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420" windowWidth="28665" windowHeight="6405" tabRatio="673" activeTab="1"/>
  </bookViews>
  <sheets>
    <sheet name="Weekday Totals" sheetId="6" r:id="rId1"/>
    <sheet name="Monthly Totals" sheetId="7" r:id="rId2"/>
    <sheet name="Billy Bey" sheetId="3" r:id="rId3"/>
    <sheet name="HMS" sheetId="10" r:id="rId4"/>
    <sheet name="Liberty Landing Ferry" sheetId="5" r:id="rId5"/>
    <sheet name="New York Water Taxi" sheetId="2" r:id="rId6"/>
    <sheet name="NY Waterway" sheetId="1" r:id="rId7"/>
    <sheet name="SeaStreak" sheetId="4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'Billy Bey'!$A$1:$K$76</definedName>
    <definedName name="_xlnm.Print_Area" localSheetId="1">'Monthly Totals'!$A$1:$B$49</definedName>
    <definedName name="_xlnm.Print_Area" localSheetId="0">'Weekday Totals'!$A$1:$T$51</definedName>
  </definedNames>
  <calcPr calcId="152511"/>
</workbook>
</file>

<file path=xl/calcChain.xml><?xml version="1.0" encoding="utf-8"?>
<calcChain xmlns="http://schemas.openxmlformats.org/spreadsheetml/2006/main">
  <c r="G7" i="4" l="1"/>
  <c r="K50" i="1"/>
  <c r="E56" i="3" l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H6" i="6"/>
  <c r="H12" i="6"/>
  <c r="H14" i="6"/>
  <c r="G36" i="1"/>
  <c r="H10" i="6"/>
  <c r="H8" i="6"/>
  <c r="H4" i="6"/>
  <c r="K36" i="1"/>
  <c r="C36" i="1"/>
  <c r="J22" i="2"/>
  <c r="J21" i="2"/>
  <c r="J20" i="2"/>
  <c r="J19" i="2"/>
  <c r="H24" i="6"/>
  <c r="H34" i="6"/>
  <c r="H20" i="6" l="1"/>
  <c r="H22" i="6"/>
  <c r="H26" i="6"/>
  <c r="H28" i="6"/>
  <c r="H30" i="6"/>
  <c r="H32" i="6"/>
  <c r="H36" i="6"/>
  <c r="H38" i="6"/>
  <c r="H40" i="6"/>
  <c r="H42" i="6"/>
  <c r="H44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" i="6"/>
  <c r="K6" i="6"/>
  <c r="K8" i="6"/>
  <c r="K10" i="6"/>
  <c r="K12" i="6"/>
  <c r="K14" i="6"/>
  <c r="K16" i="6"/>
  <c r="C34" i="5"/>
  <c r="C35" i="5"/>
  <c r="C36" i="5"/>
  <c r="C37" i="5"/>
  <c r="G37" i="1" l="1"/>
  <c r="E70" i="11" l="1"/>
  <c r="D70" i="11"/>
  <c r="C70" i="11"/>
  <c r="E69" i="11"/>
  <c r="D69" i="11"/>
  <c r="C69" i="11"/>
  <c r="E68" i="11"/>
  <c r="D68" i="11"/>
  <c r="C68" i="11"/>
  <c r="E67" i="11"/>
  <c r="D67" i="11"/>
  <c r="C67" i="11"/>
  <c r="F60" i="11"/>
  <c r="F70" i="11" s="1"/>
  <c r="E59" i="11"/>
  <c r="D59" i="11"/>
  <c r="C59" i="11"/>
  <c r="E58" i="11"/>
  <c r="D58" i="11"/>
  <c r="C58" i="11"/>
  <c r="B73" i="11" s="1"/>
  <c r="E57" i="11"/>
  <c r="D57" i="11"/>
  <c r="C57" i="11"/>
  <c r="E56" i="11"/>
  <c r="D56" i="11"/>
  <c r="C56" i="11"/>
  <c r="F55" i="11"/>
  <c r="F54" i="11"/>
  <c r="F53" i="11"/>
  <c r="F52" i="11"/>
  <c r="F51" i="11"/>
  <c r="F50" i="11"/>
  <c r="F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B74" i="11" s="1"/>
  <c r="F44" i="11"/>
  <c r="F43" i="11"/>
  <c r="F42" i="11"/>
  <c r="F41" i="11"/>
  <c r="F40" i="11"/>
  <c r="F39" i="11"/>
  <c r="F38" i="11"/>
  <c r="F33" i="11"/>
  <c r="F32" i="11"/>
  <c r="F31" i="11"/>
  <c r="F30" i="11"/>
  <c r="F29" i="11"/>
  <c r="F28" i="11"/>
  <c r="F27" i="11"/>
  <c r="F22" i="11"/>
  <c r="F21" i="11"/>
  <c r="F20" i="11"/>
  <c r="F19" i="11"/>
  <c r="F18" i="11"/>
  <c r="F17" i="11"/>
  <c r="F16" i="11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F11" i="11"/>
  <c r="F10" i="11"/>
  <c r="F9" i="11"/>
  <c r="F8" i="11"/>
  <c r="F7" i="11"/>
  <c r="F6" i="11"/>
  <c r="F5" i="11"/>
  <c r="F24" i="11" l="1"/>
  <c r="F12" i="11"/>
  <c r="F57" i="11"/>
  <c r="F67" i="11"/>
  <c r="C74" i="11"/>
  <c r="F13" i="11"/>
  <c r="F36" i="11"/>
  <c r="F35" i="11"/>
  <c r="F45" i="11"/>
  <c r="C73" i="11"/>
  <c r="F23" i="11"/>
  <c r="F47" i="11"/>
  <c r="F15" i="11"/>
  <c r="F26" i="11"/>
  <c r="F14" i="11"/>
  <c r="F58" i="11"/>
  <c r="F46" i="11"/>
  <c r="F25" i="11"/>
  <c r="F34" i="11"/>
  <c r="F68" i="11"/>
  <c r="F59" i="11"/>
  <c r="F56" i="11"/>
  <c r="F69" i="11"/>
  <c r="F37" i="11"/>
  <c r="F48" i="11"/>
  <c r="G26" i="1"/>
  <c r="G25" i="1"/>
  <c r="F75" i="11" l="1"/>
  <c r="F73" i="11"/>
  <c r="F76" i="11"/>
  <c r="F74" i="11"/>
  <c r="D14" i="1"/>
  <c r="E14" i="1"/>
  <c r="F14" i="1"/>
  <c r="G14" i="1"/>
  <c r="H14" i="1"/>
  <c r="I14" i="1"/>
  <c r="J14" i="1"/>
  <c r="G6" i="4" l="1"/>
  <c r="G8" i="4"/>
  <c r="G9" i="4"/>
  <c r="G10" i="4"/>
  <c r="G5" i="4"/>
  <c r="K6" i="1"/>
  <c r="K7" i="1"/>
  <c r="K8" i="1"/>
  <c r="K9" i="1"/>
  <c r="K10" i="1"/>
  <c r="K5" i="1"/>
  <c r="K14" i="1" s="1"/>
  <c r="B4" i="6" s="1"/>
  <c r="J6" i="2"/>
  <c r="J7" i="2"/>
  <c r="J8" i="2"/>
  <c r="J9" i="2"/>
  <c r="J10" i="2"/>
  <c r="J5" i="2"/>
  <c r="D6" i="5"/>
  <c r="D7" i="5"/>
  <c r="D8" i="5"/>
  <c r="D9" i="5"/>
  <c r="D10" i="5"/>
  <c r="D5" i="5"/>
  <c r="B8" i="10"/>
  <c r="B9" i="10" s="1"/>
  <c r="B10" i="10" s="1"/>
  <c r="B11" i="10" s="1"/>
  <c r="B16" i="10" s="1"/>
  <c r="B17" i="10" s="1"/>
  <c r="B18" i="10" s="1"/>
  <c r="B19" i="10" s="1"/>
  <c r="B20" i="10" s="1"/>
  <c r="L6" i="10"/>
  <c r="L7" i="10"/>
  <c r="L8" i="10"/>
  <c r="L9" i="10"/>
  <c r="L10" i="10"/>
  <c r="L5" i="10"/>
  <c r="B10" i="3"/>
  <c r="B11" i="3" s="1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B8" i="3"/>
  <c r="B9" i="3" s="1"/>
  <c r="K8" i="3"/>
  <c r="K9" i="3"/>
  <c r="K10" i="3"/>
  <c r="I23" i="2"/>
  <c r="K61" i="3"/>
  <c r="J61" i="2"/>
  <c r="D61" i="5"/>
  <c r="B16" i="5"/>
  <c r="B17" i="5" s="1"/>
  <c r="B18" i="5" s="1"/>
  <c r="B19" i="5" s="1"/>
  <c r="B20" i="5" s="1"/>
  <c r="B21" i="5" s="1"/>
  <c r="B22" i="5"/>
  <c r="B27" i="5"/>
  <c r="B28" i="5"/>
  <c r="B29" i="5" s="1"/>
  <c r="B30" i="5" s="1"/>
  <c r="B31" i="5" s="1"/>
  <c r="B32" i="5" s="1"/>
  <c r="B33" i="5" s="1"/>
  <c r="B38" i="5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K69" i="10"/>
  <c r="Q46" i="6"/>
  <c r="J69" i="10"/>
  <c r="H69" i="10"/>
  <c r="Q40" i="6"/>
  <c r="G69" i="10"/>
  <c r="Q38" i="6"/>
  <c r="F69" i="10"/>
  <c r="Q36" i="6"/>
  <c r="E69" i="10"/>
  <c r="Q34" i="6"/>
  <c r="D69" i="10"/>
  <c r="E69" i="4"/>
  <c r="F69" i="4"/>
  <c r="Q24" i="6"/>
  <c r="K58" i="10"/>
  <c r="N46" i="6"/>
  <c r="J58" i="10"/>
  <c r="N44" i="6"/>
  <c r="I58" i="10"/>
  <c r="N42" i="6"/>
  <c r="H58" i="10"/>
  <c r="N40" i="6"/>
  <c r="G58" i="10"/>
  <c r="N38" i="6" s="1"/>
  <c r="F58" i="10"/>
  <c r="N36" i="6"/>
  <c r="E58" i="10"/>
  <c r="N34" i="6" s="1"/>
  <c r="D58" i="10"/>
  <c r="E58" i="4"/>
  <c r="F58" i="4"/>
  <c r="K47" i="10"/>
  <c r="J47" i="10"/>
  <c r="I47" i="10"/>
  <c r="H47" i="10"/>
  <c r="G47" i="10"/>
  <c r="F47" i="10"/>
  <c r="E47" i="10"/>
  <c r="D47" i="10"/>
  <c r="E47" i="4"/>
  <c r="F47" i="4"/>
  <c r="K36" i="10"/>
  <c r="H46" i="6" s="1"/>
  <c r="H48" i="6" s="1"/>
  <c r="J36" i="10"/>
  <c r="I36" i="10"/>
  <c r="G36" i="10"/>
  <c r="F36" i="10"/>
  <c r="E36" i="10"/>
  <c r="D36" i="10"/>
  <c r="E36" i="4"/>
  <c r="F36" i="4"/>
  <c r="K14" i="10"/>
  <c r="B46" i="6" s="1"/>
  <c r="J14" i="10"/>
  <c r="J74" i="10" s="1"/>
  <c r="I14" i="10"/>
  <c r="B42" i="6" s="1"/>
  <c r="H14" i="10"/>
  <c r="B40" i="6" s="1"/>
  <c r="G14" i="10"/>
  <c r="B38" i="6" s="1"/>
  <c r="F14" i="10"/>
  <c r="B36" i="6" s="1"/>
  <c r="E14" i="10"/>
  <c r="B34" i="6" s="1"/>
  <c r="D14" i="10"/>
  <c r="B24" i="6" s="1"/>
  <c r="E14" i="4"/>
  <c r="F14" i="4"/>
  <c r="E25" i="10"/>
  <c r="E34" i="6"/>
  <c r="F25" i="10"/>
  <c r="G25" i="10"/>
  <c r="E38" i="6" s="1"/>
  <c r="H25" i="10"/>
  <c r="E40" i="6"/>
  <c r="I25" i="10"/>
  <c r="E42" i="6" s="1"/>
  <c r="J25" i="10"/>
  <c r="E44" i="6" s="1"/>
  <c r="K25" i="10"/>
  <c r="E46" i="6" s="1"/>
  <c r="D25" i="10"/>
  <c r="E25" i="4"/>
  <c r="F25" i="4"/>
  <c r="C73" i="4" s="1"/>
  <c r="K12" i="10"/>
  <c r="K23" i="10"/>
  <c r="K34" i="10"/>
  <c r="K73" i="10" s="1"/>
  <c r="B46" i="7" s="1"/>
  <c r="K45" i="10"/>
  <c r="K56" i="10"/>
  <c r="K67" i="10"/>
  <c r="J12" i="10"/>
  <c r="J73" i="10" s="1"/>
  <c r="B44" i="7" s="1"/>
  <c r="J23" i="10"/>
  <c r="J34" i="10"/>
  <c r="J45" i="10"/>
  <c r="J56" i="10"/>
  <c r="J67" i="10"/>
  <c r="I12" i="10"/>
  <c r="I23" i="10"/>
  <c r="I34" i="10"/>
  <c r="I45" i="10"/>
  <c r="I56" i="10"/>
  <c r="I67" i="10"/>
  <c r="H12" i="10"/>
  <c r="H23" i="10"/>
  <c r="H34" i="10"/>
  <c r="H45" i="10"/>
  <c r="H56" i="10"/>
  <c r="H67" i="10"/>
  <c r="G12" i="10"/>
  <c r="G23" i="10"/>
  <c r="G34" i="10"/>
  <c r="G45" i="10"/>
  <c r="G56" i="10"/>
  <c r="G67" i="10"/>
  <c r="F12" i="10"/>
  <c r="F23" i="10"/>
  <c r="F34" i="10"/>
  <c r="F45" i="10"/>
  <c r="F56" i="10"/>
  <c r="F67" i="10"/>
  <c r="E12" i="10"/>
  <c r="E23" i="10"/>
  <c r="E34" i="10"/>
  <c r="E45" i="10"/>
  <c r="E56" i="10"/>
  <c r="E67" i="10"/>
  <c r="D12" i="10"/>
  <c r="D23" i="10"/>
  <c r="D34" i="10"/>
  <c r="D45" i="10"/>
  <c r="D56" i="10"/>
  <c r="D67" i="10"/>
  <c r="E67" i="4"/>
  <c r="F67" i="4"/>
  <c r="E56" i="4"/>
  <c r="F56" i="4"/>
  <c r="E45" i="4"/>
  <c r="F45" i="4"/>
  <c r="E34" i="4"/>
  <c r="F34" i="4"/>
  <c r="E23" i="4"/>
  <c r="F23" i="4"/>
  <c r="E12" i="4"/>
  <c r="F12" i="4"/>
  <c r="C69" i="10"/>
  <c r="G69" i="3"/>
  <c r="H69" i="3"/>
  <c r="I69" i="3"/>
  <c r="J69" i="3"/>
  <c r="G69" i="2"/>
  <c r="Q20" i="6" s="1"/>
  <c r="H69" i="2"/>
  <c r="I69" i="2"/>
  <c r="I69" i="1"/>
  <c r="J69" i="1"/>
  <c r="C69" i="4"/>
  <c r="D69" i="4"/>
  <c r="C36" i="10"/>
  <c r="G36" i="3"/>
  <c r="H36" i="3"/>
  <c r="I36" i="3"/>
  <c r="J36" i="3"/>
  <c r="G36" i="2"/>
  <c r="H36" i="2"/>
  <c r="I36" i="2"/>
  <c r="I36" i="1"/>
  <c r="J36" i="1"/>
  <c r="C36" i="4"/>
  <c r="D36" i="4"/>
  <c r="C25" i="10"/>
  <c r="G25" i="3"/>
  <c r="H25" i="3"/>
  <c r="I25" i="3"/>
  <c r="J25" i="3"/>
  <c r="G25" i="2"/>
  <c r="H25" i="2"/>
  <c r="I25" i="2"/>
  <c r="I25" i="1"/>
  <c r="J25" i="1"/>
  <c r="C25" i="4"/>
  <c r="D25" i="4"/>
  <c r="L60" i="10"/>
  <c r="L61" i="10"/>
  <c r="L69" i="10" s="1"/>
  <c r="Q14" i="6" s="1"/>
  <c r="L62" i="10"/>
  <c r="C14" i="10"/>
  <c r="G14" i="3"/>
  <c r="H14" i="3"/>
  <c r="I14" i="3"/>
  <c r="J14" i="3"/>
  <c r="G14" i="2"/>
  <c r="H14" i="2"/>
  <c r="I14" i="2"/>
  <c r="C14" i="4"/>
  <c r="D14" i="4"/>
  <c r="B21" i="10"/>
  <c r="B22" i="10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60" i="10" s="1"/>
  <c r="B61" i="10" s="1"/>
  <c r="B62" i="10" s="1"/>
  <c r="C58" i="10"/>
  <c r="G58" i="3"/>
  <c r="H58" i="3"/>
  <c r="I58" i="3"/>
  <c r="J58" i="3"/>
  <c r="G58" i="2"/>
  <c r="H58" i="2"/>
  <c r="I58" i="2"/>
  <c r="C58" i="4"/>
  <c r="D58" i="4"/>
  <c r="C47" i="10"/>
  <c r="G47" i="3"/>
  <c r="H47" i="3"/>
  <c r="I47" i="3"/>
  <c r="J47" i="3"/>
  <c r="G47" i="2"/>
  <c r="H47" i="2"/>
  <c r="I47" i="2"/>
  <c r="I47" i="1"/>
  <c r="J47" i="1"/>
  <c r="C47" i="4"/>
  <c r="D47" i="4"/>
  <c r="K60" i="3"/>
  <c r="K69" i="3"/>
  <c r="Q6" i="6" s="1"/>
  <c r="C69" i="5"/>
  <c r="D69" i="5"/>
  <c r="Q12" i="6"/>
  <c r="J60" i="2"/>
  <c r="K60" i="1"/>
  <c r="K69" i="1"/>
  <c r="Q4" i="6"/>
  <c r="G60" i="4"/>
  <c r="G69" i="4"/>
  <c r="Q8" i="6" s="1"/>
  <c r="K49" i="3"/>
  <c r="K50" i="3"/>
  <c r="K51" i="3"/>
  <c r="K52" i="3"/>
  <c r="K53" i="3"/>
  <c r="L49" i="10"/>
  <c r="L50" i="10"/>
  <c r="L51" i="10"/>
  <c r="L52" i="10"/>
  <c r="L53" i="10"/>
  <c r="C58" i="5"/>
  <c r="D58" i="5"/>
  <c r="N12" i="6" s="1"/>
  <c r="J49" i="2"/>
  <c r="J50" i="2"/>
  <c r="J51" i="2"/>
  <c r="J52" i="2"/>
  <c r="J53" i="2"/>
  <c r="K49" i="1"/>
  <c r="K51" i="1"/>
  <c r="K52" i="1"/>
  <c r="K53" i="1"/>
  <c r="G49" i="4"/>
  <c r="G50" i="4"/>
  <c r="G51" i="4"/>
  <c r="G52" i="4"/>
  <c r="G53" i="4"/>
  <c r="K38" i="3"/>
  <c r="K39" i="3"/>
  <c r="K40" i="3"/>
  <c r="K41" i="3"/>
  <c r="K42" i="3"/>
  <c r="L38" i="10"/>
  <c r="L39" i="10"/>
  <c r="L40" i="10"/>
  <c r="L41" i="10"/>
  <c r="L42" i="10"/>
  <c r="D38" i="5"/>
  <c r="D39" i="5"/>
  <c r="D40" i="5"/>
  <c r="D41" i="5"/>
  <c r="D42" i="5"/>
  <c r="J38" i="2"/>
  <c r="J39" i="2"/>
  <c r="J40" i="2"/>
  <c r="J41" i="2"/>
  <c r="J42" i="2"/>
  <c r="K38" i="1"/>
  <c r="K39" i="1"/>
  <c r="K40" i="1"/>
  <c r="K41" i="1"/>
  <c r="K42" i="1"/>
  <c r="G38" i="4"/>
  <c r="G39" i="4"/>
  <c r="G40" i="4"/>
  <c r="G41" i="4"/>
  <c r="G42" i="4"/>
  <c r="L27" i="10"/>
  <c r="L28" i="10"/>
  <c r="L29" i="10"/>
  <c r="L30" i="10"/>
  <c r="L31" i="10"/>
  <c r="K27" i="3"/>
  <c r="K28" i="3"/>
  <c r="K29" i="3"/>
  <c r="K30" i="3"/>
  <c r="K31" i="3"/>
  <c r="D27" i="5"/>
  <c r="D28" i="5"/>
  <c r="D29" i="5"/>
  <c r="D30" i="5"/>
  <c r="D31" i="5"/>
  <c r="D37" i="5" s="1"/>
  <c r="J27" i="2"/>
  <c r="J28" i="2"/>
  <c r="J29" i="2"/>
  <c r="J30" i="2"/>
  <c r="J31" i="2"/>
  <c r="K27" i="1"/>
  <c r="K28" i="1"/>
  <c r="K29" i="1"/>
  <c r="K30" i="1"/>
  <c r="K31" i="1"/>
  <c r="G27" i="4"/>
  <c r="G28" i="4"/>
  <c r="G37" i="4" s="1"/>
  <c r="G29" i="4"/>
  <c r="G30" i="4"/>
  <c r="G31" i="4"/>
  <c r="L18" i="10"/>
  <c r="L19" i="10"/>
  <c r="K16" i="3"/>
  <c r="K17" i="3"/>
  <c r="K18" i="3"/>
  <c r="K19" i="3"/>
  <c r="K20" i="3"/>
  <c r="K24" i="3" s="1"/>
  <c r="D16" i="5"/>
  <c r="D17" i="5"/>
  <c r="D26" i="5" s="1"/>
  <c r="D18" i="5"/>
  <c r="D19" i="5"/>
  <c r="D20" i="5"/>
  <c r="J16" i="2"/>
  <c r="J17" i="2"/>
  <c r="J18" i="2"/>
  <c r="K16" i="1"/>
  <c r="K17" i="1"/>
  <c r="K18" i="1"/>
  <c r="K19" i="1"/>
  <c r="K20" i="1"/>
  <c r="K26" i="1" s="1"/>
  <c r="G16" i="4"/>
  <c r="G24" i="4" s="1"/>
  <c r="G17" i="4"/>
  <c r="G18" i="4"/>
  <c r="G19" i="4"/>
  <c r="G20" i="4"/>
  <c r="K5" i="3"/>
  <c r="K6" i="3"/>
  <c r="K7" i="3"/>
  <c r="K14" i="3" s="1"/>
  <c r="D14" i="5"/>
  <c r="B12" i="6" s="1"/>
  <c r="K43" i="3"/>
  <c r="K44" i="3"/>
  <c r="K54" i="3"/>
  <c r="K55" i="3"/>
  <c r="K32" i="3"/>
  <c r="K33" i="3"/>
  <c r="K35" i="3" s="1"/>
  <c r="K67" i="3"/>
  <c r="K11" i="3"/>
  <c r="K21" i="3"/>
  <c r="K22" i="3"/>
  <c r="L67" i="10"/>
  <c r="L32" i="10"/>
  <c r="L33" i="10"/>
  <c r="L43" i="10"/>
  <c r="L54" i="10"/>
  <c r="C56" i="5"/>
  <c r="D56" i="5" s="1"/>
  <c r="D43" i="5"/>
  <c r="D44" i="5"/>
  <c r="D32" i="5"/>
  <c r="D33" i="5"/>
  <c r="D21" i="5"/>
  <c r="D22" i="5"/>
  <c r="D11" i="5"/>
  <c r="C67" i="5"/>
  <c r="D67" i="5" s="1"/>
  <c r="J11" i="2"/>
  <c r="J54" i="2"/>
  <c r="J55" i="2"/>
  <c r="J43" i="2"/>
  <c r="J44" i="2"/>
  <c r="J32" i="2"/>
  <c r="J33" i="2"/>
  <c r="J67" i="2"/>
  <c r="K54" i="1"/>
  <c r="K55" i="1"/>
  <c r="K43" i="1"/>
  <c r="K44" i="1"/>
  <c r="K32" i="1"/>
  <c r="K33" i="1"/>
  <c r="K21" i="1"/>
  <c r="K22" i="1"/>
  <c r="K11" i="1"/>
  <c r="K67" i="1"/>
  <c r="G54" i="4"/>
  <c r="G55" i="4"/>
  <c r="G43" i="4"/>
  <c r="G44" i="4"/>
  <c r="G32" i="4"/>
  <c r="G35" i="4" s="1"/>
  <c r="G33" i="4"/>
  <c r="G21" i="4"/>
  <c r="G22" i="4"/>
  <c r="G11" i="4"/>
  <c r="G67" i="4"/>
  <c r="G67" i="3"/>
  <c r="H67" i="3"/>
  <c r="I67" i="3"/>
  <c r="J67" i="3"/>
  <c r="G56" i="3"/>
  <c r="H56" i="3"/>
  <c r="I56" i="3"/>
  <c r="J56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67" i="10"/>
  <c r="C34" i="10"/>
  <c r="C45" i="10"/>
  <c r="C56" i="10"/>
  <c r="C12" i="10"/>
  <c r="C23" i="10"/>
  <c r="G12" i="2"/>
  <c r="H12" i="2"/>
  <c r="I12" i="2"/>
  <c r="G23" i="2"/>
  <c r="H23" i="2"/>
  <c r="G34" i="2"/>
  <c r="H34" i="2"/>
  <c r="I34" i="2"/>
  <c r="G45" i="2"/>
  <c r="H45" i="2"/>
  <c r="I45" i="2"/>
  <c r="G56" i="2"/>
  <c r="H56" i="2"/>
  <c r="I56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23" i="4"/>
  <c r="D23" i="4"/>
  <c r="C12" i="4"/>
  <c r="D12" i="4"/>
  <c r="C67" i="4"/>
  <c r="D67" i="4"/>
  <c r="L44" i="10"/>
  <c r="L16" i="10"/>
  <c r="L17" i="10"/>
  <c r="L20" i="10"/>
  <c r="L21" i="10"/>
  <c r="L22" i="10"/>
  <c r="L11" i="10"/>
  <c r="I69" i="10"/>
  <c r="H36" i="10"/>
  <c r="L70" i="10"/>
  <c r="K70" i="10"/>
  <c r="J70" i="10"/>
  <c r="I70" i="10"/>
  <c r="H70" i="10"/>
  <c r="G70" i="10"/>
  <c r="F70" i="10"/>
  <c r="E70" i="10"/>
  <c r="D70" i="10"/>
  <c r="C70" i="10"/>
  <c r="K68" i="10"/>
  <c r="J68" i="10"/>
  <c r="I68" i="10"/>
  <c r="H68" i="10"/>
  <c r="G68" i="10"/>
  <c r="F68" i="10"/>
  <c r="E68" i="10"/>
  <c r="D68" i="10"/>
  <c r="C68" i="10"/>
  <c r="K59" i="10"/>
  <c r="J59" i="10"/>
  <c r="I59" i="10"/>
  <c r="H59" i="10"/>
  <c r="G59" i="10"/>
  <c r="F59" i="10"/>
  <c r="E59" i="10"/>
  <c r="D59" i="10"/>
  <c r="C59" i="10"/>
  <c r="K57" i="10"/>
  <c r="J57" i="10"/>
  <c r="I57" i="10"/>
  <c r="H57" i="10"/>
  <c r="G57" i="10"/>
  <c r="F57" i="10"/>
  <c r="E57" i="10"/>
  <c r="D57" i="10"/>
  <c r="C57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K37" i="10"/>
  <c r="J37" i="10"/>
  <c r="I37" i="10"/>
  <c r="H37" i="10"/>
  <c r="G37" i="10"/>
  <c r="F37" i="10"/>
  <c r="E37" i="10"/>
  <c r="D37" i="10"/>
  <c r="C37" i="10"/>
  <c r="K35" i="10"/>
  <c r="J35" i="10"/>
  <c r="I35" i="10"/>
  <c r="H35" i="10"/>
  <c r="G35" i="10"/>
  <c r="F35" i="10"/>
  <c r="E35" i="10"/>
  <c r="D35" i="10"/>
  <c r="C35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K15" i="10"/>
  <c r="J15" i="10"/>
  <c r="I15" i="10"/>
  <c r="H15" i="10"/>
  <c r="G15" i="10"/>
  <c r="F15" i="10"/>
  <c r="E15" i="10"/>
  <c r="D15" i="10"/>
  <c r="C15" i="10"/>
  <c r="K13" i="10"/>
  <c r="J13" i="10"/>
  <c r="I13" i="10"/>
  <c r="H13" i="10"/>
  <c r="G13" i="10"/>
  <c r="F13" i="10"/>
  <c r="E13" i="10"/>
  <c r="D13" i="10"/>
  <c r="C13" i="10"/>
  <c r="C56" i="2"/>
  <c r="B74" i="2" s="1"/>
  <c r="D34" i="1"/>
  <c r="E34" i="1"/>
  <c r="F34" i="1"/>
  <c r="G34" i="1"/>
  <c r="H34" i="1"/>
  <c r="D35" i="1"/>
  <c r="E35" i="1"/>
  <c r="F35" i="1"/>
  <c r="G35" i="1"/>
  <c r="H35" i="1"/>
  <c r="I35" i="1"/>
  <c r="J35" i="1"/>
  <c r="D36" i="1"/>
  <c r="E36" i="1"/>
  <c r="F36" i="1"/>
  <c r="H36" i="1"/>
  <c r="D37" i="1"/>
  <c r="E37" i="1"/>
  <c r="F37" i="1"/>
  <c r="H37" i="1"/>
  <c r="I37" i="1"/>
  <c r="J37" i="1"/>
  <c r="D26" i="1"/>
  <c r="D25" i="1"/>
  <c r="I26" i="1"/>
  <c r="H25" i="1"/>
  <c r="E23" i="2"/>
  <c r="E24" i="2"/>
  <c r="E25" i="2"/>
  <c r="E26" i="2"/>
  <c r="E23" i="3"/>
  <c r="I24" i="3"/>
  <c r="G55" i="8"/>
  <c r="G56" i="8" s="1"/>
  <c r="G54" i="8"/>
  <c r="D60" i="5"/>
  <c r="D55" i="5"/>
  <c r="D54" i="5"/>
  <c r="D53" i="5"/>
  <c r="E45" i="3"/>
  <c r="E34" i="3"/>
  <c r="G48" i="1"/>
  <c r="G10" i="8"/>
  <c r="B16" i="4"/>
  <c r="B17" i="4"/>
  <c r="B18" i="4"/>
  <c r="B19" i="4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/>
  <c r="B19" i="2" s="1"/>
  <c r="B20" i="2" s="1"/>
  <c r="B21" i="2"/>
  <c r="B22" i="2"/>
  <c r="B27" i="2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4" i="2"/>
  <c r="E12" i="1"/>
  <c r="E13" i="1"/>
  <c r="D49" i="5"/>
  <c r="E59" i="3"/>
  <c r="E58" i="3"/>
  <c r="D58" i="3"/>
  <c r="F58" i="3"/>
  <c r="D59" i="3"/>
  <c r="F59" i="3"/>
  <c r="G59" i="3"/>
  <c r="H59" i="3"/>
  <c r="I59" i="3"/>
  <c r="J59" i="3"/>
  <c r="C59" i="8"/>
  <c r="I13" i="2"/>
  <c r="D23" i="2"/>
  <c r="F23" i="2"/>
  <c r="E35" i="3"/>
  <c r="E37" i="3"/>
  <c r="G57" i="3"/>
  <c r="E36" i="3"/>
  <c r="C37" i="8"/>
  <c r="C15" i="5"/>
  <c r="C14" i="5"/>
  <c r="E67" i="2"/>
  <c r="E68" i="2"/>
  <c r="E69" i="2"/>
  <c r="E70" i="2"/>
  <c r="F45" i="2"/>
  <c r="F34" i="2"/>
  <c r="F35" i="2"/>
  <c r="F36" i="2"/>
  <c r="F37" i="2"/>
  <c r="C13" i="5"/>
  <c r="C12" i="5"/>
  <c r="E56" i="2"/>
  <c r="C59" i="5"/>
  <c r="D59" i="5" s="1"/>
  <c r="F12" i="2"/>
  <c r="F13" i="2"/>
  <c r="C48" i="5"/>
  <c r="C47" i="5"/>
  <c r="D13" i="4"/>
  <c r="E13" i="4"/>
  <c r="F13" i="4"/>
  <c r="D15" i="4"/>
  <c r="E15" i="4"/>
  <c r="F15" i="4"/>
  <c r="C25" i="5"/>
  <c r="D12" i="8"/>
  <c r="C45" i="5"/>
  <c r="E57" i="2"/>
  <c r="E58" i="2"/>
  <c r="C12" i="1"/>
  <c r="C13" i="1"/>
  <c r="C14" i="1"/>
  <c r="C15" i="1"/>
  <c r="C26" i="4"/>
  <c r="D67" i="2"/>
  <c r="F67" i="2"/>
  <c r="D68" i="2"/>
  <c r="F68" i="2"/>
  <c r="G68" i="2"/>
  <c r="H68" i="2"/>
  <c r="I68" i="2"/>
  <c r="D69" i="2"/>
  <c r="F69" i="2"/>
  <c r="Q32" i="6" s="1"/>
  <c r="D70" i="2"/>
  <c r="F70" i="2"/>
  <c r="G70" i="2"/>
  <c r="H70" i="2"/>
  <c r="I70" i="2"/>
  <c r="Q30" i="6"/>
  <c r="D67" i="1"/>
  <c r="E67" i="1"/>
  <c r="F67" i="1"/>
  <c r="G67" i="1"/>
  <c r="H67" i="1"/>
  <c r="D68" i="1"/>
  <c r="E68" i="1"/>
  <c r="F68" i="1"/>
  <c r="G68" i="1"/>
  <c r="H68" i="1"/>
  <c r="I68" i="1"/>
  <c r="J68" i="1"/>
  <c r="D69" i="1"/>
  <c r="E69" i="1"/>
  <c r="F69" i="1"/>
  <c r="G69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K68" i="1"/>
  <c r="K70" i="1"/>
  <c r="G22" i="8"/>
  <c r="G24" i="8" s="1"/>
  <c r="G43" i="8"/>
  <c r="G44" i="8"/>
  <c r="G11" i="8"/>
  <c r="G13" i="8" s="1"/>
  <c r="G13" i="2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F58" i="2"/>
  <c r="N32" i="6"/>
  <c r="D59" i="2"/>
  <c r="E59" i="2"/>
  <c r="F59" i="2"/>
  <c r="G59" i="2"/>
  <c r="H59" i="2"/>
  <c r="I59" i="2"/>
  <c r="D45" i="2"/>
  <c r="E45" i="2"/>
  <c r="D46" i="2"/>
  <c r="E46" i="2"/>
  <c r="F46" i="2"/>
  <c r="G46" i="2"/>
  <c r="H46" i="2"/>
  <c r="I46" i="2"/>
  <c r="D47" i="2"/>
  <c r="E47" i="2"/>
  <c r="F47" i="2"/>
  <c r="D48" i="2"/>
  <c r="E48" i="2"/>
  <c r="F48" i="2"/>
  <c r="G48" i="2"/>
  <c r="H48" i="2"/>
  <c r="I48" i="2"/>
  <c r="D34" i="2"/>
  <c r="E34" i="2"/>
  <c r="D35" i="2"/>
  <c r="E35" i="2"/>
  <c r="H35" i="2"/>
  <c r="I35" i="2"/>
  <c r="D36" i="2"/>
  <c r="E36" i="2"/>
  <c r="D37" i="2"/>
  <c r="E37" i="2"/>
  <c r="H37" i="2"/>
  <c r="I37" i="2"/>
  <c r="D24" i="2"/>
  <c r="F24" i="2"/>
  <c r="H24" i="2"/>
  <c r="I24" i="2"/>
  <c r="D25" i="2"/>
  <c r="F25" i="2"/>
  <c r="E32" i="6" s="1"/>
  <c r="D26" i="2"/>
  <c r="F26" i="2"/>
  <c r="H26" i="2"/>
  <c r="I26" i="2"/>
  <c r="D12" i="2"/>
  <c r="E12" i="2"/>
  <c r="D13" i="2"/>
  <c r="E13" i="2"/>
  <c r="H13" i="2"/>
  <c r="D14" i="2"/>
  <c r="F14" i="2"/>
  <c r="B32" i="6" s="1"/>
  <c r="D15" i="2"/>
  <c r="F15" i="2"/>
  <c r="H15" i="2"/>
  <c r="I15" i="2"/>
  <c r="C23" i="3"/>
  <c r="C15" i="2"/>
  <c r="C14" i="2"/>
  <c r="B28" i="6"/>
  <c r="C12" i="2"/>
  <c r="C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 s="1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 s="1"/>
  <c r="F58" i="8"/>
  <c r="G58" i="8"/>
  <c r="D59" i="8"/>
  <c r="E59" i="8"/>
  <c r="F59" i="8"/>
  <c r="G59" i="8"/>
  <c r="C58" i="8"/>
  <c r="C57" i="8"/>
  <c r="C56" i="8"/>
  <c r="D45" i="8"/>
  <c r="C73" i="8" s="1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/>
  <c r="E14" i="3"/>
  <c r="F14" i="3"/>
  <c r="D15" i="3"/>
  <c r="F15" i="3"/>
  <c r="G15" i="3"/>
  <c r="H15" i="3"/>
  <c r="I15" i="3"/>
  <c r="J15" i="3"/>
  <c r="C15" i="3"/>
  <c r="C14" i="3"/>
  <c r="B22" i="6" s="1"/>
  <c r="G12" i="1"/>
  <c r="E12" i="3"/>
  <c r="C56" i="1"/>
  <c r="C36" i="3"/>
  <c r="H23" i="1"/>
  <c r="E13" i="3"/>
  <c r="D23" i="3"/>
  <c r="F23" i="3"/>
  <c r="D24" i="3"/>
  <c r="E24" i="3"/>
  <c r="F24" i="3"/>
  <c r="G24" i="3"/>
  <c r="H24" i="3"/>
  <c r="J24" i="3"/>
  <c r="D25" i="3"/>
  <c r="E25" i="3"/>
  <c r="E26" i="6" s="1"/>
  <c r="F25" i="3"/>
  <c r="D26" i="3"/>
  <c r="E26" i="3"/>
  <c r="F26" i="3"/>
  <c r="G26" i="3"/>
  <c r="H26" i="3"/>
  <c r="I26" i="3"/>
  <c r="J26" i="3"/>
  <c r="D12" i="3"/>
  <c r="F12" i="3"/>
  <c r="D13" i="3"/>
  <c r="F13" i="3"/>
  <c r="G13" i="3"/>
  <c r="H13" i="3"/>
  <c r="I13" i="3"/>
  <c r="J13" i="3"/>
  <c r="D12" i="1"/>
  <c r="D13" i="1"/>
  <c r="D68" i="4"/>
  <c r="E68" i="4"/>
  <c r="F68" i="4"/>
  <c r="G68" i="4"/>
  <c r="D70" i="4"/>
  <c r="E70" i="4"/>
  <c r="F70" i="4"/>
  <c r="G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8" i="1"/>
  <c r="C57" i="1"/>
  <c r="C37" i="1"/>
  <c r="C35" i="1"/>
  <c r="C34" i="1"/>
  <c r="C26" i="1"/>
  <c r="C25" i="1"/>
  <c r="C24" i="1"/>
  <c r="C23" i="1"/>
  <c r="C69" i="1"/>
  <c r="C67" i="1"/>
  <c r="C69" i="2"/>
  <c r="Q28" i="6"/>
  <c r="C58" i="2"/>
  <c r="N28" i="6" s="1"/>
  <c r="E28" i="6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D48" i="1"/>
  <c r="E48" i="1"/>
  <c r="F48" i="1"/>
  <c r="H48" i="1"/>
  <c r="I48" i="1"/>
  <c r="J48" i="1"/>
  <c r="D45" i="1"/>
  <c r="E45" i="1"/>
  <c r="F45" i="1"/>
  <c r="G45" i="1"/>
  <c r="H45" i="1"/>
  <c r="D46" i="1"/>
  <c r="E46" i="1"/>
  <c r="F46" i="1"/>
  <c r="G46" i="1"/>
  <c r="H46" i="1"/>
  <c r="I46" i="1"/>
  <c r="C48" i="1"/>
  <c r="C47" i="1"/>
  <c r="E25" i="1"/>
  <c r="F25" i="1"/>
  <c r="E26" i="1"/>
  <c r="F26" i="1"/>
  <c r="J26" i="1"/>
  <c r="D23" i="1"/>
  <c r="E23" i="1"/>
  <c r="F23" i="1"/>
  <c r="G23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2" i="1"/>
  <c r="H12" i="1"/>
  <c r="F13" i="1"/>
  <c r="G13" i="1"/>
  <c r="H13" i="1"/>
  <c r="I13" i="1"/>
  <c r="J13" i="1"/>
  <c r="F56" i="3"/>
  <c r="D57" i="3"/>
  <c r="E57" i="3"/>
  <c r="F57" i="3"/>
  <c r="H57" i="3"/>
  <c r="I57" i="3"/>
  <c r="J57" i="3"/>
  <c r="D47" i="3"/>
  <c r="F47" i="3"/>
  <c r="D48" i="3"/>
  <c r="E48" i="3"/>
  <c r="F48" i="3"/>
  <c r="G48" i="3"/>
  <c r="H48" i="3"/>
  <c r="I48" i="3"/>
  <c r="J48" i="3"/>
  <c r="D45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45" i="1"/>
  <c r="C68" i="2"/>
  <c r="C67" i="2"/>
  <c r="C70" i="2"/>
  <c r="C57" i="2"/>
  <c r="C59" i="2"/>
  <c r="N30" i="6"/>
  <c r="E30" i="6"/>
  <c r="B30" i="6"/>
  <c r="C68" i="5"/>
  <c r="D68" i="5" s="1"/>
  <c r="C70" i="5"/>
  <c r="D70" i="5"/>
  <c r="C57" i="5"/>
  <c r="D57" i="5" s="1"/>
  <c r="C46" i="5"/>
  <c r="C24" i="5"/>
  <c r="J68" i="3"/>
  <c r="I68" i="3"/>
  <c r="H68" i="3"/>
  <c r="G68" i="3"/>
  <c r="F68" i="3"/>
  <c r="E68" i="3"/>
  <c r="D68" i="3"/>
  <c r="F67" i="3"/>
  <c r="E67" i="3"/>
  <c r="D67" i="3"/>
  <c r="J70" i="3"/>
  <c r="I70" i="3"/>
  <c r="H70" i="3"/>
  <c r="G70" i="3"/>
  <c r="F70" i="3"/>
  <c r="E70" i="3"/>
  <c r="D70" i="3"/>
  <c r="F69" i="3"/>
  <c r="E69" i="3"/>
  <c r="Q26" i="6" s="1"/>
  <c r="D69" i="3"/>
  <c r="C24" i="3"/>
  <c r="K70" i="3"/>
  <c r="C34" i="3"/>
  <c r="C35" i="3"/>
  <c r="B28" i="7"/>
  <c r="G26" i="4"/>
  <c r="K37" i="3"/>
  <c r="K68" i="3"/>
  <c r="F48" i="4"/>
  <c r="F46" i="4"/>
  <c r="K56" i="3" l="1"/>
  <c r="C73" i="1"/>
  <c r="C74" i="1"/>
  <c r="K58" i="1"/>
  <c r="N4" i="6" s="1"/>
  <c r="N22" i="6"/>
  <c r="L36" i="10"/>
  <c r="D46" i="5"/>
  <c r="D48" i="5"/>
  <c r="D35" i="5"/>
  <c r="K46" i="3"/>
  <c r="E74" i="3"/>
  <c r="E73" i="3"/>
  <c r="K47" i="3"/>
  <c r="K48" i="3"/>
  <c r="D74" i="1"/>
  <c r="D73" i="1"/>
  <c r="K35" i="1"/>
  <c r="J57" i="2"/>
  <c r="J46" i="2"/>
  <c r="J37" i="2"/>
  <c r="J34" i="2"/>
  <c r="E22" i="6"/>
  <c r="D73" i="2"/>
  <c r="E20" i="6"/>
  <c r="E74" i="2"/>
  <c r="J26" i="2"/>
  <c r="J23" i="2"/>
  <c r="G46" i="4"/>
  <c r="G58" i="4"/>
  <c r="N8" i="6" s="1"/>
  <c r="G56" i="4"/>
  <c r="N24" i="6"/>
  <c r="B73" i="4"/>
  <c r="G57" i="4"/>
  <c r="G59" i="4"/>
  <c r="G48" i="4"/>
  <c r="L48" i="10"/>
  <c r="L47" i="10"/>
  <c r="L45" i="10"/>
  <c r="L58" i="10"/>
  <c r="N14" i="6" s="1"/>
  <c r="L57" i="10"/>
  <c r="G74" i="10"/>
  <c r="F73" i="10"/>
  <c r="B36" i="7" s="1"/>
  <c r="L35" i="10"/>
  <c r="L34" i="10"/>
  <c r="I73" i="10"/>
  <c r="B42" i="7" s="1"/>
  <c r="H73" i="10"/>
  <c r="B40" i="7" s="1"/>
  <c r="G73" i="10"/>
  <c r="B38" i="7" s="1"/>
  <c r="E73" i="10"/>
  <c r="B32" i="7" s="1"/>
  <c r="D73" i="10"/>
  <c r="L26" i="10"/>
  <c r="C74" i="10"/>
  <c r="B20" i="6"/>
  <c r="L13" i="10"/>
  <c r="L14" i="10"/>
  <c r="B14" i="6" s="1"/>
  <c r="D74" i="10"/>
  <c r="C73" i="10"/>
  <c r="E73" i="2"/>
  <c r="G14" i="4"/>
  <c r="B8" i="6" s="1"/>
  <c r="G13" i="4"/>
  <c r="K47" i="1"/>
  <c r="K45" i="1"/>
  <c r="F74" i="3"/>
  <c r="G74" i="8"/>
  <c r="D73" i="8"/>
  <c r="G34" i="8"/>
  <c r="G35" i="8"/>
  <c r="D12" i="5"/>
  <c r="B74" i="5"/>
  <c r="J47" i="2"/>
  <c r="J48" i="2"/>
  <c r="K58" i="3"/>
  <c r="N6" i="6" s="1"/>
  <c r="N20" i="6"/>
  <c r="E74" i="10"/>
  <c r="J70" i="2"/>
  <c r="J69" i="2"/>
  <c r="Q10" i="6" s="1"/>
  <c r="Q16" i="6" s="1"/>
  <c r="D13" i="5"/>
  <c r="N26" i="6"/>
  <c r="J24" i="2"/>
  <c r="G12" i="8"/>
  <c r="C74" i="8"/>
  <c r="G15" i="4"/>
  <c r="B73" i="5"/>
  <c r="I74" i="10"/>
  <c r="J45" i="2"/>
  <c r="D24" i="5"/>
  <c r="L24" i="10"/>
  <c r="L23" i="10"/>
  <c r="L37" i="10"/>
  <c r="C74" i="4"/>
  <c r="B24" i="7" s="1"/>
  <c r="E24" i="6"/>
  <c r="B44" i="6"/>
  <c r="C73" i="2"/>
  <c r="B26" i="6"/>
  <c r="F74" i="2"/>
  <c r="B34" i="7" s="1"/>
  <c r="J25" i="2"/>
  <c r="E10" i="6" s="1"/>
  <c r="F74" i="10"/>
  <c r="E36" i="6"/>
  <c r="K24" i="1"/>
  <c r="D36" i="5"/>
  <c r="D34" i="5"/>
  <c r="J59" i="2"/>
  <c r="B73" i="2"/>
  <c r="F73" i="2"/>
  <c r="J68" i="2"/>
  <c r="G45" i="4"/>
  <c r="D47" i="5"/>
  <c r="D45" i="5"/>
  <c r="K56" i="1"/>
  <c r="L15" i="10"/>
  <c r="L12" i="10"/>
  <c r="D74" i="2"/>
  <c r="Q44" i="6"/>
  <c r="Q42" i="6"/>
  <c r="C74" i="2"/>
  <c r="B30" i="7" s="1"/>
  <c r="K57" i="3"/>
  <c r="J13" i="2"/>
  <c r="J15" i="2"/>
  <c r="J14" i="2"/>
  <c r="K13" i="3"/>
  <c r="D73" i="3"/>
  <c r="Q22" i="6"/>
  <c r="Q48" i="6" s="1"/>
  <c r="L46" i="10"/>
  <c r="J56" i="2"/>
  <c r="K59" i="3"/>
  <c r="K15" i="3"/>
  <c r="K74" i="10"/>
  <c r="K48" i="1"/>
  <c r="D74" i="3"/>
  <c r="K46" i="1"/>
  <c r="G12" i="4"/>
  <c r="K45" i="3"/>
  <c r="L25" i="10"/>
  <c r="J36" i="2"/>
  <c r="K59" i="1"/>
  <c r="L59" i="10"/>
  <c r="H74" i="10"/>
  <c r="J12" i="2"/>
  <c r="D15" i="5"/>
  <c r="L68" i="10"/>
  <c r="L56" i="10"/>
  <c r="J58" i="2"/>
  <c r="N10" i="6" s="1"/>
  <c r="K37" i="1"/>
  <c r="J35" i="2"/>
  <c r="K57" i="1"/>
  <c r="G23" i="4"/>
  <c r="B74" i="4"/>
  <c r="K34" i="3"/>
  <c r="F73" i="3"/>
  <c r="K36" i="3"/>
  <c r="K34" i="1"/>
  <c r="G34" i="4"/>
  <c r="G47" i="4"/>
  <c r="K23" i="3"/>
  <c r="K26" i="3"/>
  <c r="K25" i="3"/>
  <c r="E6" i="6" s="1"/>
  <c r="K23" i="1"/>
  <c r="K25" i="1"/>
  <c r="E4" i="6" s="1"/>
  <c r="G36" i="4"/>
  <c r="K12" i="3"/>
  <c r="B6" i="6"/>
  <c r="B74" i="1"/>
  <c r="B73" i="1"/>
  <c r="K15" i="1"/>
  <c r="K12" i="1"/>
  <c r="K13" i="1"/>
  <c r="D23" i="5"/>
  <c r="D25" i="5"/>
  <c r="E12" i="6" s="1"/>
  <c r="G25" i="4"/>
  <c r="E8" i="6"/>
  <c r="G76" i="4" l="1"/>
  <c r="H16" i="6"/>
  <c r="F76" i="5"/>
  <c r="F75" i="5"/>
  <c r="B26" i="7"/>
  <c r="E78" i="3"/>
  <c r="E80" i="3"/>
  <c r="B22" i="7"/>
  <c r="K74" i="2"/>
  <c r="B10" i="7" s="1"/>
  <c r="G75" i="4"/>
  <c r="N16" i="6"/>
  <c r="K48" i="6"/>
  <c r="F79" i="10"/>
  <c r="F78" i="10"/>
  <c r="B14" i="7" s="1"/>
  <c r="E48" i="6"/>
  <c r="B48" i="6"/>
  <c r="B20" i="7"/>
  <c r="F74" i="5"/>
  <c r="B12" i="7" s="1"/>
  <c r="G74" i="4"/>
  <c r="B8" i="7" s="1"/>
  <c r="G73" i="4"/>
  <c r="K76" i="2"/>
  <c r="F80" i="10"/>
  <c r="E14" i="6"/>
  <c r="E16" i="6" s="1"/>
  <c r="F81" i="10"/>
  <c r="G75" i="8"/>
  <c r="G73" i="8"/>
  <c r="B10" i="6"/>
  <c r="B16" i="6" s="1"/>
  <c r="K73" i="2"/>
  <c r="K75" i="2"/>
  <c r="N48" i="6"/>
  <c r="H74" i="1"/>
  <c r="B4" i="7" s="1"/>
  <c r="E79" i="3"/>
  <c r="E77" i="3"/>
  <c r="B6" i="7" s="1"/>
  <c r="H73" i="1"/>
  <c r="H75" i="1"/>
  <c r="H76" i="1"/>
  <c r="F73" i="5"/>
  <c r="B48" i="7" l="1"/>
  <c r="T16" i="6"/>
  <c r="B16" i="7"/>
</calcChain>
</file>

<file path=xl/sharedStrings.xml><?xml version="1.0" encoding="utf-8"?>
<sst xmlns="http://schemas.openxmlformats.org/spreadsheetml/2006/main" count="872" uniqueCount="85">
  <si>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</si>
  <si>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</si>
  <si>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</si>
  <si>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</si>
  <si>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</si>
  <si>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</si>
  <si>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</si>
  <si>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</si>
  <si>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</si>
  <si>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</si>
  <si>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</si>
  <si>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</si>
  <si>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</si>
  <si>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</si>
  <si>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</si>
  <si>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</si>
  <si>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</si>
  <si>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</si>
  <si>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</si>
  <si>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</si>
  <si>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</si>
  <si>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</si>
  <si>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</si>
  <si>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</si>
  <si>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</si>
  <si>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</si>
  <si>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</si>
  <si>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</si>
  <si>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</si>
  <si>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</si>
  <si>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</si>
  <si>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</si>
  <si>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</si>
  <si>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</si>
  <si>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</si>
  <si>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</si>
  <si>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</si>
  <si>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</si>
  <si>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</si>
  <si>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</si>
  <si>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</si>
  <si>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</si>
  <si>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</si>
  <si>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</si>
  <si>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</si>
  <si>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</si>
  <si>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</si>
  <si>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</si>
  <si>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</si>
  <si>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</si>
  <si>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</si>
  <si>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</si>
  <si>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</si>
  <si>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</si>
  <si>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</si>
  <si>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</si>
  <si>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</si>
  <si>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</si>
  <si>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</si>
  <si>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</si>
  <si>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</si>
  <si>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</si>
  <si>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</si>
  <si>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</si>
  <si>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</si>
  <si>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</si>
  <si>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</si>
  <si>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</si>
  <si>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</si>
  <si>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</si>
  <si>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</si>
  <si>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</si>
  <si>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</si>
  <si>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</si>
  <si>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</si>
  <si>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</si>
  <si>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</si>
  <si>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 Monthly Totals</t>
  </si>
  <si>
    <t>HMS</t>
  </si>
  <si>
    <t>03.01.17 - 03.03.17</t>
  </si>
  <si>
    <t>03.06.17 - 03.10.17</t>
  </si>
  <si>
    <t>03.13.17 - 03.17.17</t>
  </si>
  <si>
    <t>03.20.17 - 03.24.17</t>
  </si>
  <si>
    <t>03.27.17 - 03.31.17</t>
  </si>
  <si>
    <t>March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</si>
</sst>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43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40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4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9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4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8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3" fontId="19" fillId="0" borderId="62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40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2" xfId="0" applyNumberFormat="1" applyFont="1" applyFill="1" applyBorder="1" applyAlignment="1">
      <alignment horizontal="right"/>
    </xf>
    <xf numFmtId="3" fontId="9" fillId="4" borderId="44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4" xfId="0" applyNumberFormat="1" applyFont="1" applyFill="1" applyBorder="1"/>
    <xf numFmtId="3" fontId="9" fillId="0" borderId="23" xfId="0" applyNumberFormat="1" applyFont="1" applyFill="1" applyBorder="1"/>
    <xf numFmtId="3" fontId="9" fillId="0" borderId="57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center" vertical="center" wrapText="1"/>
    </xf>
    <xf numFmtId="3" fontId="21" fillId="5" borderId="43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0" fontId="21" fillId="5" borderId="62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9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5" borderId="34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2" xfId="0" applyNumberFormat="1" applyFont="1" applyFill="1" applyBorder="1" applyAlignment="1">
      <alignment horizontal="center" vertical="center" wrapText="1"/>
    </xf>
    <xf numFmtId="3" fontId="9" fillId="5" borderId="43" xfId="0" applyNumberFormat="1" applyFont="1" applyFill="1" applyBorder="1" applyAlignment="1">
      <alignment horizontal="right"/>
    </xf>
    <xf numFmtId="3" fontId="9" fillId="5" borderId="42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19" fillId="0" borderId="65" xfId="0" applyNumberFormat="1" applyFont="1" applyFill="1" applyBorder="1" applyAlignment="1">
      <alignment horizontal="right"/>
    </xf>
    <xf numFmtId="164" fontId="19" fillId="0" borderId="39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3" xfId="0" applyNumberFormat="1" applyFont="1" applyBorder="1" applyAlignment="1">
      <alignment horizontal="right"/>
    </xf>
    <xf numFmtId="3" fontId="19" fillId="0" borderId="67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2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9" fillId="0" borderId="68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3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9" fillId="0" borderId="35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5" borderId="73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5" borderId="73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2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2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5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" fillId="4" borderId="12" xfId="0" applyNumberFormat="1" applyFont="1" applyFill="1" applyBorder="1" applyAlignment="1">
      <alignment horizontal="right"/>
    </xf>
    <xf numFmtId="0" fontId="1" fillId="0" borderId="1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164" fontId="1" fillId="0" borderId="52" xfId="0" applyNumberFormat="1" applyFont="1" applyBorder="1"/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5" xfId="0" applyNumberFormat="1" applyFont="1" applyFill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45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6" xfId="0" applyNumberFormat="1" applyFont="1" applyBorder="1" applyAlignment="1">
      <alignment horizontal="right"/>
    </xf>
    <xf numFmtId="0" fontId="1" fillId="0" borderId="32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7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8" xfId="0" applyNumberFormat="1" applyFont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8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8" xfId="0" applyNumberFormat="1" applyFont="1" applyBorder="1" applyAlignment="1">
      <alignment horizontal="right"/>
    </xf>
    <xf numFmtId="41" fontId="19" fillId="0" borderId="7" xfId="0" applyNumberFormat="1" applyFont="1" applyFill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69" xfId="0" applyNumberFormat="1" applyFont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" fillId="6" borderId="42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1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22" fillId="2" borderId="25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1" xfId="0" applyNumberFormat="1" applyFont="1" applyBorder="1" applyAlignment="1">
      <alignment horizontal="center"/>
    </xf>
    <xf numFmtId="3" fontId="9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5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3" borderId="45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/>
    <xf numFmtId="3" fontId="10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5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wrapText="1"/>
    </xf>
    <xf numFmtId="3" fontId="9" fillId="0" borderId="45" xfId="0" applyNumberFormat="1" applyFont="1" applyFill="1" applyBorder="1" applyAlignment="1"/>
    <xf numFmtId="3" fontId="9" fillId="0" borderId="45" xfId="0" applyNumberFormat="1" applyFont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 wrapText="1"/>
    </xf>
    <xf numFmtId="3" fontId="12" fillId="3" borderId="52" xfId="0" applyNumberFormat="1" applyFont="1" applyFill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5" xfId="0" applyNumberFormat="1" applyFont="1" applyFill="1" applyBorder="1" applyAlignment="1"/>
    <xf numFmtId="3" fontId="13" fillId="4" borderId="52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7" xfId="0" applyNumberFormat="1" applyFont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3" fontId="22" fillId="2" borderId="60" xfId="0" applyNumberFormat="1" applyFont="1" applyFill="1" applyBorder="1" applyAlignment="1">
      <alignment horizontal="center"/>
    </xf>
    <xf numFmtId="3" fontId="23" fillId="0" borderId="61" xfId="0" applyNumberFormat="1" applyFont="1" applyBorder="1" applyAlignment="1">
      <alignment horizontal="center"/>
    </xf>
    <xf numFmtId="3" fontId="10" fillId="0" borderId="55" xfId="0" applyNumberFormat="1" applyFont="1" applyFill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 vertical="center"/>
    </xf>
    <xf numFmtId="3" fontId="23" fillId="0" borderId="57" xfId="0" applyNumberFormat="1" applyFont="1" applyBorder="1" applyAlignment="1">
      <alignment horizontal="center"/>
    </xf>
    <xf numFmtId="3" fontId="23" fillId="0" borderId="45" xfId="0" applyNumberFormat="1" applyFont="1" applyBorder="1" applyAlignment="1"/>
    <xf numFmtId="3" fontId="11" fillId="3" borderId="45" xfId="0" applyNumberFormat="1" applyFont="1" applyFill="1" applyBorder="1" applyAlignment="1">
      <alignment wrapText="1"/>
    </xf>
    <xf numFmtId="3" fontId="11" fillId="3" borderId="45" xfId="0" applyNumberFormat="1" applyFont="1" applyFill="1" applyBorder="1" applyAlignment="1"/>
    <xf numFmtId="0" fontId="11" fillId="3" borderId="45" xfId="0" applyFont="1" applyFill="1" applyBorder="1" applyAlignment="1">
      <alignment wrapText="1"/>
    </xf>
    <xf numFmtId="3" fontId="14" fillId="4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23" fillId="0" borderId="45" xfId="0" applyNumberFormat="1" applyFont="1" applyFill="1" applyBorder="1" applyAlignment="1"/>
    <xf numFmtId="3" fontId="11" fillId="0" borderId="45" xfId="0" applyNumberFormat="1" applyFont="1" applyFill="1" applyBorder="1" applyAlignment="1">
      <alignment wrapText="1"/>
    </xf>
    <xf numFmtId="0" fontId="23" fillId="0" borderId="45" xfId="0" applyFont="1" applyBorder="1" applyAlignment="1">
      <alignment horizontal="center" vertical="center"/>
    </xf>
    <xf numFmtId="3" fontId="14" fillId="4" borderId="45" xfId="0" applyNumberFormat="1" applyFont="1" applyFill="1" applyBorder="1" applyAlignment="1"/>
    <xf numFmtId="3" fontId="20" fillId="4" borderId="22" xfId="0" applyNumberFormat="1" applyFont="1" applyFill="1" applyBorder="1" applyAlignment="1">
      <alignment horizontal="center" vertical="center"/>
    </xf>
    <xf numFmtId="3" fontId="20" fillId="4" borderId="37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5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2" xfId="0" applyNumberFormat="1" applyFont="1" applyFill="1" applyBorder="1" applyAlignment="1">
      <alignment horizontal="center" vertical="center" textRotation="90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21" fillId="4" borderId="70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164" fontId="21" fillId="4" borderId="52" xfId="0" applyNumberFormat="1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0" fillId="0" borderId="53" xfId="0" applyBorder="1"/>
    <xf numFmtId="0" fontId="0" fillId="0" borderId="37" xfId="0" applyBorder="1"/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64" xfId="0" applyNumberFormat="1" applyFont="1" applyFill="1" applyBorder="1" applyAlignment="1">
      <alignment horizontal="center" vertical="center" wrapText="1"/>
    </xf>
    <xf numFmtId="164" fontId="21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topLeftCell="C1" zoomScaleNormal="100" workbookViewId="0">
      <pane ySplit="2" topLeftCell="A3" activePane="bottomLeft" state="frozen"/>
      <selection pane="bottomLeft" activeCell="B4" sqref="B4:B5"/>
    </sheetView>
  </sheetViews>
  <sheetFormatPr defaultRowHeight="13.5" x14ac:dyDescent="0.25"/>
  <cols>
    <col min="1" max="2" width="22.425781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20" x14ac:dyDescent="0.25">
      <c r="A1" s="319" t="s">
        <v>52</v>
      </c>
      <c r="B1" s="320"/>
      <c r="C1" s="100"/>
      <c r="D1" s="319" t="s">
        <v>52</v>
      </c>
      <c r="E1" s="320"/>
      <c r="F1" s="56"/>
      <c r="G1" s="319" t="s">
        <v>52</v>
      </c>
      <c r="H1" s="320"/>
      <c r="I1" s="101"/>
      <c r="J1" s="319" t="s">
        <v>52</v>
      </c>
      <c r="K1" s="320"/>
      <c r="L1" s="101"/>
      <c r="M1" s="319" t="s">
        <v>52</v>
      </c>
      <c r="N1" s="320"/>
      <c r="P1" s="319" t="s">
        <v>52</v>
      </c>
      <c r="Q1" s="320"/>
      <c r="R1" s="100"/>
    </row>
    <row r="2" spans="1:20" ht="15.75" customHeight="1" x14ac:dyDescent="0.25">
      <c r="A2" s="321" t="s">
        <v>79</v>
      </c>
      <c r="B2" s="322"/>
      <c r="C2" s="102"/>
      <c r="D2" s="321" t="s">
        <v>80</v>
      </c>
      <c r="E2" s="322"/>
      <c r="F2" s="103"/>
      <c r="G2" s="321" t="s">
        <v>81</v>
      </c>
      <c r="H2" s="322"/>
      <c r="I2" s="101"/>
      <c r="J2" s="321" t="s">
        <v>82</v>
      </c>
      <c r="K2" s="326"/>
      <c r="L2" s="101"/>
      <c r="M2" s="321" t="s">
        <v>83</v>
      </c>
      <c r="N2" s="326"/>
      <c r="P2" s="363" t="s">
        <v>83</v>
      </c>
      <c r="Q2" s="364"/>
      <c r="R2" s="102"/>
    </row>
    <row r="3" spans="1:20" ht="14.25" thickBot="1" x14ac:dyDescent="0.3">
      <c r="A3" s="323" t="s">
        <v>53</v>
      </c>
      <c r="B3" s="324"/>
      <c r="C3" s="100"/>
      <c r="D3" s="323" t="s">
        <v>53</v>
      </c>
      <c r="E3" s="324"/>
      <c r="F3" s="101"/>
      <c r="G3" s="323" t="s">
        <v>53</v>
      </c>
      <c r="H3" s="324"/>
      <c r="I3" s="101"/>
      <c r="J3" s="323" t="s">
        <v>53</v>
      </c>
      <c r="K3" s="325"/>
      <c r="L3" s="101"/>
      <c r="M3" s="323" t="s">
        <v>53</v>
      </c>
      <c r="N3" s="324"/>
      <c r="P3" s="323" t="s">
        <v>53</v>
      </c>
      <c r="Q3" s="324"/>
      <c r="R3" s="100"/>
    </row>
    <row r="4" spans="1:20" s="117" customFormat="1" ht="12.95" customHeight="1" x14ac:dyDescent="0.25">
      <c r="A4" s="333" t="s">
        <v>54</v>
      </c>
      <c r="B4" s="327">
        <f>SUM('NY Waterway'!K14)</f>
        <v>41191</v>
      </c>
      <c r="C4" s="7"/>
      <c r="D4" s="333" t="s">
        <v>54</v>
      </c>
      <c r="E4" s="327">
        <f>SUM('NY Waterway'!K25)</f>
        <v>71876</v>
      </c>
      <c r="F4" s="104"/>
      <c r="G4" s="333" t="s">
        <v>54</v>
      </c>
      <c r="H4" s="327">
        <f>SUM('NY Waterway'!K36)</f>
        <v>59515</v>
      </c>
      <c r="I4" s="104"/>
      <c r="J4" s="333" t="s">
        <v>54</v>
      </c>
      <c r="K4" s="327">
        <f>SUM('NY Waterway'!K47)</f>
        <v>73589</v>
      </c>
      <c r="L4" s="104"/>
      <c r="M4" s="333" t="s">
        <v>54</v>
      </c>
      <c r="N4" s="327">
        <f>SUM('NY Waterway'!K58)</f>
        <v>69811</v>
      </c>
      <c r="P4" s="333" t="s">
        <v>54</v>
      </c>
      <c r="Q4" s="327">
        <f>SUM('NY Waterway'!K69)</f>
        <v>0</v>
      </c>
      <c r="R4" s="7"/>
    </row>
    <row r="5" spans="1:20" s="117" customFormat="1" ht="12.95" customHeight="1" thickBot="1" x14ac:dyDescent="0.3">
      <c r="A5" s="334"/>
      <c r="B5" s="328"/>
      <c r="C5" s="8"/>
      <c r="D5" s="334"/>
      <c r="E5" s="328"/>
      <c r="F5" s="104"/>
      <c r="G5" s="334"/>
      <c r="H5" s="335"/>
      <c r="I5" s="104"/>
      <c r="J5" s="334"/>
      <c r="K5" s="335"/>
      <c r="L5" s="104"/>
      <c r="M5" s="334"/>
      <c r="N5" s="335"/>
      <c r="P5" s="334"/>
      <c r="Q5" s="335"/>
      <c r="R5" s="7"/>
    </row>
    <row r="6" spans="1:20" s="117" customFormat="1" ht="12.95" customHeight="1" x14ac:dyDescent="0.25">
      <c r="A6" s="329" t="s">
        <v>55</v>
      </c>
      <c r="B6" s="327">
        <f>SUM('Billy Bey'!K14)</f>
        <v>29257</v>
      </c>
      <c r="C6" s="7"/>
      <c r="D6" s="329" t="s">
        <v>55</v>
      </c>
      <c r="E6" s="327">
        <f>SUM('Billy Bey'!K25)</f>
        <v>47057</v>
      </c>
      <c r="F6" s="104"/>
      <c r="G6" s="329" t="s">
        <v>55</v>
      </c>
      <c r="H6" s="331">
        <f>SUM('Billy Bey'!K36+'Billy Bey'!L36)</f>
        <v>37212</v>
      </c>
      <c r="I6" s="104"/>
      <c r="J6" s="329" t="s">
        <v>55</v>
      </c>
      <c r="K6" s="331">
        <f>SUM('Billy Bey'!K47)</f>
        <v>48995</v>
      </c>
      <c r="L6" s="104"/>
      <c r="M6" s="329" t="s">
        <v>55</v>
      </c>
      <c r="N6" s="331">
        <f>SUM('Billy Bey'!K58)</f>
        <v>49227</v>
      </c>
      <c r="P6" s="329" t="s">
        <v>55</v>
      </c>
      <c r="Q6" s="331">
        <f>SUM('Billy Bey'!K69)</f>
        <v>0</v>
      </c>
      <c r="R6" s="9"/>
    </row>
    <row r="7" spans="1:20" s="117" customFormat="1" ht="12.95" customHeight="1" thickBot="1" x14ac:dyDescent="0.3">
      <c r="A7" s="330"/>
      <c r="B7" s="328"/>
      <c r="C7" s="8"/>
      <c r="D7" s="330"/>
      <c r="E7" s="328"/>
      <c r="F7" s="104"/>
      <c r="G7" s="330"/>
      <c r="H7" s="332"/>
      <c r="I7" s="104"/>
      <c r="J7" s="330"/>
      <c r="K7" s="332"/>
      <c r="L7" s="104"/>
      <c r="M7" s="330"/>
      <c r="N7" s="332"/>
      <c r="P7" s="330"/>
      <c r="Q7" s="332"/>
      <c r="R7" s="9"/>
    </row>
    <row r="8" spans="1:20" s="117" customFormat="1" ht="12.95" customHeight="1" x14ac:dyDescent="0.25">
      <c r="A8" s="333" t="s">
        <v>56</v>
      </c>
      <c r="B8" s="327">
        <f>SUM(SeaStreak!G14)</f>
        <v>9704</v>
      </c>
      <c r="C8" s="7"/>
      <c r="D8" s="333" t="s">
        <v>56</v>
      </c>
      <c r="E8" s="327">
        <f>SUM(SeaStreak!G25)</f>
        <v>17530</v>
      </c>
      <c r="F8" s="104"/>
      <c r="G8" s="333" t="s">
        <v>56</v>
      </c>
      <c r="H8" s="327">
        <f>SUM(SeaStreak!G36)</f>
        <v>13301</v>
      </c>
      <c r="I8" s="104"/>
      <c r="J8" s="333" t="s">
        <v>56</v>
      </c>
      <c r="K8" s="327">
        <f>SUM(SeaStreak!G47)</f>
        <v>17118</v>
      </c>
      <c r="L8" s="104"/>
      <c r="M8" s="333" t="s">
        <v>56</v>
      </c>
      <c r="N8" s="327">
        <f>SUM(SeaStreak!G58)</f>
        <v>16981</v>
      </c>
      <c r="P8" s="333" t="s">
        <v>56</v>
      </c>
      <c r="Q8" s="327">
        <f>SUM(SeaStreak!G69)</f>
        <v>0</v>
      </c>
      <c r="R8" s="7"/>
    </row>
    <row r="9" spans="1:20" s="117" customFormat="1" ht="12.95" customHeight="1" thickBot="1" x14ac:dyDescent="0.3">
      <c r="A9" s="338"/>
      <c r="B9" s="328"/>
      <c r="C9" s="105"/>
      <c r="D9" s="338"/>
      <c r="E9" s="335"/>
      <c r="F9" s="104"/>
      <c r="G9" s="338"/>
      <c r="H9" s="335"/>
      <c r="I9" s="104"/>
      <c r="J9" s="338"/>
      <c r="K9" s="335"/>
      <c r="L9" s="104"/>
      <c r="M9" s="338"/>
      <c r="N9" s="335"/>
      <c r="P9" s="338"/>
      <c r="Q9" s="335"/>
      <c r="R9" s="7"/>
    </row>
    <row r="10" spans="1:20" s="117" customFormat="1" ht="12.95" customHeight="1" x14ac:dyDescent="0.25">
      <c r="A10" s="329" t="s">
        <v>57</v>
      </c>
      <c r="B10" s="327">
        <f>SUM('New York Water Taxi'!J14)</f>
        <v>971</v>
      </c>
      <c r="C10" s="9"/>
      <c r="D10" s="329" t="s">
        <v>57</v>
      </c>
      <c r="E10" s="331">
        <f>SUM('New York Water Taxi'!J25)</f>
        <v>1119</v>
      </c>
      <c r="F10" s="104"/>
      <c r="G10" s="329" t="s">
        <v>57</v>
      </c>
      <c r="H10" s="331">
        <f>SUM('New York Water Taxi'!J36)</f>
        <v>1060</v>
      </c>
      <c r="I10" s="104"/>
      <c r="J10" s="329" t="s">
        <v>57</v>
      </c>
      <c r="K10" s="331">
        <f>SUM('New York Water Taxi'!J47)</f>
        <v>1405</v>
      </c>
      <c r="L10" s="104"/>
      <c r="M10" s="329" t="s">
        <v>57</v>
      </c>
      <c r="N10" s="331">
        <f>SUM('New York Water Taxi'!J58)</f>
        <v>1393</v>
      </c>
      <c r="P10" s="329" t="s">
        <v>57</v>
      </c>
      <c r="Q10" s="331">
        <f>SUM('New York Water Taxi'!J69)</f>
        <v>0</v>
      </c>
      <c r="R10" s="9"/>
    </row>
    <row r="11" spans="1:20" s="117" customFormat="1" ht="12.95" customHeight="1" thickBot="1" x14ac:dyDescent="0.3">
      <c r="A11" s="336"/>
      <c r="B11" s="328"/>
      <c r="C11" s="106"/>
      <c r="D11" s="336"/>
      <c r="E11" s="337"/>
      <c r="F11" s="104"/>
      <c r="G11" s="336"/>
      <c r="H11" s="332"/>
      <c r="I11" s="104"/>
      <c r="J11" s="336"/>
      <c r="K11" s="332"/>
      <c r="L11" s="104"/>
      <c r="M11" s="336"/>
      <c r="N11" s="332"/>
      <c r="P11" s="336"/>
      <c r="Q11" s="332"/>
      <c r="R11" s="9"/>
    </row>
    <row r="12" spans="1:20" s="117" customFormat="1" ht="12.95" customHeight="1" x14ac:dyDescent="0.25">
      <c r="A12" s="343" t="s">
        <v>38</v>
      </c>
      <c r="B12" s="327">
        <f>SUM('Liberty Landing Ferry'!D14)</f>
        <v>1536</v>
      </c>
      <c r="C12" s="9"/>
      <c r="D12" s="343" t="s">
        <v>38</v>
      </c>
      <c r="E12" s="331">
        <f>SUM('Liberty Landing Ferry'!D25)</f>
        <v>2689</v>
      </c>
      <c r="F12" s="104"/>
      <c r="G12" s="343" t="s">
        <v>38</v>
      </c>
      <c r="H12" s="331">
        <f>SUM('Liberty Landing Ferry'!D34)</f>
        <v>2981</v>
      </c>
      <c r="I12" s="104"/>
      <c r="J12" s="343" t="s">
        <v>38</v>
      </c>
      <c r="K12" s="331">
        <f>SUM('Liberty Landing Ferry'!D47)</f>
        <v>3020</v>
      </c>
      <c r="L12" s="104"/>
      <c r="M12" s="343" t="s">
        <v>38</v>
      </c>
      <c r="N12" s="331">
        <f>SUM('Liberty Landing Ferry'!D58)</f>
        <v>2992</v>
      </c>
      <c r="P12" s="343" t="s">
        <v>38</v>
      </c>
      <c r="Q12" s="331">
        <f>SUM('Liberty Landing Ferry'!D69)</f>
        <v>0</v>
      </c>
      <c r="R12" s="9"/>
    </row>
    <row r="13" spans="1:20" s="117" customFormat="1" ht="12.95" customHeight="1" thickBot="1" x14ac:dyDescent="0.3">
      <c r="A13" s="344"/>
      <c r="B13" s="328"/>
      <c r="C13" s="106"/>
      <c r="D13" s="344"/>
      <c r="E13" s="337"/>
      <c r="F13" s="104"/>
      <c r="G13" s="344"/>
      <c r="H13" s="332"/>
      <c r="I13" s="104"/>
      <c r="J13" s="344"/>
      <c r="K13" s="332"/>
      <c r="L13" s="104"/>
      <c r="M13" s="344"/>
      <c r="N13" s="332"/>
      <c r="P13" s="344"/>
      <c r="Q13" s="332"/>
      <c r="R13" s="9"/>
    </row>
    <row r="14" spans="1:20" s="288" customFormat="1" ht="12.95" customHeight="1" x14ac:dyDescent="0.25">
      <c r="A14" s="343" t="s">
        <v>78</v>
      </c>
      <c r="B14" s="331">
        <f>HMS!L14</f>
        <v>8982</v>
      </c>
      <c r="C14" s="106"/>
      <c r="D14" s="343" t="s">
        <v>78</v>
      </c>
      <c r="E14" s="331">
        <f>HMS!L25</f>
        <v>15916</v>
      </c>
      <c r="F14" s="287"/>
      <c r="G14" s="343" t="s">
        <v>78</v>
      </c>
      <c r="H14" s="331">
        <f>HMS!L36</f>
        <v>11740</v>
      </c>
      <c r="I14" s="287"/>
      <c r="J14" s="343" t="s">
        <v>78</v>
      </c>
      <c r="K14" s="331">
        <f>HMS!L47</f>
        <v>16462</v>
      </c>
      <c r="L14" s="287"/>
      <c r="M14" s="343" t="s">
        <v>78</v>
      </c>
      <c r="N14" s="331">
        <f>HMS!L58</f>
        <v>16169</v>
      </c>
      <c r="P14" s="343" t="s">
        <v>78</v>
      </c>
      <c r="Q14" s="331">
        <f>HMS!L69</f>
        <v>0</v>
      </c>
      <c r="R14" s="9"/>
    </row>
    <row r="15" spans="1:20" s="288" customFormat="1" ht="12.95" customHeight="1" thickBot="1" x14ac:dyDescent="0.3">
      <c r="A15" s="344"/>
      <c r="B15" s="337"/>
      <c r="C15" s="106"/>
      <c r="D15" s="344"/>
      <c r="E15" s="337"/>
      <c r="F15" s="287"/>
      <c r="G15" s="344"/>
      <c r="H15" s="337"/>
      <c r="I15" s="287"/>
      <c r="J15" s="344"/>
      <c r="K15" s="337"/>
      <c r="L15" s="287"/>
      <c r="M15" s="344"/>
      <c r="N15" s="337"/>
      <c r="P15" s="344"/>
      <c r="Q15" s="337"/>
      <c r="R15" s="9"/>
    </row>
    <row r="16" spans="1:20" s="108" customFormat="1" ht="12.95" customHeight="1" thickBot="1" x14ac:dyDescent="0.25">
      <c r="A16" s="339" t="s">
        <v>23</v>
      </c>
      <c r="B16" s="341">
        <f>SUM(B4:B15)</f>
        <v>91641</v>
      </c>
      <c r="C16" s="10"/>
      <c r="D16" s="339" t="s">
        <v>23</v>
      </c>
      <c r="E16" s="341">
        <f>SUM(E4:E15)</f>
        <v>156187</v>
      </c>
      <c r="F16" s="107"/>
      <c r="G16" s="339" t="s">
        <v>23</v>
      </c>
      <c r="H16" s="341">
        <f>SUM(H4:H15)</f>
        <v>125809</v>
      </c>
      <c r="I16" s="107"/>
      <c r="J16" s="339" t="s">
        <v>23</v>
      </c>
      <c r="K16" s="341">
        <f>SUM(K4:K15)</f>
        <v>160589</v>
      </c>
      <c r="L16" s="107"/>
      <c r="M16" s="339" t="s">
        <v>23</v>
      </c>
      <c r="N16" s="341">
        <f>SUM(N4:N15)</f>
        <v>156573</v>
      </c>
      <c r="P16" s="339" t="s">
        <v>23</v>
      </c>
      <c r="Q16" s="341">
        <f>SUM(Q4:Q15)</f>
        <v>0</v>
      </c>
      <c r="R16" s="10"/>
      <c r="S16" s="143" t="s">
        <v>65</v>
      </c>
      <c r="T16" s="121">
        <f>AVERAGE('Billy Bey'!E80, 'Liberty Landing Ferry'!F76, 'New York Water Taxi'!K76, 'NY Waterway'!H76, SeaStreak!G76)</f>
        <v>22229.599999999999</v>
      </c>
    </row>
    <row r="17" spans="1:20" s="108" customFormat="1" ht="12.95" customHeight="1" thickBot="1" x14ac:dyDescent="0.3">
      <c r="A17" s="340"/>
      <c r="B17" s="342"/>
      <c r="C17" s="109"/>
      <c r="D17" s="340"/>
      <c r="E17" s="342"/>
      <c r="F17" s="107"/>
      <c r="G17" s="340"/>
      <c r="H17" s="342"/>
      <c r="I17" s="107"/>
      <c r="J17" s="340"/>
      <c r="K17" s="342"/>
      <c r="L17" s="107"/>
      <c r="M17" s="340"/>
      <c r="N17" s="342"/>
      <c r="P17" s="340"/>
      <c r="Q17" s="365"/>
      <c r="R17" s="109"/>
      <c r="S17" s="117"/>
      <c r="T17" s="117"/>
    </row>
    <row r="18" spans="1:20" s="117" customFormat="1" ht="14.25" thickBot="1" x14ac:dyDescent="0.3">
      <c r="A18" s="110"/>
      <c r="B18" s="111"/>
      <c r="C18" s="104"/>
      <c r="D18" s="110"/>
      <c r="E18" s="111"/>
      <c r="F18" s="104"/>
      <c r="G18" s="110"/>
      <c r="H18" s="111"/>
      <c r="I18" s="104"/>
      <c r="J18" s="112"/>
      <c r="K18" s="113"/>
      <c r="L18" s="104"/>
      <c r="M18" s="112"/>
      <c r="N18" s="113"/>
      <c r="P18" s="112"/>
      <c r="Q18" s="113"/>
      <c r="R18" s="104"/>
      <c r="S18" s="116"/>
      <c r="T18" s="116"/>
    </row>
    <row r="19" spans="1:20" ht="14.25" thickBot="1" x14ac:dyDescent="0.3">
      <c r="A19" s="347" t="s">
        <v>58</v>
      </c>
      <c r="B19" s="348"/>
      <c r="C19" s="100"/>
      <c r="D19" s="347" t="s">
        <v>58</v>
      </c>
      <c r="E19" s="348"/>
      <c r="F19" s="101"/>
      <c r="G19" s="347" t="s">
        <v>58</v>
      </c>
      <c r="H19" s="348"/>
      <c r="I19" s="101"/>
      <c r="J19" s="347" t="s">
        <v>58</v>
      </c>
      <c r="K19" s="349"/>
      <c r="L19" s="101"/>
      <c r="M19" s="347" t="s">
        <v>58</v>
      </c>
      <c r="N19" s="348"/>
      <c r="P19" s="347" t="s">
        <v>58</v>
      </c>
      <c r="Q19" s="348"/>
      <c r="R19" s="100"/>
    </row>
    <row r="20" spans="1:20" ht="12.95" customHeight="1" x14ac:dyDescent="0.25">
      <c r="A20" s="333" t="s">
        <v>10</v>
      </c>
      <c r="B20" s="327">
        <f>SUM('Billy Bey'!G14:J14, 'New York Water Taxi'!G14:I14, 'NY Waterway'!I14:J14, SeaStreak!C14:D14,HMS!C14)</f>
        <v>30298</v>
      </c>
      <c r="C20" s="7"/>
      <c r="D20" s="333" t="s">
        <v>10</v>
      </c>
      <c r="E20" s="327">
        <f>SUM('Billy Bey'!G25:J25, 'New York Water Taxi'!G25:I25, 'NY Waterway'!I25:J25, SeaStreak!C25:D25,HMS!C25)</f>
        <v>51599</v>
      </c>
      <c r="F20" s="101"/>
      <c r="G20" s="333" t="s">
        <v>10</v>
      </c>
      <c r="H20" s="327">
        <f>SUM('Billy Bey'!G36:J36, 'New York Water Taxi'!G36:I36, 'NY Waterway'!I36:J36, SeaStreak!C36:D36,HMS!C36)</f>
        <v>40200</v>
      </c>
      <c r="I20" s="101"/>
      <c r="J20" s="333" t="s">
        <v>10</v>
      </c>
      <c r="K20" s="327">
        <f>SUM('Billy Bey'!G47:J47, 'New York Water Taxi'!G47:I47, 'NY Waterway'!I47:J47, SeaStreak!C47:D47,HMS!C47)</f>
        <v>52313</v>
      </c>
      <c r="L20" s="101"/>
      <c r="M20" s="333" t="s">
        <v>10</v>
      </c>
      <c r="N20" s="327">
        <f>SUM('Billy Bey'!G58:J58, 'New York Water Taxi'!G58:I58, 'NY Waterway'!I58:J58, SeaStreak!C58:D58,HMS!C58)</f>
        <v>52237</v>
      </c>
      <c r="P20" s="333" t="s">
        <v>10</v>
      </c>
      <c r="Q20" s="327">
        <f>SUM('Billy Bey'!G69:J69, 'New York Water Taxi'!G69:I69, 'NY Waterway'!I69:J69, SeaStreak!C69:D69,HMS!C69)</f>
        <v>0</v>
      </c>
      <c r="R20" s="7"/>
    </row>
    <row r="21" spans="1:20" ht="12.95" customHeight="1" thickBot="1" x14ac:dyDescent="0.3">
      <c r="A21" s="334"/>
      <c r="B21" s="328"/>
      <c r="C21" s="8"/>
      <c r="D21" s="334"/>
      <c r="E21" s="328"/>
      <c r="F21" s="101"/>
      <c r="G21" s="334"/>
      <c r="H21" s="328"/>
      <c r="I21" s="101"/>
      <c r="J21" s="334"/>
      <c r="K21" s="328"/>
      <c r="L21" s="101"/>
      <c r="M21" s="334"/>
      <c r="N21" s="328"/>
      <c r="P21" s="334"/>
      <c r="Q21" s="328"/>
      <c r="R21" s="8"/>
    </row>
    <row r="22" spans="1:20" ht="12.95" customHeight="1" x14ac:dyDescent="0.25">
      <c r="A22" s="329" t="s">
        <v>8</v>
      </c>
      <c r="B22" s="331">
        <f>SUM('Billy Bey'!C14:D14, 'New York Water Taxi'!E14, 'NY Waterway'!C14:G14)</f>
        <v>30941</v>
      </c>
      <c r="C22" s="9"/>
      <c r="D22" s="329" t="s">
        <v>8</v>
      </c>
      <c r="E22" s="331">
        <f>SUM('Billy Bey'!C25:D25, 'New York Water Taxi'!E25, 'NY Waterway'!C25:G25)</f>
        <v>53243</v>
      </c>
      <c r="F22" s="101"/>
      <c r="G22" s="329" t="s">
        <v>8</v>
      </c>
      <c r="H22" s="331">
        <f>SUM('Billy Bey'!C36:D36, 'New York Water Taxi'!E36, 'NY Waterway'!C36:G36)</f>
        <v>44281</v>
      </c>
      <c r="I22" s="101"/>
      <c r="J22" s="329" t="s">
        <v>8</v>
      </c>
      <c r="K22" s="331">
        <f>SUM('Billy Bey'!C47:D47, 'NY Waterway'!C47:G47, 'New York Water Taxi'!E47)</f>
        <v>54901</v>
      </c>
      <c r="L22" s="101"/>
      <c r="M22" s="329" t="s">
        <v>8</v>
      </c>
      <c r="N22" s="331">
        <f>SUM('Billy Bey'!C58:D58, 'NY Waterway'!C58:G58, 'New York Water Taxi'!E58)</f>
        <v>51054</v>
      </c>
      <c r="P22" s="329" t="s">
        <v>8</v>
      </c>
      <c r="Q22" s="331">
        <f>SUM('Billy Bey'!C69:D69, 'NY Waterway'!C69:G69, 'New York Water Taxi'!E69)</f>
        <v>0</v>
      </c>
      <c r="R22" s="9"/>
    </row>
    <row r="23" spans="1:20" ht="12.95" customHeight="1" thickBot="1" x14ac:dyDescent="0.3">
      <c r="A23" s="346"/>
      <c r="B23" s="345"/>
      <c r="C23" s="103"/>
      <c r="D23" s="346"/>
      <c r="E23" s="332"/>
      <c r="F23" s="101"/>
      <c r="G23" s="346"/>
      <c r="H23" s="345"/>
      <c r="I23" s="101"/>
      <c r="J23" s="346"/>
      <c r="K23" s="345"/>
      <c r="L23" s="101"/>
      <c r="M23" s="346"/>
      <c r="N23" s="345"/>
      <c r="P23" s="346"/>
      <c r="Q23" s="345"/>
      <c r="R23" s="103"/>
    </row>
    <row r="24" spans="1:20" ht="12.95" customHeight="1" x14ac:dyDescent="0.25">
      <c r="A24" s="333" t="s">
        <v>16</v>
      </c>
      <c r="B24" s="327">
        <f>SUM( SeaStreak!E14:F14,HMS!D14)</f>
        <v>5264</v>
      </c>
      <c r="C24" s="7"/>
      <c r="D24" s="333" t="s">
        <v>16</v>
      </c>
      <c r="E24" s="327">
        <f>SUM(SeaStreak!E25:F25,HMS!D25)</f>
        <v>9755</v>
      </c>
      <c r="F24" s="101"/>
      <c r="G24" s="333" t="s">
        <v>16</v>
      </c>
      <c r="H24" s="327">
        <f>SUM(SeaStreak!E36:F36,HMS!D36)</f>
        <v>7153</v>
      </c>
      <c r="I24" s="101"/>
      <c r="J24" s="333" t="s">
        <v>16</v>
      </c>
      <c r="K24" s="327">
        <f>SUM(SeaStreak!E47:F47,HMS!D47)</f>
        <v>9934</v>
      </c>
      <c r="L24" s="101"/>
      <c r="M24" s="333" t="s">
        <v>16</v>
      </c>
      <c r="N24" s="327">
        <f>SUM(SeaStreak!E58:F58,HMS!D58)</f>
        <v>9501</v>
      </c>
      <c r="P24" s="333" t="s">
        <v>16</v>
      </c>
      <c r="Q24" s="327">
        <f>SUM(SeaStreak!E69:F69,HMS!D69)</f>
        <v>0</v>
      </c>
      <c r="R24" s="7"/>
    </row>
    <row r="25" spans="1:20" ht="12.95" customHeight="1" thickBot="1" x14ac:dyDescent="0.3">
      <c r="A25" s="338"/>
      <c r="B25" s="350"/>
      <c r="C25" s="105"/>
      <c r="D25" s="338"/>
      <c r="E25" s="350"/>
      <c r="F25" s="101"/>
      <c r="G25" s="338"/>
      <c r="H25" s="350"/>
      <c r="I25" s="101"/>
      <c r="J25" s="338"/>
      <c r="K25" s="350"/>
      <c r="L25" s="101"/>
      <c r="M25" s="338"/>
      <c r="N25" s="350"/>
      <c r="P25" s="338"/>
      <c r="Q25" s="350"/>
      <c r="R25" s="105"/>
    </row>
    <row r="26" spans="1:20" ht="12.95" customHeight="1" x14ac:dyDescent="0.25">
      <c r="A26" s="329" t="s">
        <v>9</v>
      </c>
      <c r="B26" s="331">
        <f>SUM('Billy Bey'!E14:F14, 'Liberty Landing Ferry'!C14, 'NY Waterway'!H14)</f>
        <v>19614</v>
      </c>
      <c r="C26" s="9"/>
      <c r="D26" s="329" t="s">
        <v>9</v>
      </c>
      <c r="E26" s="351">
        <f>SUM('Billy Bey'!E25:F25, 'Liberty Landing Ferry'!C25, 'NY Waterway'!H25)</f>
        <v>31780</v>
      </c>
      <c r="F26" s="101"/>
      <c r="G26" s="329" t="s">
        <v>9</v>
      </c>
      <c r="H26" s="331">
        <f>SUM('Billy Bey'!E36:F36, 'Liberty Landing Ferry'!C36, 'NY Waterway'!H36)</f>
        <v>25448</v>
      </c>
      <c r="I26" s="101"/>
      <c r="J26" s="329" t="s">
        <v>9</v>
      </c>
      <c r="K26" s="331">
        <f>SUM('Billy Bey'!E47:F47, 'Liberty Landing Ferry'!C47, 'NY Waterway'!H47)</f>
        <v>33273</v>
      </c>
      <c r="L26" s="101"/>
      <c r="M26" s="329" t="s">
        <v>9</v>
      </c>
      <c r="N26" s="331">
        <f>SUM('Billy Bey'!E58:F58, 'Liberty Landing Ferry'!C58, 'NY Waterway'!H58)</f>
        <v>33758</v>
      </c>
      <c r="P26" s="329" t="s">
        <v>9</v>
      </c>
      <c r="Q26" s="331">
        <f>SUM('Billy Bey'!E69:F69, 'Liberty Landing Ferry'!C69, 'NY Waterway'!H69)</f>
        <v>0</v>
      </c>
      <c r="R26" s="9"/>
    </row>
    <row r="27" spans="1:20" ht="12.95" customHeight="1" thickBot="1" x14ac:dyDescent="0.3">
      <c r="A27" s="336"/>
      <c r="B27" s="337"/>
      <c r="C27" s="106"/>
      <c r="D27" s="336"/>
      <c r="E27" s="337"/>
      <c r="F27" s="101"/>
      <c r="G27" s="336"/>
      <c r="H27" s="337"/>
      <c r="I27" s="101"/>
      <c r="J27" s="336"/>
      <c r="K27" s="337"/>
      <c r="L27" s="101"/>
      <c r="M27" s="336"/>
      <c r="N27" s="337"/>
      <c r="P27" s="336"/>
      <c r="Q27" s="337"/>
      <c r="R27" s="106"/>
      <c r="S27" s="115"/>
      <c r="T27" s="115"/>
    </row>
    <row r="28" spans="1:20" s="115" customFormat="1" ht="12.95" customHeight="1" x14ac:dyDescent="0.2">
      <c r="A28" s="329" t="s">
        <v>7</v>
      </c>
      <c r="B28" s="351">
        <f>SUM('New York Water Taxi'!C14)</f>
        <v>0</v>
      </c>
      <c r="C28" s="10"/>
      <c r="D28" s="329" t="s">
        <v>7</v>
      </c>
      <c r="E28" s="351">
        <f>SUM('New York Water Taxi'!C25)</f>
        <v>0</v>
      </c>
      <c r="F28" s="114"/>
      <c r="G28" s="329" t="s">
        <v>7</v>
      </c>
      <c r="H28" s="351">
        <f>SUM('New York Water Taxi'!C36)</f>
        <v>0</v>
      </c>
      <c r="I28" s="114"/>
      <c r="J28" s="329" t="s">
        <v>7</v>
      </c>
      <c r="K28" s="351">
        <f>SUM('New York Water Taxi'!C47)</f>
        <v>0</v>
      </c>
      <c r="L28" s="114"/>
      <c r="M28" s="329" t="s">
        <v>7</v>
      </c>
      <c r="N28" s="351">
        <f>SUM('New York Water Taxi'!C58)</f>
        <v>0</v>
      </c>
      <c r="P28" s="329" t="s">
        <v>7</v>
      </c>
      <c r="Q28" s="351">
        <f>SUM('New York Water Taxi'!C69)</f>
        <v>0</v>
      </c>
      <c r="R28" s="11"/>
    </row>
    <row r="29" spans="1:20" s="115" customFormat="1" ht="12.95" customHeight="1" thickBot="1" x14ac:dyDescent="0.3">
      <c r="A29" s="336"/>
      <c r="B29" s="352"/>
      <c r="C29" s="109"/>
      <c r="D29" s="336"/>
      <c r="E29" s="352"/>
      <c r="F29" s="114"/>
      <c r="G29" s="336"/>
      <c r="H29" s="352"/>
      <c r="I29" s="114"/>
      <c r="J29" s="336"/>
      <c r="K29" s="352"/>
      <c r="L29" s="114"/>
      <c r="M29" s="336"/>
      <c r="N29" s="352"/>
      <c r="P29" s="336"/>
      <c r="Q29" s="352"/>
      <c r="R29" s="12"/>
      <c r="S29" s="116"/>
      <c r="T29" s="116"/>
    </row>
    <row r="30" spans="1:20" ht="12.75" customHeight="1" x14ac:dyDescent="0.25">
      <c r="A30" s="329" t="s">
        <v>39</v>
      </c>
      <c r="B30" s="351">
        <f>SUM('New York Water Taxi'!D14)</f>
        <v>0</v>
      </c>
      <c r="C30" s="101"/>
      <c r="D30" s="329" t="s">
        <v>39</v>
      </c>
      <c r="E30" s="351">
        <f>SUM('New York Water Taxi'!D25)</f>
        <v>0</v>
      </c>
      <c r="F30" s="101"/>
      <c r="G30" s="329" t="s">
        <v>39</v>
      </c>
      <c r="H30" s="351">
        <f>SUM('New York Water Taxi'!D36)</f>
        <v>0</v>
      </c>
      <c r="I30" s="101"/>
      <c r="J30" s="329" t="s">
        <v>39</v>
      </c>
      <c r="K30" s="351">
        <f>SUM('New York Water Taxi'!D47)</f>
        <v>0</v>
      </c>
      <c r="L30" s="101"/>
      <c r="M30" s="329" t="s">
        <v>39</v>
      </c>
      <c r="N30" s="351">
        <f>SUM('New York Water Taxi'!D58)</f>
        <v>0</v>
      </c>
      <c r="P30" s="329" t="s">
        <v>39</v>
      </c>
      <c r="Q30" s="351">
        <f>SUM('New York Water Taxi'!D69)</f>
        <v>0</v>
      </c>
      <c r="R30" s="11"/>
    </row>
    <row r="31" spans="1:20" ht="14.25" thickBot="1" x14ac:dyDescent="0.3">
      <c r="A31" s="336"/>
      <c r="B31" s="353"/>
      <c r="C31" s="101"/>
      <c r="D31" s="336"/>
      <c r="E31" s="353"/>
      <c r="F31" s="101"/>
      <c r="G31" s="336"/>
      <c r="H31" s="353"/>
      <c r="I31" s="101"/>
      <c r="J31" s="336"/>
      <c r="K31" s="353"/>
      <c r="L31" s="101"/>
      <c r="M31" s="336"/>
      <c r="N31" s="353"/>
      <c r="P31" s="336"/>
      <c r="Q31" s="353"/>
      <c r="R31" s="118"/>
    </row>
    <row r="32" spans="1:20" ht="12.75" customHeight="1" x14ac:dyDescent="0.25">
      <c r="A32" s="329" t="s">
        <v>73</v>
      </c>
      <c r="B32" s="351">
        <f>SUM('New York Water Taxi'!F14)</f>
        <v>12</v>
      </c>
      <c r="C32" s="101"/>
      <c r="D32" s="329" t="s">
        <v>73</v>
      </c>
      <c r="E32" s="351">
        <f>SUM('New York Water Taxi'!F25)</f>
        <v>6</v>
      </c>
      <c r="F32" s="101"/>
      <c r="G32" s="329" t="s">
        <v>73</v>
      </c>
      <c r="H32" s="351">
        <f>SUM('New York Water Taxi'!F36)</f>
        <v>10</v>
      </c>
      <c r="I32" s="101"/>
      <c r="J32" s="329" t="s">
        <v>73</v>
      </c>
      <c r="K32" s="351">
        <f>SUM('New York Water Taxi'!F47)</f>
        <v>15</v>
      </c>
      <c r="L32" s="101"/>
      <c r="M32" s="329" t="s">
        <v>73</v>
      </c>
      <c r="N32" s="351">
        <f>SUM('New York Water Taxi'!F58)</f>
        <v>5</v>
      </c>
      <c r="P32" s="329" t="s">
        <v>73</v>
      </c>
      <c r="Q32" s="351">
        <f>SUM('New York Water Taxi'!F69)</f>
        <v>0</v>
      </c>
      <c r="R32" s="11"/>
    </row>
    <row r="33" spans="1:18" ht="14.25" customHeight="1" thickBot="1" x14ac:dyDescent="0.3">
      <c r="A33" s="336"/>
      <c r="B33" s="366"/>
      <c r="C33" s="101"/>
      <c r="D33" s="336"/>
      <c r="E33" s="366"/>
      <c r="F33" s="101"/>
      <c r="G33" s="336"/>
      <c r="H33" s="366"/>
      <c r="I33" s="101"/>
      <c r="J33" s="336"/>
      <c r="K33" s="356"/>
      <c r="L33" s="101"/>
      <c r="M33" s="336"/>
      <c r="N33" s="356"/>
      <c r="P33" s="336"/>
      <c r="Q33" s="356"/>
      <c r="R33" s="11"/>
    </row>
    <row r="34" spans="1:18" x14ac:dyDescent="0.25">
      <c r="A34" s="354" t="s">
        <v>74</v>
      </c>
      <c r="B34" s="351">
        <f>SUM(HMS!E14)</f>
        <v>1130</v>
      </c>
      <c r="C34" s="101"/>
      <c r="D34" s="354" t="s">
        <v>74</v>
      </c>
      <c r="E34" s="351">
        <f>SUM(HMS!E25)</f>
        <v>2150</v>
      </c>
      <c r="F34" s="101"/>
      <c r="G34" s="354" t="s">
        <v>74</v>
      </c>
      <c r="H34" s="351">
        <f>SUM(HMS!E36)</f>
        <v>1429</v>
      </c>
      <c r="I34" s="101"/>
      <c r="J34" s="354" t="s">
        <v>74</v>
      </c>
      <c r="K34" s="351">
        <f>SUM(HMS!E47)</f>
        <v>2196</v>
      </c>
      <c r="L34" s="101"/>
      <c r="M34" s="354" t="s">
        <v>74</v>
      </c>
      <c r="N34" s="351">
        <f>SUM(HMS!E58)</f>
        <v>2232</v>
      </c>
      <c r="P34" s="354" t="s">
        <v>74</v>
      </c>
      <c r="Q34" s="351">
        <f>SUM(HMS!E69)</f>
        <v>0</v>
      </c>
      <c r="R34" s="11"/>
    </row>
    <row r="35" spans="1:18" ht="14.25" thickBot="1" x14ac:dyDescent="0.3">
      <c r="A35" s="355"/>
      <c r="B35" s="356"/>
      <c r="C35" s="101"/>
      <c r="D35" s="355"/>
      <c r="E35" s="356"/>
      <c r="F35" s="101"/>
      <c r="G35" s="355"/>
      <c r="H35" s="356"/>
      <c r="I35" s="101"/>
      <c r="J35" s="355"/>
      <c r="K35" s="356"/>
      <c r="L35" s="101"/>
      <c r="M35" s="355"/>
      <c r="N35" s="356"/>
      <c r="P35" s="355"/>
      <c r="Q35" s="356"/>
      <c r="R35" s="11"/>
    </row>
    <row r="36" spans="1:18" ht="12.75" customHeight="1" x14ac:dyDescent="0.25">
      <c r="A36" s="354" t="s">
        <v>75</v>
      </c>
      <c r="B36" s="351">
        <f>SUM(HMS!F14)</f>
        <v>626</v>
      </c>
      <c r="C36" s="101"/>
      <c r="D36" s="354" t="s">
        <v>75</v>
      </c>
      <c r="E36" s="351">
        <f>SUM(HMS!F25)</f>
        <v>1126</v>
      </c>
      <c r="F36" s="101"/>
      <c r="G36" s="354" t="s">
        <v>75</v>
      </c>
      <c r="H36" s="351">
        <f>SUM(HMS!F36)</f>
        <v>903</v>
      </c>
      <c r="I36" s="101"/>
      <c r="J36" s="354" t="s">
        <v>75</v>
      </c>
      <c r="K36" s="351">
        <f>SUM(HMS!F47)</f>
        <v>1172</v>
      </c>
      <c r="L36" s="101"/>
      <c r="M36" s="354" t="s">
        <v>75</v>
      </c>
      <c r="N36" s="351">
        <f>SUM(HMS!F58)</f>
        <v>1140</v>
      </c>
      <c r="P36" s="354" t="s">
        <v>75</v>
      </c>
      <c r="Q36" s="351">
        <f>SUM(HMS!F69)</f>
        <v>0</v>
      </c>
      <c r="R36" s="11"/>
    </row>
    <row r="37" spans="1:18" ht="13.5" customHeight="1" thickBot="1" x14ac:dyDescent="0.3">
      <c r="A37" s="355"/>
      <c r="B37" s="356"/>
      <c r="C37" s="101"/>
      <c r="D37" s="355"/>
      <c r="E37" s="356"/>
      <c r="F37" s="101"/>
      <c r="G37" s="355"/>
      <c r="H37" s="356"/>
      <c r="I37" s="101"/>
      <c r="J37" s="355"/>
      <c r="K37" s="356"/>
      <c r="L37" s="101"/>
      <c r="M37" s="355"/>
      <c r="N37" s="356"/>
      <c r="P37" s="355"/>
      <c r="Q37" s="356"/>
      <c r="R37" s="11"/>
    </row>
    <row r="38" spans="1:18" ht="12.75" customHeight="1" x14ac:dyDescent="0.25">
      <c r="A38" s="354" t="s">
        <v>13</v>
      </c>
      <c r="B38" s="351">
        <f>SUM(HMS!G14)</f>
        <v>1833</v>
      </c>
      <c r="C38" s="101"/>
      <c r="D38" s="354" t="s">
        <v>13</v>
      </c>
      <c r="E38" s="351">
        <f>SUM(HMS!G25)</f>
        <v>3197</v>
      </c>
      <c r="F38" s="101"/>
      <c r="G38" s="354" t="s">
        <v>13</v>
      </c>
      <c r="H38" s="351">
        <f>SUM(HMS!G36)</f>
        <v>2598</v>
      </c>
      <c r="I38" s="101"/>
      <c r="J38" s="354" t="s">
        <v>13</v>
      </c>
      <c r="K38" s="351">
        <f>SUM(HMS!G47)</f>
        <v>3499</v>
      </c>
      <c r="L38" s="101"/>
      <c r="M38" s="354" t="s">
        <v>13</v>
      </c>
      <c r="N38" s="351">
        <f>SUM(HMS!G58)</f>
        <v>3263</v>
      </c>
      <c r="P38" s="354" t="s">
        <v>13</v>
      </c>
      <c r="Q38" s="351">
        <f>SUM(HMS!G69)</f>
        <v>0</v>
      </c>
      <c r="R38" s="11"/>
    </row>
    <row r="39" spans="1:18" ht="13.5" customHeight="1" thickBot="1" x14ac:dyDescent="0.3">
      <c r="A39" s="355"/>
      <c r="B39" s="356"/>
      <c r="C39" s="101"/>
      <c r="D39" s="355"/>
      <c r="E39" s="356"/>
      <c r="F39" s="101"/>
      <c r="G39" s="355"/>
      <c r="H39" s="356"/>
      <c r="I39" s="101"/>
      <c r="J39" s="355"/>
      <c r="K39" s="356"/>
      <c r="L39" s="101"/>
      <c r="M39" s="355"/>
      <c r="N39" s="356"/>
      <c r="P39" s="355"/>
      <c r="Q39" s="356"/>
      <c r="R39" s="11"/>
    </row>
    <row r="40" spans="1:18" ht="12.75" customHeight="1" x14ac:dyDescent="0.25">
      <c r="A40" s="354" t="s">
        <v>14</v>
      </c>
      <c r="B40" s="351">
        <f>SUM(HMS!H14)</f>
        <v>886</v>
      </c>
      <c r="C40" s="101"/>
      <c r="D40" s="354" t="s">
        <v>14</v>
      </c>
      <c r="E40" s="351">
        <f>SUM(HMS!H25)</f>
        <v>1546</v>
      </c>
      <c r="F40" s="101"/>
      <c r="G40" s="354" t="s">
        <v>14</v>
      </c>
      <c r="H40" s="351">
        <f>SUM(HMS!G36)</f>
        <v>2598</v>
      </c>
      <c r="I40" s="101"/>
      <c r="J40" s="354" t="s">
        <v>14</v>
      </c>
      <c r="K40" s="351">
        <f>SUM(HMS!H47)</f>
        <v>1626</v>
      </c>
      <c r="L40" s="101"/>
      <c r="M40" s="354" t="s">
        <v>14</v>
      </c>
      <c r="N40" s="351">
        <f>SUM(HMS!H58)</f>
        <v>1655</v>
      </c>
      <c r="P40" s="354" t="s">
        <v>14</v>
      </c>
      <c r="Q40" s="351">
        <f>SUM(HMS!H69)</f>
        <v>0</v>
      </c>
      <c r="R40" s="11"/>
    </row>
    <row r="41" spans="1:18" ht="13.5" customHeight="1" thickBot="1" x14ac:dyDescent="0.3">
      <c r="A41" s="355"/>
      <c r="B41" s="356"/>
      <c r="C41" s="101"/>
      <c r="D41" s="355"/>
      <c r="E41" s="356"/>
      <c r="F41" s="101"/>
      <c r="G41" s="355"/>
      <c r="H41" s="356"/>
      <c r="I41" s="101"/>
      <c r="J41" s="355"/>
      <c r="K41" s="356"/>
      <c r="L41" s="101"/>
      <c r="M41" s="355"/>
      <c r="N41" s="356"/>
      <c r="P41" s="355"/>
      <c r="Q41" s="356"/>
      <c r="R41" s="11"/>
    </row>
    <row r="42" spans="1:18" ht="12.75" customHeight="1" x14ac:dyDescent="0.25">
      <c r="A42" s="354" t="s">
        <v>76</v>
      </c>
      <c r="B42" s="351">
        <f>SUM(HMS!I14)</f>
        <v>1037</v>
      </c>
      <c r="C42" s="101"/>
      <c r="D42" s="354" t="s">
        <v>76</v>
      </c>
      <c r="E42" s="351">
        <f>SUM(HMS!I25)</f>
        <v>1785</v>
      </c>
      <c r="F42" s="101"/>
      <c r="G42" s="354" t="s">
        <v>76</v>
      </c>
      <c r="H42" s="351">
        <f>SUM(HMS!I36)</f>
        <v>1189</v>
      </c>
      <c r="I42" s="101"/>
      <c r="J42" s="354" t="s">
        <v>76</v>
      </c>
      <c r="K42" s="351">
        <f>SUM(HMS!I47)</f>
        <v>1660</v>
      </c>
      <c r="L42" s="101"/>
      <c r="M42" s="354" t="s">
        <v>76</v>
      </c>
      <c r="N42" s="351">
        <f>SUM(HMS!I58)</f>
        <v>1728</v>
      </c>
      <c r="P42" s="354" t="s">
        <v>76</v>
      </c>
      <c r="Q42" s="351">
        <f>SUM(HMS!J69)</f>
        <v>0</v>
      </c>
      <c r="R42" s="11"/>
    </row>
    <row r="43" spans="1:18" ht="13.5" customHeight="1" thickBot="1" x14ac:dyDescent="0.3">
      <c r="A43" s="355"/>
      <c r="B43" s="356"/>
      <c r="C43" s="101"/>
      <c r="D43" s="355"/>
      <c r="E43" s="356"/>
      <c r="F43" s="101"/>
      <c r="G43" s="355"/>
      <c r="H43" s="356"/>
      <c r="I43" s="101"/>
      <c r="J43" s="355"/>
      <c r="K43" s="356"/>
      <c r="L43" s="101"/>
      <c r="M43" s="355"/>
      <c r="N43" s="356"/>
      <c r="P43" s="355"/>
      <c r="Q43" s="356"/>
      <c r="R43" s="11"/>
    </row>
    <row r="44" spans="1:18" ht="12.75" customHeight="1" x14ac:dyDescent="0.25">
      <c r="A44" s="354" t="s">
        <v>15</v>
      </c>
      <c r="B44" s="351">
        <f>SUM(HMS!J14)</f>
        <v>0</v>
      </c>
      <c r="C44" s="101"/>
      <c r="D44" s="354" t="s">
        <v>15</v>
      </c>
      <c r="E44" s="351">
        <f>SUM(HMS!J25)</f>
        <v>0</v>
      </c>
      <c r="F44" s="101"/>
      <c r="G44" s="354" t="s">
        <v>15</v>
      </c>
      <c r="H44" s="351">
        <f>SUM(HMS!J36)</f>
        <v>0</v>
      </c>
      <c r="I44" s="101"/>
      <c r="J44" s="354" t="s">
        <v>15</v>
      </c>
      <c r="K44" s="351">
        <f>SUM(HMS!J47)</f>
        <v>0</v>
      </c>
      <c r="L44" s="101"/>
      <c r="M44" s="354" t="s">
        <v>15</v>
      </c>
      <c r="N44" s="351">
        <f>SUM(HMS!J58)</f>
        <v>0</v>
      </c>
      <c r="P44" s="354" t="s">
        <v>15</v>
      </c>
      <c r="Q44" s="351">
        <f>SUM(HMS!J69)</f>
        <v>0</v>
      </c>
      <c r="R44" s="11"/>
    </row>
    <row r="45" spans="1:18" ht="13.5" customHeight="1" thickBot="1" x14ac:dyDescent="0.3">
      <c r="A45" s="355"/>
      <c r="B45" s="356"/>
      <c r="C45" s="101"/>
      <c r="D45" s="355"/>
      <c r="E45" s="356"/>
      <c r="F45" s="101"/>
      <c r="G45" s="355"/>
      <c r="H45" s="356"/>
      <c r="I45" s="101"/>
      <c r="J45" s="355"/>
      <c r="K45" s="356"/>
      <c r="L45" s="101"/>
      <c r="M45" s="355"/>
      <c r="N45" s="356"/>
      <c r="P45" s="355"/>
      <c r="Q45" s="356"/>
      <c r="R45" s="11"/>
    </row>
    <row r="46" spans="1:18" ht="13.5" customHeight="1" x14ac:dyDescent="0.25">
      <c r="A46" s="358" t="s">
        <v>36</v>
      </c>
      <c r="B46" s="351">
        <f>SUM(HMS!K14)</f>
        <v>0</v>
      </c>
      <c r="C46" s="101"/>
      <c r="D46" s="358" t="s">
        <v>36</v>
      </c>
      <c r="E46" s="351">
        <f>SUM(HMS!K25)</f>
        <v>0</v>
      </c>
      <c r="F46" s="101"/>
      <c r="G46" s="358" t="s">
        <v>36</v>
      </c>
      <c r="H46" s="359">
        <f>SUM(HMS!K36)</f>
        <v>0</v>
      </c>
      <c r="I46" s="101"/>
      <c r="J46" s="358" t="s">
        <v>36</v>
      </c>
      <c r="K46" s="359">
        <f>SUM(HMS!K47)</f>
        <v>0</v>
      </c>
      <c r="L46" s="101"/>
      <c r="M46" s="358" t="s">
        <v>36</v>
      </c>
      <c r="N46" s="359">
        <f>SUM(HMS!K58)</f>
        <v>0</v>
      </c>
      <c r="P46" s="358" t="s">
        <v>36</v>
      </c>
      <c r="Q46" s="359">
        <f>SUM(HMS!K69)</f>
        <v>0</v>
      </c>
      <c r="R46" s="11"/>
    </row>
    <row r="47" spans="1:18" ht="13.5" customHeight="1" thickBot="1" x14ac:dyDescent="0.3">
      <c r="A47" s="355"/>
      <c r="B47" s="356"/>
      <c r="C47" s="101"/>
      <c r="D47" s="355"/>
      <c r="E47" s="356"/>
      <c r="F47" s="101"/>
      <c r="G47" s="355"/>
      <c r="H47" s="356"/>
      <c r="I47" s="101"/>
      <c r="J47" s="355"/>
      <c r="K47" s="356"/>
      <c r="L47" s="101"/>
      <c r="M47" s="355"/>
      <c r="N47" s="356"/>
      <c r="P47" s="355"/>
      <c r="Q47" s="356"/>
      <c r="R47" s="11"/>
    </row>
    <row r="48" spans="1:18" ht="13.5" customHeight="1" x14ac:dyDescent="0.25">
      <c r="A48" s="360" t="s">
        <v>23</v>
      </c>
      <c r="B48" s="341">
        <f>SUM(B20:B47)</f>
        <v>91641</v>
      </c>
      <c r="C48" s="101"/>
      <c r="D48" s="360" t="s">
        <v>23</v>
      </c>
      <c r="E48" s="341">
        <f>SUM(E20:E47)</f>
        <v>156187</v>
      </c>
      <c r="F48" s="101"/>
      <c r="G48" s="360" t="s">
        <v>23</v>
      </c>
      <c r="H48" s="341">
        <f t="shared" ref="H48" si="0">SUM(H20:H47)</f>
        <v>125809</v>
      </c>
      <c r="I48" s="101"/>
      <c r="J48" s="362" t="s">
        <v>23</v>
      </c>
      <c r="K48" s="357">
        <f>SUM(K20:K47)</f>
        <v>160589</v>
      </c>
      <c r="L48" s="101"/>
      <c r="M48" s="360" t="s">
        <v>23</v>
      </c>
      <c r="N48" s="357">
        <f>SUM(N20:N47)</f>
        <v>156573</v>
      </c>
      <c r="P48" s="362" t="s">
        <v>23</v>
      </c>
      <c r="Q48" s="357">
        <f>SUM(Q20:Q47)</f>
        <v>0</v>
      </c>
      <c r="R48" s="11"/>
    </row>
    <row r="49" spans="1:18" ht="13.5" customHeight="1" thickBot="1" x14ac:dyDescent="0.3">
      <c r="A49" s="361"/>
      <c r="B49" s="342"/>
      <c r="C49" s="101"/>
      <c r="D49" s="361"/>
      <c r="E49" s="342"/>
      <c r="F49" s="101"/>
      <c r="G49" s="361"/>
      <c r="H49" s="342"/>
      <c r="I49" s="101"/>
      <c r="J49" s="361"/>
      <c r="K49" s="342"/>
      <c r="L49" s="101"/>
      <c r="M49" s="361"/>
      <c r="N49" s="342"/>
      <c r="P49" s="361"/>
      <c r="Q49" s="342"/>
      <c r="R49" s="11"/>
    </row>
    <row r="50" spans="1:18" x14ac:dyDescent="0.25">
      <c r="C50" s="101"/>
      <c r="F50" s="101"/>
      <c r="I50" s="101"/>
      <c r="L50" s="101"/>
      <c r="R50" s="10"/>
    </row>
    <row r="51" spans="1:18" x14ac:dyDescent="0.25">
      <c r="C51" s="101"/>
      <c r="F51" s="101"/>
      <c r="I51" s="101"/>
      <c r="L51" s="101"/>
      <c r="R51" s="109"/>
    </row>
  </sheetData>
  <mergeCells count="288"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Q44:Q45"/>
    <mergeCell ref="P34:P35"/>
    <mergeCell ref="Q34:Q35"/>
    <mergeCell ref="P36:P37"/>
    <mergeCell ref="Q36:Q37"/>
    <mergeCell ref="P38:P39"/>
    <mergeCell ref="Q38:Q39"/>
    <mergeCell ref="P22:P23"/>
    <mergeCell ref="Q22:Q23"/>
    <mergeCell ref="P24:P25"/>
    <mergeCell ref="Q32:Q33"/>
    <mergeCell ref="Q24:Q25"/>
    <mergeCell ref="P26:P27"/>
    <mergeCell ref="Q26:Q27"/>
    <mergeCell ref="P28:P29"/>
    <mergeCell ref="Q28:Q29"/>
    <mergeCell ref="P30:P31"/>
    <mergeCell ref="Q30:Q31"/>
    <mergeCell ref="P10:P11"/>
    <mergeCell ref="Q10:Q11"/>
    <mergeCell ref="P12:P13"/>
    <mergeCell ref="Q12:Q13"/>
    <mergeCell ref="P16:P17"/>
    <mergeCell ref="Q16:Q17"/>
    <mergeCell ref="P19:Q19"/>
    <mergeCell ref="P20:P21"/>
    <mergeCell ref="Q20:Q21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6:N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A40:A41"/>
    <mergeCell ref="B40:B41"/>
    <mergeCell ref="D40:D41"/>
    <mergeCell ref="E40:E41"/>
    <mergeCell ref="G40:G41"/>
    <mergeCell ref="G36:G37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H40:H41"/>
    <mergeCell ref="J40:J41"/>
    <mergeCell ref="K40:K41"/>
    <mergeCell ref="M40:M41"/>
    <mergeCell ref="N38:N39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N34:N35"/>
    <mergeCell ref="J34:J35"/>
    <mergeCell ref="K34:K35"/>
    <mergeCell ref="M34:M35"/>
    <mergeCell ref="K26:K27"/>
    <mergeCell ref="M26:M27"/>
    <mergeCell ref="N30:N31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24:N25"/>
    <mergeCell ref="A22:A23"/>
    <mergeCell ref="B22:B23"/>
    <mergeCell ref="D22:D23"/>
    <mergeCell ref="E22:E23"/>
    <mergeCell ref="G22:G23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H26:H27"/>
    <mergeCell ref="J26:J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A20:A21"/>
    <mergeCell ref="H22:H23"/>
    <mergeCell ref="J22:J23"/>
    <mergeCell ref="K22:K23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2:M23"/>
    <mergeCell ref="N22:N23"/>
    <mergeCell ref="K8:K9"/>
    <mergeCell ref="M8:M9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5:C35 L34 A37:C37 C36 L36 A39:C39 A38 L38 A41:C41 A40 L40 A43:C43 C42 L42 A21:N23 A20 L20:M20 A25:N31 A24 L24:M24 A45:N45 A44 A48:G49 A46 C20:D20 C24:D24 C34 E35:F35 E37:F37 F36 E39:F39 F38 E41:F41 F40 E43:F43 F42 A32:C33 E32:F33 F34 H35:I35 H37:I37 I36 H39:I39 I38 H41:I41 I40 H43:I43 I42 H32:I33 I34 K35:L35 K37:L37 K39:L39 K41:L41 K43:L43 K32:L33 N35 N37 N39 N41 N43 N32:N33 C38 C40 C44:D44 C46:D46 F20:G20 F24:G24 F44:G44 F46:G46 I20:J20 I24:J24 I44:J44 I46:J46 L44:M44 L46:M46 A47:G47 I47:N47 A17:G17 I17:N17 I48:N4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9"/>
      <c r="C1" s="398" t="s">
        <v>56</v>
      </c>
      <c r="D1" s="399"/>
      <c r="E1" s="398"/>
      <c r="F1" s="405"/>
      <c r="G1" s="402" t="s">
        <v>23</v>
      </c>
    </row>
    <row r="2" spans="1:7" ht="15" customHeight="1" thickBot="1" x14ac:dyDescent="0.3">
      <c r="B2" s="159"/>
      <c r="C2" s="400"/>
      <c r="D2" s="401"/>
      <c r="E2" s="400"/>
      <c r="F2" s="406"/>
      <c r="G2" s="403"/>
    </row>
    <row r="3" spans="1:7" x14ac:dyDescent="0.25">
      <c r="A3" s="435" t="s">
        <v>61</v>
      </c>
      <c r="B3" s="436" t="s">
        <v>62</v>
      </c>
      <c r="C3" s="407" t="s">
        <v>59</v>
      </c>
      <c r="D3" s="432" t="s">
        <v>60</v>
      </c>
      <c r="E3" s="407"/>
      <c r="F3" s="432"/>
      <c r="G3" s="403"/>
    </row>
    <row r="4" spans="1:7" ht="14.25" customHeight="1" thickBot="1" x14ac:dyDescent="0.3">
      <c r="A4" s="408"/>
      <c r="B4" s="437"/>
      <c r="C4" s="408"/>
      <c r="D4" s="433"/>
      <c r="E4" s="408"/>
      <c r="F4" s="433"/>
      <c r="G4" s="403"/>
    </row>
    <row r="5" spans="1:7" s="85" customFormat="1" ht="12.75" customHeight="1" thickBot="1" x14ac:dyDescent="0.3">
      <c r="A5" s="176"/>
      <c r="B5" s="156"/>
      <c r="C5" s="80"/>
      <c r="D5" s="81"/>
      <c r="E5" s="82"/>
      <c r="F5" s="83"/>
      <c r="G5" s="84"/>
    </row>
    <row r="6" spans="1:7" s="85" customFormat="1" ht="12.75" customHeight="1" thickBot="1" x14ac:dyDescent="0.3">
      <c r="A6" s="176"/>
      <c r="B6" s="149"/>
      <c r="C6" s="80"/>
      <c r="D6" s="81"/>
      <c r="E6" s="82"/>
      <c r="F6" s="83"/>
      <c r="G6" s="84"/>
    </row>
    <row r="7" spans="1:7" s="85" customFormat="1" ht="12.75" customHeight="1" thickBot="1" x14ac:dyDescent="0.3">
      <c r="A7" s="176"/>
      <c r="B7" s="149"/>
      <c r="C7" s="80"/>
      <c r="D7" s="81"/>
      <c r="E7" s="82"/>
      <c r="F7" s="83"/>
      <c r="G7" s="84"/>
    </row>
    <row r="8" spans="1:7" s="85" customFormat="1" ht="12.75" customHeight="1" thickBot="1" x14ac:dyDescent="0.3">
      <c r="A8" s="182"/>
      <c r="B8" s="149"/>
      <c r="C8" s="80"/>
      <c r="D8" s="81"/>
      <c r="E8" s="82"/>
      <c r="F8" s="83"/>
      <c r="G8" s="84"/>
    </row>
    <row r="9" spans="1:7" s="85" customFormat="1" ht="12.75" customHeight="1" thickBot="1" x14ac:dyDescent="0.3">
      <c r="A9" s="182"/>
      <c r="B9" s="149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2"/>
      <c r="B10" s="192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2"/>
      <c r="B11" s="149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25</v>
      </c>
      <c r="B12" s="388" t="s">
        <v>28</v>
      </c>
      <c r="C12" s="144">
        <f>SUM(C5:C11)</f>
        <v>0</v>
      </c>
      <c r="D12" s="144">
        <f t="shared" ref="D12:G12" si="1">SUM(D5:D11)</f>
        <v>0</v>
      </c>
      <c r="E12" s="144">
        <f t="shared" si="1"/>
        <v>0</v>
      </c>
      <c r="F12" s="144">
        <f t="shared" si="1"/>
        <v>0</v>
      </c>
      <c r="G12" s="144">
        <f t="shared" si="1"/>
        <v>0</v>
      </c>
    </row>
    <row r="13" spans="1:7" s="91" customFormat="1" ht="14.25" customHeight="1" outlineLevel="1" thickBot="1" x14ac:dyDescent="0.3">
      <c r="A13" s="127" t="s">
        <v>27</v>
      </c>
      <c r="B13" s="389"/>
      <c r="C13" s="145" t="e">
        <f>AVERAGE(C5:C11)</f>
        <v>#DIV/0!</v>
      </c>
      <c r="D13" s="145" t="e">
        <f t="shared" ref="D13:G13" si="2">AVERAGE(D5:D11)</f>
        <v>#DIV/0!</v>
      </c>
      <c r="E13" s="145" t="e">
        <f t="shared" si="2"/>
        <v>#DIV/0!</v>
      </c>
      <c r="F13" s="145" t="e">
        <f t="shared" si="2"/>
        <v>#DIV/0!</v>
      </c>
      <c r="G13" s="145">
        <f t="shared" si="2"/>
        <v>0</v>
      </c>
    </row>
    <row r="14" spans="1:7" s="91" customFormat="1" ht="14.25" customHeight="1" thickBot="1" x14ac:dyDescent="0.3">
      <c r="A14" s="34" t="s">
        <v>24</v>
      </c>
      <c r="B14" s="389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26</v>
      </c>
      <c r="B15" s="390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50"/>
      <c r="C16" s="80"/>
      <c r="D16" s="81"/>
      <c r="E16" s="80"/>
      <c r="F16" s="92"/>
      <c r="G16" s="185"/>
    </row>
    <row r="17" spans="1:7" s="91" customFormat="1" ht="13.5" customHeight="1" thickBot="1" x14ac:dyDescent="0.3">
      <c r="A17" s="33"/>
      <c r="B17" s="151"/>
      <c r="C17" s="80"/>
      <c r="D17" s="81"/>
      <c r="E17" s="82"/>
      <c r="F17" s="83"/>
      <c r="G17" s="185"/>
    </row>
    <row r="18" spans="1:7" s="91" customFormat="1" ht="15" customHeight="1" thickBot="1" x14ac:dyDescent="0.3">
      <c r="A18" s="33"/>
      <c r="B18" s="151"/>
      <c r="C18" s="80"/>
      <c r="D18" s="81"/>
      <c r="E18" s="82"/>
      <c r="F18" s="83"/>
      <c r="G18" s="185"/>
    </row>
    <row r="19" spans="1:7" s="91" customFormat="1" ht="14.25" customHeight="1" thickBot="1" x14ac:dyDescent="0.3">
      <c r="A19" s="33"/>
      <c r="B19" s="151"/>
      <c r="C19" s="80"/>
      <c r="D19" s="81"/>
      <c r="E19" s="82"/>
      <c r="F19" s="83"/>
      <c r="G19" s="185"/>
    </row>
    <row r="20" spans="1:7" s="91" customFormat="1" ht="14.25" customHeight="1" thickBot="1" x14ac:dyDescent="0.3">
      <c r="A20" s="33"/>
      <c r="B20" s="151"/>
      <c r="C20" s="80"/>
      <c r="D20" s="81"/>
      <c r="E20" s="82"/>
      <c r="F20" s="83"/>
      <c r="G20" s="185"/>
    </row>
    <row r="21" spans="1:7" s="91" customFormat="1" ht="14.25" customHeight="1" outlineLevel="1" thickBot="1" x14ac:dyDescent="0.3">
      <c r="A21" s="179"/>
      <c r="B21" s="151"/>
      <c r="C21" s="82"/>
      <c r="D21" s="86"/>
      <c r="E21" s="82"/>
      <c r="F21" s="83"/>
      <c r="G21" s="185">
        <f>SUM(C21:F21)</f>
        <v>0</v>
      </c>
    </row>
    <row r="22" spans="1:7" s="91" customFormat="1" ht="14.25" customHeight="1" outlineLevel="1" thickBot="1" x14ac:dyDescent="0.3">
      <c r="A22" s="179"/>
      <c r="B22" s="151"/>
      <c r="C22" s="87"/>
      <c r="D22" s="88"/>
      <c r="E22" s="87"/>
      <c r="F22" s="89"/>
      <c r="G22" s="185">
        <f t="shared" ref="G22" si="5">SUM(C22:F22)</f>
        <v>0</v>
      </c>
    </row>
    <row r="23" spans="1:7" s="91" customFormat="1" ht="14.25" customHeight="1" outlineLevel="1" thickBot="1" x14ac:dyDescent="0.3">
      <c r="A23" s="126" t="s">
        <v>25</v>
      </c>
      <c r="B23" s="388" t="s">
        <v>29</v>
      </c>
      <c r="C23" s="144">
        <f>SUM(C16:C22)</f>
        <v>0</v>
      </c>
      <c r="D23" s="144">
        <f t="shared" ref="D23:G23" si="6">SUM(D16:D22)</f>
        <v>0</v>
      </c>
      <c r="E23" s="144">
        <f t="shared" si="6"/>
        <v>0</v>
      </c>
      <c r="F23" s="144">
        <f t="shared" si="6"/>
        <v>0</v>
      </c>
      <c r="G23" s="144">
        <f t="shared" si="6"/>
        <v>0</v>
      </c>
    </row>
    <row r="24" spans="1:7" s="91" customFormat="1" ht="14.25" customHeight="1" outlineLevel="1" thickBot="1" x14ac:dyDescent="0.3">
      <c r="A24" s="127" t="s">
        <v>27</v>
      </c>
      <c r="B24" s="389"/>
      <c r="C24" s="145" t="e">
        <f>AVERAGE(C16:C22)</f>
        <v>#DIV/0!</v>
      </c>
      <c r="D24" s="145" t="e">
        <f t="shared" ref="D24:G24" si="7">AVERAGE(D16:D22)</f>
        <v>#DIV/0!</v>
      </c>
      <c r="E24" s="145" t="e">
        <f t="shared" si="7"/>
        <v>#DIV/0!</v>
      </c>
      <c r="F24" s="145" t="e">
        <f t="shared" si="7"/>
        <v>#DIV/0!</v>
      </c>
      <c r="G24" s="145">
        <f t="shared" si="7"/>
        <v>0</v>
      </c>
    </row>
    <row r="25" spans="1:7" s="91" customFormat="1" ht="14.25" customHeight="1" thickBot="1" x14ac:dyDescent="0.3">
      <c r="A25" s="34" t="s">
        <v>24</v>
      </c>
      <c r="B25" s="389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26</v>
      </c>
      <c r="B26" s="390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8"/>
      <c r="C27" s="80"/>
      <c r="D27" s="81"/>
      <c r="E27" s="80"/>
      <c r="F27" s="92"/>
      <c r="G27" s="185"/>
    </row>
    <row r="28" spans="1:7" s="91" customFormat="1" ht="15.75" customHeight="1" thickBot="1" x14ac:dyDescent="0.3">
      <c r="A28" s="33"/>
      <c r="B28" s="153"/>
      <c r="C28" s="80"/>
      <c r="D28" s="81"/>
      <c r="E28" s="82"/>
      <c r="F28" s="83"/>
      <c r="G28" s="185"/>
    </row>
    <row r="29" spans="1:7" s="91" customFormat="1" ht="13.5" customHeight="1" thickBot="1" x14ac:dyDescent="0.3">
      <c r="A29" s="33"/>
      <c r="B29" s="153"/>
      <c r="C29" s="80"/>
      <c r="D29" s="81"/>
      <c r="E29" s="82"/>
      <c r="F29" s="83"/>
      <c r="G29" s="185"/>
    </row>
    <row r="30" spans="1:7" s="91" customFormat="1" ht="12.75" customHeight="1" thickBot="1" x14ac:dyDescent="0.3">
      <c r="A30" s="33"/>
      <c r="B30" s="153"/>
      <c r="C30" s="80"/>
      <c r="D30" s="81"/>
      <c r="E30" s="82"/>
      <c r="F30" s="83"/>
      <c r="G30" s="185"/>
    </row>
    <row r="31" spans="1:7" s="91" customFormat="1" ht="14.25" thickBot="1" x14ac:dyDescent="0.3">
      <c r="A31" s="33"/>
      <c r="B31" s="153"/>
      <c r="C31" s="80"/>
      <c r="D31" s="81"/>
      <c r="E31" s="82"/>
      <c r="F31" s="83"/>
      <c r="G31" s="185"/>
    </row>
    <row r="32" spans="1:7" s="91" customFormat="1" ht="14.25" customHeight="1" outlineLevel="1" thickBot="1" x14ac:dyDescent="0.3">
      <c r="A32" s="179"/>
      <c r="B32" s="151"/>
      <c r="C32" s="82"/>
      <c r="D32" s="86"/>
      <c r="E32" s="82"/>
      <c r="F32" s="83"/>
      <c r="G32" s="185">
        <f>SUM(C32:F32)</f>
        <v>0</v>
      </c>
    </row>
    <row r="33" spans="1:8" s="91" customFormat="1" ht="14.25" customHeight="1" outlineLevel="1" thickBot="1" x14ac:dyDescent="0.3">
      <c r="A33" s="179"/>
      <c r="B33" s="151"/>
      <c r="C33" s="87"/>
      <c r="D33" s="88"/>
      <c r="E33" s="87"/>
      <c r="F33" s="89"/>
      <c r="G33" s="185">
        <f>SUM(C33:F33)</f>
        <v>0</v>
      </c>
    </row>
    <row r="34" spans="1:8" s="91" customFormat="1" ht="14.25" customHeight="1" outlineLevel="1" thickBot="1" x14ac:dyDescent="0.3">
      <c r="A34" s="126" t="s">
        <v>25</v>
      </c>
      <c r="B34" s="388" t="s">
        <v>30</v>
      </c>
      <c r="C34" s="144">
        <f>SUM(C27:C33)</f>
        <v>0</v>
      </c>
      <c r="D34" s="144">
        <f t="shared" ref="D34:G34" si="10">SUM(D27:D33)</f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</row>
    <row r="35" spans="1:8" s="91" customFormat="1" ht="14.25" customHeight="1" outlineLevel="1" thickBot="1" x14ac:dyDescent="0.3">
      <c r="A35" s="127" t="s">
        <v>27</v>
      </c>
      <c r="B35" s="389"/>
      <c r="C35" s="145" t="e">
        <f>AVERAGE(C27:C33)</f>
        <v>#DIV/0!</v>
      </c>
      <c r="D35" s="145" t="e">
        <f t="shared" ref="D35:G35" si="11">AVERAGE(D27:D33)</f>
        <v>#DIV/0!</v>
      </c>
      <c r="E35" s="145" t="e">
        <f t="shared" si="11"/>
        <v>#DIV/0!</v>
      </c>
      <c r="F35" s="145" t="e">
        <f t="shared" si="11"/>
        <v>#DIV/0!</v>
      </c>
      <c r="G35" s="145">
        <f t="shared" si="11"/>
        <v>0</v>
      </c>
    </row>
    <row r="36" spans="1:8" s="91" customFormat="1" ht="14.25" customHeight="1" thickBot="1" x14ac:dyDescent="0.3">
      <c r="A36" s="34" t="s">
        <v>24</v>
      </c>
      <c r="B36" s="389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26</v>
      </c>
      <c r="B37" s="390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8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3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3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3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3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9"/>
      <c r="B43" s="151"/>
      <c r="C43" s="82"/>
      <c r="D43" s="86"/>
      <c r="E43" s="82"/>
      <c r="F43" s="83"/>
      <c r="G43" s="84">
        <f t="shared" ref="G43:G44" si="14">SUM(C43:F43)</f>
        <v>0</v>
      </c>
      <c r="H43" s="147"/>
    </row>
    <row r="44" spans="1:8" s="91" customFormat="1" ht="14.25" customHeight="1" outlineLevel="1" thickBot="1" x14ac:dyDescent="0.3">
      <c r="A44" s="179"/>
      <c r="B44" s="151"/>
      <c r="C44" s="87"/>
      <c r="D44" s="88"/>
      <c r="E44" s="87"/>
      <c r="F44" s="89"/>
      <c r="G44" s="90">
        <f t="shared" si="14"/>
        <v>0</v>
      </c>
      <c r="H44" s="147"/>
    </row>
    <row r="45" spans="1:8" s="91" customFormat="1" ht="14.25" customHeight="1" outlineLevel="1" thickBot="1" x14ac:dyDescent="0.3">
      <c r="A45" s="126" t="s">
        <v>25</v>
      </c>
      <c r="B45" s="388" t="s">
        <v>31</v>
      </c>
      <c r="C45" s="144">
        <f>SUM(C38:C44)</f>
        <v>0</v>
      </c>
      <c r="D45" s="144">
        <f t="shared" ref="D45:G45" si="15">SUM(D38:D44)</f>
        <v>0</v>
      </c>
      <c r="E45" s="144">
        <f t="shared" si="15"/>
        <v>0</v>
      </c>
      <c r="F45" s="144">
        <f t="shared" si="15"/>
        <v>0</v>
      </c>
      <c r="G45" s="144">
        <f t="shared" si="15"/>
        <v>0</v>
      </c>
    </row>
    <row r="46" spans="1:8" s="91" customFormat="1" ht="14.25" customHeight="1" outlineLevel="1" thickBot="1" x14ac:dyDescent="0.3">
      <c r="A46" s="127" t="s">
        <v>27</v>
      </c>
      <c r="B46" s="389"/>
      <c r="C46" s="145" t="e">
        <f>AVERAGE(C38:C44)</f>
        <v>#DIV/0!</v>
      </c>
      <c r="D46" s="145" t="e">
        <f t="shared" ref="D46:G46" si="16">AVERAGE(D38:D44)</f>
        <v>#DIV/0!</v>
      </c>
      <c r="E46" s="145" t="e">
        <f t="shared" si="16"/>
        <v>#DIV/0!</v>
      </c>
      <c r="F46" s="145" t="e">
        <f t="shared" si="16"/>
        <v>#DIV/0!</v>
      </c>
      <c r="G46" s="145">
        <f t="shared" si="16"/>
        <v>0</v>
      </c>
    </row>
    <row r="47" spans="1:8" s="91" customFormat="1" ht="14.25" customHeight="1" thickBot="1" x14ac:dyDescent="0.3">
      <c r="A47" s="34" t="s">
        <v>24</v>
      </c>
      <c r="B47" s="389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26</v>
      </c>
      <c r="B48" s="390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2"/>
      <c r="C49" s="172"/>
      <c r="D49" s="173"/>
      <c r="E49" s="80"/>
      <c r="F49" s="92"/>
      <c r="G49" s="93"/>
    </row>
    <row r="50" spans="1:7" s="91" customFormat="1" ht="14.25" customHeight="1" thickBot="1" x14ac:dyDescent="0.3">
      <c r="A50" s="33"/>
      <c r="B50" s="171"/>
      <c r="C50" s="174"/>
      <c r="D50" s="175"/>
      <c r="E50" s="82"/>
      <c r="F50" s="83"/>
      <c r="G50" s="84"/>
    </row>
    <row r="51" spans="1:7" s="91" customFormat="1" ht="13.5" customHeight="1" thickBot="1" x14ac:dyDescent="0.3">
      <c r="A51" s="33"/>
      <c r="B51" s="171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9"/>
      <c r="B52" s="171"/>
      <c r="C52" s="80"/>
      <c r="D52" s="92"/>
      <c r="E52" s="82"/>
      <c r="F52" s="83"/>
      <c r="G52" s="84"/>
    </row>
    <row r="53" spans="1:7" s="91" customFormat="1" ht="12" customHeight="1" x14ac:dyDescent="0.25">
      <c r="A53" s="179"/>
      <c r="B53" s="171"/>
      <c r="C53" s="172"/>
      <c r="D53" s="219"/>
      <c r="E53" s="87"/>
      <c r="F53" s="89"/>
      <c r="G53" s="90"/>
    </row>
    <row r="54" spans="1:7" s="91" customFormat="1" ht="14.25" customHeight="1" outlineLevel="1" thickBot="1" x14ac:dyDescent="0.3">
      <c r="A54" s="222"/>
      <c r="B54" s="239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9" t="s">
        <v>2</v>
      </c>
      <c r="B55" s="151">
        <f>B54+1</f>
        <v>1</v>
      </c>
      <c r="C55" s="220"/>
      <c r="D55" s="221"/>
      <c r="E55" s="172"/>
      <c r="F55" s="219"/>
      <c r="G55" s="82">
        <f>SUM(C55:F55)</f>
        <v>0</v>
      </c>
    </row>
    <row r="56" spans="1:7" s="91" customFormat="1" ht="16.5" customHeight="1" outlineLevel="1" thickBot="1" x14ac:dyDescent="0.3">
      <c r="A56" s="126" t="s">
        <v>25</v>
      </c>
      <c r="B56" s="388" t="s">
        <v>32</v>
      </c>
      <c r="C56" s="144">
        <f>SUM(C49:C55)</f>
        <v>0</v>
      </c>
      <c r="D56" s="144">
        <f t="shared" ref="D56:G56" si="19">SUM(D49:D55)</f>
        <v>0</v>
      </c>
      <c r="E56" s="144">
        <f t="shared" si="19"/>
        <v>0</v>
      </c>
      <c r="F56" s="144">
        <f t="shared" si="19"/>
        <v>0</v>
      </c>
      <c r="G56" s="144">
        <f t="shared" si="19"/>
        <v>0</v>
      </c>
    </row>
    <row r="57" spans="1:7" s="91" customFormat="1" ht="14.25" customHeight="1" outlineLevel="1" thickBot="1" x14ac:dyDescent="0.3">
      <c r="A57" s="127" t="s">
        <v>27</v>
      </c>
      <c r="B57" s="389"/>
      <c r="C57" s="145" t="e">
        <f>AVERAGE(C49:C55)</f>
        <v>#DIV/0!</v>
      </c>
      <c r="D57" s="145" t="e">
        <f t="shared" ref="D57:G57" si="20">AVERAGE(D49:D55)</f>
        <v>#DIV/0!</v>
      </c>
      <c r="E57" s="145" t="e">
        <f t="shared" si="20"/>
        <v>#DIV/0!</v>
      </c>
      <c r="F57" s="145" t="e">
        <f t="shared" si="20"/>
        <v>#DIV/0!</v>
      </c>
      <c r="G57" s="145">
        <f t="shared" si="20"/>
        <v>0</v>
      </c>
    </row>
    <row r="58" spans="1:7" s="91" customFormat="1" ht="15.75" customHeight="1" thickBot="1" x14ac:dyDescent="0.3">
      <c r="A58" s="34" t="s">
        <v>24</v>
      </c>
      <c r="B58" s="389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26</v>
      </c>
      <c r="B59" s="390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7"/>
      <c r="B60" s="155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8"/>
      <c r="B61" s="153"/>
      <c r="C61" s="80"/>
      <c r="D61" s="81"/>
      <c r="E61" s="82"/>
      <c r="F61" s="83"/>
      <c r="G61" s="84"/>
    </row>
    <row r="62" spans="1:7" s="91" customFormat="1" ht="18" hidden="1" customHeight="1" x14ac:dyDescent="0.25">
      <c r="A62" s="160"/>
      <c r="B62" s="153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60"/>
      <c r="B63" s="153"/>
      <c r="C63" s="80"/>
      <c r="D63" s="81"/>
      <c r="E63" s="82"/>
      <c r="F63" s="83"/>
      <c r="G63" s="84"/>
    </row>
    <row r="64" spans="1:7" s="91" customFormat="1" ht="15" hidden="1" customHeight="1" x14ac:dyDescent="0.25">
      <c r="A64" s="160"/>
      <c r="B64" s="153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60"/>
      <c r="B65" s="153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60"/>
      <c r="B66" s="154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25</v>
      </c>
      <c r="B67" s="388" t="s">
        <v>37</v>
      </c>
      <c r="C67" s="144">
        <f>SUM(C60:C66)</f>
        <v>0</v>
      </c>
      <c r="D67" s="144">
        <f t="shared" ref="D67:G67" si="23">SUM(D60:D66)</f>
        <v>0</v>
      </c>
      <c r="E67" s="144">
        <f t="shared" si="23"/>
        <v>0</v>
      </c>
      <c r="F67" s="144">
        <f t="shared" si="23"/>
        <v>0</v>
      </c>
      <c r="G67" s="144">
        <f t="shared" si="23"/>
        <v>0</v>
      </c>
    </row>
    <row r="68" spans="1:7" s="91" customFormat="1" ht="14.25" hidden="1" customHeight="1" outlineLevel="1" thickBot="1" x14ac:dyDescent="0.3">
      <c r="A68" s="127" t="s">
        <v>27</v>
      </c>
      <c r="B68" s="389"/>
      <c r="C68" s="145" t="e">
        <f>AVERAGE(C60:C66)</f>
        <v>#DIV/0!</v>
      </c>
      <c r="D68" s="145" t="e">
        <f t="shared" ref="D68:G68" si="24">AVERAGE(D60:D66)</f>
        <v>#DIV/0!</v>
      </c>
      <c r="E68" s="145" t="e">
        <f t="shared" si="24"/>
        <v>#DIV/0!</v>
      </c>
      <c r="F68" s="145" t="e">
        <f t="shared" si="24"/>
        <v>#DIV/0!</v>
      </c>
      <c r="G68" s="145" t="e">
        <f t="shared" si="24"/>
        <v>#DIV/0!</v>
      </c>
    </row>
    <row r="69" spans="1:7" s="91" customFormat="1" ht="15.75" hidden="1" customHeight="1" thickBot="1" x14ac:dyDescent="0.3">
      <c r="A69" s="34" t="s">
        <v>24</v>
      </c>
      <c r="B69" s="389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26</v>
      </c>
      <c r="B70" s="390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59</v>
      </c>
      <c r="D72" s="48" t="s">
        <v>60</v>
      </c>
      <c r="E72" s="395" t="s">
        <v>71</v>
      </c>
      <c r="F72" s="396"/>
      <c r="G72" s="397"/>
    </row>
    <row r="73" spans="1:7" ht="30" customHeight="1" x14ac:dyDescent="0.25">
      <c r="B73" s="53" t="s">
        <v>33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382" t="s">
        <v>33</v>
      </c>
      <c r="F73" s="383"/>
      <c r="G73" s="119">
        <f>SUM(G12, G23, G34, G45, G56, G67)</f>
        <v>0</v>
      </c>
    </row>
    <row r="74" spans="1:7" ht="30" customHeight="1" x14ac:dyDescent="0.25">
      <c r="B74" s="53" t="s">
        <v>34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434" t="s">
        <v>34</v>
      </c>
      <c r="F74" s="434"/>
      <c r="G74" s="120">
        <f>SUM(G58, G47, G36, G25, G14, G69)</f>
        <v>0</v>
      </c>
    </row>
    <row r="75" spans="1:7" ht="30" customHeight="1" x14ac:dyDescent="0.25">
      <c r="E75" s="382" t="s">
        <v>72</v>
      </c>
      <c r="F75" s="383"/>
      <c r="G75" s="120">
        <f>AVERAGE(G12, G23, G34, G45, G56, G67)</f>
        <v>0</v>
      </c>
    </row>
    <row r="76" spans="1:7" ht="30" customHeight="1" x14ac:dyDescent="0.25">
      <c r="E76" s="434" t="s">
        <v>26</v>
      </c>
      <c r="F76" s="434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zoomScaleNormal="100" workbookViewId="0">
      <selection activeCell="B26" sqref="B26:B2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67" t="s">
        <v>84</v>
      </c>
      <c r="B1" s="368"/>
    </row>
    <row r="2" spans="1:2" ht="15.75" thickBot="1" x14ac:dyDescent="0.3">
      <c r="A2" s="369"/>
      <c r="B2" s="370"/>
    </row>
    <row r="3" spans="1:2" ht="15.75" thickBot="1" x14ac:dyDescent="0.3">
      <c r="A3" s="347" t="s">
        <v>53</v>
      </c>
      <c r="B3" s="371"/>
    </row>
    <row r="4" spans="1:2" ht="12.75" customHeight="1" x14ac:dyDescent="0.25">
      <c r="A4" s="333" t="s">
        <v>54</v>
      </c>
      <c r="B4" s="327">
        <f>SUM('NY Waterway'!H74)</f>
        <v>345752</v>
      </c>
    </row>
    <row r="5" spans="1:2" ht="13.5" customHeight="1" thickBot="1" x14ac:dyDescent="0.3">
      <c r="A5" s="334"/>
      <c r="B5" s="335"/>
    </row>
    <row r="6" spans="1:2" ht="12.75" customHeight="1" x14ac:dyDescent="0.25">
      <c r="A6" s="329" t="s">
        <v>55</v>
      </c>
      <c r="B6" s="331">
        <f>SUM('Billy Bey'!E77)</f>
        <v>221119</v>
      </c>
    </row>
    <row r="7" spans="1:2" ht="13.5" customHeight="1" thickBot="1" x14ac:dyDescent="0.3">
      <c r="A7" s="372"/>
      <c r="B7" s="332"/>
    </row>
    <row r="8" spans="1:2" ht="12.75" customHeight="1" x14ac:dyDescent="0.25">
      <c r="A8" s="333" t="s">
        <v>56</v>
      </c>
      <c r="B8" s="327">
        <f>SUM(SeaStreak!G74)</f>
        <v>78381</v>
      </c>
    </row>
    <row r="9" spans="1:2" ht="13.5" customHeight="1" thickBot="1" x14ac:dyDescent="0.3">
      <c r="A9" s="373"/>
      <c r="B9" s="335"/>
    </row>
    <row r="10" spans="1:2" ht="12.75" customHeight="1" x14ac:dyDescent="0.25">
      <c r="A10" s="329" t="s">
        <v>57</v>
      </c>
      <c r="B10" s="331">
        <f>SUM('New York Water Taxi'!K74)</f>
        <v>16155</v>
      </c>
    </row>
    <row r="11" spans="1:2" ht="13.5" customHeight="1" thickBot="1" x14ac:dyDescent="0.3">
      <c r="A11" s="374"/>
      <c r="B11" s="332"/>
    </row>
    <row r="12" spans="1:2" ht="12.75" customHeight="1" x14ac:dyDescent="0.25">
      <c r="A12" s="343" t="s">
        <v>38</v>
      </c>
      <c r="B12" s="331">
        <f>SUM('Liberty Landing Ferry'!F74)</f>
        <v>15512</v>
      </c>
    </row>
    <row r="13" spans="1:2" ht="13.5" customHeight="1" thickBot="1" x14ac:dyDescent="0.3">
      <c r="A13" s="375"/>
      <c r="B13" s="332"/>
    </row>
    <row r="14" spans="1:2" ht="13.5" customHeight="1" x14ac:dyDescent="0.25">
      <c r="A14" s="343" t="s">
        <v>78</v>
      </c>
      <c r="B14" s="331">
        <f>HMS!F78</f>
        <v>77446</v>
      </c>
    </row>
    <row r="15" spans="1:2" ht="13.5" customHeight="1" thickBot="1" x14ac:dyDescent="0.3">
      <c r="A15" s="375"/>
      <c r="B15" s="332"/>
    </row>
    <row r="16" spans="1:2" x14ac:dyDescent="0.25">
      <c r="A16" s="339" t="s">
        <v>23</v>
      </c>
      <c r="B16" s="341">
        <f>SUM(B4:B15)</f>
        <v>754365</v>
      </c>
    </row>
    <row r="17" spans="1:2" ht="15.75" thickBot="1" x14ac:dyDescent="0.3">
      <c r="A17" s="376"/>
      <c r="B17" s="377"/>
    </row>
    <row r="18" spans="1:2" ht="15.75" thickBot="1" x14ac:dyDescent="0.3">
      <c r="A18" s="54"/>
      <c r="B18" s="55"/>
    </row>
    <row r="19" spans="1:2" ht="15.75" thickBot="1" x14ac:dyDescent="0.3">
      <c r="A19" s="347" t="s">
        <v>58</v>
      </c>
      <c r="B19" s="371"/>
    </row>
    <row r="20" spans="1:2" x14ac:dyDescent="0.25">
      <c r="A20" s="333" t="s">
        <v>10</v>
      </c>
      <c r="B20" s="327">
        <f>SUM('Billy Bey'!F73, 'New York Water Taxi'!E74, 'NY Waterway'!D74, SeaStreak!B74,HMS!C73)</f>
        <v>238691</v>
      </c>
    </row>
    <row r="21" spans="1:2" ht="15.75" thickBot="1" x14ac:dyDescent="0.3">
      <c r="A21" s="334"/>
      <c r="B21" s="328"/>
    </row>
    <row r="22" spans="1:2" x14ac:dyDescent="0.25">
      <c r="A22" s="329" t="s">
        <v>8</v>
      </c>
      <c r="B22" s="331">
        <f>SUM('Billy Bey'!D73, 'NY Waterway'!B74, 'New York Water Taxi'!D74)</f>
        <v>265068</v>
      </c>
    </row>
    <row r="23" spans="1:2" ht="15.75" thickBot="1" x14ac:dyDescent="0.3">
      <c r="A23" s="372"/>
      <c r="B23" s="378"/>
    </row>
    <row r="24" spans="1:2" x14ac:dyDescent="0.25">
      <c r="A24" s="333" t="s">
        <v>16</v>
      </c>
      <c r="B24" s="327">
        <f>SUM(SeaStreak!C74,HMS!D73)</f>
        <v>45175</v>
      </c>
    </row>
    <row r="25" spans="1:2" ht="15.75" thickBot="1" x14ac:dyDescent="0.3">
      <c r="A25" s="373"/>
      <c r="B25" s="379"/>
    </row>
    <row r="26" spans="1:2" ht="12.75" customHeight="1" x14ac:dyDescent="0.25">
      <c r="A26" s="329" t="s">
        <v>9</v>
      </c>
      <c r="B26" s="327">
        <f>SUM('Billy Bey'!E73, 'Liberty Landing Ferry'!B74, 'NY Waterway'!C74)</f>
        <v>156909</v>
      </c>
    </row>
    <row r="27" spans="1:2" ht="15.75" thickBot="1" x14ac:dyDescent="0.3">
      <c r="A27" s="374"/>
      <c r="B27" s="379"/>
    </row>
    <row r="28" spans="1:2" x14ac:dyDescent="0.25">
      <c r="A28" s="329" t="s">
        <v>7</v>
      </c>
      <c r="B28" s="351">
        <f>SUM('New York Water Taxi'!B74)</f>
        <v>0</v>
      </c>
    </row>
    <row r="29" spans="1:2" ht="15.75" thickBot="1" x14ac:dyDescent="0.3">
      <c r="A29" s="374"/>
      <c r="B29" s="352"/>
    </row>
    <row r="30" spans="1:2" x14ac:dyDescent="0.25">
      <c r="A30" s="329" t="s">
        <v>39</v>
      </c>
      <c r="B30" s="351">
        <f>SUM('New York Water Taxi'!C74)</f>
        <v>0</v>
      </c>
    </row>
    <row r="31" spans="1:2" ht="15.75" thickBot="1" x14ac:dyDescent="0.3">
      <c r="A31" s="374"/>
      <c r="B31" s="380"/>
    </row>
    <row r="32" spans="1:2" ht="13.5" customHeight="1" x14ac:dyDescent="0.25">
      <c r="A32" s="354" t="s">
        <v>11</v>
      </c>
      <c r="B32" s="351">
        <f>SUM(HMS!E73)</f>
        <v>10979</v>
      </c>
    </row>
    <row r="33" spans="1:2" ht="14.25" customHeight="1" thickBot="1" x14ac:dyDescent="0.3">
      <c r="A33" s="355"/>
      <c r="B33" s="356"/>
    </row>
    <row r="34" spans="1:2" ht="14.25" customHeight="1" x14ac:dyDescent="0.25">
      <c r="A34" s="354" t="s">
        <v>73</v>
      </c>
      <c r="B34" s="351">
        <f>SUM('New York Water Taxi'!F74)</f>
        <v>106</v>
      </c>
    </row>
    <row r="35" spans="1:2" ht="14.25" customHeight="1" thickBot="1" x14ac:dyDescent="0.3">
      <c r="A35" s="355"/>
      <c r="B35" s="366"/>
    </row>
    <row r="36" spans="1:2" ht="13.5" customHeight="1" x14ac:dyDescent="0.25">
      <c r="A36" s="354" t="s">
        <v>12</v>
      </c>
      <c r="B36" s="351">
        <f>SUM(HMS!F73)</f>
        <v>5279</v>
      </c>
    </row>
    <row r="37" spans="1:2" ht="14.25" customHeight="1" thickBot="1" x14ac:dyDescent="0.3">
      <c r="A37" s="355"/>
      <c r="B37" s="356"/>
    </row>
    <row r="38" spans="1:2" ht="13.5" customHeight="1" x14ac:dyDescent="0.25">
      <c r="A38" s="354" t="s">
        <v>13</v>
      </c>
      <c r="B38" s="359">
        <f>SUM(HMS!G73)</f>
        <v>15854</v>
      </c>
    </row>
    <row r="39" spans="1:2" ht="14.25" customHeight="1" thickBot="1" x14ac:dyDescent="0.3">
      <c r="A39" s="355"/>
      <c r="B39" s="359"/>
    </row>
    <row r="40" spans="1:2" ht="13.5" customHeight="1" x14ac:dyDescent="0.25">
      <c r="A40" s="354" t="s">
        <v>14</v>
      </c>
      <c r="B40" s="351">
        <f>SUM(HMS!H73)</f>
        <v>7496</v>
      </c>
    </row>
    <row r="41" spans="1:2" ht="14.25" customHeight="1" thickBot="1" x14ac:dyDescent="0.3">
      <c r="A41" s="355"/>
      <c r="B41" s="356"/>
    </row>
    <row r="42" spans="1:2" ht="13.5" customHeight="1" x14ac:dyDescent="0.25">
      <c r="A42" s="354" t="s">
        <v>35</v>
      </c>
      <c r="B42" s="359">
        <f>SUM(HMS!I73)</f>
        <v>8808</v>
      </c>
    </row>
    <row r="43" spans="1:2" ht="14.25" customHeight="1" thickBot="1" x14ac:dyDescent="0.3">
      <c r="A43" s="355"/>
      <c r="B43" s="356"/>
    </row>
    <row r="44" spans="1:2" ht="14.25" customHeight="1" x14ac:dyDescent="0.25">
      <c r="A44" s="354" t="s">
        <v>15</v>
      </c>
      <c r="B44" s="351">
        <f>SUM(HMS!J73)</f>
        <v>0</v>
      </c>
    </row>
    <row r="45" spans="1:2" ht="14.25" customHeight="1" thickBot="1" x14ac:dyDescent="0.3">
      <c r="A45" s="355"/>
      <c r="B45" s="356"/>
    </row>
    <row r="46" spans="1:2" ht="14.25" customHeight="1" x14ac:dyDescent="0.25">
      <c r="A46" s="354" t="s">
        <v>36</v>
      </c>
      <c r="B46" s="359">
        <f>SUM(HMS!K73)</f>
        <v>0</v>
      </c>
    </row>
    <row r="47" spans="1:2" ht="14.25" customHeight="1" thickBot="1" x14ac:dyDescent="0.3">
      <c r="A47" s="355"/>
      <c r="B47" s="356"/>
    </row>
    <row r="48" spans="1:2" x14ac:dyDescent="0.25">
      <c r="A48" s="360" t="s">
        <v>23</v>
      </c>
      <c r="B48" s="341">
        <f>SUM(B20:B47)</f>
        <v>754365</v>
      </c>
    </row>
    <row r="49" spans="1:10" ht="15.75" thickBot="1" x14ac:dyDescent="0.3">
      <c r="A49" s="381"/>
      <c r="B49" s="377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2:A33"/>
    <mergeCell ref="B32:B33"/>
    <mergeCell ref="A36:A37"/>
    <mergeCell ref="B36:B37"/>
    <mergeCell ref="A34:A35"/>
    <mergeCell ref="B34:B35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2:A13"/>
    <mergeCell ref="B12:B13"/>
    <mergeCell ref="A16:A17"/>
    <mergeCell ref="B16:B17"/>
    <mergeCell ref="A19:B19"/>
    <mergeCell ref="A14:A15"/>
    <mergeCell ref="B14:B15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48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H44" sqref="H44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7"/>
      <c r="C1" s="399" t="s">
        <v>8</v>
      </c>
      <c r="D1" s="405"/>
      <c r="E1" s="398" t="s">
        <v>9</v>
      </c>
      <c r="F1" s="405"/>
      <c r="G1" s="398" t="s">
        <v>10</v>
      </c>
      <c r="H1" s="399"/>
      <c r="I1" s="399"/>
      <c r="J1" s="399"/>
      <c r="K1" s="402" t="s">
        <v>23</v>
      </c>
    </row>
    <row r="2" spans="1:12" ht="15" customHeight="1" thickBot="1" x14ac:dyDescent="0.3">
      <c r="A2" s="32"/>
      <c r="B2" s="208"/>
      <c r="C2" s="401"/>
      <c r="D2" s="406"/>
      <c r="E2" s="400"/>
      <c r="F2" s="406"/>
      <c r="G2" s="400"/>
      <c r="H2" s="401"/>
      <c r="I2" s="401"/>
      <c r="J2" s="401"/>
      <c r="K2" s="403"/>
    </row>
    <row r="3" spans="1:12" ht="15" customHeight="1" x14ac:dyDescent="0.25">
      <c r="A3" s="384" t="s">
        <v>61</v>
      </c>
      <c r="B3" s="386" t="s">
        <v>62</v>
      </c>
      <c r="C3" s="391" t="s">
        <v>17</v>
      </c>
      <c r="D3" s="393" t="s">
        <v>18</v>
      </c>
      <c r="E3" s="407" t="s">
        <v>17</v>
      </c>
      <c r="F3" s="393" t="s">
        <v>19</v>
      </c>
      <c r="G3" s="407" t="s">
        <v>17</v>
      </c>
      <c r="H3" s="409" t="s">
        <v>20</v>
      </c>
      <c r="I3" s="409" t="s">
        <v>21</v>
      </c>
      <c r="J3" s="409" t="s">
        <v>19</v>
      </c>
      <c r="K3" s="403"/>
    </row>
    <row r="4" spans="1:12" ht="15" customHeight="1" thickBot="1" x14ac:dyDescent="0.3">
      <c r="A4" s="385"/>
      <c r="B4" s="387"/>
      <c r="C4" s="392"/>
      <c r="D4" s="394"/>
      <c r="E4" s="408"/>
      <c r="F4" s="394"/>
      <c r="G4" s="408"/>
      <c r="H4" s="410"/>
      <c r="I4" s="410"/>
      <c r="J4" s="410"/>
      <c r="K4" s="404"/>
    </row>
    <row r="5" spans="1:12" s="2" customFormat="1" ht="14.25" hidden="1" customHeight="1" thickBot="1" x14ac:dyDescent="0.3">
      <c r="A5" s="33" t="s">
        <v>3</v>
      </c>
      <c r="B5" s="209"/>
      <c r="C5" s="169"/>
      <c r="D5" s="15"/>
      <c r="E5" s="14"/>
      <c r="F5" s="15"/>
      <c r="G5" s="14"/>
      <c r="H5" s="16"/>
      <c r="I5" s="16"/>
      <c r="J5" s="16"/>
      <c r="K5" s="20">
        <f>SUM(C5:J5)</f>
        <v>0</v>
      </c>
    </row>
    <row r="6" spans="1:12" s="2" customFormat="1" ht="15" hidden="1" customHeight="1" thickBot="1" x14ac:dyDescent="0.3">
      <c r="A6" s="33" t="s">
        <v>4</v>
      </c>
      <c r="B6" s="224"/>
      <c r="C6" s="170"/>
      <c r="D6" s="15"/>
      <c r="E6" s="14"/>
      <c r="F6" s="15"/>
      <c r="G6" s="14"/>
      <c r="H6" s="16"/>
      <c r="I6" s="16"/>
      <c r="J6" s="16"/>
      <c r="K6" s="78">
        <f>SUM(C6:J6)</f>
        <v>0</v>
      </c>
    </row>
    <row r="7" spans="1:12" s="2" customFormat="1" ht="15" customHeight="1" outlineLevel="1" x14ac:dyDescent="0.25">
      <c r="A7" s="33" t="s">
        <v>5</v>
      </c>
      <c r="B7" s="224">
        <v>42795</v>
      </c>
      <c r="C7" s="170">
        <v>580</v>
      </c>
      <c r="D7" s="22"/>
      <c r="E7" s="21">
        <v>3356</v>
      </c>
      <c r="F7" s="22">
        <v>2165</v>
      </c>
      <c r="G7" s="21">
        <v>1328</v>
      </c>
      <c r="H7" s="23">
        <v>568</v>
      </c>
      <c r="I7" s="23">
        <v>362</v>
      </c>
      <c r="J7" s="76">
        <v>2137</v>
      </c>
      <c r="K7" s="20">
        <f>SUM(C7:J7)</f>
        <v>10496</v>
      </c>
    </row>
    <row r="8" spans="1:12" s="2" customFormat="1" ht="15" customHeight="1" outlineLevel="1" x14ac:dyDescent="0.25">
      <c r="A8" s="33" t="s">
        <v>6</v>
      </c>
      <c r="B8" s="224">
        <f>B7+1</f>
        <v>42796</v>
      </c>
      <c r="C8" s="177">
        <v>565</v>
      </c>
      <c r="D8" s="27"/>
      <c r="E8" s="26">
        <v>3138</v>
      </c>
      <c r="F8" s="27">
        <v>1970</v>
      </c>
      <c r="G8" s="26">
        <v>1290</v>
      </c>
      <c r="H8" s="28">
        <v>595</v>
      </c>
      <c r="I8" s="28">
        <v>384</v>
      </c>
      <c r="J8" s="77">
        <v>2032</v>
      </c>
      <c r="K8" s="25">
        <f t="shared" ref="K8:K10" si="0">SUM(C8:J8)</f>
        <v>9974</v>
      </c>
      <c r="L8" s="180"/>
    </row>
    <row r="9" spans="1:12" s="2" customFormat="1" ht="13.5" customHeight="1" outlineLevel="1" x14ac:dyDescent="0.25">
      <c r="A9" s="33" t="s">
        <v>0</v>
      </c>
      <c r="B9" s="224">
        <f t="shared" ref="B9:B11" si="1">B8+1</f>
        <v>42797</v>
      </c>
      <c r="C9" s="177">
        <v>491</v>
      </c>
      <c r="D9" s="27"/>
      <c r="E9" s="26">
        <v>2753</v>
      </c>
      <c r="F9" s="27">
        <v>1879</v>
      </c>
      <c r="G9" s="26">
        <v>1034</v>
      </c>
      <c r="H9" s="28">
        <v>488</v>
      </c>
      <c r="I9" s="28">
        <v>316</v>
      </c>
      <c r="J9" s="77">
        <v>1826</v>
      </c>
      <c r="K9" s="25">
        <f t="shared" si="0"/>
        <v>8787</v>
      </c>
      <c r="L9" s="180"/>
    </row>
    <row r="10" spans="1:12" s="2" customFormat="1" ht="13.5" customHeight="1" outlineLevel="1" x14ac:dyDescent="0.25">
      <c r="A10" s="33" t="s">
        <v>1</v>
      </c>
      <c r="B10" s="224">
        <f t="shared" si="1"/>
        <v>42798</v>
      </c>
      <c r="C10" s="177"/>
      <c r="D10" s="27"/>
      <c r="E10" s="26">
        <v>1065</v>
      </c>
      <c r="F10" s="27"/>
      <c r="G10" s="26"/>
      <c r="H10" s="28"/>
      <c r="I10" s="28"/>
      <c r="J10" s="77"/>
      <c r="K10" s="25">
        <f t="shared" si="0"/>
        <v>1065</v>
      </c>
      <c r="L10" s="180"/>
    </row>
    <row r="11" spans="1:12" s="2" customFormat="1" ht="15" customHeight="1" outlineLevel="1" thickBot="1" x14ac:dyDescent="0.3">
      <c r="A11" s="33" t="s">
        <v>2</v>
      </c>
      <c r="B11" s="224">
        <f t="shared" si="1"/>
        <v>42799</v>
      </c>
      <c r="C11" s="177"/>
      <c r="D11" s="27"/>
      <c r="E11" s="26">
        <v>1011</v>
      </c>
      <c r="F11" s="27"/>
      <c r="G11" s="26"/>
      <c r="H11" s="28"/>
      <c r="I11" s="28"/>
      <c r="J11" s="77"/>
      <c r="K11" s="70">
        <f>SUM(C11:J11)</f>
        <v>1011</v>
      </c>
      <c r="L11" s="180"/>
    </row>
    <row r="12" spans="1:12" s="3" customFormat="1" ht="15" customHeight="1" outlineLevel="1" thickBot="1" x14ac:dyDescent="0.3">
      <c r="A12" s="196" t="s">
        <v>25</v>
      </c>
      <c r="B12" s="388" t="s">
        <v>28</v>
      </c>
      <c r="C12" s="197">
        <f t="shared" ref="C12:K12" si="2">SUM(C5:C11)</f>
        <v>1636</v>
      </c>
      <c r="D12" s="122">
        <f t="shared" si="2"/>
        <v>0</v>
      </c>
      <c r="E12" s="122">
        <f t="shared" si="2"/>
        <v>11323</v>
      </c>
      <c r="F12" s="122">
        <f t="shared" si="2"/>
        <v>6014</v>
      </c>
      <c r="G12" s="122">
        <f t="shared" si="2"/>
        <v>3652</v>
      </c>
      <c r="H12" s="122">
        <f t="shared" si="2"/>
        <v>1651</v>
      </c>
      <c r="I12" s="122">
        <f t="shared" si="2"/>
        <v>1062</v>
      </c>
      <c r="J12" s="122">
        <f t="shared" si="2"/>
        <v>5995</v>
      </c>
      <c r="K12" s="195">
        <f t="shared" si="2"/>
        <v>31333</v>
      </c>
    </row>
    <row r="13" spans="1:12" s="3" customFormat="1" ht="15" customHeight="1" outlineLevel="1" thickBot="1" x14ac:dyDescent="0.3">
      <c r="A13" s="127" t="s">
        <v>27</v>
      </c>
      <c r="B13" s="389"/>
      <c r="C13" s="198">
        <f t="shared" ref="C13:K13" si="3">AVERAGE(C5:C11)</f>
        <v>545.33333333333337</v>
      </c>
      <c r="D13" s="124" t="e">
        <f t="shared" si="3"/>
        <v>#DIV/0!</v>
      </c>
      <c r="E13" s="124">
        <f t="shared" si="3"/>
        <v>2264.6</v>
      </c>
      <c r="F13" s="124">
        <f t="shared" si="3"/>
        <v>2004.6666666666667</v>
      </c>
      <c r="G13" s="124">
        <f t="shared" si="3"/>
        <v>1217.3333333333333</v>
      </c>
      <c r="H13" s="124">
        <f t="shared" si="3"/>
        <v>550.33333333333337</v>
      </c>
      <c r="I13" s="124">
        <f t="shared" si="3"/>
        <v>354</v>
      </c>
      <c r="J13" s="124">
        <f t="shared" si="3"/>
        <v>1998.3333333333333</v>
      </c>
      <c r="K13" s="124">
        <f t="shared" si="3"/>
        <v>4476.1428571428569</v>
      </c>
    </row>
    <row r="14" spans="1:12" s="3" customFormat="1" ht="15" customHeight="1" thickBot="1" x14ac:dyDescent="0.3">
      <c r="A14" s="34" t="s">
        <v>24</v>
      </c>
      <c r="B14" s="389"/>
      <c r="C14" s="199">
        <f>SUM(C5:C9)</f>
        <v>1636</v>
      </c>
      <c r="D14" s="49">
        <f t="shared" ref="D14:K14" si="4">SUM(D5:D9)</f>
        <v>0</v>
      </c>
      <c r="E14" s="49">
        <f>SUM(E5:E9)</f>
        <v>9247</v>
      </c>
      <c r="F14" s="49">
        <f t="shared" si="4"/>
        <v>6014</v>
      </c>
      <c r="G14" s="49">
        <f t="shared" si="4"/>
        <v>3652</v>
      </c>
      <c r="H14" s="49">
        <f t="shared" si="4"/>
        <v>1651</v>
      </c>
      <c r="I14" s="49">
        <f t="shared" si="4"/>
        <v>1062</v>
      </c>
      <c r="J14" s="49">
        <f t="shared" si="4"/>
        <v>5995</v>
      </c>
      <c r="K14" s="49">
        <f t="shared" si="4"/>
        <v>29257</v>
      </c>
    </row>
    <row r="15" spans="1:12" s="3" customFormat="1" ht="15" customHeight="1" thickBot="1" x14ac:dyDescent="0.3">
      <c r="A15" s="34" t="s">
        <v>26</v>
      </c>
      <c r="B15" s="389"/>
      <c r="C15" s="200">
        <f>AVERAGE(C5:C9)</f>
        <v>545.33333333333337</v>
      </c>
      <c r="D15" s="51" t="e">
        <f t="shared" ref="D15:K15" si="5">AVERAGE(D5:D9)</f>
        <v>#DIV/0!</v>
      </c>
      <c r="E15" s="51">
        <f>AVERAGE(E5:E9)</f>
        <v>3082.3333333333335</v>
      </c>
      <c r="F15" s="51">
        <f t="shared" si="5"/>
        <v>2004.6666666666667</v>
      </c>
      <c r="G15" s="51">
        <f t="shared" si="5"/>
        <v>1217.3333333333333</v>
      </c>
      <c r="H15" s="51">
        <f t="shared" si="5"/>
        <v>550.33333333333337</v>
      </c>
      <c r="I15" s="51">
        <f t="shared" si="5"/>
        <v>354</v>
      </c>
      <c r="J15" s="51">
        <f t="shared" si="5"/>
        <v>1998.3333333333333</v>
      </c>
      <c r="K15" s="316">
        <f t="shared" si="5"/>
        <v>5851.4</v>
      </c>
    </row>
    <row r="16" spans="1:12" s="3" customFormat="1" ht="15" customHeight="1" x14ac:dyDescent="0.25">
      <c r="A16" s="33" t="s">
        <v>3</v>
      </c>
      <c r="B16" s="209">
        <f>B11+1</f>
        <v>42800</v>
      </c>
      <c r="C16" s="169">
        <v>567</v>
      </c>
      <c r="D16" s="15"/>
      <c r="E16" s="14">
        <v>2711</v>
      </c>
      <c r="F16" s="15">
        <v>1685</v>
      </c>
      <c r="G16" s="14">
        <v>1154</v>
      </c>
      <c r="H16" s="16">
        <v>595</v>
      </c>
      <c r="I16" s="16">
        <v>360</v>
      </c>
      <c r="J16" s="75">
        <v>2246</v>
      </c>
      <c r="K16" s="20">
        <f t="shared" ref="K16:K22" si="6">SUM(C16:J16)</f>
        <v>9318</v>
      </c>
    </row>
    <row r="17" spans="1:11" s="3" customFormat="1" ht="15" customHeight="1" x14ac:dyDescent="0.25">
      <c r="A17" s="33" t="s">
        <v>4</v>
      </c>
      <c r="B17" s="210">
        <f>B16+1</f>
        <v>42801</v>
      </c>
      <c r="C17" s="169">
        <v>561</v>
      </c>
      <c r="D17" s="15"/>
      <c r="E17" s="14">
        <v>3012</v>
      </c>
      <c r="F17" s="15">
        <v>2082</v>
      </c>
      <c r="G17" s="14">
        <v>1152</v>
      </c>
      <c r="H17" s="16">
        <v>645</v>
      </c>
      <c r="I17" s="16">
        <v>356</v>
      </c>
      <c r="J17" s="75">
        <v>2315</v>
      </c>
      <c r="K17" s="25">
        <f t="shared" si="6"/>
        <v>10123</v>
      </c>
    </row>
    <row r="18" spans="1:11" s="3" customFormat="1" ht="15" customHeight="1" x14ac:dyDescent="0.25">
      <c r="A18" s="33" t="s">
        <v>5</v>
      </c>
      <c r="B18" s="210">
        <f t="shared" ref="B18:B22" si="7">B17+1</f>
        <v>42802</v>
      </c>
      <c r="C18" s="188">
        <v>561</v>
      </c>
      <c r="D18" s="15"/>
      <c r="E18" s="14">
        <v>3129</v>
      </c>
      <c r="F18" s="15">
        <v>2128</v>
      </c>
      <c r="G18" s="14">
        <v>1302</v>
      </c>
      <c r="H18" s="16">
        <v>563</v>
      </c>
      <c r="I18" s="16">
        <v>365</v>
      </c>
      <c r="J18" s="75">
        <v>2231</v>
      </c>
      <c r="K18" s="25">
        <f t="shared" si="6"/>
        <v>10279</v>
      </c>
    </row>
    <row r="19" spans="1:11" s="3" customFormat="1" ht="15" customHeight="1" x14ac:dyDescent="0.25">
      <c r="A19" s="33" t="s">
        <v>6</v>
      </c>
      <c r="B19" s="211">
        <f t="shared" si="7"/>
        <v>42803</v>
      </c>
      <c r="C19" s="169">
        <v>528</v>
      </c>
      <c r="D19" s="15"/>
      <c r="E19" s="14">
        <v>2979</v>
      </c>
      <c r="F19" s="15">
        <v>2036</v>
      </c>
      <c r="G19" s="14">
        <v>1162</v>
      </c>
      <c r="H19" s="16">
        <v>522</v>
      </c>
      <c r="I19" s="16">
        <v>357</v>
      </c>
      <c r="J19" s="75">
        <v>2141</v>
      </c>
      <c r="K19" s="25">
        <f t="shared" si="6"/>
        <v>9725</v>
      </c>
    </row>
    <row r="20" spans="1:11" s="3" customFormat="1" ht="15" customHeight="1" x14ac:dyDescent="0.25">
      <c r="A20" s="33" t="s">
        <v>0</v>
      </c>
      <c r="B20" s="211">
        <f t="shared" si="7"/>
        <v>42804</v>
      </c>
      <c r="C20" s="170">
        <v>420</v>
      </c>
      <c r="D20" s="15"/>
      <c r="E20" s="14">
        <v>2282</v>
      </c>
      <c r="F20" s="15">
        <v>1568</v>
      </c>
      <c r="G20" s="14">
        <v>971</v>
      </c>
      <c r="H20" s="16">
        <v>387</v>
      </c>
      <c r="I20" s="16">
        <v>297</v>
      </c>
      <c r="J20" s="75">
        <v>1687</v>
      </c>
      <c r="K20" s="25">
        <f t="shared" si="6"/>
        <v>7612</v>
      </c>
    </row>
    <row r="21" spans="1:11" s="3" customFormat="1" ht="15" customHeight="1" outlineLevel="1" x14ac:dyDescent="0.25">
      <c r="A21" s="33" t="s">
        <v>1</v>
      </c>
      <c r="B21" s="224">
        <f t="shared" si="7"/>
        <v>42805</v>
      </c>
      <c r="C21" s="170"/>
      <c r="D21" s="22"/>
      <c r="E21" s="21">
        <v>1158</v>
      </c>
      <c r="F21" s="22"/>
      <c r="G21" s="21"/>
      <c r="H21" s="23"/>
      <c r="I21" s="23"/>
      <c r="J21" s="76"/>
      <c r="K21" s="25">
        <f t="shared" si="6"/>
        <v>1158</v>
      </c>
    </row>
    <row r="22" spans="1:11" s="3" customFormat="1" ht="15" customHeight="1" outlineLevel="1" thickBot="1" x14ac:dyDescent="0.3">
      <c r="A22" s="33" t="s">
        <v>2</v>
      </c>
      <c r="B22" s="210">
        <f t="shared" si="7"/>
        <v>42806</v>
      </c>
      <c r="C22" s="177"/>
      <c r="D22" s="27"/>
      <c r="E22" s="26">
        <v>877</v>
      </c>
      <c r="F22" s="27"/>
      <c r="G22" s="26"/>
      <c r="H22" s="28"/>
      <c r="I22" s="28"/>
      <c r="J22" s="77"/>
      <c r="K22" s="70">
        <f t="shared" si="6"/>
        <v>877</v>
      </c>
    </row>
    <row r="23" spans="1:11" s="3" customFormat="1" ht="15" customHeight="1" outlineLevel="1" thickBot="1" x14ac:dyDescent="0.3">
      <c r="A23" s="196" t="s">
        <v>25</v>
      </c>
      <c r="B23" s="388" t="s">
        <v>29</v>
      </c>
      <c r="C23" s="197">
        <f>SUM(C16:C22)</f>
        <v>2637</v>
      </c>
      <c r="D23" s="122">
        <f t="shared" ref="D23:K23" si="8">SUM(D16:D22)</f>
        <v>0</v>
      </c>
      <c r="E23" s="122">
        <f t="shared" si="8"/>
        <v>16148</v>
      </c>
      <c r="F23" s="122">
        <f t="shared" si="8"/>
        <v>9499</v>
      </c>
      <c r="G23" s="122">
        <f t="shared" si="8"/>
        <v>5741</v>
      </c>
      <c r="H23" s="122">
        <f t="shared" si="8"/>
        <v>2712</v>
      </c>
      <c r="I23" s="122">
        <f t="shared" si="8"/>
        <v>1735</v>
      </c>
      <c r="J23" s="122">
        <f t="shared" si="8"/>
        <v>10620</v>
      </c>
      <c r="K23" s="195">
        <f t="shared" si="8"/>
        <v>49092</v>
      </c>
    </row>
    <row r="24" spans="1:11" s="3" customFormat="1" ht="15" customHeight="1" outlineLevel="1" thickBot="1" x14ac:dyDescent="0.3">
      <c r="A24" s="127" t="s">
        <v>27</v>
      </c>
      <c r="B24" s="389"/>
      <c r="C24" s="198">
        <f>AVERAGE(C16:C22)</f>
        <v>527.4</v>
      </c>
      <c r="D24" s="124" t="e">
        <f t="shared" ref="D24:K24" si="9">AVERAGE(D16:D22)</f>
        <v>#DIV/0!</v>
      </c>
      <c r="E24" s="124">
        <f t="shared" si="9"/>
        <v>2306.8571428571427</v>
      </c>
      <c r="F24" s="124">
        <f t="shared" si="9"/>
        <v>1899.8</v>
      </c>
      <c r="G24" s="124">
        <f t="shared" si="9"/>
        <v>1148.2</v>
      </c>
      <c r="H24" s="124">
        <f t="shared" si="9"/>
        <v>542.4</v>
      </c>
      <c r="I24" s="124">
        <f t="shared" si="9"/>
        <v>347</v>
      </c>
      <c r="J24" s="124">
        <f t="shared" si="9"/>
        <v>2124</v>
      </c>
      <c r="K24" s="124">
        <f t="shared" si="9"/>
        <v>7013.1428571428569</v>
      </c>
    </row>
    <row r="25" spans="1:11" s="3" customFormat="1" ht="15" customHeight="1" thickBot="1" x14ac:dyDescent="0.3">
      <c r="A25" s="34" t="s">
        <v>24</v>
      </c>
      <c r="B25" s="389"/>
      <c r="C25" s="199">
        <f>SUM(C16:C20)</f>
        <v>2637</v>
      </c>
      <c r="D25" s="49">
        <f t="shared" ref="D25:K25" si="10">SUM(D16:D20)</f>
        <v>0</v>
      </c>
      <c r="E25" s="49">
        <f t="shared" si="10"/>
        <v>14113</v>
      </c>
      <c r="F25" s="49">
        <f t="shared" si="10"/>
        <v>9499</v>
      </c>
      <c r="G25" s="49">
        <f t="shared" si="10"/>
        <v>5741</v>
      </c>
      <c r="H25" s="49">
        <f t="shared" si="10"/>
        <v>2712</v>
      </c>
      <c r="I25" s="49">
        <f t="shared" si="10"/>
        <v>1735</v>
      </c>
      <c r="J25" s="49">
        <f t="shared" si="10"/>
        <v>10620</v>
      </c>
      <c r="K25" s="49">
        <f t="shared" si="10"/>
        <v>47057</v>
      </c>
    </row>
    <row r="26" spans="1:11" s="3" customFormat="1" ht="15" customHeight="1" thickBot="1" x14ac:dyDescent="0.3">
      <c r="A26" s="34" t="s">
        <v>26</v>
      </c>
      <c r="B26" s="390"/>
      <c r="C26" s="200">
        <f>AVERAGE(C16:C20)</f>
        <v>527.4</v>
      </c>
      <c r="D26" s="51" t="e">
        <f t="shared" ref="D26:K26" si="11">AVERAGE(D16:D20)</f>
        <v>#DIV/0!</v>
      </c>
      <c r="E26" s="51">
        <f t="shared" si="11"/>
        <v>2822.6</v>
      </c>
      <c r="F26" s="51">
        <f t="shared" si="11"/>
        <v>1899.8</v>
      </c>
      <c r="G26" s="51">
        <f t="shared" si="11"/>
        <v>1148.2</v>
      </c>
      <c r="H26" s="51">
        <f t="shared" si="11"/>
        <v>542.4</v>
      </c>
      <c r="I26" s="51">
        <f t="shared" si="11"/>
        <v>347</v>
      </c>
      <c r="J26" s="51">
        <f t="shared" si="11"/>
        <v>2124</v>
      </c>
      <c r="K26" s="316">
        <f t="shared" si="11"/>
        <v>9411.4</v>
      </c>
    </row>
    <row r="27" spans="1:11" s="3" customFormat="1" ht="15" customHeight="1" x14ac:dyDescent="0.25">
      <c r="A27" s="33" t="s">
        <v>3</v>
      </c>
      <c r="B27" s="212">
        <f>B22+1</f>
        <v>42807</v>
      </c>
      <c r="C27" s="169">
        <v>512</v>
      </c>
      <c r="D27" s="15"/>
      <c r="E27" s="14">
        <v>2741</v>
      </c>
      <c r="F27" s="15">
        <v>2108</v>
      </c>
      <c r="G27" s="14">
        <v>1234</v>
      </c>
      <c r="H27" s="16">
        <v>581</v>
      </c>
      <c r="I27" s="16">
        <v>370</v>
      </c>
      <c r="J27" s="75">
        <v>2318</v>
      </c>
      <c r="K27" s="20">
        <f t="shared" ref="K27:K33" si="12">SUM(C27:J27)</f>
        <v>9864</v>
      </c>
    </row>
    <row r="28" spans="1:11" s="3" customFormat="1" ht="15" customHeight="1" x14ac:dyDescent="0.25">
      <c r="A28" s="33" t="s">
        <v>4</v>
      </c>
      <c r="B28" s="213">
        <f>B27+1</f>
        <v>42808</v>
      </c>
      <c r="C28" s="169">
        <v>38</v>
      </c>
      <c r="D28" s="15"/>
      <c r="E28" s="14">
        <v>303</v>
      </c>
      <c r="F28" s="15">
        <v>145</v>
      </c>
      <c r="G28" s="14">
        <v>96</v>
      </c>
      <c r="H28" s="16">
        <v>22</v>
      </c>
      <c r="I28" s="16">
        <v>48</v>
      </c>
      <c r="J28" s="75">
        <v>170</v>
      </c>
      <c r="K28" s="25">
        <f t="shared" si="12"/>
        <v>822</v>
      </c>
    </row>
    <row r="29" spans="1:11" s="3" customFormat="1" ht="15" customHeight="1" x14ac:dyDescent="0.25">
      <c r="A29" s="33" t="s">
        <v>5</v>
      </c>
      <c r="B29" s="213">
        <f t="shared" ref="B29:B33" si="13">B28+1</f>
        <v>42809</v>
      </c>
      <c r="C29" s="169">
        <v>423</v>
      </c>
      <c r="D29" s="15"/>
      <c r="E29" s="14">
        <v>2475</v>
      </c>
      <c r="F29" s="15">
        <v>1436</v>
      </c>
      <c r="G29" s="14">
        <v>979</v>
      </c>
      <c r="H29" s="16">
        <v>467</v>
      </c>
      <c r="I29" s="16">
        <v>323</v>
      </c>
      <c r="J29" s="75">
        <v>1490</v>
      </c>
      <c r="K29" s="25">
        <f t="shared" si="12"/>
        <v>7593</v>
      </c>
    </row>
    <row r="30" spans="1:11" s="3" customFormat="1" ht="15" customHeight="1" x14ac:dyDescent="0.25">
      <c r="A30" s="33" t="s">
        <v>6</v>
      </c>
      <c r="B30" s="213">
        <f t="shared" si="13"/>
        <v>42810</v>
      </c>
      <c r="C30" s="169">
        <v>498</v>
      </c>
      <c r="D30" s="15"/>
      <c r="E30" s="14">
        <v>2977</v>
      </c>
      <c r="F30" s="15">
        <v>1915</v>
      </c>
      <c r="G30" s="14">
        <v>1187</v>
      </c>
      <c r="H30" s="16">
        <v>521</v>
      </c>
      <c r="I30" s="16">
        <v>371</v>
      </c>
      <c r="J30" s="75">
        <v>2014</v>
      </c>
      <c r="K30" s="25">
        <f t="shared" si="12"/>
        <v>9483</v>
      </c>
    </row>
    <row r="31" spans="1:11" s="3" customFormat="1" ht="15" customHeight="1" x14ac:dyDescent="0.25">
      <c r="A31" s="33" t="s">
        <v>0</v>
      </c>
      <c r="B31" s="213">
        <f t="shared" si="13"/>
        <v>42811</v>
      </c>
      <c r="C31" s="170">
        <v>454</v>
      </c>
      <c r="D31" s="15"/>
      <c r="E31" s="14">
        <v>2838</v>
      </c>
      <c r="F31" s="15">
        <v>1871</v>
      </c>
      <c r="G31" s="14">
        <v>977</v>
      </c>
      <c r="H31" s="16">
        <v>420</v>
      </c>
      <c r="I31" s="16">
        <v>318</v>
      </c>
      <c r="J31" s="75">
        <v>1912</v>
      </c>
      <c r="K31" s="25">
        <f t="shared" si="12"/>
        <v>8790</v>
      </c>
    </row>
    <row r="32" spans="1:11" s="3" customFormat="1" ht="15" customHeight="1" outlineLevel="1" x14ac:dyDescent="0.25">
      <c r="A32" s="33" t="s">
        <v>1</v>
      </c>
      <c r="B32" s="213">
        <f t="shared" si="13"/>
        <v>42812</v>
      </c>
      <c r="C32" s="170"/>
      <c r="D32" s="22"/>
      <c r="E32" s="21">
        <v>1114</v>
      </c>
      <c r="F32" s="22"/>
      <c r="G32" s="21"/>
      <c r="H32" s="23"/>
      <c r="I32" s="23"/>
      <c r="J32" s="76"/>
      <c r="K32" s="25">
        <f t="shared" si="12"/>
        <v>1114</v>
      </c>
    </row>
    <row r="33" spans="1:12" s="3" customFormat="1" ht="15" customHeight="1" outlineLevel="1" thickBot="1" x14ac:dyDescent="0.3">
      <c r="A33" s="33" t="s">
        <v>2</v>
      </c>
      <c r="B33" s="213">
        <f t="shared" si="13"/>
        <v>42813</v>
      </c>
      <c r="C33" s="177"/>
      <c r="D33" s="27"/>
      <c r="E33" s="21">
        <v>1646</v>
      </c>
      <c r="F33" s="27"/>
      <c r="G33" s="26"/>
      <c r="H33" s="28"/>
      <c r="I33" s="28"/>
      <c r="J33" s="77"/>
      <c r="K33" s="70">
        <f t="shared" si="12"/>
        <v>1646</v>
      </c>
    </row>
    <row r="34" spans="1:12" s="3" customFormat="1" ht="15" customHeight="1" outlineLevel="1" thickBot="1" x14ac:dyDescent="0.3">
      <c r="A34" s="196" t="s">
        <v>25</v>
      </c>
      <c r="B34" s="388" t="s">
        <v>30</v>
      </c>
      <c r="C34" s="197">
        <f>SUM(C27:C33)</f>
        <v>1925</v>
      </c>
      <c r="D34" s="122">
        <f t="shared" ref="D34:K34" si="14">SUM(D27:D33)</f>
        <v>0</v>
      </c>
      <c r="E34" s="195">
        <f>SUM(E27:E33)</f>
        <v>14094</v>
      </c>
      <c r="F34" s="122">
        <f t="shared" si="14"/>
        <v>7475</v>
      </c>
      <c r="G34" s="122">
        <f t="shared" si="14"/>
        <v>4473</v>
      </c>
      <c r="H34" s="122">
        <f t="shared" si="14"/>
        <v>2011</v>
      </c>
      <c r="I34" s="122">
        <f t="shared" si="14"/>
        <v>1430</v>
      </c>
      <c r="J34" s="122">
        <f t="shared" si="14"/>
        <v>7904</v>
      </c>
      <c r="K34" s="317">
        <f t="shared" si="14"/>
        <v>39312</v>
      </c>
    </row>
    <row r="35" spans="1:12" s="3" customFormat="1" ht="15" customHeight="1" outlineLevel="1" thickBot="1" x14ac:dyDescent="0.3">
      <c r="A35" s="127" t="s">
        <v>27</v>
      </c>
      <c r="B35" s="389"/>
      <c r="C35" s="198">
        <f>AVERAGE(C27:C33)</f>
        <v>385</v>
      </c>
      <c r="D35" s="124" t="e">
        <f t="shared" ref="D35:K35" si="15">AVERAGE(D27:D33)</f>
        <v>#DIV/0!</v>
      </c>
      <c r="E35" s="124">
        <f>AVERAGE(E27:E33)</f>
        <v>2013.4285714285713</v>
      </c>
      <c r="F35" s="124">
        <f t="shared" si="15"/>
        <v>1495</v>
      </c>
      <c r="G35" s="124">
        <f t="shared" si="15"/>
        <v>894.6</v>
      </c>
      <c r="H35" s="124">
        <f t="shared" si="15"/>
        <v>402.2</v>
      </c>
      <c r="I35" s="124">
        <f t="shared" si="15"/>
        <v>286</v>
      </c>
      <c r="J35" s="124">
        <f t="shared" si="15"/>
        <v>1580.8</v>
      </c>
      <c r="K35" s="125">
        <f t="shared" si="15"/>
        <v>5616</v>
      </c>
    </row>
    <row r="36" spans="1:12" s="3" customFormat="1" ht="15" customHeight="1" thickBot="1" x14ac:dyDescent="0.3">
      <c r="A36" s="34" t="s">
        <v>24</v>
      </c>
      <c r="B36" s="389"/>
      <c r="C36" s="199">
        <f>SUM(C27:C31)</f>
        <v>1925</v>
      </c>
      <c r="D36" s="49">
        <f t="shared" ref="D36:K36" si="16">SUM(D27:D31)</f>
        <v>0</v>
      </c>
      <c r="E36" s="49">
        <f>SUM(E27:E31)</f>
        <v>11334</v>
      </c>
      <c r="F36" s="49">
        <f t="shared" si="16"/>
        <v>7475</v>
      </c>
      <c r="G36" s="49">
        <f t="shared" si="16"/>
        <v>4473</v>
      </c>
      <c r="H36" s="49">
        <f t="shared" si="16"/>
        <v>2011</v>
      </c>
      <c r="I36" s="49">
        <f t="shared" si="16"/>
        <v>1430</v>
      </c>
      <c r="J36" s="49">
        <f t="shared" si="16"/>
        <v>7904</v>
      </c>
      <c r="K36" s="50">
        <f t="shared" si="16"/>
        <v>36552</v>
      </c>
      <c r="L36" s="298">
        <v>660</v>
      </c>
    </row>
    <row r="37" spans="1:12" s="3" customFormat="1" ht="15" customHeight="1" thickBot="1" x14ac:dyDescent="0.3">
      <c r="A37" s="34" t="s">
        <v>26</v>
      </c>
      <c r="B37" s="390"/>
      <c r="C37" s="200">
        <f>AVERAGE(C27:C31)</f>
        <v>385</v>
      </c>
      <c r="D37" s="51" t="e">
        <f t="shared" ref="D37:K37" si="17">AVERAGE(D27:D31)</f>
        <v>#DIV/0!</v>
      </c>
      <c r="E37" s="51">
        <f>AVERAGE(E27:E31)</f>
        <v>2266.8000000000002</v>
      </c>
      <c r="F37" s="51">
        <f t="shared" si="17"/>
        <v>1495</v>
      </c>
      <c r="G37" s="51">
        <f t="shared" si="17"/>
        <v>894.6</v>
      </c>
      <c r="H37" s="51">
        <f t="shared" si="17"/>
        <v>402.2</v>
      </c>
      <c r="I37" s="51">
        <f t="shared" si="17"/>
        <v>286</v>
      </c>
      <c r="J37" s="51">
        <f t="shared" si="17"/>
        <v>1580.8</v>
      </c>
      <c r="K37" s="318">
        <f t="shared" si="17"/>
        <v>7310.4</v>
      </c>
    </row>
    <row r="38" spans="1:12" s="3" customFormat="1" ht="15" customHeight="1" x14ac:dyDescent="0.25">
      <c r="A38" s="33" t="s">
        <v>3</v>
      </c>
      <c r="B38" s="214">
        <f>B33+1</f>
        <v>42814</v>
      </c>
      <c r="C38" s="169">
        <v>525</v>
      </c>
      <c r="D38" s="15"/>
      <c r="E38" s="14">
        <v>2798</v>
      </c>
      <c r="F38" s="15">
        <v>1819</v>
      </c>
      <c r="G38" s="14">
        <v>1176</v>
      </c>
      <c r="H38" s="16">
        <v>553</v>
      </c>
      <c r="I38" s="16">
        <v>335</v>
      </c>
      <c r="J38" s="75">
        <v>2279</v>
      </c>
      <c r="K38" s="20">
        <f t="shared" ref="K38:K44" si="18">SUM(C38:J38)</f>
        <v>9485</v>
      </c>
    </row>
    <row r="39" spans="1:12" s="3" customFormat="1" ht="15" customHeight="1" x14ac:dyDescent="0.25">
      <c r="A39" s="33" t="s">
        <v>4</v>
      </c>
      <c r="B39" s="215">
        <f>B38+1</f>
        <v>42815</v>
      </c>
      <c r="C39" s="169">
        <v>583</v>
      </c>
      <c r="D39" s="15"/>
      <c r="E39" s="14">
        <v>3095</v>
      </c>
      <c r="F39" s="15">
        <v>2208</v>
      </c>
      <c r="G39" s="14">
        <v>1193</v>
      </c>
      <c r="H39" s="16">
        <v>597</v>
      </c>
      <c r="I39" s="16">
        <v>351</v>
      </c>
      <c r="J39" s="75">
        <v>2357</v>
      </c>
      <c r="K39" s="25">
        <f t="shared" si="18"/>
        <v>10384</v>
      </c>
    </row>
    <row r="40" spans="1:12" s="3" customFormat="1" ht="15" customHeight="1" x14ac:dyDescent="0.25">
      <c r="A40" s="33" t="s">
        <v>5</v>
      </c>
      <c r="B40" s="215">
        <f t="shared" ref="B40:B44" si="19">B39+1</f>
        <v>42816</v>
      </c>
      <c r="C40" s="169">
        <v>522</v>
      </c>
      <c r="D40" s="15"/>
      <c r="E40" s="14">
        <v>2963</v>
      </c>
      <c r="F40" s="15">
        <v>2110</v>
      </c>
      <c r="G40" s="14">
        <v>1130</v>
      </c>
      <c r="H40" s="16">
        <v>521</v>
      </c>
      <c r="I40" s="16">
        <v>343</v>
      </c>
      <c r="J40" s="75">
        <v>2178</v>
      </c>
      <c r="K40" s="25">
        <f t="shared" si="18"/>
        <v>9767</v>
      </c>
    </row>
    <row r="41" spans="1:12" s="3" customFormat="1" ht="15" customHeight="1" x14ac:dyDescent="0.25">
      <c r="A41" s="33" t="s">
        <v>6</v>
      </c>
      <c r="B41" s="215">
        <f t="shared" si="19"/>
        <v>42817</v>
      </c>
      <c r="C41" s="169">
        <v>543</v>
      </c>
      <c r="D41" s="15"/>
      <c r="E41" s="14">
        <v>3124</v>
      </c>
      <c r="F41" s="15">
        <v>1928</v>
      </c>
      <c r="G41" s="14">
        <v>1196</v>
      </c>
      <c r="H41" s="16">
        <v>518</v>
      </c>
      <c r="I41" s="16">
        <v>373</v>
      </c>
      <c r="J41" s="75">
        <v>2387</v>
      </c>
      <c r="K41" s="25">
        <f t="shared" si="18"/>
        <v>10069</v>
      </c>
    </row>
    <row r="42" spans="1:12" s="3" customFormat="1" ht="15" customHeight="1" x14ac:dyDescent="0.25">
      <c r="A42" s="33" t="s">
        <v>0</v>
      </c>
      <c r="B42" s="215">
        <f t="shared" si="19"/>
        <v>42818</v>
      </c>
      <c r="C42" s="170">
        <v>490</v>
      </c>
      <c r="D42" s="15"/>
      <c r="E42" s="14">
        <v>2942</v>
      </c>
      <c r="F42" s="15">
        <v>1945</v>
      </c>
      <c r="G42" s="14">
        <v>1035</v>
      </c>
      <c r="H42" s="16">
        <v>415</v>
      </c>
      <c r="I42" s="16">
        <v>322</v>
      </c>
      <c r="J42" s="75">
        <v>2141</v>
      </c>
      <c r="K42" s="25">
        <f t="shared" si="18"/>
        <v>9290</v>
      </c>
    </row>
    <row r="43" spans="1:12" s="3" customFormat="1" ht="15" customHeight="1" outlineLevel="1" x14ac:dyDescent="0.25">
      <c r="A43" s="33" t="s">
        <v>1</v>
      </c>
      <c r="B43" s="215">
        <f t="shared" si="19"/>
        <v>42819</v>
      </c>
      <c r="C43" s="170"/>
      <c r="D43" s="22"/>
      <c r="E43" s="21">
        <v>1952</v>
      </c>
      <c r="F43" s="22"/>
      <c r="G43" s="21"/>
      <c r="H43" s="23"/>
      <c r="I43" s="23"/>
      <c r="J43" s="76"/>
      <c r="K43" s="25">
        <f t="shared" si="18"/>
        <v>1952</v>
      </c>
      <c r="L43" s="147"/>
    </row>
    <row r="44" spans="1:12" s="3" customFormat="1" ht="15" customHeight="1" outlineLevel="1" thickBot="1" x14ac:dyDescent="0.3">
      <c r="A44" s="33" t="s">
        <v>2</v>
      </c>
      <c r="B44" s="215">
        <f t="shared" si="19"/>
        <v>42820</v>
      </c>
      <c r="C44" s="177"/>
      <c r="D44" s="27"/>
      <c r="E44" s="26">
        <v>1208</v>
      </c>
      <c r="F44" s="27"/>
      <c r="G44" s="26"/>
      <c r="H44" s="28"/>
      <c r="I44" s="28"/>
      <c r="J44" s="77"/>
      <c r="K44" s="70">
        <f t="shared" si="18"/>
        <v>1208</v>
      </c>
      <c r="L44" s="147"/>
    </row>
    <row r="45" spans="1:12" s="3" customFormat="1" ht="15" customHeight="1" outlineLevel="1" thickBot="1" x14ac:dyDescent="0.3">
      <c r="A45" s="196" t="s">
        <v>25</v>
      </c>
      <c r="B45" s="388" t="s">
        <v>31</v>
      </c>
      <c r="C45" s="197">
        <f t="shared" ref="C45:K45" si="20">SUM(C38:C44)</f>
        <v>2663</v>
      </c>
      <c r="D45" s="122">
        <f t="shared" si="20"/>
        <v>0</v>
      </c>
      <c r="E45" s="122">
        <f>SUM(E38:E44)</f>
        <v>18082</v>
      </c>
      <c r="F45" s="122">
        <f t="shared" si="20"/>
        <v>10010</v>
      </c>
      <c r="G45" s="122">
        <f t="shared" si="20"/>
        <v>5730</v>
      </c>
      <c r="H45" s="122">
        <f t="shared" si="20"/>
        <v>2604</v>
      </c>
      <c r="I45" s="122">
        <f t="shared" si="20"/>
        <v>1724</v>
      </c>
      <c r="J45" s="122">
        <f t="shared" si="20"/>
        <v>11342</v>
      </c>
      <c r="K45" s="317">
        <f t="shared" si="20"/>
        <v>52155</v>
      </c>
    </row>
    <row r="46" spans="1:12" s="3" customFormat="1" ht="15" customHeight="1" outlineLevel="1" thickBot="1" x14ac:dyDescent="0.3">
      <c r="A46" s="127" t="s">
        <v>27</v>
      </c>
      <c r="B46" s="389"/>
      <c r="C46" s="198">
        <f t="shared" ref="C46:K46" si="21">AVERAGE(C38:C44)</f>
        <v>532.6</v>
      </c>
      <c r="D46" s="124" t="e">
        <f t="shared" si="21"/>
        <v>#DIV/0!</v>
      </c>
      <c r="E46" s="124">
        <f t="shared" si="21"/>
        <v>2583.1428571428573</v>
      </c>
      <c r="F46" s="124">
        <f t="shared" si="21"/>
        <v>2002</v>
      </c>
      <c r="G46" s="124">
        <f t="shared" si="21"/>
        <v>1146</v>
      </c>
      <c r="H46" s="124">
        <f t="shared" si="21"/>
        <v>520.79999999999995</v>
      </c>
      <c r="I46" s="124">
        <f t="shared" si="21"/>
        <v>344.8</v>
      </c>
      <c r="J46" s="124">
        <f t="shared" si="21"/>
        <v>2268.4</v>
      </c>
      <c r="K46" s="125">
        <f t="shared" si="21"/>
        <v>7450.7142857142853</v>
      </c>
    </row>
    <row r="47" spans="1:12" s="3" customFormat="1" ht="15" customHeight="1" thickBot="1" x14ac:dyDescent="0.3">
      <c r="A47" s="34" t="s">
        <v>24</v>
      </c>
      <c r="B47" s="389"/>
      <c r="C47" s="199">
        <f t="shared" ref="C47:K47" si="22">SUM(C38:C42)</f>
        <v>2663</v>
      </c>
      <c r="D47" s="49">
        <f t="shared" si="22"/>
        <v>0</v>
      </c>
      <c r="E47" s="49">
        <f t="shared" si="22"/>
        <v>14922</v>
      </c>
      <c r="F47" s="49">
        <f t="shared" si="22"/>
        <v>10010</v>
      </c>
      <c r="G47" s="49">
        <f t="shared" si="22"/>
        <v>5730</v>
      </c>
      <c r="H47" s="49">
        <f t="shared" si="22"/>
        <v>2604</v>
      </c>
      <c r="I47" s="49">
        <f t="shared" si="22"/>
        <v>1724</v>
      </c>
      <c r="J47" s="49">
        <f t="shared" si="22"/>
        <v>11342</v>
      </c>
      <c r="K47" s="50">
        <f t="shared" si="22"/>
        <v>48995</v>
      </c>
    </row>
    <row r="48" spans="1:12" s="3" customFormat="1" ht="15" customHeight="1" thickBot="1" x14ac:dyDescent="0.3">
      <c r="A48" s="34" t="s">
        <v>26</v>
      </c>
      <c r="B48" s="390"/>
      <c r="C48" s="200">
        <f t="shared" ref="C48:K48" si="23">AVERAGE(C38:C42)</f>
        <v>532.6</v>
      </c>
      <c r="D48" s="51" t="e">
        <f t="shared" si="23"/>
        <v>#DIV/0!</v>
      </c>
      <c r="E48" s="51">
        <f t="shared" si="23"/>
        <v>2984.4</v>
      </c>
      <c r="F48" s="51">
        <f t="shared" si="23"/>
        <v>2002</v>
      </c>
      <c r="G48" s="51">
        <f t="shared" si="23"/>
        <v>1146</v>
      </c>
      <c r="H48" s="51">
        <f t="shared" si="23"/>
        <v>520.79999999999995</v>
      </c>
      <c r="I48" s="51">
        <f t="shared" si="23"/>
        <v>344.8</v>
      </c>
      <c r="J48" s="51">
        <f t="shared" si="23"/>
        <v>2268.4</v>
      </c>
      <c r="K48" s="318">
        <f t="shared" si="23"/>
        <v>9799</v>
      </c>
    </row>
    <row r="49" spans="1:11" s="3" customFormat="1" ht="15" customHeight="1" x14ac:dyDescent="0.25">
      <c r="A49" s="33" t="s">
        <v>3</v>
      </c>
      <c r="B49" s="214">
        <f>B44+1</f>
        <v>42821</v>
      </c>
      <c r="C49" s="201">
        <v>525</v>
      </c>
      <c r="D49" s="63"/>
      <c r="E49" s="62">
        <v>2893</v>
      </c>
      <c r="F49" s="63">
        <v>2069</v>
      </c>
      <c r="G49" s="62">
        <v>1173</v>
      </c>
      <c r="H49" s="64">
        <v>585</v>
      </c>
      <c r="I49" s="64">
        <v>323</v>
      </c>
      <c r="J49" s="146">
        <v>2259</v>
      </c>
      <c r="K49" s="20">
        <f t="shared" ref="K49:K55" si="24">SUM(C49:J49)</f>
        <v>9827</v>
      </c>
    </row>
    <row r="50" spans="1:11" s="3" customFormat="1" ht="15" customHeight="1" x14ac:dyDescent="0.25">
      <c r="A50" s="179" t="s">
        <v>4</v>
      </c>
      <c r="B50" s="215">
        <f>B49+1</f>
        <v>42822</v>
      </c>
      <c r="C50" s="170">
        <v>527</v>
      </c>
      <c r="D50" s="22"/>
      <c r="E50" s="21">
        <v>2601</v>
      </c>
      <c r="F50" s="22">
        <v>2017</v>
      </c>
      <c r="G50" s="21">
        <v>1298</v>
      </c>
      <c r="H50" s="23">
        <v>580</v>
      </c>
      <c r="I50" s="23">
        <v>336</v>
      </c>
      <c r="J50" s="76">
        <v>2366</v>
      </c>
      <c r="K50" s="25">
        <f t="shared" si="24"/>
        <v>9725</v>
      </c>
    </row>
    <row r="51" spans="1:11" s="3" customFormat="1" ht="15" customHeight="1" x14ac:dyDescent="0.25">
      <c r="A51" s="179" t="s">
        <v>5</v>
      </c>
      <c r="B51" s="215">
        <f t="shared" ref="B51:B55" si="25">B50+1</f>
        <v>42823</v>
      </c>
      <c r="C51" s="169">
        <v>571</v>
      </c>
      <c r="D51" s="15"/>
      <c r="E51" s="14">
        <v>3557</v>
      </c>
      <c r="F51" s="15">
        <v>2306</v>
      </c>
      <c r="G51" s="14">
        <v>1094</v>
      </c>
      <c r="H51" s="16">
        <v>496</v>
      </c>
      <c r="I51" s="16">
        <v>338</v>
      </c>
      <c r="J51" s="75">
        <v>2323</v>
      </c>
      <c r="K51" s="25">
        <f t="shared" si="24"/>
        <v>10685</v>
      </c>
    </row>
    <row r="52" spans="1:11" s="3" customFormat="1" ht="15" customHeight="1" x14ac:dyDescent="0.25">
      <c r="A52" s="179" t="s">
        <v>6</v>
      </c>
      <c r="B52" s="215">
        <f t="shared" si="25"/>
        <v>42824</v>
      </c>
      <c r="C52" s="169">
        <v>533</v>
      </c>
      <c r="D52" s="15"/>
      <c r="E52" s="14">
        <v>3742</v>
      </c>
      <c r="F52" s="15">
        <v>2181</v>
      </c>
      <c r="G52" s="14">
        <v>1282</v>
      </c>
      <c r="H52" s="16">
        <v>571</v>
      </c>
      <c r="I52" s="16">
        <v>364</v>
      </c>
      <c r="J52" s="75">
        <v>2339</v>
      </c>
      <c r="K52" s="25">
        <f t="shared" si="24"/>
        <v>11012</v>
      </c>
    </row>
    <row r="53" spans="1:11" s="3" customFormat="1" ht="15" customHeight="1" thickBot="1" x14ac:dyDescent="0.3">
      <c r="A53" s="33" t="s">
        <v>0</v>
      </c>
      <c r="B53" s="217">
        <f t="shared" si="25"/>
        <v>42825</v>
      </c>
      <c r="C53" s="170">
        <v>387</v>
      </c>
      <c r="D53" s="15"/>
      <c r="E53" s="14">
        <v>2578</v>
      </c>
      <c r="F53" s="15">
        <v>1576</v>
      </c>
      <c r="G53" s="14">
        <v>967</v>
      </c>
      <c r="H53" s="16">
        <v>376</v>
      </c>
      <c r="I53" s="16">
        <v>271</v>
      </c>
      <c r="J53" s="75">
        <v>1823</v>
      </c>
      <c r="K53" s="271">
        <f t="shared" si="24"/>
        <v>7978</v>
      </c>
    </row>
    <row r="54" spans="1:11" s="3" customFormat="1" ht="15" hidden="1" customHeight="1" outlineLevel="1" thickBot="1" x14ac:dyDescent="0.3">
      <c r="A54" s="33" t="s">
        <v>1</v>
      </c>
      <c r="B54" s="217">
        <f t="shared" si="25"/>
        <v>42826</v>
      </c>
      <c r="C54" s="170"/>
      <c r="D54" s="22"/>
      <c r="E54" s="21"/>
      <c r="F54" s="22"/>
      <c r="G54" s="21"/>
      <c r="H54" s="23"/>
      <c r="I54" s="23"/>
      <c r="J54" s="23"/>
      <c r="K54" s="235">
        <f t="shared" si="24"/>
        <v>0</v>
      </c>
    </row>
    <row r="55" spans="1:11" s="3" customFormat="1" ht="15" hidden="1" customHeight="1" outlineLevel="1" thickBot="1" x14ac:dyDescent="0.3">
      <c r="A55" s="179" t="s">
        <v>2</v>
      </c>
      <c r="B55" s="217">
        <f t="shared" si="25"/>
        <v>42827</v>
      </c>
      <c r="C55" s="177"/>
      <c r="D55" s="27"/>
      <c r="E55" s="26"/>
      <c r="F55" s="27"/>
      <c r="G55" s="26"/>
      <c r="H55" s="28"/>
      <c r="I55" s="28"/>
      <c r="J55" s="28"/>
      <c r="K55" s="235">
        <f t="shared" si="24"/>
        <v>0</v>
      </c>
    </row>
    <row r="56" spans="1:11" s="3" customFormat="1" ht="15" customHeight="1" outlineLevel="1" thickBot="1" x14ac:dyDescent="0.3">
      <c r="A56" s="196" t="s">
        <v>25</v>
      </c>
      <c r="B56" s="388" t="s">
        <v>32</v>
      </c>
      <c r="C56" s="197">
        <f t="shared" ref="C56:K56" si="26">SUM(C49:C55)</f>
        <v>2543</v>
      </c>
      <c r="D56" s="122">
        <f t="shared" si="26"/>
        <v>0</v>
      </c>
      <c r="E56" s="122">
        <f>SUM(E49:E55)</f>
        <v>15371</v>
      </c>
      <c r="F56" s="122">
        <f t="shared" si="26"/>
        <v>10149</v>
      </c>
      <c r="G56" s="122">
        <f t="shared" si="26"/>
        <v>5814</v>
      </c>
      <c r="H56" s="122">
        <f t="shared" si="26"/>
        <v>2608</v>
      </c>
      <c r="I56" s="122">
        <f t="shared" si="26"/>
        <v>1632</v>
      </c>
      <c r="J56" s="122">
        <f t="shared" si="26"/>
        <v>11110</v>
      </c>
      <c r="K56" s="123">
        <f t="shared" si="26"/>
        <v>49227</v>
      </c>
    </row>
    <row r="57" spans="1:11" s="3" customFormat="1" ht="15" customHeight="1" outlineLevel="1" thickBot="1" x14ac:dyDescent="0.3">
      <c r="A57" s="127" t="s">
        <v>27</v>
      </c>
      <c r="B57" s="389"/>
      <c r="C57" s="198">
        <f t="shared" ref="C57:K57" si="27">AVERAGE(C49:C55)</f>
        <v>508.6</v>
      </c>
      <c r="D57" s="124" t="e">
        <f t="shared" si="27"/>
        <v>#DIV/0!</v>
      </c>
      <c r="E57" s="124">
        <f t="shared" si="27"/>
        <v>3074.2</v>
      </c>
      <c r="F57" s="124">
        <f t="shared" si="27"/>
        <v>2029.8</v>
      </c>
      <c r="G57" s="124">
        <f t="shared" si="27"/>
        <v>1162.8</v>
      </c>
      <c r="H57" s="124">
        <f t="shared" si="27"/>
        <v>521.6</v>
      </c>
      <c r="I57" s="124">
        <f t="shared" si="27"/>
        <v>326.39999999999998</v>
      </c>
      <c r="J57" s="124">
        <f t="shared" si="27"/>
        <v>2222</v>
      </c>
      <c r="K57" s="125">
        <f t="shared" si="27"/>
        <v>7032.4285714285716</v>
      </c>
    </row>
    <row r="58" spans="1:11" s="3" customFormat="1" ht="15" customHeight="1" thickBot="1" x14ac:dyDescent="0.3">
      <c r="A58" s="34" t="s">
        <v>24</v>
      </c>
      <c r="B58" s="389"/>
      <c r="C58" s="199">
        <f t="shared" ref="C58:K58" si="28">SUM(C49:C53)</f>
        <v>2543</v>
      </c>
      <c r="D58" s="49">
        <f t="shared" si="28"/>
        <v>0</v>
      </c>
      <c r="E58" s="49">
        <f>SUM(E49:E53)</f>
        <v>15371</v>
      </c>
      <c r="F58" s="49">
        <f t="shared" si="28"/>
        <v>10149</v>
      </c>
      <c r="G58" s="49">
        <f t="shared" si="28"/>
        <v>5814</v>
      </c>
      <c r="H58" s="49">
        <f t="shared" si="28"/>
        <v>2608</v>
      </c>
      <c r="I58" s="49">
        <f t="shared" si="28"/>
        <v>1632</v>
      </c>
      <c r="J58" s="49">
        <f t="shared" si="28"/>
        <v>11110</v>
      </c>
      <c r="K58" s="50">
        <f t="shared" si="28"/>
        <v>49227</v>
      </c>
    </row>
    <row r="59" spans="1:11" s="3" customFormat="1" ht="15" customHeight="1" thickBot="1" x14ac:dyDescent="0.3">
      <c r="A59" s="34" t="s">
        <v>26</v>
      </c>
      <c r="B59" s="390"/>
      <c r="C59" s="200">
        <f t="shared" ref="C59:K59" si="29">AVERAGE(C49:C53)</f>
        <v>508.6</v>
      </c>
      <c r="D59" s="51" t="e">
        <f t="shared" si="29"/>
        <v>#DIV/0!</v>
      </c>
      <c r="E59" s="51">
        <f>AVERAGE(E49:E53)</f>
        <v>3074.2</v>
      </c>
      <c r="F59" s="51">
        <f t="shared" si="29"/>
        <v>2029.8</v>
      </c>
      <c r="G59" s="51">
        <f t="shared" si="29"/>
        <v>1162.8</v>
      </c>
      <c r="H59" s="51">
        <f t="shared" si="29"/>
        <v>521.6</v>
      </c>
      <c r="I59" s="51">
        <f t="shared" si="29"/>
        <v>326.39999999999998</v>
      </c>
      <c r="J59" s="51">
        <f t="shared" si="29"/>
        <v>2222</v>
      </c>
      <c r="K59" s="52">
        <f t="shared" si="29"/>
        <v>9845.4</v>
      </c>
    </row>
    <row r="60" spans="1:11" s="3" customFormat="1" ht="15" hidden="1" customHeight="1" thickBot="1" x14ac:dyDescent="0.3">
      <c r="A60" s="179" t="s">
        <v>3</v>
      </c>
      <c r="B60" s="214">
        <f>B55+1</f>
        <v>42828</v>
      </c>
      <c r="C60" s="201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5" hidden="1" customHeight="1" thickBot="1" x14ac:dyDescent="0.3">
      <c r="A61" s="179" t="s">
        <v>4</v>
      </c>
      <c r="B61" s="215">
        <f>B60+1</f>
        <v>42829</v>
      </c>
      <c r="C61" s="169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5" hidden="1" customHeight="1" thickBot="1" x14ac:dyDescent="0.3">
      <c r="A62" s="179" t="s">
        <v>5</v>
      </c>
      <c r="B62" s="216"/>
      <c r="C62" s="169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" hidden="1" customHeight="1" thickBot="1" x14ac:dyDescent="0.3">
      <c r="A63" s="179" t="s">
        <v>6</v>
      </c>
      <c r="B63" s="216"/>
      <c r="C63" s="169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" hidden="1" customHeight="1" thickBot="1" x14ac:dyDescent="0.3">
      <c r="A64" s="179" t="s">
        <v>0</v>
      </c>
      <c r="B64" s="216"/>
      <c r="C64" s="170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" hidden="1" customHeight="1" outlineLevel="1" thickBot="1" x14ac:dyDescent="0.3">
      <c r="A65" s="179" t="s">
        <v>1</v>
      </c>
      <c r="B65" s="216"/>
      <c r="C65" s="170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5" hidden="1" customHeight="1" outlineLevel="1" thickBot="1" x14ac:dyDescent="0.3">
      <c r="A66" s="179" t="s">
        <v>2</v>
      </c>
      <c r="B66" s="218"/>
      <c r="C66" s="202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5" hidden="1" customHeight="1" outlineLevel="1" thickBot="1" x14ac:dyDescent="0.3">
      <c r="A67" s="196" t="s">
        <v>25</v>
      </c>
      <c r="B67" s="388" t="s">
        <v>37</v>
      </c>
      <c r="C67" s="203">
        <f t="shared" ref="C67:J67" si="30">SUM(C60:C66)</f>
        <v>0</v>
      </c>
      <c r="D67" s="134">
        <f t="shared" si="30"/>
        <v>0</v>
      </c>
      <c r="E67" s="133">
        <f t="shared" si="30"/>
        <v>0</v>
      </c>
      <c r="F67" s="134">
        <f t="shared" si="30"/>
        <v>0</v>
      </c>
      <c r="G67" s="133">
        <f t="shared" si="30"/>
        <v>0</v>
      </c>
      <c r="H67" s="135">
        <f t="shared" si="30"/>
        <v>0</v>
      </c>
      <c r="I67" s="135">
        <f t="shared" si="30"/>
        <v>0</v>
      </c>
      <c r="J67" s="135">
        <f t="shared" si="30"/>
        <v>0</v>
      </c>
      <c r="K67" s="137">
        <f>SUM(K60:K66)</f>
        <v>0</v>
      </c>
    </row>
    <row r="68" spans="1:11" s="3" customFormat="1" ht="15" hidden="1" customHeight="1" outlineLevel="1" thickBot="1" x14ac:dyDescent="0.3">
      <c r="A68" s="127" t="s">
        <v>27</v>
      </c>
      <c r="B68" s="389"/>
      <c r="C68" s="204" t="e">
        <f t="shared" ref="C68:K68" si="31">AVERAGE(C60:C66)</f>
        <v>#DIV/0!</v>
      </c>
      <c r="D68" s="129" t="e">
        <f t="shared" si="31"/>
        <v>#DIV/0!</v>
      </c>
      <c r="E68" s="128" t="e">
        <f t="shared" si="31"/>
        <v>#DIV/0!</v>
      </c>
      <c r="F68" s="129" t="e">
        <f t="shared" si="31"/>
        <v>#DIV/0!</v>
      </c>
      <c r="G68" s="128" t="e">
        <f t="shared" si="31"/>
        <v>#DIV/0!</v>
      </c>
      <c r="H68" s="130" t="e">
        <f t="shared" si="31"/>
        <v>#DIV/0!</v>
      </c>
      <c r="I68" s="130" t="e">
        <f t="shared" si="31"/>
        <v>#DIV/0!</v>
      </c>
      <c r="J68" s="130" t="e">
        <f t="shared" si="31"/>
        <v>#DIV/0!</v>
      </c>
      <c r="K68" s="132">
        <f t="shared" si="31"/>
        <v>0</v>
      </c>
    </row>
    <row r="69" spans="1:11" s="3" customFormat="1" ht="15" hidden="1" customHeight="1" thickBot="1" x14ac:dyDescent="0.3">
      <c r="A69" s="34" t="s">
        <v>24</v>
      </c>
      <c r="B69" s="389"/>
      <c r="C69" s="205">
        <f t="shared" ref="C69:K69" si="32">SUM(C60:C64)</f>
        <v>0</v>
      </c>
      <c r="D69" s="36">
        <f t="shared" si="32"/>
        <v>0</v>
      </c>
      <c r="E69" s="35">
        <f t="shared" si="32"/>
        <v>0</v>
      </c>
      <c r="F69" s="36">
        <f t="shared" si="32"/>
        <v>0</v>
      </c>
      <c r="G69" s="35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9">
        <f t="shared" si="32"/>
        <v>0</v>
      </c>
    </row>
    <row r="70" spans="1:11" s="3" customFormat="1" ht="15" hidden="1" customHeight="1" thickBot="1" x14ac:dyDescent="0.3">
      <c r="A70" s="34" t="s">
        <v>26</v>
      </c>
      <c r="B70" s="390"/>
      <c r="C70" s="206" t="e">
        <f t="shared" ref="C70:K70" si="33">AVERAGE(C60:C64)</f>
        <v>#DIV/0!</v>
      </c>
      <c r="D70" s="41" t="e">
        <f t="shared" si="33"/>
        <v>#DIV/0!</v>
      </c>
      <c r="E70" s="40" t="e">
        <f t="shared" si="33"/>
        <v>#DIV/0!</v>
      </c>
      <c r="F70" s="41" t="e">
        <f t="shared" si="33"/>
        <v>#DIV/0!</v>
      </c>
      <c r="G70" s="40" t="e">
        <f t="shared" si="33"/>
        <v>#DIV/0!</v>
      </c>
      <c r="H70" s="42" t="e">
        <f t="shared" si="33"/>
        <v>#DIV/0!</v>
      </c>
      <c r="I70" s="42" t="e">
        <f t="shared" si="33"/>
        <v>#DIV/0!</v>
      </c>
      <c r="J70" s="42" t="e">
        <f t="shared" si="33"/>
        <v>#DIV/0!</v>
      </c>
      <c r="K70" s="44">
        <f t="shared" si="33"/>
        <v>0</v>
      </c>
    </row>
    <row r="71" spans="1:11" s="3" customFormat="1" ht="21" customHeight="1" x14ac:dyDescent="0.25">
      <c r="A71" s="4"/>
      <c r="B71" s="157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7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33</v>
      </c>
      <c r="D73" s="46">
        <f>SUM(C56:D56, C45:D45, C34:D34, C23:D23, C12:D12, C67:D67  )</f>
        <v>11404</v>
      </c>
      <c r="E73" s="46">
        <f>SUM(E56:F56, E45:F45, E34:F34, E23:F23, E12:F12, E67:F67 )</f>
        <v>118165</v>
      </c>
      <c r="F73" s="46">
        <f>SUM(G56:J56, G45:J45, G34:J34, G23:J23, G12:J12, G67:J67)</f>
        <v>91550</v>
      </c>
    </row>
    <row r="74" spans="1:11" ht="29.25" customHeight="1" x14ac:dyDescent="0.25">
      <c r="C74" s="53" t="s">
        <v>34</v>
      </c>
      <c r="D74" s="46">
        <f>SUM(C58:D58, C47:D47, C36:D36, C25:D25, C14:D14, C69:D69 )</f>
        <v>11404</v>
      </c>
      <c r="E74" s="46">
        <f>SUM(E58:F58, E47:F47, E36:F36, E25:F25, E14:F14, E69:F69)</f>
        <v>108134</v>
      </c>
      <c r="F74" s="46">
        <f>SUM(G58:J58, G47:J47, G36:J36, G25:J25, G14:J14, G69:J69)</f>
        <v>91550</v>
      </c>
    </row>
    <row r="75" spans="1:11" ht="30" customHeight="1" x14ac:dyDescent="0.25"/>
    <row r="76" spans="1:11" ht="30" customHeight="1" x14ac:dyDescent="0.25">
      <c r="C76" s="395" t="s">
        <v>66</v>
      </c>
      <c r="D76" s="396"/>
      <c r="E76" s="397"/>
    </row>
    <row r="77" spans="1:11" x14ac:dyDescent="0.25">
      <c r="C77" s="382" t="s">
        <v>33</v>
      </c>
      <c r="D77" s="383"/>
      <c r="E77" s="120">
        <f>SUM(K56, K45, K34, K23, K12, K67)</f>
        <v>221119</v>
      </c>
    </row>
    <row r="78" spans="1:11" x14ac:dyDescent="0.25">
      <c r="C78" s="382" t="s">
        <v>34</v>
      </c>
      <c r="D78" s="383"/>
      <c r="E78" s="119">
        <f>SUM(K14, K25, K36, K47, K58, K69)</f>
        <v>211088</v>
      </c>
    </row>
    <row r="79" spans="1:11" x14ac:dyDescent="0.25">
      <c r="C79" s="382" t="s">
        <v>72</v>
      </c>
      <c r="D79" s="383"/>
      <c r="E79" s="120">
        <f>AVERAGE(K56, K45, K34, K23, K12, K67)</f>
        <v>36853.166666666664</v>
      </c>
    </row>
    <row r="80" spans="1:11" x14ac:dyDescent="0.25">
      <c r="C80" s="382" t="s">
        <v>26</v>
      </c>
      <c r="D80" s="383"/>
      <c r="E80" s="119">
        <f>AVERAGE(K14, K25, K36, K47, K58, K69)</f>
        <v>35181.333333333336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:K15 K24:K48 E23:E26 E14" evalError="1" formulaRange="1" emptyCellReference="1"/>
    <ignoredError sqref="K11 E36:E37 E58:E59 K5: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" workbookViewId="0">
      <selection activeCell="L36" sqref="L36"/>
    </sheetView>
  </sheetViews>
  <sheetFormatPr defaultRowHeight="15" x14ac:dyDescent="0.25"/>
  <cols>
    <col min="1" max="1" width="18.7109375" style="1" bestFit="1" customWidth="1"/>
    <col min="2" max="2" width="10.7109375" style="158" bestFit="1" customWidth="1"/>
    <col min="3" max="3" width="10.7109375" style="158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2" width="10.7109375" style="1" customWidth="1"/>
  </cols>
  <sheetData>
    <row r="1" spans="1:12" x14ac:dyDescent="0.25">
      <c r="A1" s="243"/>
      <c r="B1" s="244"/>
      <c r="C1" s="398" t="s">
        <v>10</v>
      </c>
      <c r="D1" s="398" t="s">
        <v>16</v>
      </c>
      <c r="E1" s="415" t="s">
        <v>74</v>
      </c>
      <c r="F1" s="405" t="s">
        <v>75</v>
      </c>
      <c r="G1" s="415" t="s">
        <v>13</v>
      </c>
      <c r="H1" s="415" t="s">
        <v>14</v>
      </c>
      <c r="I1" s="415" t="s">
        <v>76</v>
      </c>
      <c r="J1" s="415" t="s">
        <v>15</v>
      </c>
      <c r="K1" s="415" t="s">
        <v>36</v>
      </c>
      <c r="L1" s="402" t="s">
        <v>23</v>
      </c>
    </row>
    <row r="2" spans="1:12" ht="15.75" thickBot="1" x14ac:dyDescent="0.3">
      <c r="A2" s="245"/>
      <c r="B2" s="246"/>
      <c r="C2" s="400"/>
      <c r="D2" s="400"/>
      <c r="E2" s="416"/>
      <c r="F2" s="406"/>
      <c r="G2" s="416"/>
      <c r="H2" s="416"/>
      <c r="I2" s="416"/>
      <c r="J2" s="416"/>
      <c r="K2" s="416"/>
      <c r="L2" s="403"/>
    </row>
    <row r="3" spans="1:12" x14ac:dyDescent="0.25">
      <c r="A3" s="384" t="s">
        <v>61</v>
      </c>
      <c r="B3" s="386" t="s">
        <v>62</v>
      </c>
      <c r="C3" s="411" t="s">
        <v>22</v>
      </c>
      <c r="D3" s="412" t="s">
        <v>22</v>
      </c>
      <c r="E3" s="413" t="s">
        <v>22</v>
      </c>
      <c r="F3" s="417" t="s">
        <v>22</v>
      </c>
      <c r="G3" s="413" t="s">
        <v>22</v>
      </c>
      <c r="H3" s="413" t="s">
        <v>22</v>
      </c>
      <c r="I3" s="413" t="s">
        <v>22</v>
      </c>
      <c r="J3" s="413" t="s">
        <v>22</v>
      </c>
      <c r="K3" s="413" t="s">
        <v>22</v>
      </c>
      <c r="L3" s="403"/>
    </row>
    <row r="4" spans="1:12" ht="15.75" thickBot="1" x14ac:dyDescent="0.3">
      <c r="A4" s="385"/>
      <c r="B4" s="387"/>
      <c r="C4" s="387"/>
      <c r="D4" s="385"/>
      <c r="E4" s="414"/>
      <c r="F4" s="418"/>
      <c r="G4" s="414"/>
      <c r="H4" s="414"/>
      <c r="I4" s="414"/>
      <c r="J4" s="414"/>
      <c r="K4" s="414"/>
      <c r="L4" s="403"/>
    </row>
    <row r="5" spans="1:12" ht="16.5" hidden="1" customHeight="1" thickBot="1" x14ac:dyDescent="0.3">
      <c r="A5" s="179" t="s">
        <v>3</v>
      </c>
      <c r="B5" s="247"/>
      <c r="C5" s="225"/>
      <c r="D5" s="225"/>
      <c r="E5" s="248"/>
      <c r="F5" s="249"/>
      <c r="G5" s="248"/>
      <c r="H5" s="248"/>
      <c r="I5" s="248"/>
      <c r="J5" s="248"/>
      <c r="K5" s="248"/>
      <c r="L5" s="250">
        <f>SUM(C5:K5)</f>
        <v>0</v>
      </c>
    </row>
    <row r="6" spans="1:12" ht="15" hidden="1" customHeight="1" thickBot="1" x14ac:dyDescent="0.3">
      <c r="A6" s="179" t="s">
        <v>4</v>
      </c>
      <c r="B6" s="236"/>
      <c r="C6" s="225"/>
      <c r="D6" s="225"/>
      <c r="E6" s="248"/>
      <c r="F6" s="249"/>
      <c r="G6" s="248"/>
      <c r="H6" s="248"/>
      <c r="I6" s="248"/>
      <c r="J6" s="248"/>
      <c r="K6" s="248"/>
      <c r="L6" s="250">
        <f t="shared" ref="L6:L10" si="0">SUM(C6:K6)</f>
        <v>0</v>
      </c>
    </row>
    <row r="7" spans="1:12" ht="14.25" customHeight="1" thickBot="1" x14ac:dyDescent="0.3">
      <c r="A7" s="179" t="s">
        <v>5</v>
      </c>
      <c r="B7" s="236">
        <v>42795</v>
      </c>
      <c r="C7" s="290">
        <v>650</v>
      </c>
      <c r="D7" s="251">
        <v>556</v>
      </c>
      <c r="E7" s="252">
        <v>348</v>
      </c>
      <c r="F7" s="253">
        <v>220</v>
      </c>
      <c r="G7" s="252">
        <v>661</v>
      </c>
      <c r="H7" s="252">
        <v>307</v>
      </c>
      <c r="I7" s="252">
        <v>343</v>
      </c>
      <c r="J7" s="252"/>
      <c r="K7" s="252"/>
      <c r="L7" s="250">
        <f t="shared" si="0"/>
        <v>3085</v>
      </c>
    </row>
    <row r="8" spans="1:12" ht="14.25" customHeight="1" thickBot="1" x14ac:dyDescent="0.3">
      <c r="A8" s="179" t="s">
        <v>6</v>
      </c>
      <c r="B8" s="236">
        <f>B7+1</f>
        <v>42796</v>
      </c>
      <c r="C8" s="289">
        <v>649</v>
      </c>
      <c r="D8" s="254">
        <v>527</v>
      </c>
      <c r="E8" s="255">
        <v>412</v>
      </c>
      <c r="F8" s="256">
        <v>223</v>
      </c>
      <c r="G8" s="255">
        <v>647</v>
      </c>
      <c r="H8" s="255">
        <v>283</v>
      </c>
      <c r="I8" s="255">
        <v>364</v>
      </c>
      <c r="J8" s="255"/>
      <c r="K8" s="255"/>
      <c r="L8" s="250">
        <f t="shared" si="0"/>
        <v>3105</v>
      </c>
    </row>
    <row r="9" spans="1:12" ht="14.25" customHeight="1" thickBot="1" x14ac:dyDescent="0.3">
      <c r="A9" s="179" t="s">
        <v>0</v>
      </c>
      <c r="B9" s="236">
        <f t="shared" ref="B9:B11" si="1">B8+1</f>
        <v>42797</v>
      </c>
      <c r="C9" s="289">
        <v>613</v>
      </c>
      <c r="D9" s="254">
        <v>475</v>
      </c>
      <c r="E9" s="255">
        <v>370</v>
      </c>
      <c r="F9" s="256">
        <v>183</v>
      </c>
      <c r="G9" s="255">
        <v>525</v>
      </c>
      <c r="H9" s="255">
        <v>296</v>
      </c>
      <c r="I9" s="255">
        <v>330</v>
      </c>
      <c r="J9" s="255"/>
      <c r="K9" s="255"/>
      <c r="L9" s="250">
        <f t="shared" si="0"/>
        <v>2792</v>
      </c>
    </row>
    <row r="10" spans="1:12" ht="14.25" customHeight="1" thickBot="1" x14ac:dyDescent="0.3">
      <c r="A10" s="179" t="s">
        <v>1</v>
      </c>
      <c r="B10" s="236">
        <f t="shared" si="1"/>
        <v>42798</v>
      </c>
      <c r="C10" s="289">
        <v>77</v>
      </c>
      <c r="D10" s="254">
        <v>152</v>
      </c>
      <c r="E10" s="255">
        <v>133</v>
      </c>
      <c r="F10" s="256">
        <v>21</v>
      </c>
      <c r="G10" s="255">
        <v>90</v>
      </c>
      <c r="H10" s="255">
        <v>40</v>
      </c>
      <c r="I10" s="255">
        <v>115</v>
      </c>
      <c r="J10" s="255"/>
      <c r="K10" s="255"/>
      <c r="L10" s="250">
        <f t="shared" si="0"/>
        <v>628</v>
      </c>
    </row>
    <row r="11" spans="1:12" ht="15.75" thickBot="1" x14ac:dyDescent="0.3">
      <c r="A11" s="179" t="s">
        <v>2</v>
      </c>
      <c r="B11" s="236">
        <f t="shared" si="1"/>
        <v>42799</v>
      </c>
      <c r="C11" s="289">
        <v>108</v>
      </c>
      <c r="D11" s="254">
        <v>146</v>
      </c>
      <c r="E11" s="255">
        <v>158</v>
      </c>
      <c r="F11" s="256">
        <v>40</v>
      </c>
      <c r="G11" s="255">
        <v>171</v>
      </c>
      <c r="H11" s="255">
        <v>70</v>
      </c>
      <c r="I11" s="255">
        <v>125</v>
      </c>
      <c r="J11" s="255"/>
      <c r="K11" s="255"/>
      <c r="L11" s="250">
        <f t="shared" ref="L11" si="2">SUM(C11:K11)</f>
        <v>818</v>
      </c>
    </row>
    <row r="12" spans="1:12" ht="15.75" thickBot="1" x14ac:dyDescent="0.3">
      <c r="A12" s="196" t="s">
        <v>25</v>
      </c>
      <c r="B12" s="388" t="s">
        <v>28</v>
      </c>
      <c r="C12" s="122">
        <f t="shared" ref="C12:L12" si="3">SUM(C5:C11)</f>
        <v>2097</v>
      </c>
      <c r="D12" s="122">
        <f t="shared" si="3"/>
        <v>1856</v>
      </c>
      <c r="E12" s="122">
        <f t="shared" si="3"/>
        <v>1421</v>
      </c>
      <c r="F12" s="122">
        <f t="shared" si="3"/>
        <v>687</v>
      </c>
      <c r="G12" s="122">
        <f t="shared" si="3"/>
        <v>2094</v>
      </c>
      <c r="H12" s="122">
        <f t="shared" si="3"/>
        <v>996</v>
      </c>
      <c r="I12" s="122">
        <f t="shared" si="3"/>
        <v>1277</v>
      </c>
      <c r="J12" s="122">
        <f t="shared" si="3"/>
        <v>0</v>
      </c>
      <c r="K12" s="122">
        <f t="shared" si="3"/>
        <v>0</v>
      </c>
      <c r="L12" s="122">
        <f t="shared" si="3"/>
        <v>10428</v>
      </c>
    </row>
    <row r="13" spans="1:12" ht="15.75" thickBot="1" x14ac:dyDescent="0.3">
      <c r="A13" s="127" t="s">
        <v>27</v>
      </c>
      <c r="B13" s="389"/>
      <c r="C13" s="124">
        <f t="shared" ref="C13:L13" si="4">AVERAGE(C5:C11)</f>
        <v>419.4</v>
      </c>
      <c r="D13" s="124">
        <f t="shared" si="4"/>
        <v>371.2</v>
      </c>
      <c r="E13" s="124">
        <f t="shared" si="4"/>
        <v>284.2</v>
      </c>
      <c r="F13" s="124">
        <f t="shared" si="4"/>
        <v>137.4</v>
      </c>
      <c r="G13" s="124">
        <f t="shared" si="4"/>
        <v>418.8</v>
      </c>
      <c r="H13" s="124">
        <f t="shared" si="4"/>
        <v>199.2</v>
      </c>
      <c r="I13" s="124">
        <f t="shared" si="4"/>
        <v>255.4</v>
      </c>
      <c r="J13" s="124" t="e">
        <f t="shared" si="4"/>
        <v>#DIV/0!</v>
      </c>
      <c r="K13" s="124" t="e">
        <f t="shared" si="4"/>
        <v>#DIV/0!</v>
      </c>
      <c r="L13" s="124">
        <f t="shared" si="4"/>
        <v>1489.7142857142858</v>
      </c>
    </row>
    <row r="14" spans="1:12" ht="15.75" thickBot="1" x14ac:dyDescent="0.3">
      <c r="A14" s="34" t="s">
        <v>24</v>
      </c>
      <c r="B14" s="389"/>
      <c r="C14" s="49">
        <f t="shared" ref="C14:L14" si="5">SUM(C5:C9)</f>
        <v>1912</v>
      </c>
      <c r="D14" s="49">
        <f t="shared" si="5"/>
        <v>1558</v>
      </c>
      <c r="E14" s="49">
        <f t="shared" si="5"/>
        <v>1130</v>
      </c>
      <c r="F14" s="49">
        <f t="shared" si="5"/>
        <v>626</v>
      </c>
      <c r="G14" s="49">
        <f t="shared" si="5"/>
        <v>1833</v>
      </c>
      <c r="H14" s="49">
        <f t="shared" si="5"/>
        <v>886</v>
      </c>
      <c r="I14" s="49">
        <f t="shared" si="5"/>
        <v>1037</v>
      </c>
      <c r="J14" s="49">
        <f t="shared" si="5"/>
        <v>0</v>
      </c>
      <c r="K14" s="49">
        <f t="shared" si="5"/>
        <v>0</v>
      </c>
      <c r="L14" s="49">
        <f t="shared" si="5"/>
        <v>8982</v>
      </c>
    </row>
    <row r="15" spans="1:12" ht="15.75" thickBot="1" x14ac:dyDescent="0.3">
      <c r="A15" s="34" t="s">
        <v>26</v>
      </c>
      <c r="B15" s="389"/>
      <c r="C15" s="51">
        <f t="shared" ref="C15:L15" si="6">AVERAGE(C5:C9)</f>
        <v>637.33333333333337</v>
      </c>
      <c r="D15" s="51">
        <f t="shared" si="6"/>
        <v>519.33333333333337</v>
      </c>
      <c r="E15" s="51">
        <f t="shared" si="6"/>
        <v>376.66666666666669</v>
      </c>
      <c r="F15" s="51">
        <f t="shared" si="6"/>
        <v>208.66666666666666</v>
      </c>
      <c r="G15" s="51">
        <f t="shared" si="6"/>
        <v>611</v>
      </c>
      <c r="H15" s="51">
        <f t="shared" si="6"/>
        <v>295.33333333333331</v>
      </c>
      <c r="I15" s="51">
        <f t="shared" si="6"/>
        <v>345.66666666666669</v>
      </c>
      <c r="J15" s="51" t="e">
        <f t="shared" si="6"/>
        <v>#DIV/0!</v>
      </c>
      <c r="K15" s="51" t="e">
        <f t="shared" si="6"/>
        <v>#DIV/0!</v>
      </c>
      <c r="L15" s="51">
        <f t="shared" si="6"/>
        <v>1796.4</v>
      </c>
    </row>
    <row r="16" spans="1:12" ht="15.75" thickBot="1" x14ac:dyDescent="0.3">
      <c r="A16" s="179" t="s">
        <v>3</v>
      </c>
      <c r="B16" s="247">
        <f>B11+1</f>
        <v>42800</v>
      </c>
      <c r="C16" s="291">
        <v>741</v>
      </c>
      <c r="D16" s="225">
        <v>644</v>
      </c>
      <c r="E16" s="248">
        <v>446</v>
      </c>
      <c r="F16" s="249">
        <v>206</v>
      </c>
      <c r="G16" s="248">
        <v>660</v>
      </c>
      <c r="H16" s="248">
        <v>305</v>
      </c>
      <c r="I16" s="248">
        <v>346</v>
      </c>
      <c r="J16" s="248"/>
      <c r="K16" s="248"/>
      <c r="L16" s="250">
        <f t="shared" ref="L16:L22" si="7">SUM(C16:K16)</f>
        <v>3348</v>
      </c>
    </row>
    <row r="17" spans="1:12" ht="15.75" thickBot="1" x14ac:dyDescent="0.3">
      <c r="A17" s="179" t="s">
        <v>4</v>
      </c>
      <c r="B17" s="257">
        <f>B16+1</f>
        <v>42801</v>
      </c>
      <c r="C17" s="291">
        <v>602</v>
      </c>
      <c r="D17" s="225">
        <v>538</v>
      </c>
      <c r="E17" s="248">
        <v>297</v>
      </c>
      <c r="F17" s="249">
        <v>287</v>
      </c>
      <c r="G17" s="248">
        <v>587</v>
      </c>
      <c r="H17" s="248">
        <v>333</v>
      </c>
      <c r="I17" s="248">
        <v>323</v>
      </c>
      <c r="J17" s="248"/>
      <c r="K17" s="248"/>
      <c r="L17" s="250">
        <f t="shared" si="7"/>
        <v>2967</v>
      </c>
    </row>
    <row r="18" spans="1:12" ht="15.75" thickBot="1" x14ac:dyDescent="0.3">
      <c r="A18" s="179" t="s">
        <v>5</v>
      </c>
      <c r="B18" s="257">
        <f t="shared" ref="B18:B22" si="8">B17+1</f>
        <v>42802</v>
      </c>
      <c r="C18" s="290">
        <v>667</v>
      </c>
      <c r="D18" s="251">
        <v>487</v>
      </c>
      <c r="E18" s="252">
        <v>528</v>
      </c>
      <c r="F18" s="253">
        <v>216</v>
      </c>
      <c r="G18" s="252">
        <v>647</v>
      </c>
      <c r="H18" s="252">
        <v>285</v>
      </c>
      <c r="I18" s="252">
        <v>375</v>
      </c>
      <c r="J18" s="252"/>
      <c r="K18" s="252"/>
      <c r="L18" s="250">
        <f t="shared" si="7"/>
        <v>3205</v>
      </c>
    </row>
    <row r="19" spans="1:12" ht="15.75" thickBot="1" x14ac:dyDescent="0.3">
      <c r="A19" s="179" t="s">
        <v>6</v>
      </c>
      <c r="B19" s="258">
        <f t="shared" si="8"/>
        <v>42803</v>
      </c>
      <c r="C19" s="290">
        <v>773</v>
      </c>
      <c r="D19" s="251">
        <v>736</v>
      </c>
      <c r="E19" s="252">
        <v>623</v>
      </c>
      <c r="F19" s="253">
        <v>252</v>
      </c>
      <c r="G19" s="252">
        <v>810</v>
      </c>
      <c r="H19" s="252">
        <v>357</v>
      </c>
      <c r="I19" s="252">
        <v>461</v>
      </c>
      <c r="J19" s="252"/>
      <c r="K19" s="252"/>
      <c r="L19" s="250">
        <f t="shared" si="7"/>
        <v>4012</v>
      </c>
    </row>
    <row r="20" spans="1:12" ht="15.75" thickBot="1" x14ac:dyDescent="0.3">
      <c r="A20" s="179" t="s">
        <v>0</v>
      </c>
      <c r="B20" s="258">
        <f t="shared" si="8"/>
        <v>42804</v>
      </c>
      <c r="C20" s="291">
        <v>507</v>
      </c>
      <c r="D20" s="225">
        <v>417</v>
      </c>
      <c r="E20" s="248">
        <v>256</v>
      </c>
      <c r="F20" s="249">
        <v>165</v>
      </c>
      <c r="G20" s="248">
        <v>493</v>
      </c>
      <c r="H20" s="248">
        <v>266</v>
      </c>
      <c r="I20" s="248">
        <v>280</v>
      </c>
      <c r="J20" s="248"/>
      <c r="K20" s="248"/>
      <c r="L20" s="250">
        <f t="shared" si="7"/>
        <v>2384</v>
      </c>
    </row>
    <row r="21" spans="1:12" ht="15.75" thickBot="1" x14ac:dyDescent="0.3">
      <c r="A21" s="179" t="s">
        <v>1</v>
      </c>
      <c r="B21" s="236">
        <f t="shared" si="8"/>
        <v>42805</v>
      </c>
      <c r="C21" s="289">
        <v>98</v>
      </c>
      <c r="D21" s="251">
        <v>229</v>
      </c>
      <c r="E21" s="252">
        <v>146</v>
      </c>
      <c r="F21" s="253">
        <v>27</v>
      </c>
      <c r="G21" s="252">
        <v>127</v>
      </c>
      <c r="H21" s="252">
        <v>45</v>
      </c>
      <c r="I21" s="252">
        <v>105</v>
      </c>
      <c r="J21" s="252"/>
      <c r="K21" s="252"/>
      <c r="L21" s="250">
        <f t="shared" si="7"/>
        <v>777</v>
      </c>
    </row>
    <row r="22" spans="1:12" ht="15.75" thickBot="1" x14ac:dyDescent="0.3">
      <c r="A22" s="179" t="s">
        <v>2</v>
      </c>
      <c r="B22" s="257">
        <f t="shared" si="8"/>
        <v>42806</v>
      </c>
      <c r="C22" s="289">
        <v>83</v>
      </c>
      <c r="D22" s="254">
        <v>120</v>
      </c>
      <c r="E22" s="255">
        <v>172</v>
      </c>
      <c r="F22" s="256">
        <v>31</v>
      </c>
      <c r="G22" s="255">
        <v>130</v>
      </c>
      <c r="H22" s="255">
        <v>47</v>
      </c>
      <c r="I22" s="255">
        <v>129</v>
      </c>
      <c r="J22" s="255"/>
      <c r="K22" s="255"/>
      <c r="L22" s="250">
        <f t="shared" si="7"/>
        <v>712</v>
      </c>
    </row>
    <row r="23" spans="1:12" ht="15.75" thickBot="1" x14ac:dyDescent="0.3">
      <c r="A23" s="196" t="s">
        <v>25</v>
      </c>
      <c r="B23" s="388" t="s">
        <v>29</v>
      </c>
      <c r="C23" s="122">
        <f>SUM(C16:C22)</f>
        <v>3471</v>
      </c>
      <c r="D23" s="122">
        <f>SUM(D16:D22)</f>
        <v>3171</v>
      </c>
      <c r="E23" s="122">
        <f t="shared" ref="E23:L23" si="9">SUM(E16:E22)</f>
        <v>2468</v>
      </c>
      <c r="F23" s="122">
        <f t="shared" si="9"/>
        <v>1184</v>
      </c>
      <c r="G23" s="122">
        <f t="shared" si="9"/>
        <v>3454</v>
      </c>
      <c r="H23" s="122">
        <f t="shared" si="9"/>
        <v>1638</v>
      </c>
      <c r="I23" s="122">
        <f t="shared" si="9"/>
        <v>2019</v>
      </c>
      <c r="J23" s="122">
        <f t="shared" si="9"/>
        <v>0</v>
      </c>
      <c r="K23" s="122">
        <f t="shared" si="9"/>
        <v>0</v>
      </c>
      <c r="L23" s="122">
        <f t="shared" si="9"/>
        <v>17405</v>
      </c>
    </row>
    <row r="24" spans="1:12" ht="15.75" thickBot="1" x14ac:dyDescent="0.3">
      <c r="A24" s="127" t="s">
        <v>27</v>
      </c>
      <c r="B24" s="389"/>
      <c r="C24" s="124">
        <f>AVERAGE(C16:C22)</f>
        <v>495.85714285714283</v>
      </c>
      <c r="D24" s="124">
        <f>AVERAGE(D16:D22)</f>
        <v>453</v>
      </c>
      <c r="E24" s="124">
        <f t="shared" ref="E24:L24" si="10">AVERAGE(E16:E22)</f>
        <v>352.57142857142856</v>
      </c>
      <c r="F24" s="124">
        <f t="shared" si="10"/>
        <v>169.14285714285714</v>
      </c>
      <c r="G24" s="124">
        <f t="shared" si="10"/>
        <v>493.42857142857144</v>
      </c>
      <c r="H24" s="124">
        <f t="shared" si="10"/>
        <v>234</v>
      </c>
      <c r="I24" s="124">
        <f t="shared" si="10"/>
        <v>288.42857142857144</v>
      </c>
      <c r="J24" s="124" t="e">
        <f t="shared" si="10"/>
        <v>#DIV/0!</v>
      </c>
      <c r="K24" s="124" t="e">
        <f t="shared" si="10"/>
        <v>#DIV/0!</v>
      </c>
      <c r="L24" s="124">
        <f t="shared" si="10"/>
        <v>2486.4285714285716</v>
      </c>
    </row>
    <row r="25" spans="1:12" ht="15.75" thickBot="1" x14ac:dyDescent="0.3">
      <c r="A25" s="34" t="s">
        <v>24</v>
      </c>
      <c r="B25" s="389"/>
      <c r="C25" s="49">
        <f>SUM(C16:C20)</f>
        <v>3290</v>
      </c>
      <c r="D25" s="49">
        <f>SUM(D16:D20)</f>
        <v>2822</v>
      </c>
      <c r="E25" s="49">
        <f t="shared" ref="E25:L25" si="11">SUM(E16:E20)</f>
        <v>2150</v>
      </c>
      <c r="F25" s="49">
        <f t="shared" si="11"/>
        <v>1126</v>
      </c>
      <c r="G25" s="49">
        <f t="shared" si="11"/>
        <v>3197</v>
      </c>
      <c r="H25" s="49">
        <f t="shared" si="11"/>
        <v>1546</v>
      </c>
      <c r="I25" s="49">
        <f t="shared" si="11"/>
        <v>1785</v>
      </c>
      <c r="J25" s="49">
        <f t="shared" si="11"/>
        <v>0</v>
      </c>
      <c r="K25" s="49">
        <f t="shared" si="11"/>
        <v>0</v>
      </c>
      <c r="L25" s="49">
        <f t="shared" si="11"/>
        <v>15916</v>
      </c>
    </row>
    <row r="26" spans="1:12" ht="15.75" thickBot="1" x14ac:dyDescent="0.3">
      <c r="A26" s="34" t="s">
        <v>26</v>
      </c>
      <c r="B26" s="390"/>
      <c r="C26" s="51">
        <f>AVERAGE(C16:C20)</f>
        <v>658</v>
      </c>
      <c r="D26" s="51">
        <f>AVERAGE(D16:D20)</f>
        <v>564.4</v>
      </c>
      <c r="E26" s="51">
        <f t="shared" ref="E26:L26" si="12">AVERAGE(E16:E20)</f>
        <v>430</v>
      </c>
      <c r="F26" s="51">
        <f t="shared" si="12"/>
        <v>225.2</v>
      </c>
      <c r="G26" s="51">
        <f t="shared" si="12"/>
        <v>639.4</v>
      </c>
      <c r="H26" s="51">
        <f t="shared" si="12"/>
        <v>309.2</v>
      </c>
      <c r="I26" s="51">
        <f t="shared" si="12"/>
        <v>357</v>
      </c>
      <c r="J26" s="51" t="e">
        <f t="shared" si="12"/>
        <v>#DIV/0!</v>
      </c>
      <c r="K26" s="51" t="e">
        <f t="shared" si="12"/>
        <v>#DIV/0!</v>
      </c>
      <c r="L26" s="51">
        <f t="shared" si="12"/>
        <v>3183.2</v>
      </c>
    </row>
    <row r="27" spans="1:12" ht="15.75" thickBot="1" x14ac:dyDescent="0.3">
      <c r="A27" s="179" t="s">
        <v>3</v>
      </c>
      <c r="B27" s="212">
        <f>B22+1</f>
        <v>42807</v>
      </c>
      <c r="C27" s="292">
        <v>680</v>
      </c>
      <c r="D27" s="259">
        <v>568</v>
      </c>
      <c r="E27" s="260">
        <v>471</v>
      </c>
      <c r="F27" s="261">
        <v>218</v>
      </c>
      <c r="G27" s="260">
        <v>675</v>
      </c>
      <c r="H27" s="260">
        <v>299</v>
      </c>
      <c r="I27" s="260">
        <v>311</v>
      </c>
      <c r="J27" s="260"/>
      <c r="K27" s="260"/>
      <c r="L27" s="250">
        <f t="shared" ref="L27:L33" si="13">SUM(C27:K27)</f>
        <v>3222</v>
      </c>
    </row>
    <row r="28" spans="1:12" ht="15.75" thickBot="1" x14ac:dyDescent="0.3">
      <c r="A28" s="179" t="s">
        <v>4</v>
      </c>
      <c r="B28" s="213">
        <f>B27+1</f>
        <v>42808</v>
      </c>
      <c r="C28" s="292"/>
      <c r="D28" s="259"/>
      <c r="E28" s="260"/>
      <c r="F28" s="261"/>
      <c r="G28" s="260"/>
      <c r="H28" s="260"/>
      <c r="I28" s="260"/>
      <c r="J28" s="260"/>
      <c r="K28" s="260"/>
      <c r="L28" s="250">
        <f t="shared" si="13"/>
        <v>0</v>
      </c>
    </row>
    <row r="29" spans="1:12" ht="15.75" thickBot="1" x14ac:dyDescent="0.3">
      <c r="A29" s="179" t="s">
        <v>5</v>
      </c>
      <c r="B29" s="213">
        <f t="shared" ref="B29:B33" si="14">B28+1</f>
        <v>42809</v>
      </c>
      <c r="C29" s="292">
        <v>503</v>
      </c>
      <c r="D29" s="259">
        <v>374</v>
      </c>
      <c r="E29" s="260">
        <v>223</v>
      </c>
      <c r="F29" s="261">
        <v>186</v>
      </c>
      <c r="G29" s="260">
        <v>654</v>
      </c>
      <c r="H29" s="260">
        <v>245</v>
      </c>
      <c r="I29" s="260">
        <v>262</v>
      </c>
      <c r="J29" s="260"/>
      <c r="K29" s="260"/>
      <c r="L29" s="250">
        <f t="shared" si="13"/>
        <v>2447</v>
      </c>
    </row>
    <row r="30" spans="1:12" ht="15.75" thickBot="1" x14ac:dyDescent="0.3">
      <c r="A30" s="179" t="s">
        <v>6</v>
      </c>
      <c r="B30" s="213">
        <f t="shared" si="14"/>
        <v>42810</v>
      </c>
      <c r="C30" s="290">
        <v>591</v>
      </c>
      <c r="D30" s="251">
        <v>490</v>
      </c>
      <c r="E30" s="252">
        <v>346</v>
      </c>
      <c r="F30" s="253">
        <v>254</v>
      </c>
      <c r="G30" s="252">
        <v>624</v>
      </c>
      <c r="H30" s="252">
        <v>348</v>
      </c>
      <c r="I30" s="252">
        <v>305</v>
      </c>
      <c r="J30" s="252"/>
      <c r="K30" s="252"/>
      <c r="L30" s="250">
        <f t="shared" si="13"/>
        <v>2958</v>
      </c>
    </row>
    <row r="31" spans="1:12" ht="15.75" thickBot="1" x14ac:dyDescent="0.3">
      <c r="A31" s="179" t="s">
        <v>0</v>
      </c>
      <c r="B31" s="213">
        <f t="shared" si="14"/>
        <v>42811</v>
      </c>
      <c r="C31" s="292">
        <v>665</v>
      </c>
      <c r="D31" s="259">
        <v>523</v>
      </c>
      <c r="E31" s="260">
        <v>389</v>
      </c>
      <c r="F31" s="261">
        <v>245</v>
      </c>
      <c r="G31" s="260">
        <v>645</v>
      </c>
      <c r="H31" s="260">
        <v>335</v>
      </c>
      <c r="I31" s="260">
        <v>311</v>
      </c>
      <c r="J31" s="260"/>
      <c r="K31" s="260"/>
      <c r="L31" s="250">
        <f t="shared" si="13"/>
        <v>3113</v>
      </c>
    </row>
    <row r="32" spans="1:12" ht="15.75" thickBot="1" x14ac:dyDescent="0.3">
      <c r="A32" s="179" t="s">
        <v>1</v>
      </c>
      <c r="B32" s="213">
        <f t="shared" si="14"/>
        <v>42812</v>
      </c>
      <c r="C32" s="293">
        <v>99</v>
      </c>
      <c r="D32" s="262">
        <v>150</v>
      </c>
      <c r="E32" s="263">
        <v>93</v>
      </c>
      <c r="F32" s="264">
        <v>22</v>
      </c>
      <c r="G32" s="263">
        <v>111</v>
      </c>
      <c r="H32" s="263">
        <v>65</v>
      </c>
      <c r="I32" s="263">
        <v>143</v>
      </c>
      <c r="J32" s="263"/>
      <c r="K32" s="263"/>
      <c r="L32" s="250">
        <f t="shared" si="13"/>
        <v>683</v>
      </c>
    </row>
    <row r="33" spans="1:12" ht="15.75" thickBot="1" x14ac:dyDescent="0.3">
      <c r="A33" s="179" t="s">
        <v>2</v>
      </c>
      <c r="B33" s="213">
        <f t="shared" si="14"/>
        <v>42813</v>
      </c>
      <c r="C33" s="294">
        <v>226</v>
      </c>
      <c r="D33" s="265">
        <v>209</v>
      </c>
      <c r="E33" s="191">
        <v>407</v>
      </c>
      <c r="F33" s="266">
        <v>75</v>
      </c>
      <c r="G33" s="263">
        <v>319</v>
      </c>
      <c r="H33" s="191">
        <v>123</v>
      </c>
      <c r="I33" s="191">
        <v>225</v>
      </c>
      <c r="J33" s="191"/>
      <c r="K33" s="191"/>
      <c r="L33" s="250">
        <f t="shared" si="13"/>
        <v>1584</v>
      </c>
    </row>
    <row r="34" spans="1:12" ht="15.75" thickBot="1" x14ac:dyDescent="0.3">
      <c r="A34" s="196" t="s">
        <v>25</v>
      </c>
      <c r="B34" s="388" t="s">
        <v>30</v>
      </c>
      <c r="C34" s="122">
        <f>SUM(C27:C33)</f>
        <v>2764</v>
      </c>
      <c r="D34" s="122">
        <f>SUM(D27:D33)</f>
        <v>2314</v>
      </c>
      <c r="E34" s="122">
        <f t="shared" ref="E34:L34" si="15">SUM(E27:E33)</f>
        <v>1929</v>
      </c>
      <c r="F34" s="122">
        <f t="shared" si="15"/>
        <v>1000</v>
      </c>
      <c r="G34" s="122">
        <f t="shared" si="15"/>
        <v>3028</v>
      </c>
      <c r="H34" s="122">
        <f t="shared" si="15"/>
        <v>1415</v>
      </c>
      <c r="I34" s="122">
        <f t="shared" si="15"/>
        <v>1557</v>
      </c>
      <c r="J34" s="122">
        <f t="shared" si="15"/>
        <v>0</v>
      </c>
      <c r="K34" s="122">
        <f t="shared" si="15"/>
        <v>0</v>
      </c>
      <c r="L34" s="123">
        <f t="shared" si="15"/>
        <v>14007</v>
      </c>
    </row>
    <row r="35" spans="1:12" ht="15.75" thickBot="1" x14ac:dyDescent="0.3">
      <c r="A35" s="127" t="s">
        <v>27</v>
      </c>
      <c r="B35" s="389"/>
      <c r="C35" s="124">
        <f t="shared" ref="C35:L35" si="16">AVERAGE(C27:C33)</f>
        <v>460.66666666666669</v>
      </c>
      <c r="D35" s="124">
        <f t="shared" si="16"/>
        <v>385.66666666666669</v>
      </c>
      <c r="E35" s="124">
        <f t="shared" si="16"/>
        <v>321.5</v>
      </c>
      <c r="F35" s="124">
        <f t="shared" si="16"/>
        <v>166.66666666666666</v>
      </c>
      <c r="G35" s="124">
        <f t="shared" si="16"/>
        <v>504.66666666666669</v>
      </c>
      <c r="H35" s="124">
        <f t="shared" si="16"/>
        <v>235.83333333333334</v>
      </c>
      <c r="I35" s="124">
        <f t="shared" si="16"/>
        <v>259.5</v>
      </c>
      <c r="J35" s="124" t="e">
        <f t="shared" si="16"/>
        <v>#DIV/0!</v>
      </c>
      <c r="K35" s="124" t="e">
        <f t="shared" si="16"/>
        <v>#DIV/0!</v>
      </c>
      <c r="L35" s="125">
        <f t="shared" si="16"/>
        <v>2001</v>
      </c>
    </row>
    <row r="36" spans="1:12" ht="15.75" thickBot="1" x14ac:dyDescent="0.3">
      <c r="A36" s="34" t="s">
        <v>24</v>
      </c>
      <c r="B36" s="389"/>
      <c r="C36" s="49">
        <f t="shared" ref="C36:K36" si="17">SUM(C27:C31)</f>
        <v>2439</v>
      </c>
      <c r="D36" s="49">
        <f t="shared" si="17"/>
        <v>1955</v>
      </c>
      <c r="E36" s="49">
        <f t="shared" si="17"/>
        <v>1429</v>
      </c>
      <c r="F36" s="49">
        <f t="shared" si="17"/>
        <v>903</v>
      </c>
      <c r="G36" s="49">
        <f t="shared" si="17"/>
        <v>2598</v>
      </c>
      <c r="H36" s="49">
        <f t="shared" si="17"/>
        <v>1227</v>
      </c>
      <c r="I36" s="49">
        <f t="shared" si="17"/>
        <v>1189</v>
      </c>
      <c r="J36" s="49">
        <f t="shared" si="17"/>
        <v>0</v>
      </c>
      <c r="K36" s="49">
        <f t="shared" si="17"/>
        <v>0</v>
      </c>
      <c r="L36" s="50">
        <f>SUM(L27:L31)</f>
        <v>11740</v>
      </c>
    </row>
    <row r="37" spans="1:12" ht="15.75" thickBot="1" x14ac:dyDescent="0.3">
      <c r="A37" s="34" t="s">
        <v>26</v>
      </c>
      <c r="B37" s="390"/>
      <c r="C37" s="51">
        <f t="shared" ref="C37:L37" si="18">AVERAGE(C27:C31)</f>
        <v>609.75</v>
      </c>
      <c r="D37" s="51">
        <f t="shared" si="18"/>
        <v>488.75</v>
      </c>
      <c r="E37" s="51">
        <f t="shared" si="18"/>
        <v>357.25</v>
      </c>
      <c r="F37" s="51">
        <f t="shared" si="18"/>
        <v>225.75</v>
      </c>
      <c r="G37" s="51">
        <f t="shared" si="18"/>
        <v>649.5</v>
      </c>
      <c r="H37" s="51">
        <f t="shared" si="18"/>
        <v>306.75</v>
      </c>
      <c r="I37" s="51">
        <f t="shared" si="18"/>
        <v>297.25</v>
      </c>
      <c r="J37" s="51" t="e">
        <f t="shared" si="18"/>
        <v>#DIV/0!</v>
      </c>
      <c r="K37" s="51" t="e">
        <f t="shared" si="18"/>
        <v>#DIV/0!</v>
      </c>
      <c r="L37" s="52">
        <f t="shared" si="18"/>
        <v>2348</v>
      </c>
    </row>
    <row r="38" spans="1:12" ht="15.75" thickBot="1" x14ac:dyDescent="0.3">
      <c r="A38" s="179" t="s">
        <v>3</v>
      </c>
      <c r="B38" s="212">
        <f>B33+1</f>
        <v>42814</v>
      </c>
      <c r="C38" s="291">
        <v>760</v>
      </c>
      <c r="D38" s="225">
        <v>586</v>
      </c>
      <c r="E38" s="248">
        <v>506</v>
      </c>
      <c r="F38" s="249">
        <v>249</v>
      </c>
      <c r="G38" s="248">
        <v>710</v>
      </c>
      <c r="H38" s="248">
        <v>286</v>
      </c>
      <c r="I38" s="248">
        <v>323</v>
      </c>
      <c r="J38" s="248"/>
      <c r="K38" s="248"/>
      <c r="L38" s="250">
        <f t="shared" ref="L38:L44" si="19">SUM(C38:K38)</f>
        <v>3420</v>
      </c>
    </row>
    <row r="39" spans="1:12" ht="15.75" thickBot="1" x14ac:dyDescent="0.3">
      <c r="A39" s="179" t="s">
        <v>4</v>
      </c>
      <c r="B39" s="213">
        <f>B38+1</f>
        <v>42815</v>
      </c>
      <c r="C39" s="291">
        <v>723</v>
      </c>
      <c r="D39" s="225">
        <v>586</v>
      </c>
      <c r="E39" s="248">
        <v>496</v>
      </c>
      <c r="F39" s="249">
        <v>268</v>
      </c>
      <c r="G39" s="248">
        <v>756</v>
      </c>
      <c r="H39" s="248">
        <v>356</v>
      </c>
      <c r="I39" s="248">
        <v>376</v>
      </c>
      <c r="J39" s="248"/>
      <c r="K39" s="248"/>
      <c r="L39" s="250">
        <f t="shared" si="19"/>
        <v>3561</v>
      </c>
    </row>
    <row r="40" spans="1:12" ht="15.75" thickBot="1" x14ac:dyDescent="0.3">
      <c r="A40" s="179" t="s">
        <v>5</v>
      </c>
      <c r="B40" s="213">
        <f t="shared" ref="B40:B44" si="20">B39+1</f>
        <v>42816</v>
      </c>
      <c r="C40" s="291">
        <v>618</v>
      </c>
      <c r="D40" s="225">
        <v>488</v>
      </c>
      <c r="E40" s="248">
        <v>278</v>
      </c>
      <c r="F40" s="249">
        <v>217</v>
      </c>
      <c r="G40" s="248">
        <v>632</v>
      </c>
      <c r="H40" s="248">
        <v>293</v>
      </c>
      <c r="I40" s="248">
        <v>303</v>
      </c>
      <c r="J40" s="248"/>
      <c r="K40" s="248"/>
      <c r="L40" s="250">
        <f t="shared" si="19"/>
        <v>2829</v>
      </c>
    </row>
    <row r="41" spans="1:12" ht="15.75" thickBot="1" x14ac:dyDescent="0.3">
      <c r="A41" s="179" t="s">
        <v>6</v>
      </c>
      <c r="B41" s="213">
        <f t="shared" si="20"/>
        <v>42817</v>
      </c>
      <c r="C41" s="290">
        <v>685</v>
      </c>
      <c r="D41" s="251">
        <v>575</v>
      </c>
      <c r="E41" s="252">
        <v>453</v>
      </c>
      <c r="F41" s="253">
        <v>219</v>
      </c>
      <c r="G41" s="252">
        <v>735</v>
      </c>
      <c r="H41" s="252">
        <v>338</v>
      </c>
      <c r="I41" s="252">
        <v>313</v>
      </c>
      <c r="J41" s="252"/>
      <c r="K41" s="252"/>
      <c r="L41" s="250">
        <f t="shared" si="19"/>
        <v>3318</v>
      </c>
    </row>
    <row r="42" spans="1:12" ht="15.75" thickBot="1" x14ac:dyDescent="0.3">
      <c r="A42" s="179" t="s">
        <v>0</v>
      </c>
      <c r="B42" s="213">
        <f t="shared" si="20"/>
        <v>42818</v>
      </c>
      <c r="C42" s="291">
        <v>686</v>
      </c>
      <c r="D42" s="225">
        <v>602</v>
      </c>
      <c r="E42" s="248">
        <v>463</v>
      </c>
      <c r="F42" s="249">
        <v>219</v>
      </c>
      <c r="G42" s="248">
        <v>666</v>
      </c>
      <c r="H42" s="248">
        <v>353</v>
      </c>
      <c r="I42" s="248">
        <v>345</v>
      </c>
      <c r="J42" s="248"/>
      <c r="K42" s="248"/>
      <c r="L42" s="250">
        <f t="shared" si="19"/>
        <v>3334</v>
      </c>
    </row>
    <row r="43" spans="1:12" ht="15.75" thickBot="1" x14ac:dyDescent="0.3">
      <c r="A43" s="179" t="s">
        <v>1</v>
      </c>
      <c r="B43" s="213">
        <f t="shared" si="20"/>
        <v>42819</v>
      </c>
      <c r="C43" s="291">
        <v>170</v>
      </c>
      <c r="D43" s="251">
        <v>431</v>
      </c>
      <c r="E43" s="252">
        <v>547</v>
      </c>
      <c r="F43" s="253">
        <v>64</v>
      </c>
      <c r="G43" s="252">
        <v>370</v>
      </c>
      <c r="H43" s="252">
        <v>106</v>
      </c>
      <c r="I43" s="252">
        <v>405</v>
      </c>
      <c r="J43" s="252"/>
      <c r="K43" s="252"/>
      <c r="L43" s="250">
        <f t="shared" si="19"/>
        <v>2093</v>
      </c>
    </row>
    <row r="44" spans="1:12" ht="15.75" thickBot="1" x14ac:dyDescent="0.3">
      <c r="A44" s="179" t="s">
        <v>2</v>
      </c>
      <c r="B44" s="213">
        <f t="shared" si="20"/>
        <v>42820</v>
      </c>
      <c r="C44" s="289">
        <v>103</v>
      </c>
      <c r="D44" s="254">
        <v>193</v>
      </c>
      <c r="E44" s="255">
        <v>186</v>
      </c>
      <c r="F44" s="256">
        <v>32</v>
      </c>
      <c r="G44" s="252">
        <v>146</v>
      </c>
      <c r="H44" s="255">
        <v>60</v>
      </c>
      <c r="I44" s="255">
        <v>162</v>
      </c>
      <c r="J44" s="255"/>
      <c r="K44" s="255"/>
      <c r="L44" s="250">
        <f t="shared" si="19"/>
        <v>882</v>
      </c>
    </row>
    <row r="45" spans="1:12" ht="15.75" thickBot="1" x14ac:dyDescent="0.3">
      <c r="A45" s="196" t="s">
        <v>25</v>
      </c>
      <c r="B45" s="388" t="s">
        <v>31</v>
      </c>
      <c r="C45" s="122">
        <f t="shared" ref="C45:L45" si="21">SUM(C38:C44)</f>
        <v>3745</v>
      </c>
      <c r="D45" s="122">
        <f t="shared" si="21"/>
        <v>3461</v>
      </c>
      <c r="E45" s="122">
        <f t="shared" si="21"/>
        <v>2929</v>
      </c>
      <c r="F45" s="122">
        <f t="shared" si="21"/>
        <v>1268</v>
      </c>
      <c r="G45" s="122">
        <f t="shared" si="21"/>
        <v>4015</v>
      </c>
      <c r="H45" s="122">
        <f t="shared" si="21"/>
        <v>1792</v>
      </c>
      <c r="I45" s="122">
        <f t="shared" si="21"/>
        <v>2227</v>
      </c>
      <c r="J45" s="122">
        <f t="shared" si="21"/>
        <v>0</v>
      </c>
      <c r="K45" s="122">
        <f t="shared" si="21"/>
        <v>0</v>
      </c>
      <c r="L45" s="123">
        <f t="shared" si="21"/>
        <v>19437</v>
      </c>
    </row>
    <row r="46" spans="1:12" ht="15.75" thickBot="1" x14ac:dyDescent="0.3">
      <c r="A46" s="127" t="s">
        <v>27</v>
      </c>
      <c r="B46" s="389"/>
      <c r="C46" s="124">
        <f t="shared" ref="C46:L46" si="22">AVERAGE(C38:C44)</f>
        <v>535</v>
      </c>
      <c r="D46" s="124">
        <f t="shared" si="22"/>
        <v>494.42857142857144</v>
      </c>
      <c r="E46" s="124">
        <f t="shared" si="22"/>
        <v>418.42857142857144</v>
      </c>
      <c r="F46" s="124">
        <f t="shared" si="22"/>
        <v>181.14285714285714</v>
      </c>
      <c r="G46" s="124">
        <f t="shared" si="22"/>
        <v>573.57142857142856</v>
      </c>
      <c r="H46" s="124">
        <f t="shared" si="22"/>
        <v>256</v>
      </c>
      <c r="I46" s="124">
        <f t="shared" si="22"/>
        <v>318.14285714285717</v>
      </c>
      <c r="J46" s="124" t="e">
        <f t="shared" si="22"/>
        <v>#DIV/0!</v>
      </c>
      <c r="K46" s="124" t="e">
        <f t="shared" si="22"/>
        <v>#DIV/0!</v>
      </c>
      <c r="L46" s="125">
        <f t="shared" si="22"/>
        <v>2776.7142857142858</v>
      </c>
    </row>
    <row r="47" spans="1:12" ht="15.75" thickBot="1" x14ac:dyDescent="0.3">
      <c r="A47" s="34" t="s">
        <v>24</v>
      </c>
      <c r="B47" s="389"/>
      <c r="C47" s="49">
        <f t="shared" ref="C47:L47" si="23">SUM(C38:C42)</f>
        <v>3472</v>
      </c>
      <c r="D47" s="49">
        <f t="shared" si="23"/>
        <v>2837</v>
      </c>
      <c r="E47" s="49">
        <f t="shared" si="23"/>
        <v>2196</v>
      </c>
      <c r="F47" s="49">
        <f t="shared" si="23"/>
        <v>1172</v>
      </c>
      <c r="G47" s="49">
        <f t="shared" si="23"/>
        <v>3499</v>
      </c>
      <c r="H47" s="49">
        <f t="shared" si="23"/>
        <v>1626</v>
      </c>
      <c r="I47" s="49">
        <f t="shared" si="23"/>
        <v>1660</v>
      </c>
      <c r="J47" s="49">
        <f t="shared" si="23"/>
        <v>0</v>
      </c>
      <c r="K47" s="49">
        <f t="shared" si="23"/>
        <v>0</v>
      </c>
      <c r="L47" s="50">
        <f t="shared" si="23"/>
        <v>16462</v>
      </c>
    </row>
    <row r="48" spans="1:12" ht="15.75" thickBot="1" x14ac:dyDescent="0.3">
      <c r="A48" s="34" t="s">
        <v>26</v>
      </c>
      <c r="B48" s="390"/>
      <c r="C48" s="51">
        <f t="shared" ref="C48:L48" si="24">AVERAGE(C38:C42)</f>
        <v>694.4</v>
      </c>
      <c r="D48" s="51">
        <f t="shared" si="24"/>
        <v>567.4</v>
      </c>
      <c r="E48" s="51">
        <f t="shared" si="24"/>
        <v>439.2</v>
      </c>
      <c r="F48" s="51">
        <f t="shared" si="24"/>
        <v>234.4</v>
      </c>
      <c r="G48" s="51">
        <f t="shared" si="24"/>
        <v>699.8</v>
      </c>
      <c r="H48" s="51">
        <f t="shared" si="24"/>
        <v>325.2</v>
      </c>
      <c r="I48" s="51">
        <f t="shared" si="24"/>
        <v>332</v>
      </c>
      <c r="J48" s="51" t="e">
        <f t="shared" si="24"/>
        <v>#DIV/0!</v>
      </c>
      <c r="K48" s="51" t="e">
        <f t="shared" si="24"/>
        <v>#DIV/0!</v>
      </c>
      <c r="L48" s="52">
        <f t="shared" si="24"/>
        <v>3292.4</v>
      </c>
    </row>
    <row r="49" spans="1:12" ht="15.75" thickBot="1" x14ac:dyDescent="0.3">
      <c r="A49" s="179" t="s">
        <v>3</v>
      </c>
      <c r="B49" s="212">
        <f>B44+1</f>
        <v>42821</v>
      </c>
      <c r="C49" s="295">
        <v>713</v>
      </c>
      <c r="D49" s="267">
        <v>565</v>
      </c>
      <c r="E49" s="250">
        <v>332</v>
      </c>
      <c r="F49" s="268">
        <v>197</v>
      </c>
      <c r="G49" s="250">
        <v>659</v>
      </c>
      <c r="H49" s="250">
        <v>280</v>
      </c>
      <c r="I49" s="250">
        <v>284</v>
      </c>
      <c r="J49" s="250"/>
      <c r="K49" s="250"/>
      <c r="L49" s="250">
        <f t="shared" ref="L49:L54" si="25">SUM(C49:K49)</f>
        <v>3030</v>
      </c>
    </row>
    <row r="50" spans="1:12" ht="15.75" thickBot="1" x14ac:dyDescent="0.3">
      <c r="A50" s="179" t="s">
        <v>4</v>
      </c>
      <c r="B50" s="213">
        <f>B49+1</f>
        <v>42822</v>
      </c>
      <c r="C50" s="296">
        <v>659</v>
      </c>
      <c r="D50" s="251">
        <v>450</v>
      </c>
      <c r="E50" s="252">
        <v>295</v>
      </c>
      <c r="F50" s="253">
        <v>228</v>
      </c>
      <c r="G50" s="252">
        <v>545</v>
      </c>
      <c r="H50" s="252">
        <v>389</v>
      </c>
      <c r="I50" s="252">
        <v>279</v>
      </c>
      <c r="J50" s="252"/>
      <c r="K50" s="252"/>
      <c r="L50" s="250">
        <f t="shared" si="25"/>
        <v>2845</v>
      </c>
    </row>
    <row r="51" spans="1:12" ht="15.75" thickBot="1" x14ac:dyDescent="0.3">
      <c r="A51" s="179" t="s">
        <v>5</v>
      </c>
      <c r="B51" s="213">
        <f t="shared" ref="B51:B54" si="26">B50+1</f>
        <v>42823</v>
      </c>
      <c r="C51" s="290">
        <v>835</v>
      </c>
      <c r="D51" s="251">
        <v>712</v>
      </c>
      <c r="E51" s="252">
        <v>771</v>
      </c>
      <c r="F51" s="253">
        <v>263</v>
      </c>
      <c r="G51" s="252">
        <v>813</v>
      </c>
      <c r="H51" s="252">
        <v>380</v>
      </c>
      <c r="I51" s="252">
        <v>489</v>
      </c>
      <c r="J51" s="252"/>
      <c r="K51" s="252"/>
      <c r="L51" s="250">
        <f t="shared" si="25"/>
        <v>4263</v>
      </c>
    </row>
    <row r="52" spans="1:12" ht="15.75" thickBot="1" x14ac:dyDescent="0.3">
      <c r="A52" s="179" t="s">
        <v>6</v>
      </c>
      <c r="B52" s="213">
        <f t="shared" si="26"/>
        <v>42824</v>
      </c>
      <c r="C52" s="290">
        <v>798</v>
      </c>
      <c r="D52" s="251">
        <v>636</v>
      </c>
      <c r="E52" s="252">
        <v>633</v>
      </c>
      <c r="F52" s="253">
        <v>270</v>
      </c>
      <c r="G52" s="252">
        <v>776</v>
      </c>
      <c r="H52" s="252">
        <v>367</v>
      </c>
      <c r="I52" s="252">
        <v>444</v>
      </c>
      <c r="J52" s="252"/>
      <c r="K52" s="252"/>
      <c r="L52" s="250">
        <f t="shared" si="25"/>
        <v>3924</v>
      </c>
    </row>
    <row r="53" spans="1:12" ht="15.75" thickBot="1" x14ac:dyDescent="0.3">
      <c r="A53" s="179" t="s">
        <v>0</v>
      </c>
      <c r="B53" s="213">
        <f t="shared" si="26"/>
        <v>42825</v>
      </c>
      <c r="C53" s="291">
        <v>492</v>
      </c>
      <c r="D53" s="225">
        <v>291</v>
      </c>
      <c r="E53" s="248">
        <v>201</v>
      </c>
      <c r="F53" s="249">
        <v>182</v>
      </c>
      <c r="G53" s="248">
        <v>470</v>
      </c>
      <c r="H53" s="248">
        <v>239</v>
      </c>
      <c r="I53" s="248">
        <v>232</v>
      </c>
      <c r="J53" s="248"/>
      <c r="K53" s="248"/>
      <c r="L53" s="250">
        <f t="shared" si="25"/>
        <v>2107</v>
      </c>
    </row>
    <row r="54" spans="1:12" ht="15.75" hidden="1" thickBot="1" x14ac:dyDescent="0.3">
      <c r="A54" s="179" t="s">
        <v>1</v>
      </c>
      <c r="B54" s="213">
        <f t="shared" si="26"/>
        <v>42826</v>
      </c>
      <c r="C54" s="251"/>
      <c r="D54" s="251"/>
      <c r="E54" s="252"/>
      <c r="F54" s="253"/>
      <c r="G54" s="252"/>
      <c r="H54" s="252"/>
      <c r="I54" s="252"/>
      <c r="J54" s="252"/>
      <c r="K54" s="252"/>
      <c r="L54" s="250">
        <f t="shared" si="25"/>
        <v>0</v>
      </c>
    </row>
    <row r="55" spans="1:12" ht="15.75" hidden="1" thickBot="1" x14ac:dyDescent="0.3">
      <c r="A55" s="179" t="s">
        <v>2</v>
      </c>
      <c r="B55" s="213"/>
      <c r="C55" s="254"/>
      <c r="D55" s="254"/>
      <c r="E55" s="255"/>
      <c r="F55" s="256"/>
      <c r="G55" s="255"/>
      <c r="H55" s="255"/>
      <c r="I55" s="255"/>
      <c r="J55" s="255"/>
      <c r="K55" s="255"/>
      <c r="L55" s="250"/>
    </row>
    <row r="56" spans="1:12" ht="15.75" thickBot="1" x14ac:dyDescent="0.3">
      <c r="A56" s="196" t="s">
        <v>25</v>
      </c>
      <c r="B56" s="388" t="s">
        <v>32</v>
      </c>
      <c r="C56" s="122">
        <f t="shared" ref="C56:L56" si="27">SUM(C49:C55)</f>
        <v>3497</v>
      </c>
      <c r="D56" s="122">
        <f t="shared" si="27"/>
        <v>2654</v>
      </c>
      <c r="E56" s="122">
        <f>SUM(E49:E55)</f>
        <v>2232</v>
      </c>
      <c r="F56" s="122">
        <f t="shared" si="27"/>
        <v>1140</v>
      </c>
      <c r="G56" s="122">
        <f t="shared" si="27"/>
        <v>3263</v>
      </c>
      <c r="H56" s="122">
        <f t="shared" si="27"/>
        <v>1655</v>
      </c>
      <c r="I56" s="122">
        <f t="shared" si="27"/>
        <v>1728</v>
      </c>
      <c r="J56" s="122">
        <f t="shared" si="27"/>
        <v>0</v>
      </c>
      <c r="K56" s="122">
        <f t="shared" si="27"/>
        <v>0</v>
      </c>
      <c r="L56" s="123">
        <f t="shared" si="27"/>
        <v>16169</v>
      </c>
    </row>
    <row r="57" spans="1:12" ht="15.75" thickBot="1" x14ac:dyDescent="0.3">
      <c r="A57" s="127" t="s">
        <v>27</v>
      </c>
      <c r="B57" s="389"/>
      <c r="C57" s="124">
        <f t="shared" ref="C57:L57" si="28">AVERAGE(C49:C55)</f>
        <v>699.4</v>
      </c>
      <c r="D57" s="124">
        <f t="shared" si="28"/>
        <v>530.79999999999995</v>
      </c>
      <c r="E57" s="124">
        <f t="shared" si="28"/>
        <v>446.4</v>
      </c>
      <c r="F57" s="124">
        <f t="shared" si="28"/>
        <v>228</v>
      </c>
      <c r="G57" s="124">
        <f t="shared" si="28"/>
        <v>652.6</v>
      </c>
      <c r="H57" s="124">
        <f t="shared" si="28"/>
        <v>331</v>
      </c>
      <c r="I57" s="124">
        <f t="shared" si="28"/>
        <v>345.6</v>
      </c>
      <c r="J57" s="124" t="e">
        <f t="shared" si="28"/>
        <v>#DIV/0!</v>
      </c>
      <c r="K57" s="124" t="e">
        <f t="shared" si="28"/>
        <v>#DIV/0!</v>
      </c>
      <c r="L57" s="125">
        <f t="shared" si="28"/>
        <v>2694.8333333333335</v>
      </c>
    </row>
    <row r="58" spans="1:12" ht="15.75" thickBot="1" x14ac:dyDescent="0.3">
      <c r="A58" s="34" t="s">
        <v>24</v>
      </c>
      <c r="B58" s="389"/>
      <c r="C58" s="49">
        <f t="shared" ref="C58:L58" si="29">SUM(C49:C53)</f>
        <v>3497</v>
      </c>
      <c r="D58" s="49">
        <f t="shared" si="29"/>
        <v>2654</v>
      </c>
      <c r="E58" s="49">
        <f t="shared" si="29"/>
        <v>2232</v>
      </c>
      <c r="F58" s="49">
        <f t="shared" si="29"/>
        <v>1140</v>
      </c>
      <c r="G58" s="49">
        <f t="shared" si="29"/>
        <v>3263</v>
      </c>
      <c r="H58" s="49">
        <f t="shared" si="29"/>
        <v>1655</v>
      </c>
      <c r="I58" s="49">
        <f t="shared" si="29"/>
        <v>1728</v>
      </c>
      <c r="J58" s="49">
        <f t="shared" si="29"/>
        <v>0</v>
      </c>
      <c r="K58" s="49">
        <f t="shared" si="29"/>
        <v>0</v>
      </c>
      <c r="L58" s="50">
        <f t="shared" si="29"/>
        <v>16169</v>
      </c>
    </row>
    <row r="59" spans="1:12" ht="15.75" thickBot="1" x14ac:dyDescent="0.3">
      <c r="A59" s="34" t="s">
        <v>26</v>
      </c>
      <c r="B59" s="390"/>
      <c r="C59" s="51">
        <f t="shared" ref="C59:L59" si="30">AVERAGE(C49:C53)</f>
        <v>699.4</v>
      </c>
      <c r="D59" s="51">
        <f t="shared" si="30"/>
        <v>530.79999999999995</v>
      </c>
      <c r="E59" s="51">
        <f t="shared" si="30"/>
        <v>446.4</v>
      </c>
      <c r="F59" s="51">
        <f t="shared" si="30"/>
        <v>228</v>
      </c>
      <c r="G59" s="51">
        <f t="shared" si="30"/>
        <v>652.6</v>
      </c>
      <c r="H59" s="51">
        <f t="shared" si="30"/>
        <v>331</v>
      </c>
      <c r="I59" s="51">
        <f t="shared" si="30"/>
        <v>345.6</v>
      </c>
      <c r="J59" s="51" t="e">
        <f t="shared" si="30"/>
        <v>#DIV/0!</v>
      </c>
      <c r="K59" s="51" t="e">
        <f t="shared" si="30"/>
        <v>#DIV/0!</v>
      </c>
      <c r="L59" s="52">
        <f t="shared" si="30"/>
        <v>3233.8</v>
      </c>
    </row>
    <row r="60" spans="1:12" ht="15.75" hidden="1" thickBot="1" x14ac:dyDescent="0.3">
      <c r="A60" s="179" t="s">
        <v>3</v>
      </c>
      <c r="B60" s="213">
        <f>B54+1</f>
        <v>42827</v>
      </c>
      <c r="C60" s="267"/>
      <c r="D60" s="267"/>
      <c r="E60" s="250"/>
      <c r="F60" s="268"/>
      <c r="G60" s="250"/>
      <c r="H60" s="250"/>
      <c r="I60" s="250"/>
      <c r="J60" s="250"/>
      <c r="K60" s="250"/>
      <c r="L60" s="250">
        <f t="shared" ref="L60:L61" si="31">SUM(C60:K60)</f>
        <v>0</v>
      </c>
    </row>
    <row r="61" spans="1:12" ht="15.75" hidden="1" thickBot="1" x14ac:dyDescent="0.3">
      <c r="A61" s="179" t="s">
        <v>4</v>
      </c>
      <c r="B61" s="213">
        <f>B60+1</f>
        <v>42828</v>
      </c>
      <c r="C61" s="225"/>
      <c r="D61" s="225"/>
      <c r="E61" s="248"/>
      <c r="F61" s="249"/>
      <c r="G61" s="248"/>
      <c r="H61" s="248"/>
      <c r="I61" s="248"/>
      <c r="J61" s="248"/>
      <c r="K61" s="248"/>
      <c r="L61" s="250">
        <f t="shared" si="31"/>
        <v>0</v>
      </c>
    </row>
    <row r="62" spans="1:12" ht="15.75" hidden="1" thickBot="1" x14ac:dyDescent="0.3">
      <c r="A62" s="179" t="s">
        <v>5</v>
      </c>
      <c r="B62" s="213">
        <f>B61+1</f>
        <v>42829</v>
      </c>
      <c r="C62" s="253"/>
      <c r="D62" s="251"/>
      <c r="E62" s="252"/>
      <c r="F62" s="253"/>
      <c r="G62" s="252"/>
      <c r="H62" s="252"/>
      <c r="I62" s="252"/>
      <c r="J62" s="252"/>
      <c r="K62" s="252"/>
      <c r="L62" s="250">
        <f>SUM(C62:K62)</f>
        <v>0</v>
      </c>
    </row>
    <row r="63" spans="1:12" ht="15.75" hidden="1" thickBot="1" x14ac:dyDescent="0.3">
      <c r="A63" s="179" t="s">
        <v>6</v>
      </c>
      <c r="B63" s="237"/>
      <c r="C63" s="225"/>
      <c r="D63" s="225"/>
      <c r="E63" s="248"/>
      <c r="F63" s="249"/>
      <c r="G63" s="248"/>
      <c r="H63" s="248"/>
      <c r="I63" s="248"/>
      <c r="J63" s="248"/>
      <c r="K63" s="248"/>
      <c r="L63" s="250"/>
    </row>
    <row r="64" spans="1:12" ht="15.75" hidden="1" thickBot="1" x14ac:dyDescent="0.3">
      <c r="A64" s="179" t="s">
        <v>0</v>
      </c>
      <c r="B64" s="237"/>
      <c r="C64" s="225"/>
      <c r="D64" s="225"/>
      <c r="E64" s="248"/>
      <c r="F64" s="249"/>
      <c r="G64" s="248"/>
      <c r="H64" s="248"/>
      <c r="I64" s="248"/>
      <c r="J64" s="248"/>
      <c r="K64" s="248"/>
      <c r="L64" s="250"/>
    </row>
    <row r="65" spans="1:15" ht="15.75" hidden="1" thickBot="1" x14ac:dyDescent="0.3">
      <c r="A65" s="179" t="s">
        <v>1</v>
      </c>
      <c r="B65" s="237"/>
      <c r="C65" s="251"/>
      <c r="D65" s="251"/>
      <c r="E65" s="252"/>
      <c r="F65" s="253"/>
      <c r="G65" s="252"/>
      <c r="H65" s="252"/>
      <c r="I65" s="252"/>
      <c r="J65" s="252"/>
      <c r="K65" s="252"/>
      <c r="L65" s="250"/>
    </row>
    <row r="66" spans="1:15" ht="15.75" hidden="1" thickBot="1" x14ac:dyDescent="0.3">
      <c r="A66" s="179" t="s">
        <v>2</v>
      </c>
      <c r="B66" s="269"/>
      <c r="C66" s="270"/>
      <c r="D66" s="270"/>
      <c r="E66" s="271"/>
      <c r="F66" s="272"/>
      <c r="G66" s="271"/>
      <c r="H66" s="271"/>
      <c r="I66" s="271"/>
      <c r="J66" s="271"/>
      <c r="K66" s="271"/>
      <c r="L66" s="250"/>
    </row>
    <row r="67" spans="1:15" ht="15.75" hidden="1" thickBot="1" x14ac:dyDescent="0.3">
      <c r="A67" s="196" t="s">
        <v>25</v>
      </c>
      <c r="B67" s="388" t="s">
        <v>37</v>
      </c>
      <c r="C67" s="273">
        <f t="shared" ref="C67:K67" si="32">SUM(C60:C66)</f>
        <v>0</v>
      </c>
      <c r="D67" s="273">
        <f t="shared" si="32"/>
        <v>0</v>
      </c>
      <c r="E67" s="274">
        <f t="shared" si="32"/>
        <v>0</v>
      </c>
      <c r="F67" s="275">
        <f t="shared" si="32"/>
        <v>0</v>
      </c>
      <c r="G67" s="274">
        <f t="shared" si="32"/>
        <v>0</v>
      </c>
      <c r="H67" s="274">
        <f t="shared" si="32"/>
        <v>0</v>
      </c>
      <c r="I67" s="274">
        <f t="shared" si="32"/>
        <v>0</v>
      </c>
      <c r="J67" s="274">
        <f t="shared" si="32"/>
        <v>0</v>
      </c>
      <c r="K67" s="274">
        <f t="shared" si="32"/>
        <v>0</v>
      </c>
      <c r="L67" s="274">
        <f>SUM(L60:L66)</f>
        <v>0</v>
      </c>
    </row>
    <row r="68" spans="1:15" ht="15.75" hidden="1" thickBot="1" x14ac:dyDescent="0.3">
      <c r="A68" s="127" t="s">
        <v>27</v>
      </c>
      <c r="B68" s="389"/>
      <c r="C68" s="276" t="e">
        <f t="shared" ref="C68:L68" si="33">AVERAGE(C60:C66)</f>
        <v>#DIV/0!</v>
      </c>
      <c r="D68" s="276" t="e">
        <f t="shared" si="33"/>
        <v>#DIV/0!</v>
      </c>
      <c r="E68" s="277" t="e">
        <f t="shared" si="33"/>
        <v>#DIV/0!</v>
      </c>
      <c r="F68" s="278" t="e">
        <f t="shared" si="33"/>
        <v>#DIV/0!</v>
      </c>
      <c r="G68" s="279" t="e">
        <f t="shared" si="33"/>
        <v>#DIV/0!</v>
      </c>
      <c r="H68" s="279" t="e">
        <f t="shared" si="33"/>
        <v>#DIV/0!</v>
      </c>
      <c r="I68" s="279" t="e">
        <f t="shared" si="33"/>
        <v>#DIV/0!</v>
      </c>
      <c r="J68" s="279" t="e">
        <f t="shared" si="33"/>
        <v>#DIV/0!</v>
      </c>
      <c r="K68" s="279" t="e">
        <f t="shared" si="33"/>
        <v>#DIV/0!</v>
      </c>
      <c r="L68" s="279">
        <f t="shared" si="33"/>
        <v>0</v>
      </c>
    </row>
    <row r="69" spans="1:15" ht="15.75" hidden="1" thickBot="1" x14ac:dyDescent="0.3">
      <c r="A69" s="34" t="s">
        <v>24</v>
      </c>
      <c r="B69" s="389"/>
      <c r="C69" s="280">
        <f t="shared" ref="C69:L69" si="34">SUM(C60:C64)</f>
        <v>0</v>
      </c>
      <c r="D69" s="280">
        <f t="shared" si="34"/>
        <v>0</v>
      </c>
      <c r="E69" s="281">
        <f t="shared" si="34"/>
        <v>0</v>
      </c>
      <c r="F69" s="282">
        <f t="shared" si="34"/>
        <v>0</v>
      </c>
      <c r="G69" s="281">
        <f t="shared" si="34"/>
        <v>0</v>
      </c>
      <c r="H69" s="281">
        <f t="shared" si="34"/>
        <v>0</v>
      </c>
      <c r="I69" s="281">
        <f t="shared" si="34"/>
        <v>0</v>
      </c>
      <c r="J69" s="281">
        <f t="shared" si="34"/>
        <v>0</v>
      </c>
      <c r="K69" s="281">
        <f t="shared" si="34"/>
        <v>0</v>
      </c>
      <c r="L69" s="281">
        <f t="shared" si="34"/>
        <v>0</v>
      </c>
    </row>
    <row r="70" spans="1:15" ht="15.75" hidden="1" thickBot="1" x14ac:dyDescent="0.3">
      <c r="A70" s="34" t="s">
        <v>26</v>
      </c>
      <c r="B70" s="390"/>
      <c r="C70" s="283" t="e">
        <f t="shared" ref="C70:L70" si="35">AVERAGE(C60:C64)</f>
        <v>#DIV/0!</v>
      </c>
      <c r="D70" s="283" t="e">
        <f t="shared" si="35"/>
        <v>#DIV/0!</v>
      </c>
      <c r="E70" s="284" t="e">
        <f t="shared" si="35"/>
        <v>#DIV/0!</v>
      </c>
      <c r="F70" s="285" t="e">
        <f t="shared" si="35"/>
        <v>#DIV/0!</v>
      </c>
      <c r="G70" s="284" t="e">
        <f t="shared" si="35"/>
        <v>#DIV/0!</v>
      </c>
      <c r="H70" s="284" t="e">
        <f t="shared" si="35"/>
        <v>#DIV/0!</v>
      </c>
      <c r="I70" s="284" t="e">
        <f t="shared" si="35"/>
        <v>#DIV/0!</v>
      </c>
      <c r="J70" s="284" t="e">
        <f t="shared" si="35"/>
        <v>#DIV/0!</v>
      </c>
      <c r="K70" s="284" t="e">
        <f t="shared" si="35"/>
        <v>#DIV/0!</v>
      </c>
      <c r="L70" s="284">
        <f t="shared" si="35"/>
        <v>0</v>
      </c>
    </row>
    <row r="71" spans="1:15" x14ac:dyDescent="0.25">
      <c r="A71" s="4"/>
      <c r="B71" s="157"/>
      <c r="C71" s="157"/>
      <c r="D71" s="5"/>
      <c r="E71" s="5"/>
      <c r="F71" s="5"/>
      <c r="G71" s="5"/>
      <c r="H71" s="5"/>
      <c r="I71" s="5"/>
      <c r="J71" s="5"/>
      <c r="K71" s="5"/>
      <c r="L71" s="5"/>
    </row>
    <row r="72" spans="1:15" ht="25.5" x14ac:dyDescent="0.25">
      <c r="A72" s="4"/>
      <c r="B72" s="229"/>
      <c r="C72" s="48" t="s">
        <v>10</v>
      </c>
      <c r="D72" s="48" t="s">
        <v>16</v>
      </c>
      <c r="E72" s="48" t="s">
        <v>74</v>
      </c>
      <c r="F72" s="48" t="s">
        <v>75</v>
      </c>
      <c r="G72" s="48" t="s">
        <v>13</v>
      </c>
      <c r="H72" s="48" t="s">
        <v>14</v>
      </c>
      <c r="I72" s="48" t="s">
        <v>76</v>
      </c>
      <c r="J72" s="48" t="s">
        <v>15</v>
      </c>
      <c r="K72" s="48" t="s">
        <v>36</v>
      </c>
      <c r="L72" s="139"/>
      <c r="M72" s="1"/>
      <c r="N72" s="1"/>
    </row>
    <row r="73" spans="1:15" ht="25.5" x14ac:dyDescent="0.25">
      <c r="B73" s="53" t="s">
        <v>33</v>
      </c>
      <c r="C73" s="232">
        <f t="shared" ref="C73:K73" si="36">SUM(C56, C45, C34, C23, C12, C67)</f>
        <v>15574</v>
      </c>
      <c r="D73" s="232">
        <f t="shared" si="36"/>
        <v>13456</v>
      </c>
      <c r="E73" s="232">
        <f t="shared" si="36"/>
        <v>10979</v>
      </c>
      <c r="F73" s="232">
        <f t="shared" si="36"/>
        <v>5279</v>
      </c>
      <c r="G73" s="232">
        <f t="shared" si="36"/>
        <v>15854</v>
      </c>
      <c r="H73" s="232">
        <f t="shared" si="36"/>
        <v>7496</v>
      </c>
      <c r="I73" s="232">
        <f t="shared" si="36"/>
        <v>8808</v>
      </c>
      <c r="J73" s="232">
        <f t="shared" si="36"/>
        <v>0</v>
      </c>
      <c r="K73" s="232">
        <f t="shared" si="36"/>
        <v>0</v>
      </c>
      <c r="L73" s="286"/>
      <c r="M73" s="1"/>
      <c r="N73" s="1"/>
    </row>
    <row r="74" spans="1:15" ht="25.5" x14ac:dyDescent="0.25">
      <c r="B74" s="53" t="s">
        <v>34</v>
      </c>
      <c r="C74" s="232">
        <f t="shared" ref="C74:K74" si="37">SUM(C58, C47, C36, C25, C14, C69)</f>
        <v>14610</v>
      </c>
      <c r="D74" s="232">
        <f t="shared" si="37"/>
        <v>11826</v>
      </c>
      <c r="E74" s="232">
        <f t="shared" si="37"/>
        <v>9137</v>
      </c>
      <c r="F74" s="232">
        <f t="shared" si="37"/>
        <v>4967</v>
      </c>
      <c r="G74" s="232">
        <f t="shared" si="37"/>
        <v>14390</v>
      </c>
      <c r="H74" s="232">
        <f t="shared" si="37"/>
        <v>6940</v>
      </c>
      <c r="I74" s="232">
        <f t="shared" si="37"/>
        <v>7399</v>
      </c>
      <c r="J74" s="232">
        <f t="shared" si="37"/>
        <v>0</v>
      </c>
      <c r="K74" s="232">
        <f t="shared" si="37"/>
        <v>0</v>
      </c>
      <c r="L74" s="286"/>
      <c r="M74" s="1"/>
      <c r="N74" s="1"/>
    </row>
    <row r="75" spans="1:15" x14ac:dyDescent="0.25">
      <c r="B75" s="1"/>
      <c r="C75" s="1"/>
      <c r="F75" s="158"/>
    </row>
    <row r="76" spans="1:15" x14ac:dyDescent="0.25">
      <c r="B76" s="1"/>
      <c r="C76" s="1"/>
      <c r="F76" s="158"/>
    </row>
    <row r="77" spans="1:15" x14ac:dyDescent="0.25">
      <c r="B77" s="1"/>
      <c r="C77" s="1"/>
      <c r="D77" s="395" t="s">
        <v>77</v>
      </c>
      <c r="E77" s="419"/>
      <c r="F77" s="420"/>
      <c r="M77" s="1"/>
      <c r="N77" s="1"/>
      <c r="O77" s="1"/>
    </row>
    <row r="78" spans="1:15" x14ac:dyDescent="0.25">
      <c r="D78" s="382" t="s">
        <v>33</v>
      </c>
      <c r="E78" s="383"/>
      <c r="F78" s="120">
        <f>L12+L23+L34+L45+L56+L67</f>
        <v>77446</v>
      </c>
    </row>
    <row r="79" spans="1:15" x14ac:dyDescent="0.25">
      <c r="D79" s="382" t="s">
        <v>34</v>
      </c>
      <c r="E79" s="383"/>
      <c r="F79" s="119">
        <f>SUM(L14, L25, L36, L47, L58, L69)</f>
        <v>69269</v>
      </c>
    </row>
    <row r="80" spans="1:15" x14ac:dyDescent="0.25">
      <c r="D80" s="382" t="s">
        <v>72</v>
      </c>
      <c r="E80" s="383"/>
      <c r="F80" s="120">
        <f>AVERAGE(L56, L45, L34, L23, L12, L67)</f>
        <v>12907.666666666666</v>
      </c>
    </row>
    <row r="81" spans="4:6" customFormat="1" x14ac:dyDescent="0.25">
      <c r="D81" s="382" t="s">
        <v>26</v>
      </c>
      <c r="E81" s="383"/>
      <c r="F81" s="119">
        <f>AVERAGE(L14, L25, L36, L47, L58, L69)</f>
        <v>11544.833333333334</v>
      </c>
    </row>
  </sheetData>
  <mergeCells count="32">
    <mergeCell ref="B23:B26"/>
    <mergeCell ref="B34:B37"/>
    <mergeCell ref="B45:B48"/>
    <mergeCell ref="B56:B59"/>
    <mergeCell ref="B67:B70"/>
    <mergeCell ref="K3:K4"/>
    <mergeCell ref="D78:E78"/>
    <mergeCell ref="D79:E79"/>
    <mergeCell ref="D80:E80"/>
    <mergeCell ref="D81:E81"/>
    <mergeCell ref="D77:F77"/>
    <mergeCell ref="B12:B15"/>
    <mergeCell ref="I1:I2"/>
    <mergeCell ref="J1:J2"/>
    <mergeCell ref="K1:K2"/>
    <mergeCell ref="L1:L4"/>
    <mergeCell ref="F3:F4"/>
    <mergeCell ref="C1:C2"/>
    <mergeCell ref="D1:D2"/>
    <mergeCell ref="E1:E2"/>
    <mergeCell ref="F1:F2"/>
    <mergeCell ref="G1:G2"/>
    <mergeCell ref="H1:H2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6" sqref="D36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7"/>
      <c r="C1" s="415" t="s">
        <v>9</v>
      </c>
      <c r="D1" s="402" t="s">
        <v>23</v>
      </c>
    </row>
    <row r="2" spans="1:4" ht="15" customHeight="1" thickBot="1" x14ac:dyDescent="0.3">
      <c r="A2" s="32"/>
      <c r="B2" s="208"/>
      <c r="C2" s="421"/>
      <c r="D2" s="403"/>
    </row>
    <row r="3" spans="1:4" ht="15" customHeight="1" x14ac:dyDescent="0.25">
      <c r="A3" s="384" t="s">
        <v>61</v>
      </c>
      <c r="B3" s="386" t="s">
        <v>62</v>
      </c>
      <c r="C3" s="407" t="s">
        <v>38</v>
      </c>
      <c r="D3" s="403"/>
    </row>
    <row r="4" spans="1:4" ht="15" customHeight="1" thickBot="1" x14ac:dyDescent="0.3">
      <c r="A4" s="385"/>
      <c r="B4" s="387"/>
      <c r="C4" s="408"/>
      <c r="D4" s="403"/>
    </row>
    <row r="5" spans="1:4" s="57" customFormat="1" ht="14.25" hidden="1" customHeight="1" thickBot="1" x14ac:dyDescent="0.3">
      <c r="A5" s="33" t="s">
        <v>3</v>
      </c>
      <c r="B5" s="209"/>
      <c r="C5" s="14"/>
      <c r="D5" s="20">
        <f>SUM(C5)</f>
        <v>0</v>
      </c>
    </row>
    <row r="6" spans="1:4" s="57" customFormat="1" ht="14.25" hidden="1" customHeight="1" thickBot="1" x14ac:dyDescent="0.3">
      <c r="A6" s="33" t="s">
        <v>4</v>
      </c>
      <c r="B6" s="236"/>
      <c r="C6" s="14"/>
      <c r="D6" s="20">
        <f t="shared" ref="D6:D10" si="0">SUM(C6)</f>
        <v>0</v>
      </c>
    </row>
    <row r="7" spans="1:4" s="57" customFormat="1" ht="14.25" thickBot="1" x14ac:dyDescent="0.3">
      <c r="A7" s="33" t="s">
        <v>5</v>
      </c>
      <c r="B7" s="224">
        <v>42795</v>
      </c>
      <c r="C7" s="14">
        <v>447</v>
      </c>
      <c r="D7" s="20">
        <f t="shared" si="0"/>
        <v>447</v>
      </c>
    </row>
    <row r="8" spans="1:4" s="57" customFormat="1" ht="13.5" customHeight="1" thickBot="1" x14ac:dyDescent="0.3">
      <c r="A8" s="33" t="s">
        <v>6</v>
      </c>
      <c r="B8" s="224">
        <v>42796</v>
      </c>
      <c r="C8" s="14">
        <v>493</v>
      </c>
      <c r="D8" s="20">
        <f t="shared" si="0"/>
        <v>493</v>
      </c>
    </row>
    <row r="9" spans="1:4" s="57" customFormat="1" ht="13.5" customHeight="1" thickBot="1" x14ac:dyDescent="0.3">
      <c r="A9" s="33" t="s">
        <v>0</v>
      </c>
      <c r="B9" s="224">
        <v>42797</v>
      </c>
      <c r="C9" s="14">
        <v>596</v>
      </c>
      <c r="D9" s="20">
        <f t="shared" si="0"/>
        <v>596</v>
      </c>
    </row>
    <row r="10" spans="1:4" s="57" customFormat="1" ht="14.25" customHeight="1" outlineLevel="1" thickBot="1" x14ac:dyDescent="0.3">
      <c r="A10" s="33" t="s">
        <v>1</v>
      </c>
      <c r="B10" s="224">
        <v>42798</v>
      </c>
      <c r="C10" s="21">
        <v>305</v>
      </c>
      <c r="D10" s="20">
        <f t="shared" si="0"/>
        <v>305</v>
      </c>
    </row>
    <row r="11" spans="1:4" s="57" customFormat="1" ht="15" customHeight="1" outlineLevel="1" thickBot="1" x14ac:dyDescent="0.3">
      <c r="A11" s="33" t="s">
        <v>2</v>
      </c>
      <c r="B11" s="224">
        <v>42799</v>
      </c>
      <c r="C11" s="26">
        <v>311</v>
      </c>
      <c r="D11" s="20">
        <f t="shared" ref="D11" si="1">SUM(C11)</f>
        <v>311</v>
      </c>
    </row>
    <row r="12" spans="1:4" s="58" customFormat="1" ht="15" customHeight="1" outlineLevel="1" thickBot="1" x14ac:dyDescent="0.3">
      <c r="A12" s="196" t="s">
        <v>25</v>
      </c>
      <c r="B12" s="388" t="s">
        <v>28</v>
      </c>
      <c r="C12" s="133">
        <f>SUM(C5:C11)</f>
        <v>2152</v>
      </c>
      <c r="D12" s="133">
        <f>SUM(D5:D11)</f>
        <v>2152</v>
      </c>
    </row>
    <row r="13" spans="1:4" s="58" customFormat="1" ht="15" customHeight="1" outlineLevel="1" thickBot="1" x14ac:dyDescent="0.3">
      <c r="A13" s="127" t="s">
        <v>27</v>
      </c>
      <c r="B13" s="389"/>
      <c r="C13" s="128">
        <f>AVERAGE(C5:C11)</f>
        <v>430.4</v>
      </c>
      <c r="D13" s="128">
        <f>AVERAGE(D5:D11)</f>
        <v>307.42857142857144</v>
      </c>
    </row>
    <row r="14" spans="1:4" s="58" customFormat="1" ht="15" customHeight="1" thickBot="1" x14ac:dyDescent="0.3">
      <c r="A14" s="34" t="s">
        <v>24</v>
      </c>
      <c r="B14" s="389"/>
      <c r="C14" s="35">
        <f>SUM(C5:C9)</f>
        <v>1536</v>
      </c>
      <c r="D14" s="35">
        <f>SUM(D5:D9)</f>
        <v>1536</v>
      </c>
    </row>
    <row r="15" spans="1:4" s="58" customFormat="1" ht="15" customHeight="1" thickBot="1" x14ac:dyDescent="0.3">
      <c r="A15" s="34" t="s">
        <v>26</v>
      </c>
      <c r="B15" s="389"/>
      <c r="C15" s="40">
        <f>AVERAGE(C5:C9)</f>
        <v>512</v>
      </c>
      <c r="D15" s="40">
        <f>AVERAGE(D5:D9)</f>
        <v>307.2</v>
      </c>
    </row>
    <row r="16" spans="1:4" s="58" customFormat="1" ht="15" customHeight="1" thickBot="1" x14ac:dyDescent="0.3">
      <c r="A16" s="33" t="s">
        <v>3</v>
      </c>
      <c r="B16" s="209">
        <f>B11+1</f>
        <v>42800</v>
      </c>
      <c r="C16" s="14">
        <v>528</v>
      </c>
      <c r="D16" s="223">
        <f>SUM(C16)</f>
        <v>528</v>
      </c>
    </row>
    <row r="17" spans="1:5" s="58" customFormat="1" ht="15" customHeight="1" thickBot="1" x14ac:dyDescent="0.3">
      <c r="A17" s="33" t="s">
        <v>4</v>
      </c>
      <c r="B17" s="210">
        <f>B16+1</f>
        <v>42801</v>
      </c>
      <c r="C17" s="14">
        <v>472</v>
      </c>
      <c r="D17" s="71">
        <f t="shared" ref="D17:D22" si="2">SUM(C17)</f>
        <v>472</v>
      </c>
    </row>
    <row r="18" spans="1:5" s="58" customFormat="1" ht="15" customHeight="1" thickBot="1" x14ac:dyDescent="0.3">
      <c r="A18" s="33" t="s">
        <v>5</v>
      </c>
      <c r="B18" s="210">
        <f t="shared" ref="B18:B22" si="3">B17+1</f>
        <v>42802</v>
      </c>
      <c r="C18" s="14">
        <v>618</v>
      </c>
      <c r="D18" s="223">
        <f t="shared" si="2"/>
        <v>618</v>
      </c>
    </row>
    <row r="19" spans="1:5" s="58" customFormat="1" ht="15" customHeight="1" thickBot="1" x14ac:dyDescent="0.3">
      <c r="A19" s="33" t="s">
        <v>6</v>
      </c>
      <c r="B19" s="211">
        <f t="shared" si="3"/>
        <v>42803</v>
      </c>
      <c r="C19" s="14">
        <v>596</v>
      </c>
      <c r="D19" s="71">
        <f t="shared" si="2"/>
        <v>596</v>
      </c>
    </row>
    <row r="20" spans="1:5" s="58" customFormat="1" ht="15" customHeight="1" thickBot="1" x14ac:dyDescent="0.3">
      <c r="A20" s="33" t="s">
        <v>0</v>
      </c>
      <c r="B20" s="211">
        <f t="shared" si="3"/>
        <v>42804</v>
      </c>
      <c r="C20" s="14">
        <v>475</v>
      </c>
      <c r="D20" s="223">
        <f t="shared" si="2"/>
        <v>475</v>
      </c>
    </row>
    <row r="21" spans="1:5" s="58" customFormat="1" ht="15" customHeight="1" outlineLevel="1" thickBot="1" x14ac:dyDescent="0.3">
      <c r="A21" s="33" t="s">
        <v>1</v>
      </c>
      <c r="B21" s="224">
        <f t="shared" si="3"/>
        <v>42805</v>
      </c>
      <c r="C21" s="21">
        <v>287</v>
      </c>
      <c r="D21" s="71">
        <f t="shared" si="2"/>
        <v>287</v>
      </c>
      <c r="E21" s="183"/>
    </row>
    <row r="22" spans="1:5" s="58" customFormat="1" ht="15" customHeight="1" outlineLevel="1" thickBot="1" x14ac:dyDescent="0.3">
      <c r="A22" s="33" t="s">
        <v>2</v>
      </c>
      <c r="B22" s="210">
        <f t="shared" si="3"/>
        <v>42806</v>
      </c>
      <c r="C22" s="26">
        <v>268</v>
      </c>
      <c r="D22" s="18">
        <f t="shared" si="2"/>
        <v>268</v>
      </c>
    </row>
    <row r="23" spans="1:5" s="58" customFormat="1" ht="15" customHeight="1" outlineLevel="1" thickBot="1" x14ac:dyDescent="0.3">
      <c r="A23" s="196" t="s">
        <v>25</v>
      </c>
      <c r="B23" s="388" t="s">
        <v>29</v>
      </c>
      <c r="C23" s="133">
        <f>SUM(C16:C22)</f>
        <v>3244</v>
      </c>
      <c r="D23" s="133">
        <f>SUM(D16:D22)</f>
        <v>3244</v>
      </c>
    </row>
    <row r="24" spans="1:5" s="58" customFormat="1" ht="15" customHeight="1" outlineLevel="1" thickBot="1" x14ac:dyDescent="0.3">
      <c r="A24" s="127" t="s">
        <v>27</v>
      </c>
      <c r="B24" s="389"/>
      <c r="C24" s="128">
        <f>AVERAGE(C16:C22)</f>
        <v>463.42857142857144</v>
      </c>
      <c r="D24" s="128">
        <f>AVERAGE(D16:D22)</f>
        <v>463.42857142857144</v>
      </c>
    </row>
    <row r="25" spans="1:5" s="58" customFormat="1" ht="15" customHeight="1" thickBot="1" x14ac:dyDescent="0.3">
      <c r="A25" s="34" t="s">
        <v>24</v>
      </c>
      <c r="B25" s="389"/>
      <c r="C25" s="35">
        <f>SUM(C16:C20)</f>
        <v>2689</v>
      </c>
      <c r="D25" s="35">
        <f>SUM(D16:D20)</f>
        <v>2689</v>
      </c>
    </row>
    <row r="26" spans="1:5" s="58" customFormat="1" ht="15" customHeight="1" thickBot="1" x14ac:dyDescent="0.3">
      <c r="A26" s="34" t="s">
        <v>26</v>
      </c>
      <c r="B26" s="390"/>
      <c r="C26" s="40">
        <f>AVERAGE(C16:C20)</f>
        <v>537.79999999999995</v>
      </c>
      <c r="D26" s="40">
        <f>AVERAGE(D16:D20)</f>
        <v>537.79999999999995</v>
      </c>
    </row>
    <row r="27" spans="1:5" s="58" customFormat="1" ht="15" customHeight="1" thickBot="1" x14ac:dyDescent="0.3">
      <c r="A27" s="33" t="s">
        <v>3</v>
      </c>
      <c r="B27" s="212">
        <f>B22+1</f>
        <v>42807</v>
      </c>
      <c r="C27" s="14">
        <v>593</v>
      </c>
      <c r="D27" s="223">
        <f>SUM(C27)</f>
        <v>593</v>
      </c>
    </row>
    <row r="28" spans="1:5" s="58" customFormat="1" ht="15" customHeight="1" thickBot="1" x14ac:dyDescent="0.3">
      <c r="A28" s="33" t="s">
        <v>4</v>
      </c>
      <c r="B28" s="213">
        <f>B27+1</f>
        <v>42808</v>
      </c>
      <c r="C28" s="14"/>
      <c r="D28" s="71">
        <f t="shared" ref="D28:D33" si="4">SUM(C28)</f>
        <v>0</v>
      </c>
    </row>
    <row r="29" spans="1:5" s="58" customFormat="1" ht="15" customHeight="1" thickBot="1" x14ac:dyDescent="0.3">
      <c r="A29" s="33" t="s">
        <v>5</v>
      </c>
      <c r="B29" s="213">
        <f t="shared" ref="B29:B33" si="5">B28+1</f>
        <v>42809</v>
      </c>
      <c r="C29" s="14">
        <v>442</v>
      </c>
      <c r="D29" s="223">
        <f t="shared" si="4"/>
        <v>442</v>
      </c>
    </row>
    <row r="30" spans="1:5" s="58" customFormat="1" ht="15" customHeight="1" thickBot="1" x14ac:dyDescent="0.3">
      <c r="A30" s="33" t="s">
        <v>6</v>
      </c>
      <c r="B30" s="213">
        <f t="shared" si="5"/>
        <v>42810</v>
      </c>
      <c r="C30" s="14">
        <v>560</v>
      </c>
      <c r="D30" s="71">
        <f t="shared" si="4"/>
        <v>560</v>
      </c>
    </row>
    <row r="31" spans="1:5" s="58" customFormat="1" ht="15" customHeight="1" thickBot="1" x14ac:dyDescent="0.3">
      <c r="A31" s="33" t="s">
        <v>0</v>
      </c>
      <c r="B31" s="213">
        <f t="shared" si="5"/>
        <v>42811</v>
      </c>
      <c r="C31" s="14">
        <v>675</v>
      </c>
      <c r="D31" s="223">
        <f t="shared" si="4"/>
        <v>675</v>
      </c>
    </row>
    <row r="32" spans="1:5" s="58" customFormat="1" ht="15" customHeight="1" outlineLevel="1" thickBot="1" x14ac:dyDescent="0.3">
      <c r="A32" s="33" t="s">
        <v>1</v>
      </c>
      <c r="B32" s="213">
        <f t="shared" si="5"/>
        <v>42812</v>
      </c>
      <c r="C32" s="21">
        <v>240</v>
      </c>
      <c r="D32" s="71">
        <f t="shared" si="4"/>
        <v>240</v>
      </c>
    </row>
    <row r="33" spans="1:5" s="58" customFormat="1" ht="15" customHeight="1" outlineLevel="1" thickBot="1" x14ac:dyDescent="0.3">
      <c r="A33" s="33" t="s">
        <v>2</v>
      </c>
      <c r="B33" s="213">
        <f t="shared" si="5"/>
        <v>42813</v>
      </c>
      <c r="C33" s="26">
        <v>471</v>
      </c>
      <c r="D33" s="18">
        <f t="shared" si="4"/>
        <v>471</v>
      </c>
    </row>
    <row r="34" spans="1:5" s="58" customFormat="1" ht="15" customHeight="1" outlineLevel="1" thickBot="1" x14ac:dyDescent="0.3">
      <c r="A34" s="196" t="s">
        <v>25</v>
      </c>
      <c r="B34" s="388" t="s">
        <v>30</v>
      </c>
      <c r="C34" s="133">
        <f>SUM(C27:C33)</f>
        <v>2981</v>
      </c>
      <c r="D34" s="133">
        <f>SUM(D27:D33)</f>
        <v>2981</v>
      </c>
    </row>
    <row r="35" spans="1:5" s="58" customFormat="1" ht="15" customHeight="1" outlineLevel="1" thickBot="1" x14ac:dyDescent="0.3">
      <c r="A35" s="127" t="s">
        <v>27</v>
      </c>
      <c r="B35" s="389"/>
      <c r="C35" s="128">
        <f>AVERAGE(C27:C33)</f>
        <v>496.83333333333331</v>
      </c>
      <c r="D35" s="128">
        <f>AVERAGE(D27:D33)</f>
        <v>425.85714285714283</v>
      </c>
    </row>
    <row r="36" spans="1:5" s="58" customFormat="1" ht="15" customHeight="1" thickBot="1" x14ac:dyDescent="0.3">
      <c r="A36" s="34" t="s">
        <v>24</v>
      </c>
      <c r="B36" s="389"/>
      <c r="C36" s="39">
        <f>SUM(C27:C31)</f>
        <v>2270</v>
      </c>
      <c r="D36" s="39">
        <f>SUM(D27:D31)</f>
        <v>2270</v>
      </c>
    </row>
    <row r="37" spans="1:5" s="58" customFormat="1" ht="15" customHeight="1" thickBot="1" x14ac:dyDescent="0.3">
      <c r="A37" s="34" t="s">
        <v>26</v>
      </c>
      <c r="B37" s="390"/>
      <c r="C37" s="44">
        <f>AVERAGE(C27:C31)</f>
        <v>567.5</v>
      </c>
      <c r="D37" s="44">
        <f>AVERAGE(D27:D31)</f>
        <v>454</v>
      </c>
    </row>
    <row r="38" spans="1:5" s="58" customFormat="1" ht="15" customHeight="1" thickBot="1" x14ac:dyDescent="0.3">
      <c r="A38" s="33" t="s">
        <v>3</v>
      </c>
      <c r="B38" s="214">
        <f>B33+1</f>
        <v>42814</v>
      </c>
      <c r="C38" s="14">
        <v>579</v>
      </c>
      <c r="D38" s="223">
        <f>SUM(C38)</f>
        <v>579</v>
      </c>
    </row>
    <row r="39" spans="1:5" s="58" customFormat="1" ht="15" customHeight="1" thickBot="1" x14ac:dyDescent="0.3">
      <c r="A39" s="33" t="s">
        <v>4</v>
      </c>
      <c r="B39" s="215">
        <f>B38+1</f>
        <v>42815</v>
      </c>
      <c r="C39" s="14">
        <v>680</v>
      </c>
      <c r="D39" s="71">
        <f t="shared" ref="D39:D44" si="6">SUM(C39)</f>
        <v>680</v>
      </c>
    </row>
    <row r="40" spans="1:5" s="58" customFormat="1" ht="15" customHeight="1" thickBot="1" x14ac:dyDescent="0.3">
      <c r="A40" s="33" t="s">
        <v>5</v>
      </c>
      <c r="B40" s="215">
        <f t="shared" ref="B40:B44" si="7">B39+1</f>
        <v>42816</v>
      </c>
      <c r="C40" s="14">
        <v>537</v>
      </c>
      <c r="D40" s="223">
        <f t="shared" si="6"/>
        <v>537</v>
      </c>
    </row>
    <row r="41" spans="1:5" s="58" customFormat="1" ht="15" customHeight="1" thickBot="1" x14ac:dyDescent="0.3">
      <c r="A41" s="33" t="s">
        <v>6</v>
      </c>
      <c r="B41" s="215">
        <f t="shared" si="7"/>
        <v>42817</v>
      </c>
      <c r="C41" s="14">
        <v>613</v>
      </c>
      <c r="D41" s="71">
        <f t="shared" si="6"/>
        <v>613</v>
      </c>
    </row>
    <row r="42" spans="1:5" s="58" customFormat="1" ht="15" customHeight="1" thickBot="1" x14ac:dyDescent="0.3">
      <c r="A42" s="33" t="s">
        <v>0</v>
      </c>
      <c r="B42" s="215">
        <f t="shared" si="7"/>
        <v>42818</v>
      </c>
      <c r="C42" s="14">
        <v>611</v>
      </c>
      <c r="D42" s="223">
        <f t="shared" si="6"/>
        <v>611</v>
      </c>
    </row>
    <row r="43" spans="1:5" s="58" customFormat="1" ht="15" customHeight="1" outlineLevel="1" thickBot="1" x14ac:dyDescent="0.3">
      <c r="A43" s="33" t="s">
        <v>1</v>
      </c>
      <c r="B43" s="215">
        <f t="shared" si="7"/>
        <v>42819</v>
      </c>
      <c r="C43" s="21">
        <v>630</v>
      </c>
      <c r="D43" s="71">
        <f t="shared" si="6"/>
        <v>630</v>
      </c>
      <c r="E43" s="183"/>
    </row>
    <row r="44" spans="1:5" s="58" customFormat="1" ht="15" customHeight="1" outlineLevel="1" thickBot="1" x14ac:dyDescent="0.3">
      <c r="A44" s="33" t="s">
        <v>2</v>
      </c>
      <c r="B44" s="215">
        <f t="shared" si="7"/>
        <v>42820</v>
      </c>
      <c r="C44" s="26">
        <v>493</v>
      </c>
      <c r="D44" s="18">
        <f t="shared" si="6"/>
        <v>493</v>
      </c>
      <c r="E44" s="183"/>
    </row>
    <row r="45" spans="1:5" s="58" customFormat="1" ht="15" customHeight="1" outlineLevel="1" thickBot="1" x14ac:dyDescent="0.3">
      <c r="A45" s="196" t="s">
        <v>25</v>
      </c>
      <c r="B45" s="388" t="s">
        <v>31</v>
      </c>
      <c r="C45" s="133">
        <f>SUM(C38:C44)</f>
        <v>4143</v>
      </c>
      <c r="D45" s="133">
        <f>SUM(D38:D44)</f>
        <v>4143</v>
      </c>
      <c r="E45" s="183"/>
    </row>
    <row r="46" spans="1:5" s="58" customFormat="1" ht="15" customHeight="1" outlineLevel="1" thickBot="1" x14ac:dyDescent="0.3">
      <c r="A46" s="127" t="s">
        <v>27</v>
      </c>
      <c r="B46" s="389"/>
      <c r="C46" s="128">
        <f>AVERAGE(C38:C44)</f>
        <v>591.85714285714289</v>
      </c>
      <c r="D46" s="128">
        <f>AVERAGE(D38:D44)</f>
        <v>591.85714285714289</v>
      </c>
      <c r="E46" s="183"/>
    </row>
    <row r="47" spans="1:5" s="58" customFormat="1" ht="15" customHeight="1" thickBot="1" x14ac:dyDescent="0.3">
      <c r="A47" s="34" t="s">
        <v>24</v>
      </c>
      <c r="B47" s="389"/>
      <c r="C47" s="39">
        <f>SUM(C38:C42)</f>
        <v>3020</v>
      </c>
      <c r="D47" s="39">
        <f>SUM(D38:D42)</f>
        <v>3020</v>
      </c>
      <c r="E47" s="183"/>
    </row>
    <row r="48" spans="1:5" s="58" customFormat="1" ht="15" customHeight="1" thickBot="1" x14ac:dyDescent="0.3">
      <c r="A48" s="34" t="s">
        <v>26</v>
      </c>
      <c r="B48" s="390"/>
      <c r="C48" s="44">
        <f>AVERAGE(C38:C42)</f>
        <v>604</v>
      </c>
      <c r="D48" s="44">
        <f>AVERAGE(D38:D42)</f>
        <v>604</v>
      </c>
      <c r="E48" s="183"/>
    </row>
    <row r="49" spans="1:5" s="58" customFormat="1" ht="15" customHeight="1" thickBot="1" x14ac:dyDescent="0.3">
      <c r="A49" s="33" t="s">
        <v>3</v>
      </c>
      <c r="B49" s="214">
        <f>B44+1</f>
        <v>42821</v>
      </c>
      <c r="C49" s="187">
        <v>511</v>
      </c>
      <c r="D49" s="20">
        <f>SUM(C49)</f>
        <v>511</v>
      </c>
      <c r="E49" s="183"/>
    </row>
    <row r="50" spans="1:5" s="58" customFormat="1" ht="15" customHeight="1" thickBot="1" x14ac:dyDescent="0.3">
      <c r="A50" s="179" t="s">
        <v>4</v>
      </c>
      <c r="B50" s="215">
        <f>B49+1</f>
        <v>42822</v>
      </c>
      <c r="C50" s="14">
        <v>550</v>
      </c>
      <c r="D50" s="20">
        <f t="shared" ref="D50:D52" si="8">SUM(C50)</f>
        <v>550</v>
      </c>
      <c r="E50" s="183"/>
    </row>
    <row r="51" spans="1:5" s="58" customFormat="1" ht="15" customHeight="1" thickBot="1" x14ac:dyDescent="0.3">
      <c r="A51" s="179" t="s">
        <v>5</v>
      </c>
      <c r="B51" s="215">
        <f t="shared" ref="B51:B55" si="9">B50+1</f>
        <v>42823</v>
      </c>
      <c r="C51" s="25">
        <v>747</v>
      </c>
      <c r="D51" s="20">
        <f t="shared" si="8"/>
        <v>747</v>
      </c>
      <c r="E51" s="183"/>
    </row>
    <row r="52" spans="1:5" s="58" customFormat="1" ht="15" customHeight="1" thickBot="1" x14ac:dyDescent="0.3">
      <c r="A52" s="179" t="s">
        <v>6</v>
      </c>
      <c r="B52" s="215">
        <f t="shared" si="9"/>
        <v>42824</v>
      </c>
      <c r="C52" s="14">
        <v>729</v>
      </c>
      <c r="D52" s="20">
        <f t="shared" si="8"/>
        <v>729</v>
      </c>
      <c r="E52" s="183"/>
    </row>
    <row r="53" spans="1:5" s="58" customFormat="1" ht="15" customHeight="1" thickBot="1" x14ac:dyDescent="0.3">
      <c r="A53" s="33" t="s">
        <v>0</v>
      </c>
      <c r="B53" s="217">
        <f t="shared" si="9"/>
        <v>42825</v>
      </c>
      <c r="C53" s="14">
        <v>455</v>
      </c>
      <c r="D53" s="20">
        <f>SUM(C53)</f>
        <v>455</v>
      </c>
      <c r="E53" s="183"/>
    </row>
    <row r="54" spans="1:5" s="58" customFormat="1" ht="15" hidden="1" customHeight="1" outlineLevel="1" thickBot="1" x14ac:dyDescent="0.3">
      <c r="A54" s="33" t="s">
        <v>1</v>
      </c>
      <c r="B54" s="217">
        <f t="shared" si="9"/>
        <v>42826</v>
      </c>
      <c r="C54" s="21"/>
      <c r="D54" s="20">
        <f>SUM(C54)</f>
        <v>0</v>
      </c>
      <c r="E54" s="183"/>
    </row>
    <row r="55" spans="1:5" s="58" customFormat="1" ht="15" hidden="1" customHeight="1" outlineLevel="1" thickBot="1" x14ac:dyDescent="0.3">
      <c r="A55" s="179" t="s">
        <v>2</v>
      </c>
      <c r="B55" s="217">
        <f t="shared" si="9"/>
        <v>42827</v>
      </c>
      <c r="C55" s="26"/>
      <c r="D55" s="20">
        <f>SUM(C55)</f>
        <v>0</v>
      </c>
    </row>
    <row r="56" spans="1:5" s="58" customFormat="1" ht="15" customHeight="1" outlineLevel="1" thickBot="1" x14ac:dyDescent="0.3">
      <c r="A56" s="196" t="s">
        <v>25</v>
      </c>
      <c r="B56" s="388" t="s">
        <v>32</v>
      </c>
      <c r="C56" s="133">
        <f>SUM(C49:C55)</f>
        <v>2992</v>
      </c>
      <c r="D56" s="133">
        <f t="shared" ref="D56:D70" si="10">SUM(C56)</f>
        <v>2992</v>
      </c>
    </row>
    <row r="57" spans="1:5" s="58" customFormat="1" ht="15" customHeight="1" outlineLevel="1" thickBot="1" x14ac:dyDescent="0.3">
      <c r="A57" s="127" t="s">
        <v>27</v>
      </c>
      <c r="B57" s="389"/>
      <c r="C57" s="128">
        <f>AVERAGE(C49:C55)</f>
        <v>598.4</v>
      </c>
      <c r="D57" s="133">
        <f t="shared" si="10"/>
        <v>598.4</v>
      </c>
    </row>
    <row r="58" spans="1:5" s="58" customFormat="1" ht="15" customHeight="1" thickBot="1" x14ac:dyDescent="0.3">
      <c r="A58" s="34" t="s">
        <v>24</v>
      </c>
      <c r="B58" s="389"/>
      <c r="C58" s="35">
        <f>SUM(C49:C53)</f>
        <v>2992</v>
      </c>
      <c r="D58" s="35">
        <f t="shared" si="10"/>
        <v>2992</v>
      </c>
    </row>
    <row r="59" spans="1:5" s="58" customFormat="1" ht="15" customHeight="1" thickBot="1" x14ac:dyDescent="0.3">
      <c r="A59" s="34" t="s">
        <v>26</v>
      </c>
      <c r="B59" s="390"/>
      <c r="C59" s="40">
        <f>AVERAGE(C49:C53)</f>
        <v>598.4</v>
      </c>
      <c r="D59" s="40">
        <f t="shared" si="10"/>
        <v>598.4</v>
      </c>
    </row>
    <row r="60" spans="1:5" s="58" customFormat="1" ht="15" hidden="1" customHeight="1" thickBot="1" x14ac:dyDescent="0.3">
      <c r="A60" s="179" t="s">
        <v>3</v>
      </c>
      <c r="B60" s="214">
        <f>B55+1</f>
        <v>42828</v>
      </c>
      <c r="C60" s="14"/>
      <c r="D60" s="20">
        <f>SUM(C60)</f>
        <v>0</v>
      </c>
    </row>
    <row r="61" spans="1:5" s="58" customFormat="1" ht="15" hidden="1" customHeight="1" thickBot="1" x14ac:dyDescent="0.3">
      <c r="A61" s="179" t="s">
        <v>4</v>
      </c>
      <c r="B61" s="215">
        <f>B60+1</f>
        <v>42829</v>
      </c>
      <c r="C61" s="14"/>
      <c r="D61" s="20">
        <f>SUM(C61)</f>
        <v>0</v>
      </c>
    </row>
    <row r="62" spans="1:5" s="58" customFormat="1" ht="15" hidden="1" customHeight="1" thickBot="1" x14ac:dyDescent="0.3">
      <c r="A62" s="179" t="s">
        <v>5</v>
      </c>
      <c r="B62" s="238"/>
      <c r="C62" s="169"/>
      <c r="D62" s="20"/>
    </row>
    <row r="63" spans="1:5" s="58" customFormat="1" ht="15" hidden="1" customHeight="1" thickBot="1" x14ac:dyDescent="0.3">
      <c r="A63" s="179" t="s">
        <v>6</v>
      </c>
      <c r="B63" s="238"/>
      <c r="C63" s="169"/>
      <c r="D63" s="20"/>
    </row>
    <row r="64" spans="1:5" s="58" customFormat="1" ht="15" hidden="1" customHeight="1" thickBot="1" x14ac:dyDescent="0.3">
      <c r="A64" s="179" t="s">
        <v>0</v>
      </c>
      <c r="B64" s="238"/>
      <c r="C64" s="169"/>
      <c r="D64" s="20"/>
    </row>
    <row r="65" spans="1:6" s="58" customFormat="1" ht="15" hidden="1" customHeight="1" outlineLevel="1" thickBot="1" x14ac:dyDescent="0.3">
      <c r="A65" s="179" t="s">
        <v>1</v>
      </c>
      <c r="B65" s="238"/>
      <c r="C65" s="170"/>
      <c r="D65" s="20"/>
    </row>
    <row r="66" spans="1:6" s="58" customFormat="1" ht="15" hidden="1" customHeight="1" outlineLevel="1" thickBot="1" x14ac:dyDescent="0.3">
      <c r="A66" s="179" t="s">
        <v>2</v>
      </c>
      <c r="B66" s="238"/>
      <c r="C66" s="177"/>
      <c r="D66" s="20"/>
    </row>
    <row r="67" spans="1:6" s="58" customFormat="1" ht="15" hidden="1" customHeight="1" outlineLevel="1" thickBot="1" x14ac:dyDescent="0.3">
      <c r="A67" s="196" t="s">
        <v>25</v>
      </c>
      <c r="B67" s="389" t="s">
        <v>37</v>
      </c>
      <c r="C67" s="133">
        <f>SUM(C60:C66)</f>
        <v>0</v>
      </c>
      <c r="D67" s="133">
        <f t="shared" si="10"/>
        <v>0</v>
      </c>
    </row>
    <row r="68" spans="1:6" s="58" customFormat="1" ht="15" hidden="1" customHeight="1" outlineLevel="1" thickBot="1" x14ac:dyDescent="0.3">
      <c r="A68" s="127" t="s">
        <v>27</v>
      </c>
      <c r="B68" s="389"/>
      <c r="C68" s="128" t="e">
        <f>AVERAGE(C60:C66)</f>
        <v>#DIV/0!</v>
      </c>
      <c r="D68" s="128" t="e">
        <f t="shared" si="10"/>
        <v>#DIV/0!</v>
      </c>
    </row>
    <row r="69" spans="1:6" s="58" customFormat="1" ht="15" hidden="1" customHeight="1" thickBot="1" x14ac:dyDescent="0.3">
      <c r="A69" s="34" t="s">
        <v>24</v>
      </c>
      <c r="B69" s="389"/>
      <c r="C69" s="35">
        <f>SUM(C60:C64)</f>
        <v>0</v>
      </c>
      <c r="D69" s="35">
        <f t="shared" si="10"/>
        <v>0</v>
      </c>
    </row>
    <row r="70" spans="1:6" s="58" customFormat="1" ht="15" hidden="1" customHeight="1" thickBot="1" x14ac:dyDescent="0.3">
      <c r="A70" s="34" t="s">
        <v>26</v>
      </c>
      <c r="B70" s="390"/>
      <c r="C70" s="40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7"/>
      <c r="C71" s="61"/>
      <c r="D71" s="61"/>
    </row>
    <row r="72" spans="1:6" s="58" customFormat="1" ht="42" customHeight="1" x14ac:dyDescent="0.25">
      <c r="A72" s="229"/>
      <c r="B72" s="230" t="s">
        <v>9</v>
      </c>
      <c r="D72" s="395" t="s">
        <v>67</v>
      </c>
      <c r="E72" s="396"/>
      <c r="F72" s="397"/>
    </row>
    <row r="73" spans="1:6" ht="30" customHeight="1" x14ac:dyDescent="0.25">
      <c r="A73" s="53" t="s">
        <v>34</v>
      </c>
      <c r="B73" s="231">
        <f>SUM(C58:C58, C47:C47, C36:C36, C25:C25, C14:C14, C69:C69)</f>
        <v>12507</v>
      </c>
      <c r="D73" s="382" t="s">
        <v>34</v>
      </c>
      <c r="E73" s="383"/>
      <c r="F73" s="119">
        <f>SUM(D14, D25, D36, D47, D58, D69)</f>
        <v>12507</v>
      </c>
    </row>
    <row r="74" spans="1:6" ht="30" customHeight="1" x14ac:dyDescent="0.25">
      <c r="A74" s="53" t="s">
        <v>33</v>
      </c>
      <c r="B74" s="231">
        <f>SUM(C56:C56, C45:C45, C34:C34, C23:C23, C12:C12, C67:C67 )</f>
        <v>15512</v>
      </c>
      <c r="D74" s="382" t="s">
        <v>33</v>
      </c>
      <c r="E74" s="383"/>
      <c r="F74" s="120">
        <f>SUM(D56, D45, D34, D23, D12, D67)</f>
        <v>15512</v>
      </c>
    </row>
    <row r="75" spans="1:6" ht="30" customHeight="1" x14ac:dyDescent="0.25">
      <c r="D75" s="382" t="s">
        <v>26</v>
      </c>
      <c r="E75" s="383"/>
      <c r="F75" s="120">
        <f>AVERAGE(D14, D25, D36, D47, D58, D69)</f>
        <v>2084.5</v>
      </c>
    </row>
    <row r="76" spans="1:6" ht="30" customHeight="1" x14ac:dyDescent="0.25">
      <c r="D76" s="382" t="s">
        <v>72</v>
      </c>
      <c r="E76" s="383"/>
      <c r="F76" s="119">
        <f>AVERAGE(D56, D45, D34, D23, D12, D67)</f>
        <v>2585.3333333333335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C38" sqref="B38:C38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7"/>
      <c r="C1" s="398" t="s">
        <v>7</v>
      </c>
      <c r="D1" s="398" t="s">
        <v>39</v>
      </c>
      <c r="E1" s="398" t="s">
        <v>8</v>
      </c>
      <c r="F1" s="398" t="s">
        <v>73</v>
      </c>
      <c r="G1" s="398" t="s">
        <v>10</v>
      </c>
      <c r="H1" s="426"/>
      <c r="I1" s="427"/>
      <c r="J1" s="422" t="s">
        <v>23</v>
      </c>
    </row>
    <row r="2" spans="1:11" ht="15" customHeight="1" thickBot="1" x14ac:dyDescent="0.3">
      <c r="A2" s="32"/>
      <c r="B2" s="208"/>
      <c r="C2" s="400"/>
      <c r="D2" s="400"/>
      <c r="E2" s="400"/>
      <c r="F2" s="400"/>
      <c r="G2" s="428"/>
      <c r="H2" s="429"/>
      <c r="I2" s="430"/>
      <c r="J2" s="423"/>
    </row>
    <row r="3" spans="1:11" ht="13.5" customHeight="1" x14ac:dyDescent="0.25">
      <c r="A3" s="384" t="s">
        <v>61</v>
      </c>
      <c r="B3" s="386" t="s">
        <v>62</v>
      </c>
      <c r="C3" s="407" t="s">
        <v>7</v>
      </c>
      <c r="D3" s="407" t="s">
        <v>40</v>
      </c>
      <c r="E3" s="412" t="s">
        <v>8</v>
      </c>
      <c r="F3" s="412" t="s">
        <v>73</v>
      </c>
      <c r="G3" s="431" t="s">
        <v>10</v>
      </c>
      <c r="H3" s="425" t="s">
        <v>41</v>
      </c>
      <c r="I3" s="424" t="s">
        <v>42</v>
      </c>
      <c r="J3" s="423"/>
    </row>
    <row r="4" spans="1:11" ht="15" customHeight="1" thickBot="1" x14ac:dyDescent="0.3">
      <c r="A4" s="385"/>
      <c r="B4" s="387"/>
      <c r="C4" s="408"/>
      <c r="D4" s="408"/>
      <c r="E4" s="385"/>
      <c r="F4" s="385"/>
      <c r="G4" s="408"/>
      <c r="H4" s="385"/>
      <c r="I4" s="414"/>
      <c r="J4" s="423"/>
    </row>
    <row r="5" spans="1:11" s="57" customFormat="1" ht="15" hidden="1" customHeight="1" thickBot="1" x14ac:dyDescent="0.3">
      <c r="A5" s="33" t="s">
        <v>3</v>
      </c>
      <c r="B5" s="209"/>
      <c r="C5" s="14"/>
      <c r="D5" s="14"/>
      <c r="E5" s="17"/>
      <c r="F5" s="17"/>
      <c r="G5" s="17"/>
      <c r="H5" s="17"/>
      <c r="I5" s="18"/>
      <c r="J5" s="66">
        <f>SUM(C5:I5)</f>
        <v>0</v>
      </c>
    </row>
    <row r="6" spans="1:11" s="57" customFormat="1" ht="13.5" hidden="1" customHeight="1" thickBot="1" x14ac:dyDescent="0.3">
      <c r="A6" s="33" t="s">
        <v>4</v>
      </c>
      <c r="B6" s="224"/>
      <c r="C6" s="14"/>
      <c r="D6" s="14"/>
      <c r="E6" s="17"/>
      <c r="F6" s="17"/>
      <c r="G6" s="17"/>
      <c r="H6" s="17"/>
      <c r="I6" s="18"/>
      <c r="J6" s="66">
        <f t="shared" ref="J6:J10" si="0">SUM(C6:I6)</f>
        <v>0</v>
      </c>
    </row>
    <row r="7" spans="1:11" s="57" customFormat="1" ht="13.5" customHeight="1" thickBot="1" x14ac:dyDescent="0.3">
      <c r="A7" s="33" t="s">
        <v>5</v>
      </c>
      <c r="B7" s="224">
        <v>42795</v>
      </c>
      <c r="C7" s="310"/>
      <c r="D7" s="14"/>
      <c r="E7" s="17">
        <v>50</v>
      </c>
      <c r="F7" s="17">
        <v>2</v>
      </c>
      <c r="G7" s="17">
        <v>46</v>
      </c>
      <c r="H7" s="17">
        <v>6</v>
      </c>
      <c r="I7" s="18">
        <v>162</v>
      </c>
      <c r="J7" s="66">
        <f t="shared" si="0"/>
        <v>266</v>
      </c>
    </row>
    <row r="8" spans="1:11" s="57" customFormat="1" ht="13.5" customHeight="1" thickBot="1" x14ac:dyDescent="0.3">
      <c r="A8" s="33" t="s">
        <v>6</v>
      </c>
      <c r="B8" s="224">
        <v>42796</v>
      </c>
      <c r="C8" s="310"/>
      <c r="D8" s="14"/>
      <c r="E8" s="17">
        <v>76</v>
      </c>
      <c r="F8" s="17">
        <v>6</v>
      </c>
      <c r="G8" s="17">
        <v>108</v>
      </c>
      <c r="H8" s="17">
        <v>34</v>
      </c>
      <c r="I8" s="18">
        <v>100</v>
      </c>
      <c r="J8" s="66">
        <f t="shared" si="0"/>
        <v>324</v>
      </c>
      <c r="K8" s="180"/>
    </row>
    <row r="9" spans="1:11" s="57" customFormat="1" ht="13.5" customHeight="1" thickBot="1" x14ac:dyDescent="0.3">
      <c r="A9" s="33" t="s">
        <v>0</v>
      </c>
      <c r="B9" s="224">
        <v>42797</v>
      </c>
      <c r="C9" s="311"/>
      <c r="D9" s="14"/>
      <c r="E9" s="17">
        <v>87</v>
      </c>
      <c r="F9" s="17">
        <v>4</v>
      </c>
      <c r="G9" s="14">
        <v>126</v>
      </c>
      <c r="H9" s="17">
        <v>17</v>
      </c>
      <c r="I9" s="18">
        <v>147</v>
      </c>
      <c r="J9" s="66">
        <f t="shared" si="0"/>
        <v>381</v>
      </c>
      <c r="K9" s="180"/>
    </row>
    <row r="10" spans="1:11" s="57" customFormat="1" ht="12.75" customHeight="1" outlineLevel="1" thickBot="1" x14ac:dyDescent="0.3">
      <c r="A10" s="33" t="s">
        <v>1</v>
      </c>
      <c r="B10" s="224">
        <v>42798</v>
      </c>
      <c r="C10" s="312"/>
      <c r="D10" s="21"/>
      <c r="E10" s="24">
        <v>88</v>
      </c>
      <c r="F10" s="24">
        <v>2</v>
      </c>
      <c r="G10" s="21">
        <v>134</v>
      </c>
      <c r="H10" s="24">
        <v>19</v>
      </c>
      <c r="I10" s="25">
        <v>865</v>
      </c>
      <c r="J10" s="66">
        <f t="shared" si="0"/>
        <v>1108</v>
      </c>
      <c r="K10" s="180"/>
    </row>
    <row r="11" spans="1:11" s="57" customFormat="1" ht="15" customHeight="1" outlineLevel="1" thickBot="1" x14ac:dyDescent="0.3">
      <c r="A11" s="33" t="s">
        <v>2</v>
      </c>
      <c r="B11" s="224">
        <v>42799</v>
      </c>
      <c r="C11" s="313"/>
      <c r="D11" s="26"/>
      <c r="E11" s="29">
        <v>95</v>
      </c>
      <c r="F11" s="29">
        <v>10</v>
      </c>
      <c r="G11" s="26">
        <v>164</v>
      </c>
      <c r="H11" s="29">
        <v>24</v>
      </c>
      <c r="I11" s="30">
        <v>886</v>
      </c>
      <c r="J11" s="66">
        <f t="shared" ref="J11" si="1">SUM(C11:I11)</f>
        <v>1179</v>
      </c>
      <c r="K11" s="180"/>
    </row>
    <row r="12" spans="1:11" s="58" customFormat="1" ht="15" customHeight="1" outlineLevel="1" thickBot="1" x14ac:dyDescent="0.3">
      <c r="A12" s="196" t="s">
        <v>25</v>
      </c>
      <c r="B12" s="388" t="s">
        <v>28</v>
      </c>
      <c r="C12" s="133">
        <f>SUM(C5:C11)</f>
        <v>0</v>
      </c>
      <c r="D12" s="133">
        <f t="shared" ref="D12:J12" si="2">SUM(D5:D11)</f>
        <v>0</v>
      </c>
      <c r="E12" s="136">
        <f>SUM(E5:E11)</f>
        <v>396</v>
      </c>
      <c r="F12" s="136">
        <f t="shared" si="2"/>
        <v>24</v>
      </c>
      <c r="G12" s="133">
        <f t="shared" si="2"/>
        <v>578</v>
      </c>
      <c r="H12" s="136">
        <f t="shared" si="2"/>
        <v>100</v>
      </c>
      <c r="I12" s="137">
        <f t="shared" si="2"/>
        <v>2160</v>
      </c>
      <c r="J12" s="203">
        <f t="shared" si="2"/>
        <v>3258</v>
      </c>
    </row>
    <row r="13" spans="1:11" s="58" customFormat="1" ht="15" customHeight="1" outlineLevel="1" thickBot="1" x14ac:dyDescent="0.3">
      <c r="A13" s="127" t="s">
        <v>27</v>
      </c>
      <c r="B13" s="389"/>
      <c r="C13" s="128" t="e">
        <f>AVERAGE(C5:C11)</f>
        <v>#DIV/0!</v>
      </c>
      <c r="D13" s="128" t="e">
        <f t="shared" ref="D13:J13" si="3">AVERAGE(D5:D11)</f>
        <v>#DIV/0!</v>
      </c>
      <c r="E13" s="131">
        <f>AVERAGE(E5:E11)</f>
        <v>79.2</v>
      </c>
      <c r="F13" s="131">
        <f t="shared" si="3"/>
        <v>4.8</v>
      </c>
      <c r="G13" s="128">
        <f t="shared" si="3"/>
        <v>115.6</v>
      </c>
      <c r="H13" s="131">
        <f t="shared" si="3"/>
        <v>20</v>
      </c>
      <c r="I13" s="132">
        <f t="shared" si="3"/>
        <v>432</v>
      </c>
      <c r="J13" s="204">
        <f t="shared" si="3"/>
        <v>465.42857142857144</v>
      </c>
    </row>
    <row r="14" spans="1:11" s="58" customFormat="1" ht="15" customHeight="1" thickBot="1" x14ac:dyDescent="0.3">
      <c r="A14" s="34" t="s">
        <v>24</v>
      </c>
      <c r="B14" s="389"/>
      <c r="C14" s="35">
        <f>SUM(C5:C9)</f>
        <v>0</v>
      </c>
      <c r="D14" s="35">
        <f t="shared" ref="D14:J14" si="4">SUM(D5:D9)</f>
        <v>0</v>
      </c>
      <c r="E14" s="38">
        <f t="shared" si="4"/>
        <v>213</v>
      </c>
      <c r="F14" s="38">
        <f t="shared" si="4"/>
        <v>12</v>
      </c>
      <c r="G14" s="35">
        <f t="shared" si="4"/>
        <v>280</v>
      </c>
      <c r="H14" s="38">
        <f t="shared" si="4"/>
        <v>57</v>
      </c>
      <c r="I14" s="39">
        <f t="shared" si="4"/>
        <v>409</v>
      </c>
      <c r="J14" s="205">
        <f t="shared" si="4"/>
        <v>971</v>
      </c>
    </row>
    <row r="15" spans="1:11" s="58" customFormat="1" ht="15" customHeight="1" thickBot="1" x14ac:dyDescent="0.3">
      <c r="A15" s="34" t="s">
        <v>26</v>
      </c>
      <c r="B15" s="389"/>
      <c r="C15" s="40" t="e">
        <f>AVERAGE(C5:C9)</f>
        <v>#DIV/0!</v>
      </c>
      <c r="D15" s="40" t="e">
        <f t="shared" ref="D15:J15" si="5">AVERAGE(D5:D9)</f>
        <v>#DIV/0!</v>
      </c>
      <c r="E15" s="43">
        <f t="shared" si="5"/>
        <v>71</v>
      </c>
      <c r="F15" s="43">
        <f t="shared" si="5"/>
        <v>4</v>
      </c>
      <c r="G15" s="40">
        <f t="shared" si="5"/>
        <v>93.333333333333329</v>
      </c>
      <c r="H15" s="43">
        <f t="shared" si="5"/>
        <v>19</v>
      </c>
      <c r="I15" s="44">
        <f t="shared" si="5"/>
        <v>136.33333333333334</v>
      </c>
      <c r="J15" s="206">
        <f t="shared" si="5"/>
        <v>194.2</v>
      </c>
    </row>
    <row r="16" spans="1:11" s="58" customFormat="1" ht="15" customHeight="1" thickBot="1" x14ac:dyDescent="0.3">
      <c r="A16" s="33" t="s">
        <v>3</v>
      </c>
      <c r="B16" s="209">
        <f>B11+1</f>
        <v>42800</v>
      </c>
      <c r="C16" s="310"/>
      <c r="D16" s="310"/>
      <c r="E16" s="314"/>
      <c r="F16" s="314"/>
      <c r="G16" s="310"/>
      <c r="H16" s="315"/>
      <c r="I16" s="297">
        <v>147</v>
      </c>
      <c r="J16" s="19">
        <f t="shared" ref="J16:J18" si="6">SUM(C16:I16)</f>
        <v>147</v>
      </c>
    </row>
    <row r="17" spans="1:10" s="58" customFormat="1" ht="15" customHeight="1" thickBot="1" x14ac:dyDescent="0.3">
      <c r="A17" s="33" t="s">
        <v>4</v>
      </c>
      <c r="B17" s="210">
        <f>B16+1</f>
        <v>42801</v>
      </c>
      <c r="C17" s="310"/>
      <c r="D17" s="310"/>
      <c r="E17" s="314"/>
      <c r="F17" s="314"/>
      <c r="G17" s="310"/>
      <c r="H17" s="314"/>
      <c r="I17" s="297">
        <v>116</v>
      </c>
      <c r="J17" s="66">
        <f t="shared" si="6"/>
        <v>116</v>
      </c>
    </row>
    <row r="18" spans="1:10" s="58" customFormat="1" ht="15" customHeight="1" thickBot="1" x14ac:dyDescent="0.3">
      <c r="A18" s="33" t="s">
        <v>5</v>
      </c>
      <c r="B18" s="210">
        <f t="shared" ref="B18:B22" si="7">B17+1</f>
        <v>42802</v>
      </c>
      <c r="C18" s="310"/>
      <c r="D18" s="310"/>
      <c r="E18" s="314"/>
      <c r="F18" s="314"/>
      <c r="G18" s="310"/>
      <c r="H18" s="314"/>
      <c r="I18" s="297">
        <v>101</v>
      </c>
      <c r="J18" s="66">
        <f t="shared" si="6"/>
        <v>101</v>
      </c>
    </row>
    <row r="19" spans="1:10" s="58" customFormat="1" ht="15" customHeight="1" thickBot="1" x14ac:dyDescent="0.3">
      <c r="A19" s="33" t="s">
        <v>6</v>
      </c>
      <c r="B19" s="211">
        <f t="shared" si="7"/>
        <v>42803</v>
      </c>
      <c r="C19" s="310"/>
      <c r="D19" s="14"/>
      <c r="E19" s="17">
        <v>182</v>
      </c>
      <c r="F19" s="17">
        <v>4</v>
      </c>
      <c r="G19" s="14">
        <v>140</v>
      </c>
      <c r="H19" s="17">
        <v>42</v>
      </c>
      <c r="I19" s="18">
        <v>196</v>
      </c>
      <c r="J19" s="66">
        <f>SUM(E19:I19)</f>
        <v>564</v>
      </c>
    </row>
    <row r="20" spans="1:10" s="58" customFormat="1" ht="15" customHeight="1" thickBot="1" x14ac:dyDescent="0.3">
      <c r="A20" s="33" t="s">
        <v>0</v>
      </c>
      <c r="B20" s="211">
        <f t="shared" si="7"/>
        <v>42804</v>
      </c>
      <c r="C20" s="311"/>
      <c r="D20" s="14"/>
      <c r="E20" s="17">
        <v>35</v>
      </c>
      <c r="F20" s="17">
        <v>2</v>
      </c>
      <c r="G20" s="14">
        <v>29</v>
      </c>
      <c r="H20" s="17">
        <v>2</v>
      </c>
      <c r="I20" s="18">
        <v>123</v>
      </c>
      <c r="J20" s="66">
        <f>SUM(E20:I20)</f>
        <v>191</v>
      </c>
    </row>
    <row r="21" spans="1:10" s="58" customFormat="1" ht="15" customHeight="1" outlineLevel="1" thickBot="1" x14ac:dyDescent="0.3">
      <c r="A21" s="33" t="s">
        <v>1</v>
      </c>
      <c r="B21" s="224">
        <f t="shared" si="7"/>
        <v>42805</v>
      </c>
      <c r="C21" s="311"/>
      <c r="D21" s="21"/>
      <c r="E21" s="24">
        <v>104</v>
      </c>
      <c r="F21" s="24">
        <v>4</v>
      </c>
      <c r="G21" s="21">
        <v>108</v>
      </c>
      <c r="H21" s="24">
        <v>14</v>
      </c>
      <c r="I21" s="25">
        <v>1029</v>
      </c>
      <c r="J21" s="66">
        <f>SUM(E21:I21)</f>
        <v>1259</v>
      </c>
    </row>
    <row r="22" spans="1:10" s="58" customFormat="1" ht="15" customHeight="1" outlineLevel="1" thickBot="1" x14ac:dyDescent="0.3">
      <c r="A22" s="33" t="s">
        <v>2</v>
      </c>
      <c r="B22" s="210">
        <f t="shared" si="7"/>
        <v>42806</v>
      </c>
      <c r="C22" s="313"/>
      <c r="D22" s="26"/>
      <c r="E22" s="29">
        <v>123</v>
      </c>
      <c r="F22" s="29">
        <v>7</v>
      </c>
      <c r="G22" s="26">
        <v>196</v>
      </c>
      <c r="H22" s="29">
        <v>19</v>
      </c>
      <c r="I22" s="30">
        <v>741</v>
      </c>
      <c r="J22" s="166">
        <f>SUM(E22:I22)</f>
        <v>1086</v>
      </c>
    </row>
    <row r="23" spans="1:10" s="58" customFormat="1" ht="15" customHeight="1" outlineLevel="1" thickBot="1" x14ac:dyDescent="0.3">
      <c r="A23" s="196" t="s">
        <v>25</v>
      </c>
      <c r="B23" s="388" t="s">
        <v>29</v>
      </c>
      <c r="C23" s="133">
        <f t="shared" ref="C23:J23" si="8">SUM(C16:C22)</f>
        <v>0</v>
      </c>
      <c r="D23" s="133">
        <f t="shared" si="8"/>
        <v>0</v>
      </c>
      <c r="E23" s="136">
        <f t="shared" si="8"/>
        <v>444</v>
      </c>
      <c r="F23" s="136">
        <f t="shared" si="8"/>
        <v>17</v>
      </c>
      <c r="G23" s="133">
        <f t="shared" si="8"/>
        <v>473</v>
      </c>
      <c r="H23" s="136">
        <f t="shared" si="8"/>
        <v>77</v>
      </c>
      <c r="I23" s="136">
        <f t="shared" si="8"/>
        <v>2453</v>
      </c>
      <c r="J23" s="203">
        <f t="shared" si="8"/>
        <v>3464</v>
      </c>
    </row>
    <row r="24" spans="1:10" s="58" customFormat="1" ht="15" customHeight="1" outlineLevel="1" thickBot="1" x14ac:dyDescent="0.3">
      <c r="A24" s="127" t="s">
        <v>27</v>
      </c>
      <c r="B24" s="389"/>
      <c r="C24" s="128" t="e">
        <f t="shared" ref="C24:J24" si="9">AVERAGE(C16:C22)</f>
        <v>#DIV/0!</v>
      </c>
      <c r="D24" s="128" t="e">
        <f t="shared" si="9"/>
        <v>#DIV/0!</v>
      </c>
      <c r="E24" s="131">
        <f t="shared" si="9"/>
        <v>111</v>
      </c>
      <c r="F24" s="131">
        <f t="shared" si="9"/>
        <v>4.25</v>
      </c>
      <c r="G24" s="128">
        <f t="shared" si="9"/>
        <v>118.25</v>
      </c>
      <c r="H24" s="131">
        <f t="shared" si="9"/>
        <v>19.25</v>
      </c>
      <c r="I24" s="132">
        <f t="shared" si="9"/>
        <v>350.42857142857144</v>
      </c>
      <c r="J24" s="204">
        <f t="shared" si="9"/>
        <v>494.85714285714283</v>
      </c>
    </row>
    <row r="25" spans="1:10" s="58" customFormat="1" ht="15" customHeight="1" thickBot="1" x14ac:dyDescent="0.3">
      <c r="A25" s="34" t="s">
        <v>24</v>
      </c>
      <c r="B25" s="389"/>
      <c r="C25" s="35">
        <f>SUM(C16:C20)</f>
        <v>0</v>
      </c>
      <c r="D25" s="35">
        <f t="shared" ref="D25:J25" si="10">SUM(D16:D20)</f>
        <v>0</v>
      </c>
      <c r="E25" s="38">
        <f t="shared" si="10"/>
        <v>217</v>
      </c>
      <c r="F25" s="38">
        <f t="shared" si="10"/>
        <v>6</v>
      </c>
      <c r="G25" s="35">
        <f t="shared" si="10"/>
        <v>169</v>
      </c>
      <c r="H25" s="38">
        <f t="shared" si="10"/>
        <v>44</v>
      </c>
      <c r="I25" s="39">
        <f t="shared" si="10"/>
        <v>683</v>
      </c>
      <c r="J25" s="205">
        <f t="shared" si="10"/>
        <v>1119</v>
      </c>
    </row>
    <row r="26" spans="1:10" s="58" customFormat="1" ht="15" customHeight="1" thickBot="1" x14ac:dyDescent="0.3">
      <c r="A26" s="34" t="s">
        <v>26</v>
      </c>
      <c r="B26" s="390"/>
      <c r="C26" s="138" t="e">
        <f>AVERAGE(C16:C20)</f>
        <v>#DIV/0!</v>
      </c>
      <c r="D26" s="138" t="e">
        <f t="shared" ref="D26:J26" si="11">AVERAGE(D16:D20)</f>
        <v>#DIV/0!</v>
      </c>
      <c r="E26" s="164">
        <f t="shared" si="11"/>
        <v>108.5</v>
      </c>
      <c r="F26" s="164">
        <f t="shared" si="11"/>
        <v>3</v>
      </c>
      <c r="G26" s="138">
        <f t="shared" si="11"/>
        <v>84.5</v>
      </c>
      <c r="H26" s="164">
        <f t="shared" si="11"/>
        <v>22</v>
      </c>
      <c r="I26" s="165">
        <f t="shared" si="11"/>
        <v>136.6</v>
      </c>
      <c r="J26" s="227">
        <f t="shared" si="11"/>
        <v>223.8</v>
      </c>
    </row>
    <row r="27" spans="1:10" s="58" customFormat="1" ht="15" customHeight="1" thickBot="1" x14ac:dyDescent="0.3">
      <c r="A27" s="33" t="s">
        <v>3</v>
      </c>
      <c r="B27" s="212">
        <f>B22+1</f>
        <v>42807</v>
      </c>
      <c r="C27" s="310"/>
      <c r="D27" s="310"/>
      <c r="E27" s="314"/>
      <c r="F27" s="314"/>
      <c r="G27" s="310"/>
      <c r="H27" s="314"/>
      <c r="I27" s="18">
        <v>113</v>
      </c>
      <c r="J27" s="19">
        <f t="shared" ref="J27:J33" si="12">SUM(C27:I27)</f>
        <v>113</v>
      </c>
    </row>
    <row r="28" spans="1:10" s="58" customFormat="1" ht="15" customHeight="1" thickBot="1" x14ac:dyDescent="0.3">
      <c r="A28" s="33" t="s">
        <v>4</v>
      </c>
      <c r="B28" s="213">
        <f>B27+1</f>
        <v>42808</v>
      </c>
      <c r="C28" s="310"/>
      <c r="D28" s="310"/>
      <c r="E28" s="314"/>
      <c r="F28" s="314"/>
      <c r="G28" s="310"/>
      <c r="H28" s="314"/>
      <c r="I28" s="18"/>
      <c r="J28" s="66">
        <f t="shared" si="12"/>
        <v>0</v>
      </c>
    </row>
    <row r="29" spans="1:10" s="58" customFormat="1" ht="15" customHeight="1" thickBot="1" x14ac:dyDescent="0.3">
      <c r="A29" s="33" t="s">
        <v>5</v>
      </c>
      <c r="B29" s="213">
        <f t="shared" ref="B29:B33" si="13">B28+1</f>
        <v>42809</v>
      </c>
      <c r="C29" s="310"/>
      <c r="D29" s="310"/>
      <c r="E29" s="314"/>
      <c r="F29" s="314"/>
      <c r="G29" s="310"/>
      <c r="H29" s="314"/>
      <c r="I29" s="18">
        <v>64</v>
      </c>
      <c r="J29" s="66">
        <f t="shared" si="12"/>
        <v>64</v>
      </c>
    </row>
    <row r="30" spans="1:10" s="58" customFormat="1" ht="15" customHeight="1" thickBot="1" x14ac:dyDescent="0.3">
      <c r="A30" s="33" t="s">
        <v>6</v>
      </c>
      <c r="B30" s="213">
        <f t="shared" si="13"/>
        <v>42810</v>
      </c>
      <c r="C30" s="310"/>
      <c r="D30" s="310"/>
      <c r="E30" s="17">
        <v>97</v>
      </c>
      <c r="F30" s="17">
        <v>5</v>
      </c>
      <c r="G30" s="14">
        <v>205</v>
      </c>
      <c r="H30" s="17">
        <v>9</v>
      </c>
      <c r="I30" s="18">
        <v>113</v>
      </c>
      <c r="J30" s="66">
        <f t="shared" si="12"/>
        <v>429</v>
      </c>
    </row>
    <row r="31" spans="1:10" s="58" customFormat="1" ht="15" customHeight="1" thickBot="1" x14ac:dyDescent="0.3">
      <c r="A31" s="33" t="s">
        <v>0</v>
      </c>
      <c r="B31" s="213">
        <f t="shared" si="13"/>
        <v>42811</v>
      </c>
      <c r="C31" s="311"/>
      <c r="D31" s="310"/>
      <c r="E31" s="17">
        <v>124</v>
      </c>
      <c r="F31" s="17">
        <v>5</v>
      </c>
      <c r="G31" s="14">
        <v>154</v>
      </c>
      <c r="H31" s="17">
        <v>17</v>
      </c>
      <c r="I31" s="18">
        <v>154</v>
      </c>
      <c r="J31" s="66">
        <f t="shared" si="12"/>
        <v>454</v>
      </c>
    </row>
    <row r="32" spans="1:10" s="58" customFormat="1" ht="15" customHeight="1" outlineLevel="1" thickBot="1" x14ac:dyDescent="0.3">
      <c r="A32" s="33" t="s">
        <v>1</v>
      </c>
      <c r="B32" s="213">
        <f t="shared" si="13"/>
        <v>42812</v>
      </c>
      <c r="C32" s="311"/>
      <c r="D32" s="311"/>
      <c r="E32" s="24">
        <v>72</v>
      </c>
      <c r="F32" s="24">
        <v>14</v>
      </c>
      <c r="G32" s="21">
        <v>45</v>
      </c>
      <c r="H32" s="24">
        <v>11</v>
      </c>
      <c r="I32" s="25">
        <v>815</v>
      </c>
      <c r="J32" s="66">
        <f t="shared" si="12"/>
        <v>957</v>
      </c>
    </row>
    <row r="33" spans="1:11" s="58" customFormat="1" ht="15" customHeight="1" outlineLevel="1" thickBot="1" x14ac:dyDescent="0.3">
      <c r="A33" s="33" t="s">
        <v>2</v>
      </c>
      <c r="B33" s="213">
        <f t="shared" si="13"/>
        <v>42813</v>
      </c>
      <c r="C33" s="313"/>
      <c r="D33" s="313"/>
      <c r="E33" s="29">
        <v>144</v>
      </c>
      <c r="F33" s="29">
        <v>16</v>
      </c>
      <c r="G33" s="26">
        <v>152</v>
      </c>
      <c r="H33" s="29">
        <v>49</v>
      </c>
      <c r="I33" s="30">
        <v>1174</v>
      </c>
      <c r="J33" s="166">
        <f t="shared" si="12"/>
        <v>1535</v>
      </c>
    </row>
    <row r="34" spans="1:11" s="58" customFormat="1" ht="15" customHeight="1" outlineLevel="1" thickBot="1" x14ac:dyDescent="0.3">
      <c r="A34" s="196" t="s">
        <v>25</v>
      </c>
      <c r="B34" s="388" t="s">
        <v>30</v>
      </c>
      <c r="C34" s="133">
        <f t="shared" ref="C34:J34" si="14">SUM(C27:C33)</f>
        <v>0</v>
      </c>
      <c r="D34" s="133">
        <f t="shared" si="14"/>
        <v>0</v>
      </c>
      <c r="E34" s="136">
        <f t="shared" si="14"/>
        <v>437</v>
      </c>
      <c r="F34" s="136">
        <f>SUM(F27:F33)</f>
        <v>40</v>
      </c>
      <c r="G34" s="133">
        <f t="shared" si="14"/>
        <v>556</v>
      </c>
      <c r="H34" s="136">
        <f t="shared" si="14"/>
        <v>86</v>
      </c>
      <c r="I34" s="137">
        <f t="shared" si="14"/>
        <v>2433</v>
      </c>
      <c r="J34" s="203">
        <f t="shared" si="14"/>
        <v>3552</v>
      </c>
    </row>
    <row r="35" spans="1:11" s="58" customFormat="1" ht="15" customHeight="1" outlineLevel="1" thickBot="1" x14ac:dyDescent="0.3">
      <c r="A35" s="127" t="s">
        <v>27</v>
      </c>
      <c r="B35" s="389"/>
      <c r="C35" s="128" t="e">
        <f t="shared" ref="C35:J35" si="15">AVERAGE(C27:C33)</f>
        <v>#DIV/0!</v>
      </c>
      <c r="D35" s="128" t="e">
        <f t="shared" si="15"/>
        <v>#DIV/0!</v>
      </c>
      <c r="E35" s="131">
        <f t="shared" si="15"/>
        <v>109.25</v>
      </c>
      <c r="F35" s="131">
        <f t="shared" si="15"/>
        <v>10</v>
      </c>
      <c r="G35" s="128">
        <f t="shared" si="15"/>
        <v>139</v>
      </c>
      <c r="H35" s="131">
        <f t="shared" si="15"/>
        <v>21.5</v>
      </c>
      <c r="I35" s="132">
        <f t="shared" si="15"/>
        <v>405.5</v>
      </c>
      <c r="J35" s="204">
        <f t="shared" si="15"/>
        <v>507.42857142857144</v>
      </c>
    </row>
    <row r="36" spans="1:11" s="58" customFormat="1" ht="15" customHeight="1" thickBot="1" x14ac:dyDescent="0.3">
      <c r="A36" s="34" t="s">
        <v>24</v>
      </c>
      <c r="B36" s="389"/>
      <c r="C36" s="35">
        <f>SUM(C27:C31)</f>
        <v>0</v>
      </c>
      <c r="D36" s="35">
        <f t="shared" ref="D36:J36" si="16">SUM(D27:D31)</f>
        <v>0</v>
      </c>
      <c r="E36" s="38">
        <f t="shared" si="16"/>
        <v>221</v>
      </c>
      <c r="F36" s="38">
        <f t="shared" si="16"/>
        <v>10</v>
      </c>
      <c r="G36" s="35">
        <f t="shared" si="16"/>
        <v>359</v>
      </c>
      <c r="H36" s="38">
        <f t="shared" si="16"/>
        <v>26</v>
      </c>
      <c r="I36" s="39">
        <f t="shared" si="16"/>
        <v>444</v>
      </c>
      <c r="J36" s="205">
        <f t="shared" si="16"/>
        <v>1060</v>
      </c>
    </row>
    <row r="37" spans="1:11" s="58" customFormat="1" ht="15" customHeight="1" thickBot="1" x14ac:dyDescent="0.3">
      <c r="A37" s="34" t="s">
        <v>26</v>
      </c>
      <c r="B37" s="390"/>
      <c r="C37" s="40" t="e">
        <f>AVERAGE(C27:C31)</f>
        <v>#DIV/0!</v>
      </c>
      <c r="D37" s="40" t="e">
        <f t="shared" ref="D37:J37" si="17">AVERAGE(D27:D31)</f>
        <v>#DIV/0!</v>
      </c>
      <c r="E37" s="43">
        <f t="shared" si="17"/>
        <v>110.5</v>
      </c>
      <c r="F37" s="43">
        <f t="shared" si="17"/>
        <v>5</v>
      </c>
      <c r="G37" s="40">
        <f t="shared" si="17"/>
        <v>179.5</v>
      </c>
      <c r="H37" s="43">
        <f t="shared" si="17"/>
        <v>13</v>
      </c>
      <c r="I37" s="44">
        <f t="shared" si="17"/>
        <v>111</v>
      </c>
      <c r="J37" s="206">
        <f t="shared" si="17"/>
        <v>212</v>
      </c>
    </row>
    <row r="38" spans="1:11" s="58" customFormat="1" ht="15" customHeight="1" thickBot="1" x14ac:dyDescent="0.3">
      <c r="A38" s="33" t="s">
        <v>3</v>
      </c>
      <c r="B38" s="214">
        <f>B33+1</f>
        <v>42814</v>
      </c>
      <c r="C38" s="310"/>
      <c r="D38" s="310"/>
      <c r="E38" s="314"/>
      <c r="F38" s="314"/>
      <c r="G38" s="310"/>
      <c r="H38" s="314"/>
      <c r="I38" s="18">
        <v>188</v>
      </c>
      <c r="J38" s="19">
        <f t="shared" ref="J38:J44" si="18">SUM(C38:I38)</f>
        <v>188</v>
      </c>
    </row>
    <row r="39" spans="1:11" s="58" customFormat="1" ht="15" customHeight="1" thickBot="1" x14ac:dyDescent="0.3">
      <c r="A39" s="33" t="s">
        <v>4</v>
      </c>
      <c r="B39" s="215">
        <f>B38+1</f>
        <v>42815</v>
      </c>
      <c r="C39" s="310"/>
      <c r="D39" s="310"/>
      <c r="E39" s="314"/>
      <c r="F39" s="314"/>
      <c r="G39" s="310"/>
      <c r="H39" s="314"/>
      <c r="I39" s="18">
        <v>186</v>
      </c>
      <c r="J39" s="66">
        <f t="shared" si="18"/>
        <v>186</v>
      </c>
    </row>
    <row r="40" spans="1:11" s="58" customFormat="1" ht="15" customHeight="1" thickBot="1" x14ac:dyDescent="0.3">
      <c r="A40" s="33" t="s">
        <v>5</v>
      </c>
      <c r="B40" s="215">
        <f t="shared" ref="B40:B44" si="19">B39+1</f>
        <v>42816</v>
      </c>
      <c r="C40" s="310"/>
      <c r="D40" s="310"/>
      <c r="E40" s="314"/>
      <c r="F40" s="314"/>
      <c r="G40" s="310"/>
      <c r="H40" s="314"/>
      <c r="I40" s="18">
        <v>161</v>
      </c>
      <c r="J40" s="66">
        <f t="shared" si="18"/>
        <v>161</v>
      </c>
    </row>
    <row r="41" spans="1:11" s="58" customFormat="1" ht="15" customHeight="1" thickBot="1" x14ac:dyDescent="0.3">
      <c r="A41" s="33" t="s">
        <v>6</v>
      </c>
      <c r="B41" s="215">
        <f t="shared" si="19"/>
        <v>42817</v>
      </c>
      <c r="C41" s="310"/>
      <c r="D41" s="310"/>
      <c r="E41" s="17">
        <v>120</v>
      </c>
      <c r="F41" s="314">
        <v>14</v>
      </c>
      <c r="G41" s="14">
        <v>77</v>
      </c>
      <c r="H41" s="17">
        <v>41</v>
      </c>
      <c r="I41" s="18">
        <v>155</v>
      </c>
      <c r="J41" s="66">
        <f t="shared" si="18"/>
        <v>407</v>
      </c>
    </row>
    <row r="42" spans="1:11" s="58" customFormat="1" ht="15" customHeight="1" thickBot="1" x14ac:dyDescent="0.3">
      <c r="A42" s="33" t="s">
        <v>0</v>
      </c>
      <c r="B42" s="215">
        <f t="shared" si="19"/>
        <v>42818</v>
      </c>
      <c r="C42" s="311"/>
      <c r="D42" s="310"/>
      <c r="E42" s="17">
        <v>93</v>
      </c>
      <c r="F42" s="17">
        <v>1</v>
      </c>
      <c r="G42" s="14">
        <v>84</v>
      </c>
      <c r="H42" s="17">
        <v>51</v>
      </c>
      <c r="I42" s="18">
        <v>234</v>
      </c>
      <c r="J42" s="66">
        <f t="shared" si="18"/>
        <v>463</v>
      </c>
    </row>
    <row r="43" spans="1:11" s="58" customFormat="1" ht="15" customHeight="1" outlineLevel="1" thickBot="1" x14ac:dyDescent="0.3">
      <c r="A43" s="33" t="s">
        <v>1</v>
      </c>
      <c r="B43" s="215">
        <f t="shared" si="19"/>
        <v>42819</v>
      </c>
      <c r="C43" s="312"/>
      <c r="D43" s="311"/>
      <c r="E43" s="24">
        <v>178</v>
      </c>
      <c r="F43" s="24">
        <v>5</v>
      </c>
      <c r="G43" s="21">
        <v>200</v>
      </c>
      <c r="H43" s="24">
        <v>41</v>
      </c>
      <c r="I43" s="25">
        <v>1603</v>
      </c>
      <c r="J43" s="66">
        <f t="shared" si="18"/>
        <v>2027</v>
      </c>
      <c r="K43" s="147"/>
    </row>
    <row r="44" spans="1:11" s="58" customFormat="1" ht="15" customHeight="1" outlineLevel="1" thickBot="1" x14ac:dyDescent="0.3">
      <c r="A44" s="33" t="s">
        <v>2</v>
      </c>
      <c r="B44" s="215">
        <f t="shared" si="19"/>
        <v>42820</v>
      </c>
      <c r="C44" s="313"/>
      <c r="D44" s="313"/>
      <c r="E44" s="29">
        <v>74</v>
      </c>
      <c r="F44" s="29"/>
      <c r="G44" s="26">
        <v>104</v>
      </c>
      <c r="H44" s="29">
        <v>18</v>
      </c>
      <c r="I44" s="30">
        <v>860</v>
      </c>
      <c r="J44" s="166">
        <f t="shared" si="18"/>
        <v>1056</v>
      </c>
      <c r="K44" s="147"/>
    </row>
    <row r="45" spans="1:11" s="58" customFormat="1" ht="15" customHeight="1" outlineLevel="1" thickBot="1" x14ac:dyDescent="0.3">
      <c r="A45" s="196" t="s">
        <v>25</v>
      </c>
      <c r="B45" s="388" t="s">
        <v>31</v>
      </c>
      <c r="C45" s="133">
        <f t="shared" ref="C45:J45" si="20">SUM(C38:C44)</f>
        <v>0</v>
      </c>
      <c r="D45" s="133">
        <f t="shared" si="20"/>
        <v>0</v>
      </c>
      <c r="E45" s="136">
        <f t="shared" si="20"/>
        <v>465</v>
      </c>
      <c r="F45" s="136">
        <f>SUM(F38:F44)</f>
        <v>20</v>
      </c>
      <c r="G45" s="133">
        <f t="shared" si="20"/>
        <v>465</v>
      </c>
      <c r="H45" s="136">
        <f t="shared" si="20"/>
        <v>151</v>
      </c>
      <c r="I45" s="137">
        <f t="shared" si="20"/>
        <v>3387</v>
      </c>
      <c r="J45" s="203">
        <f t="shared" si="20"/>
        <v>4488</v>
      </c>
    </row>
    <row r="46" spans="1:11" s="58" customFormat="1" ht="15" customHeight="1" outlineLevel="1" thickBot="1" x14ac:dyDescent="0.3">
      <c r="A46" s="127" t="s">
        <v>27</v>
      </c>
      <c r="B46" s="389"/>
      <c r="C46" s="128" t="e">
        <f t="shared" ref="C46:J46" si="21">AVERAGE(C38:C44)</f>
        <v>#DIV/0!</v>
      </c>
      <c r="D46" s="128" t="e">
        <f t="shared" si="21"/>
        <v>#DIV/0!</v>
      </c>
      <c r="E46" s="131">
        <f t="shared" si="21"/>
        <v>116.25</v>
      </c>
      <c r="F46" s="131">
        <f t="shared" si="21"/>
        <v>6.666666666666667</v>
      </c>
      <c r="G46" s="128">
        <f t="shared" si="21"/>
        <v>116.25</v>
      </c>
      <c r="H46" s="131">
        <f t="shared" si="21"/>
        <v>37.75</v>
      </c>
      <c r="I46" s="132">
        <f t="shared" si="21"/>
        <v>483.85714285714283</v>
      </c>
      <c r="J46" s="204">
        <f t="shared" si="21"/>
        <v>641.14285714285711</v>
      </c>
    </row>
    <row r="47" spans="1:11" s="58" customFormat="1" ht="15" customHeight="1" thickBot="1" x14ac:dyDescent="0.3">
      <c r="A47" s="34" t="s">
        <v>24</v>
      </c>
      <c r="B47" s="389"/>
      <c r="C47" s="35">
        <f>SUM(C38:C42)</f>
        <v>0</v>
      </c>
      <c r="D47" s="35">
        <f t="shared" ref="D47:J47" si="22">SUM(D38:D42)</f>
        <v>0</v>
      </c>
      <c r="E47" s="38">
        <f t="shared" si="22"/>
        <v>213</v>
      </c>
      <c r="F47" s="38">
        <f t="shared" si="22"/>
        <v>15</v>
      </c>
      <c r="G47" s="35">
        <f t="shared" si="22"/>
        <v>161</v>
      </c>
      <c r="H47" s="38">
        <f t="shared" si="22"/>
        <v>92</v>
      </c>
      <c r="I47" s="39">
        <f t="shared" si="22"/>
        <v>924</v>
      </c>
      <c r="J47" s="205">
        <f t="shared" si="22"/>
        <v>1405</v>
      </c>
    </row>
    <row r="48" spans="1:11" s="58" customFormat="1" ht="15" customHeight="1" thickBot="1" x14ac:dyDescent="0.3">
      <c r="A48" s="34" t="s">
        <v>26</v>
      </c>
      <c r="B48" s="390"/>
      <c r="C48" s="40" t="e">
        <f>AVERAGE(C38:C42)</f>
        <v>#DIV/0!</v>
      </c>
      <c r="D48" s="40" t="e">
        <f t="shared" ref="D48:J48" si="23">AVERAGE(D38:D42)</f>
        <v>#DIV/0!</v>
      </c>
      <c r="E48" s="43">
        <f t="shared" si="23"/>
        <v>106.5</v>
      </c>
      <c r="F48" s="43">
        <f t="shared" si="23"/>
        <v>7.5</v>
      </c>
      <c r="G48" s="40">
        <f t="shared" si="23"/>
        <v>80.5</v>
      </c>
      <c r="H48" s="43">
        <f t="shared" si="23"/>
        <v>46</v>
      </c>
      <c r="I48" s="44">
        <f t="shared" si="23"/>
        <v>184.8</v>
      </c>
      <c r="J48" s="206">
        <f t="shared" si="23"/>
        <v>281</v>
      </c>
    </row>
    <row r="49" spans="1:11" s="58" customFormat="1" ht="15" customHeight="1" thickBot="1" x14ac:dyDescent="0.3">
      <c r="A49" s="33" t="s">
        <v>3</v>
      </c>
      <c r="B49" s="214">
        <f>B44+1</f>
        <v>42821</v>
      </c>
      <c r="C49" s="310"/>
      <c r="D49" s="310"/>
      <c r="E49" s="314"/>
      <c r="F49" s="314"/>
      <c r="G49" s="297"/>
      <c r="H49" s="314"/>
      <c r="I49" s="18">
        <v>132</v>
      </c>
      <c r="J49" s="228">
        <f>SUM(C49:I49)</f>
        <v>132</v>
      </c>
      <c r="K49" s="183"/>
    </row>
    <row r="50" spans="1:11" s="58" customFormat="1" ht="15" customHeight="1" thickBot="1" x14ac:dyDescent="0.3">
      <c r="A50" s="179" t="s">
        <v>4</v>
      </c>
      <c r="B50" s="215">
        <f>B49+1</f>
        <v>42822</v>
      </c>
      <c r="C50" s="310"/>
      <c r="D50" s="310"/>
      <c r="E50" s="314"/>
      <c r="F50" s="314"/>
      <c r="G50" s="297"/>
      <c r="H50" s="314"/>
      <c r="I50" s="18">
        <v>79</v>
      </c>
      <c r="J50" s="228">
        <f t="shared" ref="J50:J52" si="24">SUM(C50:I50)</f>
        <v>79</v>
      </c>
      <c r="K50" s="183"/>
    </row>
    <row r="51" spans="1:11" s="58" customFormat="1" ht="15" customHeight="1" thickBot="1" x14ac:dyDescent="0.3">
      <c r="A51" s="179" t="s">
        <v>5</v>
      </c>
      <c r="B51" s="215">
        <f t="shared" ref="B51:B55" si="25">B50+1</f>
        <v>42823</v>
      </c>
      <c r="C51" s="310"/>
      <c r="D51" s="310"/>
      <c r="E51" s="314"/>
      <c r="F51" s="314"/>
      <c r="G51" s="297"/>
      <c r="H51" s="314"/>
      <c r="I51" s="18">
        <v>209</v>
      </c>
      <c r="J51" s="228">
        <f t="shared" si="24"/>
        <v>209</v>
      </c>
      <c r="K51" s="183"/>
    </row>
    <row r="52" spans="1:11" s="58" customFormat="1" ht="15" customHeight="1" thickBot="1" x14ac:dyDescent="0.3">
      <c r="A52" s="179" t="s">
        <v>6</v>
      </c>
      <c r="B52" s="215">
        <f t="shared" si="25"/>
        <v>42824</v>
      </c>
      <c r="C52" s="310"/>
      <c r="D52" s="310"/>
      <c r="E52" s="17">
        <v>266</v>
      </c>
      <c r="F52" s="17">
        <v>5</v>
      </c>
      <c r="G52" s="18">
        <v>181</v>
      </c>
      <c r="H52" s="17">
        <v>46</v>
      </c>
      <c r="I52" s="18">
        <v>242</v>
      </c>
      <c r="J52" s="228">
        <f t="shared" si="24"/>
        <v>740</v>
      </c>
      <c r="K52" s="183"/>
    </row>
    <row r="53" spans="1:11" s="58" customFormat="1" ht="15" customHeight="1" thickBot="1" x14ac:dyDescent="0.3">
      <c r="A53" s="33" t="s">
        <v>0</v>
      </c>
      <c r="B53" s="217">
        <f t="shared" si="25"/>
        <v>42825</v>
      </c>
      <c r="C53" s="311"/>
      <c r="D53" s="310"/>
      <c r="E53" s="17">
        <v>61</v>
      </c>
      <c r="F53" s="17"/>
      <c r="G53" s="18">
        <v>25</v>
      </c>
      <c r="H53" s="17">
        <v>4</v>
      </c>
      <c r="I53" s="18">
        <v>143</v>
      </c>
      <c r="J53" s="228">
        <f>SUM(C53:I53)</f>
        <v>233</v>
      </c>
      <c r="K53" s="183"/>
    </row>
    <row r="54" spans="1:11" s="58" customFormat="1" ht="15" hidden="1" customHeight="1" outlineLevel="1" thickBot="1" x14ac:dyDescent="0.3">
      <c r="A54" s="33" t="s">
        <v>1</v>
      </c>
      <c r="B54" s="217">
        <f t="shared" si="25"/>
        <v>42826</v>
      </c>
      <c r="C54" s="21"/>
      <c r="D54" s="21"/>
      <c r="E54" s="24"/>
      <c r="F54" s="24"/>
      <c r="G54" s="25"/>
      <c r="H54" s="24"/>
      <c r="I54" s="25"/>
      <c r="J54" s="228">
        <f>SUM(C54:I54)</f>
        <v>0</v>
      </c>
      <c r="K54" s="183"/>
    </row>
    <row r="55" spans="1:11" s="58" customFormat="1" ht="15" hidden="1" customHeight="1" outlineLevel="1" thickBot="1" x14ac:dyDescent="0.3">
      <c r="A55" s="179" t="s">
        <v>2</v>
      </c>
      <c r="B55" s="217">
        <f t="shared" si="25"/>
        <v>42827</v>
      </c>
      <c r="C55" s="26"/>
      <c r="D55" s="26"/>
      <c r="E55" s="29"/>
      <c r="F55" s="29"/>
      <c r="G55" s="30"/>
      <c r="H55" s="226"/>
      <c r="I55" s="223"/>
      <c r="J55" s="228">
        <f>SUM(C55:I55)</f>
        <v>0</v>
      </c>
    </row>
    <row r="56" spans="1:11" s="58" customFormat="1" ht="15" customHeight="1" outlineLevel="1" thickBot="1" x14ac:dyDescent="0.3">
      <c r="A56" s="196" t="s">
        <v>25</v>
      </c>
      <c r="B56" s="388" t="s">
        <v>32</v>
      </c>
      <c r="C56" s="133">
        <f t="shared" ref="C56:J56" si="26">SUM(C49:C55)</f>
        <v>0</v>
      </c>
      <c r="D56" s="133">
        <f t="shared" si="26"/>
        <v>0</v>
      </c>
      <c r="E56" s="136">
        <f t="shared" si="26"/>
        <v>327</v>
      </c>
      <c r="F56" s="136">
        <f t="shared" si="26"/>
        <v>5</v>
      </c>
      <c r="G56" s="133">
        <f>SUM(G49:G55)</f>
        <v>206</v>
      </c>
      <c r="H56" s="136">
        <f>SUM(H49:H55)</f>
        <v>50</v>
      </c>
      <c r="I56" s="137">
        <f t="shared" si="26"/>
        <v>805</v>
      </c>
      <c r="J56" s="203">
        <f t="shared" si="26"/>
        <v>1393</v>
      </c>
    </row>
    <row r="57" spans="1:11" s="58" customFormat="1" ht="15" customHeight="1" outlineLevel="1" thickBot="1" x14ac:dyDescent="0.3">
      <c r="A57" s="127" t="s">
        <v>27</v>
      </c>
      <c r="B57" s="389"/>
      <c r="C57" s="128" t="e">
        <f t="shared" ref="C57:J57" si="27">AVERAGE(C49:C55)</f>
        <v>#DIV/0!</v>
      </c>
      <c r="D57" s="128" t="e">
        <f t="shared" si="27"/>
        <v>#DIV/0!</v>
      </c>
      <c r="E57" s="131">
        <f t="shared" si="27"/>
        <v>163.5</v>
      </c>
      <c r="F57" s="131">
        <f t="shared" si="27"/>
        <v>5</v>
      </c>
      <c r="G57" s="128">
        <f t="shared" si="27"/>
        <v>103</v>
      </c>
      <c r="H57" s="131">
        <f t="shared" si="27"/>
        <v>25</v>
      </c>
      <c r="I57" s="132">
        <f t="shared" si="27"/>
        <v>161</v>
      </c>
      <c r="J57" s="204">
        <f t="shared" si="27"/>
        <v>199</v>
      </c>
    </row>
    <row r="58" spans="1:11" s="58" customFormat="1" ht="15" customHeight="1" thickBot="1" x14ac:dyDescent="0.3">
      <c r="A58" s="34" t="s">
        <v>24</v>
      </c>
      <c r="B58" s="389"/>
      <c r="C58" s="35">
        <f t="shared" ref="C58:J58" si="28">SUM(C49:C53)</f>
        <v>0</v>
      </c>
      <c r="D58" s="35">
        <f t="shared" si="28"/>
        <v>0</v>
      </c>
      <c r="E58" s="38">
        <f t="shared" si="28"/>
        <v>327</v>
      </c>
      <c r="F58" s="38">
        <f t="shared" si="28"/>
        <v>5</v>
      </c>
      <c r="G58" s="35">
        <f t="shared" si="28"/>
        <v>206</v>
      </c>
      <c r="H58" s="38">
        <f t="shared" si="28"/>
        <v>50</v>
      </c>
      <c r="I58" s="39">
        <f t="shared" si="28"/>
        <v>805</v>
      </c>
      <c r="J58" s="205">
        <f t="shared" si="28"/>
        <v>1393</v>
      </c>
    </row>
    <row r="59" spans="1:11" s="58" customFormat="1" ht="15" customHeight="1" thickBot="1" x14ac:dyDescent="0.3">
      <c r="A59" s="34" t="s">
        <v>26</v>
      </c>
      <c r="B59" s="390"/>
      <c r="C59" s="40" t="e">
        <f t="shared" ref="C59:J59" si="29">AVERAGE(C49:C53)</f>
        <v>#DIV/0!</v>
      </c>
      <c r="D59" s="40" t="e">
        <f t="shared" si="29"/>
        <v>#DIV/0!</v>
      </c>
      <c r="E59" s="43">
        <f t="shared" si="29"/>
        <v>163.5</v>
      </c>
      <c r="F59" s="43">
        <f t="shared" si="29"/>
        <v>5</v>
      </c>
      <c r="G59" s="40">
        <f t="shared" si="29"/>
        <v>103</v>
      </c>
      <c r="H59" s="43">
        <f t="shared" si="29"/>
        <v>25</v>
      </c>
      <c r="I59" s="44">
        <f t="shared" si="29"/>
        <v>161</v>
      </c>
      <c r="J59" s="206">
        <f t="shared" si="29"/>
        <v>278.60000000000002</v>
      </c>
    </row>
    <row r="60" spans="1:11" s="58" customFormat="1" ht="15" hidden="1" customHeight="1" thickBot="1" x14ac:dyDescent="0.3">
      <c r="A60" s="179" t="s">
        <v>3</v>
      </c>
      <c r="B60" s="214">
        <f>B55+1</f>
        <v>42828</v>
      </c>
      <c r="C60" s="14"/>
      <c r="D60" s="14"/>
      <c r="E60" s="18"/>
      <c r="F60" s="161"/>
      <c r="G60" s="17"/>
      <c r="H60" s="14"/>
      <c r="I60" s="15"/>
      <c r="J60" s="71">
        <f>SUM(C60:I60)</f>
        <v>0</v>
      </c>
    </row>
    <row r="61" spans="1:11" s="58" customFormat="1" ht="15" hidden="1" customHeight="1" thickBot="1" x14ac:dyDescent="0.3">
      <c r="A61" s="179" t="s">
        <v>4</v>
      </c>
      <c r="B61" s="215">
        <f>B60+1</f>
        <v>42829</v>
      </c>
      <c r="C61" s="14"/>
      <c r="D61" s="14"/>
      <c r="E61" s="18"/>
      <c r="F61" s="161"/>
      <c r="G61" s="17"/>
      <c r="H61" s="14"/>
      <c r="I61" s="15"/>
      <c r="J61" s="71">
        <f>SUM(C61:I61)</f>
        <v>0</v>
      </c>
    </row>
    <row r="62" spans="1:11" s="58" customFormat="1" ht="12.75" hidden="1" customHeight="1" thickBot="1" x14ac:dyDescent="0.3">
      <c r="A62" s="179"/>
      <c r="B62" s="216"/>
      <c r="C62" s="14"/>
      <c r="D62" s="14"/>
      <c r="E62" s="18"/>
      <c r="F62" s="161"/>
      <c r="G62" s="17"/>
      <c r="H62" s="14"/>
      <c r="I62" s="15"/>
      <c r="J62" s="66"/>
    </row>
    <row r="63" spans="1:11" s="58" customFormat="1" ht="15" hidden="1" customHeight="1" thickBot="1" x14ac:dyDescent="0.3">
      <c r="A63" s="179"/>
      <c r="B63" s="216"/>
      <c r="C63" s="14"/>
      <c r="D63" s="14"/>
      <c r="E63" s="18"/>
      <c r="F63" s="161"/>
      <c r="G63" s="17"/>
      <c r="H63" s="14"/>
      <c r="I63" s="15"/>
      <c r="J63" s="66"/>
    </row>
    <row r="64" spans="1:11" s="58" customFormat="1" ht="13.5" hidden="1" customHeight="1" thickBot="1" x14ac:dyDescent="0.3">
      <c r="A64" s="33"/>
      <c r="B64" s="216"/>
      <c r="C64" s="21"/>
      <c r="D64" s="14"/>
      <c r="E64" s="18"/>
      <c r="F64" s="161"/>
      <c r="G64" s="17"/>
      <c r="H64" s="14"/>
      <c r="I64" s="15"/>
      <c r="J64" s="66"/>
    </row>
    <row r="65" spans="1:17" s="58" customFormat="1" ht="15.75" hidden="1" customHeight="1" outlineLevel="1" thickBot="1" x14ac:dyDescent="0.3">
      <c r="A65" s="33"/>
      <c r="B65" s="216"/>
      <c r="C65" s="21"/>
      <c r="D65" s="21"/>
      <c r="E65" s="25"/>
      <c r="F65" s="162"/>
      <c r="G65" s="24"/>
      <c r="H65" s="21"/>
      <c r="I65" s="22"/>
      <c r="J65" s="66"/>
    </row>
    <row r="66" spans="1:17" s="58" customFormat="1" ht="13.5" hidden="1" customHeight="1" outlineLevel="1" thickBot="1" x14ac:dyDescent="0.3">
      <c r="A66" s="33"/>
      <c r="B66" s="218"/>
      <c r="C66" s="26"/>
      <c r="D66" s="26"/>
      <c r="E66" s="30"/>
      <c r="F66" s="163"/>
      <c r="G66" s="29"/>
      <c r="H66" s="67"/>
      <c r="I66" s="68"/>
      <c r="J66" s="166"/>
    </row>
    <row r="67" spans="1:17" s="58" customFormat="1" ht="15" hidden="1" customHeight="1" outlineLevel="1" thickBot="1" x14ac:dyDescent="0.3">
      <c r="A67" s="196" t="s">
        <v>25</v>
      </c>
      <c r="B67" s="388" t="s">
        <v>37</v>
      </c>
      <c r="C67" s="133">
        <f t="shared" ref="C67" si="30">SUM(C60:C66)</f>
        <v>0</v>
      </c>
      <c r="D67" s="133">
        <f t="shared" ref="D67:J67" si="31">SUM(D60:D66)</f>
        <v>0</v>
      </c>
      <c r="E67" s="133">
        <f t="shared" si="31"/>
        <v>0</v>
      </c>
      <c r="F67" s="133">
        <f t="shared" si="31"/>
        <v>0</v>
      </c>
      <c r="G67" s="133">
        <f t="shared" si="31"/>
        <v>0</v>
      </c>
      <c r="H67" s="133">
        <f t="shared" si="31"/>
        <v>0</v>
      </c>
      <c r="I67" s="133">
        <f t="shared" si="31"/>
        <v>0</v>
      </c>
      <c r="J67" s="133">
        <f t="shared" si="31"/>
        <v>0</v>
      </c>
    </row>
    <row r="68" spans="1:17" s="58" customFormat="1" ht="15" hidden="1" customHeight="1" outlineLevel="1" thickBot="1" x14ac:dyDescent="0.3">
      <c r="A68" s="127" t="s">
        <v>27</v>
      </c>
      <c r="B68" s="389"/>
      <c r="C68" s="128" t="e">
        <f t="shared" ref="C68" si="32">AVERAGE(C60:C66)</f>
        <v>#DIV/0!</v>
      </c>
      <c r="D68" s="128" t="e">
        <f t="shared" ref="D68:J68" si="33">AVERAGE(D60:D66)</f>
        <v>#DIV/0!</v>
      </c>
      <c r="E68" s="128" t="e">
        <f t="shared" si="33"/>
        <v>#DIV/0!</v>
      </c>
      <c r="F68" s="128" t="e">
        <f t="shared" si="33"/>
        <v>#DIV/0!</v>
      </c>
      <c r="G68" s="128" t="e">
        <f t="shared" si="33"/>
        <v>#DIV/0!</v>
      </c>
      <c r="H68" s="128" t="e">
        <f t="shared" si="33"/>
        <v>#DIV/0!</v>
      </c>
      <c r="I68" s="128" t="e">
        <f t="shared" si="33"/>
        <v>#DIV/0!</v>
      </c>
      <c r="J68" s="128">
        <f t="shared" si="33"/>
        <v>0</v>
      </c>
    </row>
    <row r="69" spans="1:17" s="58" customFormat="1" ht="15" hidden="1" customHeight="1" thickBot="1" x14ac:dyDescent="0.3">
      <c r="A69" s="34" t="s">
        <v>24</v>
      </c>
      <c r="B69" s="389"/>
      <c r="C69" s="35">
        <f t="shared" ref="C69" si="34">SUM(C60:C64)</f>
        <v>0</v>
      </c>
      <c r="D69" s="35">
        <f t="shared" ref="D69:J69" si="35">SUM(D60:D64)</f>
        <v>0</v>
      </c>
      <c r="E69" s="35">
        <f t="shared" si="35"/>
        <v>0</v>
      </c>
      <c r="F69" s="35">
        <f t="shared" si="35"/>
        <v>0</v>
      </c>
      <c r="G69" s="35">
        <f t="shared" si="35"/>
        <v>0</v>
      </c>
      <c r="H69" s="35">
        <f t="shared" si="35"/>
        <v>0</v>
      </c>
      <c r="I69" s="35">
        <f t="shared" si="35"/>
        <v>0</v>
      </c>
      <c r="J69" s="35">
        <f t="shared" si="35"/>
        <v>0</v>
      </c>
    </row>
    <row r="70" spans="1:17" s="58" customFormat="1" ht="15" hidden="1" customHeight="1" thickBot="1" x14ac:dyDescent="0.3">
      <c r="A70" s="34" t="s">
        <v>26</v>
      </c>
      <c r="B70" s="390"/>
      <c r="C70" s="40" t="e">
        <f t="shared" ref="C70" si="36">AVERAGE(C60:C64)</f>
        <v>#DIV/0!</v>
      </c>
      <c r="D70" s="40" t="e">
        <f t="shared" ref="D70:J70" si="37">AVERAGE(D60:D64)</f>
        <v>#DIV/0!</v>
      </c>
      <c r="E70" s="40" t="e">
        <f t="shared" si="37"/>
        <v>#DIV/0!</v>
      </c>
      <c r="F70" s="40" t="e">
        <f t="shared" si="37"/>
        <v>#DIV/0!</v>
      </c>
      <c r="G70" s="40" t="e">
        <f t="shared" si="37"/>
        <v>#DIV/0!</v>
      </c>
      <c r="H70" s="40" t="e">
        <f t="shared" si="37"/>
        <v>#DIV/0!</v>
      </c>
      <c r="I70" s="40" t="e">
        <f t="shared" si="37"/>
        <v>#DIV/0!</v>
      </c>
      <c r="J70" s="40">
        <f t="shared" si="37"/>
        <v>0</v>
      </c>
    </row>
    <row r="71" spans="1:17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9"/>
      <c r="B72" s="48" t="s">
        <v>7</v>
      </c>
      <c r="C72" s="48" t="s">
        <v>39</v>
      </c>
      <c r="D72" s="48" t="s">
        <v>8</v>
      </c>
      <c r="E72" s="48" t="s">
        <v>10</v>
      </c>
      <c r="F72" s="48" t="s">
        <v>73</v>
      </c>
      <c r="G72" s="186"/>
      <c r="H72" s="72"/>
      <c r="I72" s="395" t="s">
        <v>68</v>
      </c>
      <c r="J72" s="396"/>
      <c r="K72" s="397"/>
      <c r="L72" s="72"/>
      <c r="M72" s="72"/>
      <c r="N72" s="72"/>
      <c r="O72" s="61"/>
      <c r="P72" s="61"/>
      <c r="Q72" s="61"/>
    </row>
    <row r="73" spans="1:17" ht="29.25" customHeight="1" x14ac:dyDescent="0.25">
      <c r="A73" s="53" t="s">
        <v>34</v>
      </c>
      <c r="B73" s="232">
        <f>SUM(C58:C58, C47:C47, C36:C36, C25:C25, C14:C14, C69:C69 )</f>
        <v>0</v>
      </c>
      <c r="C73" s="46">
        <f>SUM(D58:D58, D47:D47, D36:D36, D25:D25, D14:D14, D69:D69)</f>
        <v>0</v>
      </c>
      <c r="D73" s="46">
        <f>SUM(E69, E58, E47, E36, E25, E14, )</f>
        <v>1191</v>
      </c>
      <c r="E73" s="46">
        <f xml:space="preserve"> SUM(G14:I14, G25:I25, G36:I36, G47:I47, G58:I58, G69:I69)</f>
        <v>4709</v>
      </c>
      <c r="F73" s="46">
        <f>SUM(F14,F25,F36,F47,F58,F69)</f>
        <v>48</v>
      </c>
      <c r="G73" s="184"/>
      <c r="H73" s="73"/>
      <c r="I73" s="382" t="s">
        <v>34</v>
      </c>
      <c r="J73" s="383"/>
      <c r="K73" s="119">
        <f>SUM(J14, J25, J36, J47, J58, J69)</f>
        <v>5948</v>
      </c>
      <c r="L73" s="73"/>
      <c r="M73" s="73"/>
      <c r="N73" s="73"/>
    </row>
    <row r="74" spans="1:17" ht="30" customHeight="1" x14ac:dyDescent="0.25">
      <c r="A74" s="53" t="s">
        <v>33</v>
      </c>
      <c r="B74" s="232">
        <f>SUM(C56:C56, C45:C45, C34:C34, C23:C23, C12:C12, C67:C67  )</f>
        <v>0</v>
      </c>
      <c r="C74" s="46">
        <f>SUM(D56:D56, D45:D45, D34:D34, D23:D23, D12:D12, D67:D67 )</f>
        <v>0</v>
      </c>
      <c r="D74" s="46">
        <f>SUM(E67, E56, E45, E34, E23, E12)</f>
        <v>2069</v>
      </c>
      <c r="E74" s="46">
        <f xml:space="preserve"> SUM(G12:I12, G23:I23, G34:I34, G45:I45, G56:I56, G67:I67)</f>
        <v>13980</v>
      </c>
      <c r="F74" s="46">
        <f>SUM(F12,F23,F34,F45,F56,F67)</f>
        <v>106</v>
      </c>
      <c r="G74" s="184"/>
      <c r="H74" s="73"/>
      <c r="I74" s="382" t="s">
        <v>33</v>
      </c>
      <c r="J74" s="383"/>
      <c r="K74" s="120">
        <f>SUM(J56, J45, J34, J23, J12, J67)</f>
        <v>16155</v>
      </c>
      <c r="L74" s="73"/>
      <c r="M74" s="73"/>
      <c r="N74" s="73"/>
    </row>
    <row r="75" spans="1:17" ht="30" customHeight="1" x14ac:dyDescent="0.25">
      <c r="I75" s="382" t="s">
        <v>26</v>
      </c>
      <c r="J75" s="383"/>
      <c r="K75" s="120">
        <f>AVERAGE(J14, J25, J36, J47, J58, J69)</f>
        <v>991.33333333333337</v>
      </c>
    </row>
    <row r="76" spans="1:17" ht="30" customHeight="1" x14ac:dyDescent="0.25">
      <c r="I76" s="382" t="s">
        <v>72</v>
      </c>
      <c r="J76" s="383"/>
      <c r="K76" s="119">
        <f>AVERAGE(J56, J45, J34, J23, J12, J67)</f>
        <v>2692.5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18 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I29" sqref="I2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7"/>
      <c r="C1" s="398" t="s">
        <v>8</v>
      </c>
      <c r="D1" s="399"/>
      <c r="E1" s="399"/>
      <c r="F1" s="399"/>
      <c r="G1" s="405"/>
      <c r="H1" s="398" t="s">
        <v>9</v>
      </c>
      <c r="I1" s="398" t="s">
        <v>10</v>
      </c>
      <c r="J1" s="399"/>
      <c r="K1" s="402" t="s">
        <v>23</v>
      </c>
    </row>
    <row r="2" spans="1:11" ht="15" customHeight="1" thickBot="1" x14ac:dyDescent="0.3">
      <c r="A2" s="32"/>
      <c r="B2" s="208"/>
      <c r="C2" s="400"/>
      <c r="D2" s="401"/>
      <c r="E2" s="401"/>
      <c r="F2" s="401"/>
      <c r="G2" s="406"/>
      <c r="H2" s="400"/>
      <c r="I2" s="400"/>
      <c r="J2" s="401"/>
      <c r="K2" s="403"/>
    </row>
    <row r="3" spans="1:11" ht="14.25" customHeight="1" x14ac:dyDescent="0.25">
      <c r="A3" s="384" t="s">
        <v>61</v>
      </c>
      <c r="B3" s="386" t="s">
        <v>62</v>
      </c>
      <c r="C3" s="407" t="s">
        <v>43</v>
      </c>
      <c r="D3" s="407" t="s">
        <v>44</v>
      </c>
      <c r="E3" s="407" t="s">
        <v>45</v>
      </c>
      <c r="F3" s="393" t="s">
        <v>46</v>
      </c>
      <c r="G3" s="393" t="s">
        <v>63</v>
      </c>
      <c r="H3" s="407" t="s">
        <v>47</v>
      </c>
      <c r="I3" s="407" t="s">
        <v>48</v>
      </c>
      <c r="J3" s="409" t="s">
        <v>49</v>
      </c>
      <c r="K3" s="403"/>
    </row>
    <row r="4" spans="1:11" ht="15" customHeight="1" thickBot="1" x14ac:dyDescent="0.3">
      <c r="A4" s="385"/>
      <c r="B4" s="387"/>
      <c r="C4" s="408"/>
      <c r="D4" s="408"/>
      <c r="E4" s="408"/>
      <c r="F4" s="394"/>
      <c r="G4" s="394"/>
      <c r="H4" s="408"/>
      <c r="I4" s="408"/>
      <c r="J4" s="410"/>
      <c r="K4" s="403"/>
    </row>
    <row r="5" spans="1:11" s="57" customFormat="1" ht="14.25" hidden="1" customHeight="1" thickBot="1" x14ac:dyDescent="0.3">
      <c r="A5" s="33" t="s">
        <v>3</v>
      </c>
      <c r="B5" s="209"/>
      <c r="C5" s="14"/>
      <c r="D5" s="14"/>
      <c r="E5" s="14"/>
      <c r="F5" s="15"/>
      <c r="G5" s="15"/>
      <c r="H5" s="14"/>
      <c r="I5" s="14"/>
      <c r="J5" s="16"/>
      <c r="K5" s="20">
        <f>SUM(C5:J5)</f>
        <v>0</v>
      </c>
    </row>
    <row r="6" spans="1:11" s="57" customFormat="1" ht="12.75" hidden="1" customHeight="1" thickBot="1" x14ac:dyDescent="0.3">
      <c r="A6" s="33" t="s">
        <v>4</v>
      </c>
      <c r="B6" s="236"/>
      <c r="C6" s="14"/>
      <c r="D6" s="14"/>
      <c r="E6" s="14"/>
      <c r="F6" s="15"/>
      <c r="G6" s="15"/>
      <c r="H6" s="14"/>
      <c r="I6" s="14"/>
      <c r="J6" s="16"/>
      <c r="K6" s="20">
        <f t="shared" ref="K6:K10" si="0">SUM(C6:J6)</f>
        <v>0</v>
      </c>
    </row>
    <row r="7" spans="1:11" s="57" customFormat="1" ht="13.5" customHeight="1" thickBot="1" x14ac:dyDescent="0.3">
      <c r="A7" s="33" t="s">
        <v>5</v>
      </c>
      <c r="B7" s="224">
        <v>42795</v>
      </c>
      <c r="C7" s="14">
        <v>5095</v>
      </c>
      <c r="D7" s="14">
        <v>1599</v>
      </c>
      <c r="E7" s="14">
        <v>963</v>
      </c>
      <c r="F7" s="15">
        <v>2104</v>
      </c>
      <c r="G7" s="15"/>
      <c r="H7" s="14">
        <v>1050</v>
      </c>
      <c r="I7" s="14">
        <v>1139</v>
      </c>
      <c r="J7" s="16">
        <v>2283</v>
      </c>
      <c r="K7" s="20">
        <f t="shared" si="0"/>
        <v>14233</v>
      </c>
    </row>
    <row r="8" spans="1:11" s="57" customFormat="1" ht="13.5" customHeight="1" thickBot="1" x14ac:dyDescent="0.3">
      <c r="A8" s="33" t="s">
        <v>6</v>
      </c>
      <c r="B8" s="224">
        <v>42796</v>
      </c>
      <c r="C8" s="14">
        <v>5510</v>
      </c>
      <c r="D8" s="21">
        <v>1440</v>
      </c>
      <c r="E8" s="14">
        <v>1042</v>
      </c>
      <c r="F8" s="15">
        <v>2025</v>
      </c>
      <c r="G8" s="15"/>
      <c r="H8" s="14">
        <v>1089</v>
      </c>
      <c r="I8" s="14">
        <v>1066</v>
      </c>
      <c r="J8" s="16">
        <v>2127</v>
      </c>
      <c r="K8" s="20">
        <f t="shared" si="0"/>
        <v>14299</v>
      </c>
    </row>
    <row r="9" spans="1:11" s="57" customFormat="1" ht="13.5" customHeight="1" thickBot="1" x14ac:dyDescent="0.3">
      <c r="A9" s="33" t="s">
        <v>0</v>
      </c>
      <c r="B9" s="224">
        <v>42797</v>
      </c>
      <c r="C9" s="21">
        <v>4961</v>
      </c>
      <c r="D9" s="21">
        <v>1468</v>
      </c>
      <c r="E9" s="21">
        <v>946</v>
      </c>
      <c r="F9" s="15">
        <v>1939</v>
      </c>
      <c r="G9" s="15"/>
      <c r="H9" s="14">
        <v>678</v>
      </c>
      <c r="I9" s="14">
        <v>504</v>
      </c>
      <c r="J9" s="16">
        <v>2163</v>
      </c>
      <c r="K9" s="20">
        <f t="shared" si="0"/>
        <v>12659</v>
      </c>
    </row>
    <row r="10" spans="1:11" s="57" customFormat="1" ht="14.25" customHeight="1" outlineLevel="1" thickBot="1" x14ac:dyDescent="0.3">
      <c r="A10" s="33" t="s">
        <v>1</v>
      </c>
      <c r="B10" s="224">
        <v>42798</v>
      </c>
      <c r="C10" s="21">
        <v>2846</v>
      </c>
      <c r="D10" s="21"/>
      <c r="E10" s="21"/>
      <c r="F10" s="22"/>
      <c r="G10" s="22">
        <v>1102</v>
      </c>
      <c r="H10" s="21"/>
      <c r="I10" s="21"/>
      <c r="J10" s="23"/>
      <c r="K10" s="20">
        <f t="shared" si="0"/>
        <v>3948</v>
      </c>
    </row>
    <row r="11" spans="1:11" s="57" customFormat="1" ht="15" customHeight="1" outlineLevel="1" thickBot="1" x14ac:dyDescent="0.3">
      <c r="A11" s="33" t="s">
        <v>2</v>
      </c>
      <c r="B11" s="224">
        <v>42799</v>
      </c>
      <c r="C11" s="26">
        <v>2524</v>
      </c>
      <c r="D11" s="26"/>
      <c r="E11" s="26"/>
      <c r="F11" s="27"/>
      <c r="G11" s="27">
        <v>847</v>
      </c>
      <c r="H11" s="26"/>
      <c r="I11" s="26"/>
      <c r="J11" s="28"/>
      <c r="K11" s="20">
        <f t="shared" ref="K11" si="1">SUM(C11:J11)</f>
        <v>3371</v>
      </c>
    </row>
    <row r="12" spans="1:11" s="58" customFormat="1" ht="15" customHeight="1" outlineLevel="1" thickBot="1" x14ac:dyDescent="0.3">
      <c r="A12" s="196" t="s">
        <v>25</v>
      </c>
      <c r="B12" s="388" t="s">
        <v>28</v>
      </c>
      <c r="C12" s="133">
        <f>SUM(C5:C11)</f>
        <v>20936</v>
      </c>
      <c r="D12" s="133">
        <f t="shared" ref="D12:K12" si="2">SUM(D5:D11)</f>
        <v>4507</v>
      </c>
      <c r="E12" s="133">
        <f t="shared" si="2"/>
        <v>2951</v>
      </c>
      <c r="F12" s="133">
        <f t="shared" si="2"/>
        <v>6068</v>
      </c>
      <c r="G12" s="133">
        <f>SUM(G5:G11)</f>
        <v>1949</v>
      </c>
      <c r="H12" s="133">
        <f t="shared" si="2"/>
        <v>2817</v>
      </c>
      <c r="I12" s="133">
        <f t="shared" si="2"/>
        <v>2709</v>
      </c>
      <c r="J12" s="133">
        <f t="shared" si="2"/>
        <v>6573</v>
      </c>
      <c r="K12" s="137">
        <f t="shared" si="2"/>
        <v>48510</v>
      </c>
    </row>
    <row r="13" spans="1:11" s="58" customFormat="1" ht="15" customHeight="1" outlineLevel="1" thickBot="1" x14ac:dyDescent="0.3">
      <c r="A13" s="127" t="s">
        <v>27</v>
      </c>
      <c r="B13" s="389"/>
      <c r="C13" s="128">
        <f>AVERAGE(C5:C11)</f>
        <v>4187.2</v>
      </c>
      <c r="D13" s="128">
        <f t="shared" ref="D13:K13" si="3">AVERAGE(D5:D11)</f>
        <v>1502.3333333333333</v>
      </c>
      <c r="E13" s="128">
        <f t="shared" si="3"/>
        <v>983.66666666666663</v>
      </c>
      <c r="F13" s="128">
        <f t="shared" si="3"/>
        <v>2022.6666666666667</v>
      </c>
      <c r="G13" s="128">
        <f t="shared" si="3"/>
        <v>974.5</v>
      </c>
      <c r="H13" s="128">
        <f t="shared" si="3"/>
        <v>939</v>
      </c>
      <c r="I13" s="128">
        <f t="shared" si="3"/>
        <v>903</v>
      </c>
      <c r="J13" s="128">
        <f t="shared" si="3"/>
        <v>2191</v>
      </c>
      <c r="K13" s="132">
        <f t="shared" si="3"/>
        <v>6930</v>
      </c>
    </row>
    <row r="14" spans="1:11" s="58" customFormat="1" ht="15" customHeight="1" thickBot="1" x14ac:dyDescent="0.3">
      <c r="A14" s="34" t="s">
        <v>24</v>
      </c>
      <c r="B14" s="389"/>
      <c r="C14" s="35">
        <f t="shared" ref="C14:K14" si="4">SUM(C5:C9)</f>
        <v>15566</v>
      </c>
      <c r="D14" s="35">
        <f t="shared" si="4"/>
        <v>4507</v>
      </c>
      <c r="E14" s="35">
        <f t="shared" si="4"/>
        <v>2951</v>
      </c>
      <c r="F14" s="35">
        <f t="shared" si="4"/>
        <v>6068</v>
      </c>
      <c r="G14" s="35">
        <f t="shared" si="4"/>
        <v>0</v>
      </c>
      <c r="H14" s="35">
        <f t="shared" si="4"/>
        <v>2817</v>
      </c>
      <c r="I14" s="35">
        <f t="shared" si="4"/>
        <v>2709</v>
      </c>
      <c r="J14" s="35">
        <f t="shared" si="4"/>
        <v>6573</v>
      </c>
      <c r="K14" s="35">
        <f t="shared" si="4"/>
        <v>41191</v>
      </c>
    </row>
    <row r="15" spans="1:11" s="58" customFormat="1" ht="15" customHeight="1" thickBot="1" x14ac:dyDescent="0.3">
      <c r="A15" s="34" t="s">
        <v>26</v>
      </c>
      <c r="B15" s="389"/>
      <c r="C15" s="40">
        <f t="shared" ref="C15:J15" si="5">AVERAGE(C5:C9)</f>
        <v>5188.666666666667</v>
      </c>
      <c r="D15" s="40">
        <f>AVERAGE(D5:D8)</f>
        <v>1519.5</v>
      </c>
      <c r="E15" s="40">
        <f t="shared" si="5"/>
        <v>983.66666666666663</v>
      </c>
      <c r="F15" s="40">
        <f t="shared" si="5"/>
        <v>2022.6666666666667</v>
      </c>
      <c r="G15" s="40" t="e">
        <f t="shared" si="5"/>
        <v>#DIV/0!</v>
      </c>
      <c r="H15" s="40">
        <f t="shared" si="5"/>
        <v>939</v>
      </c>
      <c r="I15" s="40">
        <f t="shared" si="5"/>
        <v>903</v>
      </c>
      <c r="J15" s="40">
        <f t="shared" si="5"/>
        <v>2191</v>
      </c>
      <c r="K15" s="44">
        <f>AVERAGE(K5:K9)</f>
        <v>8238.2000000000007</v>
      </c>
    </row>
    <row r="16" spans="1:11" s="58" customFormat="1" ht="15" customHeight="1" thickBot="1" x14ac:dyDescent="0.3">
      <c r="A16" s="33" t="s">
        <v>3</v>
      </c>
      <c r="B16" s="209">
        <f>B11+1</f>
        <v>42800</v>
      </c>
      <c r="C16" s="14">
        <v>5655</v>
      </c>
      <c r="D16" s="14">
        <v>1598</v>
      </c>
      <c r="E16" s="17">
        <v>1065</v>
      </c>
      <c r="F16" s="146">
        <v>2054</v>
      </c>
      <c r="G16" s="20"/>
      <c r="H16" s="14">
        <v>1015</v>
      </c>
      <c r="I16" s="169">
        <v>1179</v>
      </c>
      <c r="J16" s="16">
        <v>2260</v>
      </c>
      <c r="K16" s="18">
        <f t="shared" ref="K16:K22" si="6">SUM(C16:J16)</f>
        <v>14826</v>
      </c>
    </row>
    <row r="17" spans="1:11" s="58" customFormat="1" ht="15" customHeight="1" thickBot="1" x14ac:dyDescent="0.3">
      <c r="A17" s="33" t="s">
        <v>4</v>
      </c>
      <c r="B17" s="210">
        <f>B16+1</f>
        <v>42801</v>
      </c>
      <c r="C17" s="14">
        <v>5667</v>
      </c>
      <c r="D17" s="14">
        <v>1625</v>
      </c>
      <c r="E17" s="17">
        <v>1070</v>
      </c>
      <c r="F17" s="75">
        <v>2065</v>
      </c>
      <c r="G17" s="18"/>
      <c r="H17" s="14">
        <v>1105</v>
      </c>
      <c r="I17" s="169">
        <v>1167</v>
      </c>
      <c r="J17" s="16">
        <v>2300</v>
      </c>
      <c r="K17" s="20">
        <f t="shared" si="6"/>
        <v>14999</v>
      </c>
    </row>
    <row r="18" spans="1:11" s="58" customFormat="1" ht="15" customHeight="1" thickBot="1" x14ac:dyDescent="0.3">
      <c r="A18" s="33" t="s">
        <v>5</v>
      </c>
      <c r="B18" s="210">
        <f t="shared" ref="B18:B22" si="7">B17+1</f>
        <v>42802</v>
      </c>
      <c r="C18" s="14">
        <v>5732</v>
      </c>
      <c r="D18" s="14">
        <v>1775</v>
      </c>
      <c r="E18" s="17">
        <v>1011</v>
      </c>
      <c r="F18" s="75">
        <v>2128</v>
      </c>
      <c r="G18" s="18"/>
      <c r="H18" s="14">
        <v>1180</v>
      </c>
      <c r="I18" s="169">
        <v>1130</v>
      </c>
      <c r="J18" s="16">
        <v>2269</v>
      </c>
      <c r="K18" s="20">
        <f>SUM(C18:J18)</f>
        <v>15225</v>
      </c>
    </row>
    <row r="19" spans="1:11" s="58" customFormat="1" ht="15" customHeight="1" thickBot="1" x14ac:dyDescent="0.3">
      <c r="A19" s="33" t="s">
        <v>6</v>
      </c>
      <c r="B19" s="211">
        <f t="shared" si="7"/>
        <v>42803</v>
      </c>
      <c r="C19" s="14">
        <v>5629</v>
      </c>
      <c r="D19" s="14">
        <v>1610</v>
      </c>
      <c r="E19" s="17">
        <v>1048</v>
      </c>
      <c r="F19" s="75">
        <v>2185</v>
      </c>
      <c r="G19" s="18"/>
      <c r="H19" s="14">
        <v>1217</v>
      </c>
      <c r="I19" s="169">
        <v>1113</v>
      </c>
      <c r="J19" s="16">
        <v>2067</v>
      </c>
      <c r="K19" s="20">
        <f t="shared" si="6"/>
        <v>14869</v>
      </c>
    </row>
    <row r="20" spans="1:11" s="58" customFormat="1" ht="15" customHeight="1" thickBot="1" x14ac:dyDescent="0.3">
      <c r="A20" s="33" t="s">
        <v>0</v>
      </c>
      <c r="B20" s="211">
        <f t="shared" si="7"/>
        <v>42804</v>
      </c>
      <c r="C20" s="21">
        <v>4600</v>
      </c>
      <c r="D20" s="21">
        <v>1221</v>
      </c>
      <c r="E20" s="24">
        <v>874</v>
      </c>
      <c r="F20" s="76">
        <v>1777</v>
      </c>
      <c r="G20" s="18"/>
      <c r="H20" s="14">
        <v>962</v>
      </c>
      <c r="I20" s="169">
        <v>782</v>
      </c>
      <c r="J20" s="16">
        <v>1741</v>
      </c>
      <c r="K20" s="20">
        <f>SUM(C20:J20)</f>
        <v>11957</v>
      </c>
    </row>
    <row r="21" spans="1:11" s="58" customFormat="1" ht="15" customHeight="1" outlineLevel="1" thickBot="1" x14ac:dyDescent="0.3">
      <c r="A21" s="33" t="s">
        <v>1</v>
      </c>
      <c r="B21" s="224">
        <f t="shared" si="7"/>
        <v>42805</v>
      </c>
      <c r="C21" s="21">
        <v>2439</v>
      </c>
      <c r="D21" s="21"/>
      <c r="E21" s="24"/>
      <c r="F21" s="76"/>
      <c r="G21" s="25">
        <v>1156</v>
      </c>
      <c r="H21" s="21"/>
      <c r="I21" s="21"/>
      <c r="J21" s="23"/>
      <c r="K21" s="20">
        <f>SUM(C21:J21)</f>
        <v>3595</v>
      </c>
    </row>
    <row r="22" spans="1:11" s="58" customFormat="1" ht="15" customHeight="1" outlineLevel="1" thickBot="1" x14ac:dyDescent="0.3">
      <c r="A22" s="33" t="s">
        <v>2</v>
      </c>
      <c r="B22" s="210">
        <f t="shared" si="7"/>
        <v>42806</v>
      </c>
      <c r="C22" s="148">
        <v>2638</v>
      </c>
      <c r="D22" s="148"/>
      <c r="E22" s="190"/>
      <c r="F22" s="193"/>
      <c r="G22" s="194">
        <v>795</v>
      </c>
      <c r="H22" s="26"/>
      <c r="I22" s="26"/>
      <c r="J22" s="28"/>
      <c r="K22" s="78">
        <f t="shared" si="6"/>
        <v>3433</v>
      </c>
    </row>
    <row r="23" spans="1:11" s="58" customFormat="1" ht="15" customHeight="1" outlineLevel="1" thickBot="1" x14ac:dyDescent="0.3">
      <c r="A23" s="196" t="s">
        <v>25</v>
      </c>
      <c r="B23" s="388" t="s">
        <v>29</v>
      </c>
      <c r="C23" s="133">
        <f>SUM(C16:C22)</f>
        <v>32360</v>
      </c>
      <c r="D23" s="133">
        <f>SUM(D16:D22)</f>
        <v>7829</v>
      </c>
      <c r="E23" s="133">
        <f t="shared" ref="E23:K23" si="8">SUM(E16:E22)</f>
        <v>5068</v>
      </c>
      <c r="F23" s="133">
        <f t="shared" si="8"/>
        <v>10209</v>
      </c>
      <c r="G23" s="133">
        <f t="shared" si="8"/>
        <v>1951</v>
      </c>
      <c r="H23" s="133">
        <f>SUM(H16:H22)</f>
        <v>5479</v>
      </c>
      <c r="I23" s="133">
        <f>SUM(I16:I22)</f>
        <v>5371</v>
      </c>
      <c r="J23" s="133">
        <f t="shared" si="8"/>
        <v>10637</v>
      </c>
      <c r="K23" s="137">
        <f t="shared" si="8"/>
        <v>78904</v>
      </c>
    </row>
    <row r="24" spans="1:11" s="58" customFormat="1" ht="15" customHeight="1" outlineLevel="1" thickBot="1" x14ac:dyDescent="0.3">
      <c r="A24" s="127" t="s">
        <v>27</v>
      </c>
      <c r="B24" s="389"/>
      <c r="C24" s="128">
        <f>AVERAGE(C16:C22)</f>
        <v>4622.8571428571431</v>
      </c>
      <c r="D24" s="128">
        <f>AVERAGE(D16:D22)</f>
        <v>1565.8</v>
      </c>
      <c r="E24" s="128">
        <f t="shared" ref="E24:K24" si="9">AVERAGE(E16:E22)</f>
        <v>1013.6</v>
      </c>
      <c r="F24" s="128">
        <f t="shared" si="9"/>
        <v>2041.8</v>
      </c>
      <c r="G24" s="128">
        <f t="shared" si="9"/>
        <v>975.5</v>
      </c>
      <c r="H24" s="128">
        <f>AVERAGE(H16:H22)</f>
        <v>1095.8</v>
      </c>
      <c r="I24" s="128">
        <f>AVERAGE(I16:I22)</f>
        <v>1074.2</v>
      </c>
      <c r="J24" s="128">
        <f t="shared" si="9"/>
        <v>2127.4</v>
      </c>
      <c r="K24" s="132">
        <f t="shared" si="9"/>
        <v>11272</v>
      </c>
    </row>
    <row r="25" spans="1:11" s="58" customFormat="1" ht="15" customHeight="1" thickBot="1" x14ac:dyDescent="0.3">
      <c r="A25" s="34" t="s">
        <v>24</v>
      </c>
      <c r="B25" s="389"/>
      <c r="C25" s="35">
        <f>SUM(C16:C20)</f>
        <v>27283</v>
      </c>
      <c r="D25" s="35">
        <f>SUM(D16:D20)</f>
        <v>7829</v>
      </c>
      <c r="E25" s="35">
        <f t="shared" ref="E25:K25" si="10">SUM(E16:E20)</f>
        <v>5068</v>
      </c>
      <c r="F25" s="35">
        <f t="shared" si="10"/>
        <v>10209</v>
      </c>
      <c r="G25" s="35">
        <f t="shared" si="10"/>
        <v>0</v>
      </c>
      <c r="H25" s="35">
        <f>SUM(H16:H20)</f>
        <v>5479</v>
      </c>
      <c r="I25" s="35">
        <f>SUM(I16:I22)</f>
        <v>5371</v>
      </c>
      <c r="J25" s="35">
        <f t="shared" si="10"/>
        <v>10637</v>
      </c>
      <c r="K25" s="39">
        <f t="shared" si="10"/>
        <v>71876</v>
      </c>
    </row>
    <row r="26" spans="1:11" s="58" customFormat="1" ht="15" customHeight="1" thickBot="1" x14ac:dyDescent="0.3">
      <c r="A26" s="34" t="s">
        <v>26</v>
      </c>
      <c r="B26" s="390"/>
      <c r="C26" s="40">
        <f>AVERAGE(C16:C20)</f>
        <v>5456.6</v>
      </c>
      <c r="D26" s="240">
        <f>AVERAGE(D16:D20)</f>
        <v>1565.8</v>
      </c>
      <c r="E26" s="40">
        <f t="shared" ref="E26:K26" si="11">AVERAGE(E16:E20)</f>
        <v>1013.6</v>
      </c>
      <c r="F26" s="40">
        <f t="shared" si="11"/>
        <v>2041.8</v>
      </c>
      <c r="G26" s="40" t="e">
        <f t="shared" si="11"/>
        <v>#DIV/0!</v>
      </c>
      <c r="H26" s="240">
        <v>893</v>
      </c>
      <c r="I26" s="242">
        <f>AVERAGE(I16:I20)</f>
        <v>1074.2</v>
      </c>
      <c r="J26" s="40">
        <f t="shared" si="11"/>
        <v>2127.4</v>
      </c>
      <c r="K26" s="44">
        <f t="shared" si="11"/>
        <v>14375.2</v>
      </c>
    </row>
    <row r="27" spans="1:11" s="58" customFormat="1" ht="15" customHeight="1" thickBot="1" x14ac:dyDescent="0.3">
      <c r="A27" s="33" t="s">
        <v>3</v>
      </c>
      <c r="B27" s="212">
        <f>B22+1</f>
        <v>42807</v>
      </c>
      <c r="C27" s="14">
        <v>5986</v>
      </c>
      <c r="D27" s="241">
        <v>1677</v>
      </c>
      <c r="E27" s="169">
        <v>1095</v>
      </c>
      <c r="F27" s="15">
        <v>2120</v>
      </c>
      <c r="G27" s="75"/>
      <c r="H27" s="241">
        <v>1118</v>
      </c>
      <c r="I27" s="241">
        <v>1191</v>
      </c>
      <c r="J27" s="16">
        <v>2271</v>
      </c>
      <c r="K27" s="18">
        <f t="shared" ref="K27:K32" si="12">SUM(C27:J27)</f>
        <v>15458</v>
      </c>
    </row>
    <row r="28" spans="1:11" s="58" customFormat="1" ht="15" customHeight="1" thickBot="1" x14ac:dyDescent="0.3">
      <c r="A28" s="33" t="s">
        <v>4</v>
      </c>
      <c r="B28" s="213">
        <f>B27+1</f>
        <v>42808</v>
      </c>
      <c r="C28" s="14">
        <v>616</v>
      </c>
      <c r="D28" s="241">
        <v>135</v>
      </c>
      <c r="E28" s="169">
        <v>78</v>
      </c>
      <c r="F28" s="15">
        <v>254</v>
      </c>
      <c r="G28" s="75">
        <v>246</v>
      </c>
      <c r="H28" s="241">
        <v>110</v>
      </c>
      <c r="I28" s="241">
        <v>20</v>
      </c>
      <c r="J28" s="16">
        <v>205</v>
      </c>
      <c r="K28" s="20">
        <f t="shared" si="12"/>
        <v>1664</v>
      </c>
    </row>
    <row r="29" spans="1:11" s="58" customFormat="1" ht="15" customHeight="1" thickBot="1" x14ac:dyDescent="0.3">
      <c r="A29" s="33" t="s">
        <v>5</v>
      </c>
      <c r="B29" s="213">
        <f t="shared" ref="B29:B33" si="13">B28+1</f>
        <v>42809</v>
      </c>
      <c r="C29" s="14">
        <v>4624</v>
      </c>
      <c r="D29" s="241">
        <v>1499</v>
      </c>
      <c r="E29" s="169">
        <v>896</v>
      </c>
      <c r="F29" s="15">
        <v>2111</v>
      </c>
      <c r="G29" s="75"/>
      <c r="H29" s="241">
        <v>1072</v>
      </c>
      <c r="I29" s="241">
        <v>993</v>
      </c>
      <c r="J29" s="16">
        <v>1987</v>
      </c>
      <c r="K29" s="20">
        <f t="shared" si="12"/>
        <v>13182</v>
      </c>
    </row>
    <row r="30" spans="1:11" s="58" customFormat="1" ht="15" customHeight="1" thickBot="1" x14ac:dyDescent="0.3">
      <c r="A30" s="33" t="s">
        <v>6</v>
      </c>
      <c r="B30" s="213">
        <f t="shared" si="13"/>
        <v>42810</v>
      </c>
      <c r="C30" s="14">
        <v>5510</v>
      </c>
      <c r="D30" s="241">
        <v>1609</v>
      </c>
      <c r="E30" s="169">
        <v>1046</v>
      </c>
      <c r="F30" s="15">
        <v>2095</v>
      </c>
      <c r="G30" s="75"/>
      <c r="H30" s="241">
        <v>1068</v>
      </c>
      <c r="I30" s="241">
        <v>1154</v>
      </c>
      <c r="J30" s="16">
        <v>2292</v>
      </c>
      <c r="K30" s="20">
        <f t="shared" si="12"/>
        <v>14774</v>
      </c>
    </row>
    <row r="31" spans="1:11" s="58" customFormat="1" ht="15" customHeight="1" thickBot="1" x14ac:dyDescent="0.3">
      <c r="A31" s="33" t="s">
        <v>0</v>
      </c>
      <c r="B31" s="213">
        <f t="shared" si="13"/>
        <v>42811</v>
      </c>
      <c r="C31" s="21">
        <v>5951</v>
      </c>
      <c r="D31" s="241">
        <v>1513</v>
      </c>
      <c r="E31" s="170">
        <v>989</v>
      </c>
      <c r="F31" s="15">
        <v>2085</v>
      </c>
      <c r="G31" s="75"/>
      <c r="H31" s="241">
        <v>1001</v>
      </c>
      <c r="I31" s="241">
        <v>992</v>
      </c>
      <c r="J31" s="16">
        <v>1906</v>
      </c>
      <c r="K31" s="20">
        <f t="shared" si="12"/>
        <v>14437</v>
      </c>
    </row>
    <row r="32" spans="1:11" s="58" customFormat="1" ht="15" customHeight="1" outlineLevel="1" thickBot="1" x14ac:dyDescent="0.3">
      <c r="A32" s="33" t="s">
        <v>1</v>
      </c>
      <c r="B32" s="213">
        <f t="shared" si="13"/>
        <v>42812</v>
      </c>
      <c r="C32" s="21">
        <v>2444</v>
      </c>
      <c r="D32" s="21"/>
      <c r="E32" s="21"/>
      <c r="F32" s="22"/>
      <c r="G32" s="22">
        <v>1226</v>
      </c>
      <c r="H32" s="21"/>
      <c r="I32" s="21"/>
      <c r="J32" s="23"/>
      <c r="K32" s="20">
        <f t="shared" si="12"/>
        <v>3670</v>
      </c>
    </row>
    <row r="33" spans="1:12" s="58" customFormat="1" ht="15" customHeight="1" outlineLevel="1" thickBot="1" x14ac:dyDescent="0.3">
      <c r="A33" s="33" t="s">
        <v>2</v>
      </c>
      <c r="B33" s="213">
        <f t="shared" si="13"/>
        <v>42813</v>
      </c>
      <c r="C33" s="26">
        <v>2263</v>
      </c>
      <c r="D33" s="26"/>
      <c r="E33" s="26"/>
      <c r="F33" s="27"/>
      <c r="G33" s="27">
        <v>865</v>
      </c>
      <c r="H33" s="26"/>
      <c r="I33" s="26"/>
      <c r="J33" s="28"/>
      <c r="K33" s="20">
        <f t="shared" ref="K33" si="14">SUM(C33:J33)</f>
        <v>3128</v>
      </c>
    </row>
    <row r="34" spans="1:12" s="58" customFormat="1" ht="15" customHeight="1" outlineLevel="1" thickBot="1" x14ac:dyDescent="0.3">
      <c r="A34" s="196" t="s">
        <v>25</v>
      </c>
      <c r="B34" s="388" t="s">
        <v>30</v>
      </c>
      <c r="C34" s="133">
        <f>SUM(C27:C33)</f>
        <v>27394</v>
      </c>
      <c r="D34" s="133">
        <f t="shared" ref="D34:J34" si="15">SUM(D27:D33)</f>
        <v>6433</v>
      </c>
      <c r="E34" s="133">
        <f t="shared" si="15"/>
        <v>4104</v>
      </c>
      <c r="F34" s="133">
        <f t="shared" si="15"/>
        <v>8665</v>
      </c>
      <c r="G34" s="133">
        <f t="shared" si="15"/>
        <v>2337</v>
      </c>
      <c r="H34" s="133">
        <f t="shared" si="15"/>
        <v>4369</v>
      </c>
      <c r="I34" s="133">
        <f t="shared" si="15"/>
        <v>4350</v>
      </c>
      <c r="J34" s="133">
        <f t="shared" si="15"/>
        <v>8661</v>
      </c>
      <c r="K34" s="137">
        <f t="shared" ref="K34" si="16">SUM(K27:K33)</f>
        <v>66313</v>
      </c>
    </row>
    <row r="35" spans="1:12" s="58" customFormat="1" ht="15" customHeight="1" outlineLevel="1" thickBot="1" x14ac:dyDescent="0.3">
      <c r="A35" s="127" t="s">
        <v>27</v>
      </c>
      <c r="B35" s="389"/>
      <c r="C35" s="128">
        <f>AVERAGE(C27:C33)</f>
        <v>3913.4285714285716</v>
      </c>
      <c r="D35" s="128">
        <f t="shared" ref="D35:J35" si="17">AVERAGE(D27:D33)</f>
        <v>1286.5999999999999</v>
      </c>
      <c r="E35" s="128">
        <f t="shared" si="17"/>
        <v>820.8</v>
      </c>
      <c r="F35" s="128">
        <f t="shared" si="17"/>
        <v>1733</v>
      </c>
      <c r="G35" s="128">
        <f t="shared" si="17"/>
        <v>779</v>
      </c>
      <c r="H35" s="128">
        <f t="shared" si="17"/>
        <v>873.8</v>
      </c>
      <c r="I35" s="128">
        <f t="shared" si="17"/>
        <v>870</v>
      </c>
      <c r="J35" s="128">
        <f t="shared" si="17"/>
        <v>1732.2</v>
      </c>
      <c r="K35" s="132">
        <f t="shared" ref="K35" si="18">AVERAGE(K27:K33)</f>
        <v>9473.2857142857138</v>
      </c>
    </row>
    <row r="36" spans="1:12" s="58" customFormat="1" ht="15" customHeight="1" thickBot="1" x14ac:dyDescent="0.3">
      <c r="A36" s="34" t="s">
        <v>24</v>
      </c>
      <c r="B36" s="389"/>
      <c r="C36" s="35">
        <f>SUM(C27:C31)</f>
        <v>22687</v>
      </c>
      <c r="D36" s="35">
        <f t="shared" ref="D36:J36" si="19">SUM(D27:D31)</f>
        <v>6433</v>
      </c>
      <c r="E36" s="35">
        <f t="shared" si="19"/>
        <v>4104</v>
      </c>
      <c r="F36" s="35">
        <f t="shared" si="19"/>
        <v>8665</v>
      </c>
      <c r="G36" s="35">
        <f>SUM(G27:G31)</f>
        <v>246</v>
      </c>
      <c r="H36" s="35">
        <f t="shared" si="19"/>
        <v>4369</v>
      </c>
      <c r="I36" s="35">
        <f t="shared" si="19"/>
        <v>4350</v>
      </c>
      <c r="J36" s="35">
        <f t="shared" si="19"/>
        <v>8661</v>
      </c>
      <c r="K36" s="39">
        <f>SUM(K27:K31)</f>
        <v>59515</v>
      </c>
    </row>
    <row r="37" spans="1:12" s="58" customFormat="1" ht="15" customHeight="1" thickBot="1" x14ac:dyDescent="0.3">
      <c r="A37" s="34" t="s">
        <v>26</v>
      </c>
      <c r="B37" s="390"/>
      <c r="C37" s="40">
        <f>AVERAGE(C27:C31)</f>
        <v>4537.3999999999996</v>
      </c>
      <c r="D37" s="40">
        <f t="shared" ref="D37:J37" si="20">AVERAGE(D27:D31)</f>
        <v>1286.5999999999999</v>
      </c>
      <c r="E37" s="40">
        <f t="shared" si="20"/>
        <v>820.8</v>
      </c>
      <c r="F37" s="40">
        <f t="shared" si="20"/>
        <v>1733</v>
      </c>
      <c r="G37" s="40">
        <f>AVERAGE(G27:G33)</f>
        <v>779</v>
      </c>
      <c r="H37" s="40">
        <f t="shared" si="20"/>
        <v>873.8</v>
      </c>
      <c r="I37" s="40">
        <f t="shared" si="20"/>
        <v>870</v>
      </c>
      <c r="J37" s="40">
        <f t="shared" si="20"/>
        <v>1732.2</v>
      </c>
      <c r="K37" s="44">
        <f t="shared" ref="K37" si="21">AVERAGE(K27:K31)</f>
        <v>11903</v>
      </c>
    </row>
    <row r="38" spans="1:12" s="58" customFormat="1" ht="15" customHeight="1" thickBot="1" x14ac:dyDescent="0.3">
      <c r="A38" s="33" t="s">
        <v>3</v>
      </c>
      <c r="B38" s="214">
        <f>B33+1</f>
        <v>42814</v>
      </c>
      <c r="C38" s="14">
        <v>5191</v>
      </c>
      <c r="D38" s="14">
        <v>1617</v>
      </c>
      <c r="E38" s="17">
        <v>1108</v>
      </c>
      <c r="F38" s="146">
        <v>2073</v>
      </c>
      <c r="G38" s="20"/>
      <c r="H38" s="14">
        <v>994</v>
      </c>
      <c r="I38" s="14">
        <v>979</v>
      </c>
      <c r="J38" s="16">
        <v>2081</v>
      </c>
      <c r="K38" s="18">
        <f t="shared" ref="K38:K44" si="22">SUM(C38:J38)</f>
        <v>14043</v>
      </c>
    </row>
    <row r="39" spans="1:12" s="58" customFormat="1" ht="15" customHeight="1" thickBot="1" x14ac:dyDescent="0.3">
      <c r="A39" s="33" t="s">
        <v>4</v>
      </c>
      <c r="B39" s="215">
        <f>B38+1</f>
        <v>42815</v>
      </c>
      <c r="C39" s="14">
        <v>6170</v>
      </c>
      <c r="D39" s="14">
        <v>1812</v>
      </c>
      <c r="E39" s="17">
        <v>1129</v>
      </c>
      <c r="F39" s="75">
        <v>2145</v>
      </c>
      <c r="G39" s="18"/>
      <c r="H39" s="14">
        <v>1123</v>
      </c>
      <c r="I39" s="14">
        <v>1147</v>
      </c>
      <c r="J39" s="16">
        <v>2385</v>
      </c>
      <c r="K39" s="20">
        <f t="shared" si="22"/>
        <v>15911</v>
      </c>
    </row>
    <row r="40" spans="1:12" s="58" customFormat="1" ht="15" customHeight="1" thickBot="1" x14ac:dyDescent="0.3">
      <c r="A40" s="33" t="s">
        <v>5</v>
      </c>
      <c r="B40" s="215">
        <f t="shared" ref="B40:B44" si="23">B39+1</f>
        <v>42816</v>
      </c>
      <c r="C40" s="14">
        <v>6043</v>
      </c>
      <c r="D40" s="14">
        <v>1756</v>
      </c>
      <c r="E40" s="17">
        <v>1047</v>
      </c>
      <c r="F40" s="75">
        <v>2013</v>
      </c>
      <c r="G40" s="18"/>
      <c r="H40" s="14">
        <v>1048</v>
      </c>
      <c r="I40" s="14">
        <v>1124</v>
      </c>
      <c r="J40" s="16">
        <v>2230</v>
      </c>
      <c r="K40" s="20">
        <f t="shared" si="22"/>
        <v>15261</v>
      </c>
    </row>
    <row r="41" spans="1:12" s="58" customFormat="1" ht="15" customHeight="1" thickBot="1" x14ac:dyDescent="0.3">
      <c r="A41" s="33" t="s">
        <v>6</v>
      </c>
      <c r="B41" s="215">
        <f t="shared" si="23"/>
        <v>42817</v>
      </c>
      <c r="C41" s="14">
        <v>5410</v>
      </c>
      <c r="D41" s="14">
        <v>1739</v>
      </c>
      <c r="E41" s="17">
        <v>1026</v>
      </c>
      <c r="F41" s="75">
        <v>1977</v>
      </c>
      <c r="G41" s="18"/>
      <c r="H41" s="14">
        <v>1123</v>
      </c>
      <c r="I41" s="14">
        <v>1154</v>
      </c>
      <c r="J41" s="16">
        <v>2196</v>
      </c>
      <c r="K41" s="20">
        <f t="shared" si="22"/>
        <v>14625</v>
      </c>
    </row>
    <row r="42" spans="1:12" s="58" customFormat="1" ht="15" customHeight="1" thickBot="1" x14ac:dyDescent="0.3">
      <c r="A42" s="33" t="s">
        <v>0</v>
      </c>
      <c r="B42" s="215">
        <f t="shared" si="23"/>
        <v>42818</v>
      </c>
      <c r="C42" s="21">
        <v>5251</v>
      </c>
      <c r="D42" s="21">
        <v>1398</v>
      </c>
      <c r="E42" s="24">
        <v>959</v>
      </c>
      <c r="F42" s="76">
        <v>2161</v>
      </c>
      <c r="G42" s="18"/>
      <c r="H42" s="14">
        <v>1033</v>
      </c>
      <c r="I42" s="14">
        <v>1056</v>
      </c>
      <c r="J42" s="16">
        <v>1891</v>
      </c>
      <c r="K42" s="20">
        <f t="shared" si="22"/>
        <v>13749</v>
      </c>
    </row>
    <row r="43" spans="1:12" s="58" customFormat="1" ht="15" customHeight="1" outlineLevel="1" thickBot="1" x14ac:dyDescent="0.3">
      <c r="A43" s="33" t="s">
        <v>1</v>
      </c>
      <c r="B43" s="215">
        <f t="shared" si="23"/>
        <v>42819</v>
      </c>
      <c r="C43" s="21">
        <v>3632</v>
      </c>
      <c r="D43" s="21"/>
      <c r="E43" s="21"/>
      <c r="F43" s="76"/>
      <c r="G43" s="25">
        <v>1785</v>
      </c>
      <c r="H43" s="21"/>
      <c r="I43" s="21"/>
      <c r="J43" s="23"/>
      <c r="K43" s="20">
        <f t="shared" si="22"/>
        <v>5417</v>
      </c>
      <c r="L43" s="147"/>
    </row>
    <row r="44" spans="1:12" s="58" customFormat="1" ht="15" customHeight="1" outlineLevel="1" thickBot="1" x14ac:dyDescent="0.3">
      <c r="A44" s="33" t="s">
        <v>2</v>
      </c>
      <c r="B44" s="215">
        <f t="shared" si="23"/>
        <v>42820</v>
      </c>
      <c r="C44" s="26">
        <v>2322</v>
      </c>
      <c r="D44" s="26"/>
      <c r="E44" s="26"/>
      <c r="F44" s="77"/>
      <c r="G44" s="70">
        <v>886</v>
      </c>
      <c r="H44" s="26"/>
      <c r="I44" s="26"/>
      <c r="J44" s="28"/>
      <c r="K44" s="78">
        <f t="shared" si="22"/>
        <v>3208</v>
      </c>
      <c r="L44" s="147"/>
    </row>
    <row r="45" spans="1:12" s="58" customFormat="1" ht="15" customHeight="1" outlineLevel="1" thickBot="1" x14ac:dyDescent="0.3">
      <c r="A45" s="196" t="s">
        <v>25</v>
      </c>
      <c r="B45" s="388" t="s">
        <v>31</v>
      </c>
      <c r="C45" s="133">
        <f t="shared" ref="C45:K45" si="24">SUM(C38:C44)</f>
        <v>34019</v>
      </c>
      <c r="D45" s="133">
        <f t="shared" si="24"/>
        <v>8322</v>
      </c>
      <c r="E45" s="133">
        <f t="shared" si="24"/>
        <v>5269</v>
      </c>
      <c r="F45" s="133">
        <f t="shared" si="24"/>
        <v>10369</v>
      </c>
      <c r="G45" s="133">
        <f t="shared" si="24"/>
        <v>2671</v>
      </c>
      <c r="H45" s="133">
        <f t="shared" si="24"/>
        <v>5321</v>
      </c>
      <c r="I45" s="133">
        <f t="shared" si="24"/>
        <v>5460</v>
      </c>
      <c r="J45" s="133">
        <f t="shared" si="24"/>
        <v>10783</v>
      </c>
      <c r="K45" s="137">
        <f t="shared" si="24"/>
        <v>82214</v>
      </c>
    </row>
    <row r="46" spans="1:12" s="58" customFormat="1" ht="15" customHeight="1" outlineLevel="1" thickBot="1" x14ac:dyDescent="0.3">
      <c r="A46" s="127" t="s">
        <v>27</v>
      </c>
      <c r="B46" s="389"/>
      <c r="C46" s="128">
        <f t="shared" ref="C46:K46" si="25">AVERAGE(C38:C44)</f>
        <v>4859.8571428571431</v>
      </c>
      <c r="D46" s="128">
        <f t="shared" si="25"/>
        <v>1664.4</v>
      </c>
      <c r="E46" s="128">
        <f t="shared" si="25"/>
        <v>1053.8</v>
      </c>
      <c r="F46" s="128">
        <f t="shared" si="25"/>
        <v>2073.8000000000002</v>
      </c>
      <c r="G46" s="128">
        <f t="shared" si="25"/>
        <v>1335.5</v>
      </c>
      <c r="H46" s="128">
        <f t="shared" si="25"/>
        <v>1064.2</v>
      </c>
      <c r="I46" s="128">
        <f t="shared" si="25"/>
        <v>1092</v>
      </c>
      <c r="J46" s="128">
        <f t="shared" si="25"/>
        <v>2156.6</v>
      </c>
      <c r="K46" s="132">
        <f t="shared" si="25"/>
        <v>11744.857142857143</v>
      </c>
    </row>
    <row r="47" spans="1:12" s="58" customFormat="1" ht="15" customHeight="1" thickBot="1" x14ac:dyDescent="0.3">
      <c r="A47" s="34" t="s">
        <v>24</v>
      </c>
      <c r="B47" s="389"/>
      <c r="C47" s="35">
        <f t="shared" ref="C47:K47" si="26">SUM(C38:C42)</f>
        <v>28065</v>
      </c>
      <c r="D47" s="35">
        <f t="shared" si="26"/>
        <v>8322</v>
      </c>
      <c r="E47" s="35">
        <f t="shared" si="26"/>
        <v>5269</v>
      </c>
      <c r="F47" s="35">
        <f t="shared" si="26"/>
        <v>10369</v>
      </c>
      <c r="G47" s="35">
        <f t="shared" si="26"/>
        <v>0</v>
      </c>
      <c r="H47" s="35">
        <f t="shared" si="26"/>
        <v>5321</v>
      </c>
      <c r="I47" s="35">
        <f t="shared" si="26"/>
        <v>5460</v>
      </c>
      <c r="J47" s="35">
        <f t="shared" si="26"/>
        <v>10783</v>
      </c>
      <c r="K47" s="39">
        <f t="shared" si="26"/>
        <v>73589</v>
      </c>
    </row>
    <row r="48" spans="1:12" s="58" customFormat="1" ht="15" customHeight="1" thickBot="1" x14ac:dyDescent="0.3">
      <c r="A48" s="34" t="s">
        <v>26</v>
      </c>
      <c r="B48" s="390"/>
      <c r="C48" s="40">
        <f t="shared" ref="C48:K48" si="27">AVERAGE(C38:C42)</f>
        <v>5613</v>
      </c>
      <c r="D48" s="240">
        <f t="shared" si="27"/>
        <v>1664.4</v>
      </c>
      <c r="E48" s="240">
        <f t="shared" si="27"/>
        <v>1053.8</v>
      </c>
      <c r="F48" s="240">
        <f t="shared" si="27"/>
        <v>2073.8000000000002</v>
      </c>
      <c r="G48" s="40">
        <f>AVERAGE(G38:G44)</f>
        <v>1335.5</v>
      </c>
      <c r="H48" s="240">
        <f t="shared" si="27"/>
        <v>1064.2</v>
      </c>
      <c r="I48" s="240">
        <f t="shared" si="27"/>
        <v>1092</v>
      </c>
      <c r="J48" s="240">
        <f t="shared" si="27"/>
        <v>2156.6</v>
      </c>
      <c r="K48" s="44">
        <f t="shared" si="27"/>
        <v>14717.8</v>
      </c>
    </row>
    <row r="49" spans="1:11" s="58" customFormat="1" ht="15" customHeight="1" x14ac:dyDescent="0.25">
      <c r="A49" s="33" t="s">
        <v>3</v>
      </c>
      <c r="B49" s="214">
        <f>B44+1</f>
        <v>42821</v>
      </c>
      <c r="C49" s="300">
        <v>4686</v>
      </c>
      <c r="D49" s="299">
        <v>1545</v>
      </c>
      <c r="E49" s="299">
        <v>1033</v>
      </c>
      <c r="F49" s="301">
        <v>2075</v>
      </c>
      <c r="G49" s="302"/>
      <c r="H49" s="299">
        <v>1064</v>
      </c>
      <c r="I49" s="299">
        <v>1168</v>
      </c>
      <c r="J49" s="299">
        <v>2288</v>
      </c>
      <c r="K49" s="66">
        <f>SUM(C49:J49)</f>
        <v>13859</v>
      </c>
    </row>
    <row r="50" spans="1:11" s="58" customFormat="1" ht="15" customHeight="1" x14ac:dyDescent="0.25">
      <c r="A50" s="179" t="s">
        <v>4</v>
      </c>
      <c r="B50" s="215">
        <f>B49+1</f>
        <v>42822</v>
      </c>
      <c r="C50" s="303">
        <v>4900</v>
      </c>
      <c r="D50" s="304">
        <v>1601</v>
      </c>
      <c r="E50" s="305">
        <v>1035</v>
      </c>
      <c r="F50" s="306">
        <v>1847</v>
      </c>
      <c r="G50" s="306"/>
      <c r="H50" s="305">
        <v>964</v>
      </c>
      <c r="I50" s="305">
        <v>1144</v>
      </c>
      <c r="J50" s="307">
        <v>2304</v>
      </c>
      <c r="K50" s="18">
        <f>SUM(C50:J50)</f>
        <v>13795</v>
      </c>
    </row>
    <row r="51" spans="1:11" s="58" customFormat="1" ht="15" customHeight="1" x14ac:dyDescent="0.25">
      <c r="A51" s="179" t="s">
        <v>5</v>
      </c>
      <c r="B51" s="215">
        <f t="shared" ref="B51:B55" si="28">B50+1</f>
        <v>42823</v>
      </c>
      <c r="C51" s="303">
        <v>5584</v>
      </c>
      <c r="D51" s="308">
        <v>1684</v>
      </c>
      <c r="E51" s="305">
        <v>1056</v>
      </c>
      <c r="F51" s="306">
        <v>2025</v>
      </c>
      <c r="G51" s="306"/>
      <c r="H51" s="305">
        <v>1103</v>
      </c>
      <c r="I51" s="305">
        <v>1200</v>
      </c>
      <c r="J51" s="307">
        <v>2082</v>
      </c>
      <c r="K51" s="18">
        <f t="shared" ref="K51:K52" si="29">SUM(C51:J51)</f>
        <v>14734</v>
      </c>
    </row>
    <row r="52" spans="1:11" s="58" customFormat="1" ht="15" customHeight="1" x14ac:dyDescent="0.25">
      <c r="A52" s="179" t="s">
        <v>6</v>
      </c>
      <c r="B52" s="215">
        <f t="shared" si="28"/>
        <v>42824</v>
      </c>
      <c r="C52" s="309">
        <v>5522</v>
      </c>
      <c r="D52" s="308">
        <v>1689</v>
      </c>
      <c r="E52" s="305">
        <v>1075</v>
      </c>
      <c r="F52" s="306">
        <v>2071</v>
      </c>
      <c r="G52" s="306"/>
      <c r="H52" s="305">
        <v>1211</v>
      </c>
      <c r="I52" s="305">
        <v>1154</v>
      </c>
      <c r="J52" s="307">
        <v>2242</v>
      </c>
      <c r="K52" s="18">
        <f t="shared" si="29"/>
        <v>14964</v>
      </c>
    </row>
    <row r="53" spans="1:11" s="58" customFormat="1" ht="15" customHeight="1" thickBot="1" x14ac:dyDescent="0.3">
      <c r="A53" s="33" t="s">
        <v>0</v>
      </c>
      <c r="B53" s="217">
        <f t="shared" si="28"/>
        <v>42825</v>
      </c>
      <c r="C53" s="305">
        <v>4610</v>
      </c>
      <c r="D53" s="308">
        <v>1383</v>
      </c>
      <c r="E53" s="305">
        <v>932</v>
      </c>
      <c r="F53" s="306">
        <v>1831</v>
      </c>
      <c r="G53" s="306"/>
      <c r="H53" s="305">
        <v>904</v>
      </c>
      <c r="I53" s="305">
        <v>983</v>
      </c>
      <c r="J53" s="307">
        <v>1816</v>
      </c>
      <c r="K53" s="18">
        <f>SUM(C53:J53)</f>
        <v>12459</v>
      </c>
    </row>
    <row r="54" spans="1:11" s="58" customFormat="1" ht="15" hidden="1" customHeight="1" outlineLevel="1" x14ac:dyDescent="0.25">
      <c r="A54" s="33" t="s">
        <v>1</v>
      </c>
      <c r="B54" s="217">
        <f t="shared" si="28"/>
        <v>42826</v>
      </c>
      <c r="C54" s="21"/>
      <c r="D54" s="21"/>
      <c r="E54" s="21"/>
      <c r="F54" s="22"/>
      <c r="G54" s="22"/>
      <c r="H54" s="21"/>
      <c r="I54" s="21"/>
      <c r="J54" s="23"/>
      <c r="K54" s="18">
        <f>SUM(C54:J54)</f>
        <v>0</v>
      </c>
    </row>
    <row r="55" spans="1:11" s="58" customFormat="1" ht="15" hidden="1" customHeight="1" outlineLevel="1" thickBot="1" x14ac:dyDescent="0.3">
      <c r="A55" s="179" t="s">
        <v>2</v>
      </c>
      <c r="B55" s="217">
        <f t="shared" si="28"/>
        <v>42827</v>
      </c>
      <c r="C55" s="26"/>
      <c r="D55" s="26"/>
      <c r="E55" s="26"/>
      <c r="F55" s="27"/>
      <c r="G55" s="27"/>
      <c r="H55" s="26"/>
      <c r="I55" s="26"/>
      <c r="J55" s="28"/>
      <c r="K55" s="189">
        <f>SUM(C55:J55)</f>
        <v>0</v>
      </c>
    </row>
    <row r="56" spans="1:11" s="58" customFormat="1" ht="15" customHeight="1" outlineLevel="1" thickBot="1" x14ac:dyDescent="0.3">
      <c r="A56" s="196" t="s">
        <v>25</v>
      </c>
      <c r="B56" s="388" t="s">
        <v>32</v>
      </c>
      <c r="C56" s="133">
        <f>SUM(C49:C55)</f>
        <v>25302</v>
      </c>
      <c r="D56" s="133">
        <f t="shared" ref="D56:J56" si="30">SUM(D49:D55)</f>
        <v>7902</v>
      </c>
      <c r="E56" s="133">
        <f t="shared" si="30"/>
        <v>5131</v>
      </c>
      <c r="F56" s="133">
        <f t="shared" si="30"/>
        <v>9849</v>
      </c>
      <c r="G56" s="133">
        <f t="shared" si="30"/>
        <v>0</v>
      </c>
      <c r="H56" s="133">
        <f t="shared" si="30"/>
        <v>5246</v>
      </c>
      <c r="I56" s="133">
        <f t="shared" si="30"/>
        <v>5649</v>
      </c>
      <c r="J56" s="133">
        <f t="shared" si="30"/>
        <v>10732</v>
      </c>
      <c r="K56" s="133">
        <f t="shared" ref="K56" si="31">SUM(K49:K55)</f>
        <v>69811</v>
      </c>
    </row>
    <row r="57" spans="1:11" s="58" customFormat="1" ht="15" customHeight="1" outlineLevel="1" thickBot="1" x14ac:dyDescent="0.3">
      <c r="A57" s="127" t="s">
        <v>27</v>
      </c>
      <c r="B57" s="389"/>
      <c r="C57" s="128">
        <f t="shared" ref="C57:J57" si="32">AVERAGE(C49:C55)</f>
        <v>5060.3999999999996</v>
      </c>
      <c r="D57" s="128">
        <f t="shared" si="32"/>
        <v>1580.4</v>
      </c>
      <c r="E57" s="128">
        <f t="shared" si="32"/>
        <v>1026.2</v>
      </c>
      <c r="F57" s="128">
        <f t="shared" si="32"/>
        <v>1969.8</v>
      </c>
      <c r="G57" s="128" t="e">
        <f t="shared" si="32"/>
        <v>#DIV/0!</v>
      </c>
      <c r="H57" s="128">
        <f t="shared" si="32"/>
        <v>1049.2</v>
      </c>
      <c r="I57" s="128">
        <f t="shared" si="32"/>
        <v>1129.8</v>
      </c>
      <c r="J57" s="128">
        <f t="shared" si="32"/>
        <v>2146.4</v>
      </c>
      <c r="K57" s="128">
        <f t="shared" ref="K57" si="33">AVERAGE(K49:K55)</f>
        <v>9973</v>
      </c>
    </row>
    <row r="58" spans="1:11" s="58" customFormat="1" ht="15" customHeight="1" thickBot="1" x14ac:dyDescent="0.3">
      <c r="A58" s="34" t="s">
        <v>24</v>
      </c>
      <c r="B58" s="389"/>
      <c r="C58" s="35">
        <f t="shared" ref="C58:J58" si="34">SUM(C49:C53)</f>
        <v>25302</v>
      </c>
      <c r="D58" s="35">
        <f t="shared" si="34"/>
        <v>7902</v>
      </c>
      <c r="E58" s="35">
        <f t="shared" si="34"/>
        <v>5131</v>
      </c>
      <c r="F58" s="35">
        <f t="shared" si="34"/>
        <v>9849</v>
      </c>
      <c r="G58" s="35">
        <f t="shared" si="34"/>
        <v>0</v>
      </c>
      <c r="H58" s="35">
        <f t="shared" si="34"/>
        <v>5246</v>
      </c>
      <c r="I58" s="35">
        <f t="shared" si="34"/>
        <v>5649</v>
      </c>
      <c r="J58" s="35">
        <f t="shared" si="34"/>
        <v>10732</v>
      </c>
      <c r="K58" s="35">
        <f t="shared" ref="K58" si="35">SUM(K49:K53)</f>
        <v>69811</v>
      </c>
    </row>
    <row r="59" spans="1:11" s="58" customFormat="1" ht="15" customHeight="1" thickBot="1" x14ac:dyDescent="0.3">
      <c r="A59" s="34" t="s">
        <v>26</v>
      </c>
      <c r="B59" s="390"/>
      <c r="C59" s="40">
        <f t="shared" ref="C59" si="36">AVERAGE(C49:C53)</f>
        <v>5060.3999999999996</v>
      </c>
      <c r="D59" s="40">
        <f>AVERAGE(D50:D53)</f>
        <v>1589.25</v>
      </c>
      <c r="E59" s="40">
        <f>AVERAGE(E50:E53)</f>
        <v>1024.5</v>
      </c>
      <c r="F59" s="40">
        <f t="shared" ref="F59:K59" si="37">AVERAGE(F49:F53)</f>
        <v>1969.8</v>
      </c>
      <c r="G59" s="40" t="e">
        <f t="shared" si="37"/>
        <v>#DIV/0!</v>
      </c>
      <c r="H59" s="40">
        <f>AVERAGE(H50:H53)</f>
        <v>1045.5</v>
      </c>
      <c r="I59" s="40">
        <f>AVERAGE(I50:I53)</f>
        <v>1120.25</v>
      </c>
      <c r="J59" s="40">
        <f t="shared" si="37"/>
        <v>2146.4</v>
      </c>
      <c r="K59" s="40">
        <f t="shared" si="37"/>
        <v>13962.2</v>
      </c>
    </row>
    <row r="60" spans="1:11" s="58" customFormat="1" ht="15" hidden="1" customHeight="1" thickBot="1" x14ac:dyDescent="0.3">
      <c r="A60" s="179" t="s">
        <v>3</v>
      </c>
      <c r="B60" s="214">
        <f>B55+1</f>
        <v>42828</v>
      </c>
      <c r="C60" s="14"/>
      <c r="D60" s="14"/>
      <c r="E60" s="14"/>
      <c r="F60" s="15"/>
      <c r="G60" s="15"/>
      <c r="H60" s="14"/>
      <c r="I60" s="14"/>
      <c r="J60" s="16"/>
      <c r="K60" s="71">
        <f>SUM(C60:J60)</f>
        <v>0</v>
      </c>
    </row>
    <row r="61" spans="1:11" s="58" customFormat="1" ht="15.75" hidden="1" customHeight="1" thickBot="1" x14ac:dyDescent="0.3">
      <c r="A61" s="179" t="s">
        <v>4</v>
      </c>
      <c r="B61" s="215">
        <f>B60+1</f>
        <v>42829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58" customFormat="1" ht="14.25" hidden="1" customHeight="1" thickBot="1" x14ac:dyDescent="0.3">
      <c r="A62" s="179"/>
      <c r="B62" s="216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5" hidden="1" customHeight="1" thickBot="1" x14ac:dyDescent="0.3">
      <c r="A63" s="179"/>
      <c r="B63" s="216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customHeight="1" thickBot="1" x14ac:dyDescent="0.3">
      <c r="A64" s="33"/>
      <c r="B64" s="216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customHeight="1" outlineLevel="1" thickBot="1" x14ac:dyDescent="0.3">
      <c r="A65" s="33"/>
      <c r="B65" s="216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3.5" hidden="1" customHeight="1" outlineLevel="1" thickBot="1" x14ac:dyDescent="0.3">
      <c r="A66" s="33"/>
      <c r="B66" s="218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5" hidden="1" customHeight="1" outlineLevel="1" thickBot="1" x14ac:dyDescent="0.3">
      <c r="A67" s="196" t="s">
        <v>25</v>
      </c>
      <c r="B67" s="388" t="s">
        <v>37</v>
      </c>
      <c r="C67" s="133">
        <f>SUM(C60:C66)</f>
        <v>0</v>
      </c>
      <c r="D67" s="133">
        <f t="shared" ref="D67:K67" si="38">SUM(D60:D66)</f>
        <v>0</v>
      </c>
      <c r="E67" s="133">
        <f t="shared" si="38"/>
        <v>0</v>
      </c>
      <c r="F67" s="133">
        <f t="shared" si="38"/>
        <v>0</v>
      </c>
      <c r="G67" s="133">
        <f t="shared" si="38"/>
        <v>0</v>
      </c>
      <c r="H67" s="133">
        <f t="shared" si="38"/>
        <v>0</v>
      </c>
      <c r="I67" s="133">
        <f t="shared" si="38"/>
        <v>0</v>
      </c>
      <c r="J67" s="133">
        <f t="shared" si="38"/>
        <v>0</v>
      </c>
      <c r="K67" s="133">
        <f t="shared" si="38"/>
        <v>0</v>
      </c>
    </row>
    <row r="68" spans="1:15" s="58" customFormat="1" ht="15" hidden="1" customHeight="1" outlineLevel="1" thickBot="1" x14ac:dyDescent="0.3">
      <c r="A68" s="127" t="s">
        <v>27</v>
      </c>
      <c r="B68" s="389"/>
      <c r="C68" s="128" t="e">
        <f>AVERAGE(C60:C66)</f>
        <v>#DIV/0!</v>
      </c>
      <c r="D68" s="128" t="e">
        <f t="shared" ref="D68:K68" si="39">AVERAGE(D60:D66)</f>
        <v>#DIV/0!</v>
      </c>
      <c r="E68" s="128" t="e">
        <f t="shared" si="39"/>
        <v>#DIV/0!</v>
      </c>
      <c r="F68" s="128" t="e">
        <f t="shared" si="39"/>
        <v>#DIV/0!</v>
      </c>
      <c r="G68" s="128" t="e">
        <f t="shared" si="39"/>
        <v>#DIV/0!</v>
      </c>
      <c r="H68" s="128" t="e">
        <f t="shared" si="39"/>
        <v>#DIV/0!</v>
      </c>
      <c r="I68" s="128" t="e">
        <f t="shared" si="39"/>
        <v>#DIV/0!</v>
      </c>
      <c r="J68" s="128" t="e">
        <f t="shared" si="39"/>
        <v>#DIV/0!</v>
      </c>
      <c r="K68" s="128">
        <f t="shared" si="39"/>
        <v>0</v>
      </c>
    </row>
    <row r="69" spans="1:15" s="58" customFormat="1" ht="15" hidden="1" customHeight="1" thickBot="1" x14ac:dyDescent="0.3">
      <c r="A69" s="34" t="s">
        <v>24</v>
      </c>
      <c r="B69" s="389"/>
      <c r="C69" s="35">
        <f>SUM(C60:C64)</f>
        <v>0</v>
      </c>
      <c r="D69" s="35">
        <f t="shared" ref="D69:K69" si="40">SUM(D60:D64)</f>
        <v>0</v>
      </c>
      <c r="E69" s="35">
        <f t="shared" si="40"/>
        <v>0</v>
      </c>
      <c r="F69" s="35">
        <f t="shared" si="40"/>
        <v>0</v>
      </c>
      <c r="G69" s="35">
        <f t="shared" si="40"/>
        <v>0</v>
      </c>
      <c r="H69" s="35">
        <f t="shared" si="40"/>
        <v>0</v>
      </c>
      <c r="I69" s="35">
        <f t="shared" si="40"/>
        <v>0</v>
      </c>
      <c r="J69" s="35">
        <f t="shared" si="40"/>
        <v>0</v>
      </c>
      <c r="K69" s="35">
        <f t="shared" si="40"/>
        <v>0</v>
      </c>
    </row>
    <row r="70" spans="1:15" s="58" customFormat="1" ht="15" hidden="1" customHeight="1" thickBot="1" x14ac:dyDescent="0.3">
      <c r="A70" s="34" t="s">
        <v>26</v>
      </c>
      <c r="B70" s="390"/>
      <c r="C70" s="40" t="e">
        <f>AVERAGE(C60:C64)</f>
        <v>#DIV/0!</v>
      </c>
      <c r="D70" s="40" t="e">
        <f t="shared" ref="D70:K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 t="e">
        <f t="shared" si="41"/>
        <v>#DIV/0!</v>
      </c>
      <c r="K70" s="40">
        <f t="shared" si="41"/>
        <v>0</v>
      </c>
    </row>
    <row r="71" spans="1:15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33"/>
      <c r="B72" s="47" t="s">
        <v>8</v>
      </c>
      <c r="C72" s="48" t="s">
        <v>9</v>
      </c>
      <c r="D72" s="48" t="s">
        <v>10</v>
      </c>
      <c r="E72" s="72"/>
      <c r="F72" s="395" t="s">
        <v>69</v>
      </c>
      <c r="G72" s="396"/>
      <c r="H72" s="397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34</v>
      </c>
      <c r="B73" s="234">
        <f>SUM(C58:G58, C47:G47, C36:G36, C25:G25, C14:G14, C69:G69 )</f>
        <v>221825</v>
      </c>
      <c r="C73" s="74">
        <f>SUM(H58:H58, H47:H47, H36:H36, H25:H25, H14:H14, H69:H69)</f>
        <v>23232</v>
      </c>
      <c r="D73" s="74">
        <f>SUM(I58:J58, I47:J47, I36:J36, I25:J25, I14:J14, I69:J69)</f>
        <v>70925</v>
      </c>
      <c r="E73" s="73"/>
      <c r="F73" s="382" t="s">
        <v>34</v>
      </c>
      <c r="G73" s="383"/>
      <c r="H73" s="119">
        <f>SUM(K14, K25, K36, K47, K58, K69)</f>
        <v>315982</v>
      </c>
      <c r="I73" s="73"/>
      <c r="J73" s="73"/>
      <c r="K73" s="73"/>
      <c r="L73" s="73"/>
    </row>
    <row r="74" spans="1:15" ht="30" customHeight="1" x14ac:dyDescent="0.25">
      <c r="A74" s="53" t="s">
        <v>33</v>
      </c>
      <c r="B74" s="232">
        <f>SUM(C56:G56, C45:G45, C34:G34, C23:G23, C12:G12, C67:G67  )</f>
        <v>251595</v>
      </c>
      <c r="C74" s="46">
        <f>SUM(H56:H56, H45:H45, H34:H34, H23:H23, H12:H12, H67:H67 )</f>
        <v>23232</v>
      </c>
      <c r="D74" s="46">
        <f>SUM(I56:J56, I45:J45, I34:J34, I23:J23, I12:J12, I67:J67)</f>
        <v>70925</v>
      </c>
      <c r="E74" s="73"/>
      <c r="F74" s="382" t="s">
        <v>33</v>
      </c>
      <c r="G74" s="383"/>
      <c r="H74" s="120">
        <f>SUM(K56, K45, K34, K23, K12, K67)</f>
        <v>345752</v>
      </c>
      <c r="I74" s="73"/>
      <c r="J74" s="73"/>
      <c r="K74" s="73"/>
      <c r="L74" s="73"/>
    </row>
    <row r="75" spans="1:15" ht="30" customHeight="1" x14ac:dyDescent="0.25">
      <c r="F75" s="382" t="s">
        <v>26</v>
      </c>
      <c r="G75" s="383"/>
      <c r="H75" s="120">
        <f>AVERAGE(K14, K25, K36, K47, K58, K69)</f>
        <v>52663.666666666664</v>
      </c>
    </row>
    <row r="76" spans="1:15" ht="30" customHeight="1" x14ac:dyDescent="0.25">
      <c r="F76" s="382" t="s">
        <v>72</v>
      </c>
      <c r="G76" s="383"/>
      <c r="H76" s="119">
        <f>AVERAGE(K56, K45, K34, K23, K12, K67)</f>
        <v>57625.333333333336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35 K11 K37:K49 K7 K8:K10" formulaRange="1"/>
    <ignoredError sqref="C13:J13" evalError="1" emptyCellReference="1"/>
    <ignoredError sqref="C23:J24 C57 C34 H15:J15 J26 H45:J48 C58 H59:J59 D59:F59 K15 J25 C35 C56" evalError="1"/>
    <ignoredError sqref="C15:G15 C26 C45:G47 G59 C59 C14 C37 C48:F48 C25 E25:G25 E26:H26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8" sqref="G18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7"/>
      <c r="C1" s="398" t="s">
        <v>10</v>
      </c>
      <c r="D1" s="399"/>
      <c r="E1" s="398" t="s">
        <v>16</v>
      </c>
      <c r="F1" s="405"/>
      <c r="G1" s="402" t="s">
        <v>23</v>
      </c>
    </row>
    <row r="2" spans="1:8" ht="14.25" customHeight="1" thickBot="1" x14ac:dyDescent="0.3">
      <c r="A2" s="32"/>
      <c r="B2" s="208"/>
      <c r="C2" s="400"/>
      <c r="D2" s="401"/>
      <c r="E2" s="400"/>
      <c r="F2" s="406"/>
      <c r="G2" s="403"/>
    </row>
    <row r="3" spans="1:8" ht="14.25" customHeight="1" x14ac:dyDescent="0.25">
      <c r="A3" s="384" t="s">
        <v>61</v>
      </c>
      <c r="B3" s="386" t="s">
        <v>62</v>
      </c>
      <c r="C3" s="407" t="s">
        <v>50</v>
      </c>
      <c r="D3" s="432" t="s">
        <v>51</v>
      </c>
      <c r="E3" s="407" t="s">
        <v>64</v>
      </c>
      <c r="F3" s="393" t="s">
        <v>51</v>
      </c>
      <c r="G3" s="403"/>
    </row>
    <row r="4" spans="1:8" ht="15" customHeight="1" thickBot="1" x14ac:dyDescent="0.3">
      <c r="A4" s="385"/>
      <c r="B4" s="387"/>
      <c r="C4" s="408"/>
      <c r="D4" s="433"/>
      <c r="E4" s="408"/>
      <c r="F4" s="394"/>
      <c r="G4" s="403"/>
    </row>
    <row r="5" spans="1:8" s="57" customFormat="1" ht="15.75" hidden="1" customHeight="1" thickBot="1" x14ac:dyDescent="0.3">
      <c r="A5" s="33" t="s">
        <v>3</v>
      </c>
      <c r="B5" s="209"/>
      <c r="C5" s="14"/>
      <c r="D5" s="75"/>
      <c r="E5" s="21"/>
      <c r="F5" s="22"/>
      <c r="G5" s="20">
        <f>SUM(C5:F5)</f>
        <v>0</v>
      </c>
    </row>
    <row r="6" spans="1:8" s="57" customFormat="1" ht="14.25" hidden="1" customHeight="1" thickBot="1" x14ac:dyDescent="0.3">
      <c r="A6" s="33" t="s">
        <v>4</v>
      </c>
      <c r="B6" s="224"/>
      <c r="C6" s="14"/>
      <c r="D6" s="75"/>
      <c r="E6" s="21"/>
      <c r="F6" s="22"/>
      <c r="G6" s="20">
        <f t="shared" ref="G6:G10" si="0">SUM(C6:F6)</f>
        <v>0</v>
      </c>
    </row>
    <row r="7" spans="1:8" s="57" customFormat="1" ht="13.5" customHeight="1" thickBot="1" x14ac:dyDescent="0.3">
      <c r="A7" s="33" t="s">
        <v>5</v>
      </c>
      <c r="B7" s="224">
        <v>42795</v>
      </c>
      <c r="C7" s="14">
        <v>1090</v>
      </c>
      <c r="D7" s="75">
        <v>1014</v>
      </c>
      <c r="E7" s="21">
        <v>645</v>
      </c>
      <c r="F7" s="22">
        <v>678</v>
      </c>
      <c r="G7" s="20">
        <f>SUM(C7:F7)</f>
        <v>3427</v>
      </c>
    </row>
    <row r="8" spans="1:8" s="57" customFormat="1" ht="13.5" customHeight="1" thickBot="1" x14ac:dyDescent="0.3">
      <c r="A8" s="33" t="s">
        <v>6</v>
      </c>
      <c r="B8" s="224">
        <v>42796</v>
      </c>
      <c r="C8" s="14">
        <v>1004</v>
      </c>
      <c r="D8" s="75">
        <v>953</v>
      </c>
      <c r="E8" s="21">
        <v>597</v>
      </c>
      <c r="F8" s="22">
        <v>611</v>
      </c>
      <c r="G8" s="20">
        <f t="shared" si="0"/>
        <v>3165</v>
      </c>
      <c r="H8" s="180"/>
    </row>
    <row r="9" spans="1:8" s="57" customFormat="1" ht="13.5" customHeight="1" thickBot="1" x14ac:dyDescent="0.3">
      <c r="A9" s="33" t="s">
        <v>0</v>
      </c>
      <c r="B9" s="224">
        <v>42797</v>
      </c>
      <c r="C9" s="14">
        <v>1002</v>
      </c>
      <c r="D9" s="75">
        <v>935</v>
      </c>
      <c r="E9" s="21">
        <v>585</v>
      </c>
      <c r="F9" s="22">
        <v>590</v>
      </c>
      <c r="G9" s="20">
        <f t="shared" si="0"/>
        <v>3112</v>
      </c>
      <c r="H9" s="180"/>
    </row>
    <row r="10" spans="1:8" s="57" customFormat="1" ht="14.25" customHeight="1" outlineLevel="1" thickBot="1" x14ac:dyDescent="0.3">
      <c r="A10" s="33" t="s">
        <v>1</v>
      </c>
      <c r="B10" s="224">
        <v>42798</v>
      </c>
      <c r="C10" s="21"/>
      <c r="D10" s="76">
        <v>183</v>
      </c>
      <c r="E10" s="21"/>
      <c r="F10" s="22">
        <v>207</v>
      </c>
      <c r="G10" s="20">
        <f t="shared" si="0"/>
        <v>390</v>
      </c>
      <c r="H10" s="180"/>
    </row>
    <row r="11" spans="1:8" s="57" customFormat="1" ht="15" customHeight="1" outlineLevel="1" thickBot="1" x14ac:dyDescent="0.3">
      <c r="A11" s="33" t="s">
        <v>2</v>
      </c>
      <c r="B11" s="224">
        <v>42799</v>
      </c>
      <c r="C11" s="26"/>
      <c r="D11" s="77">
        <v>194</v>
      </c>
      <c r="E11" s="26"/>
      <c r="F11" s="27">
        <v>248</v>
      </c>
      <c r="G11" s="20">
        <f t="shared" ref="G11" si="1">SUM(C11:F11)</f>
        <v>442</v>
      </c>
      <c r="H11" s="180"/>
    </row>
    <row r="12" spans="1:8" s="58" customFormat="1" ht="15" customHeight="1" outlineLevel="1" thickBot="1" x14ac:dyDescent="0.3">
      <c r="A12" s="196" t="s">
        <v>25</v>
      </c>
      <c r="B12" s="388" t="s">
        <v>28</v>
      </c>
      <c r="C12" s="133">
        <f>SUM(C5:C11)</f>
        <v>3096</v>
      </c>
      <c r="D12" s="140">
        <f>SUM(D5:D11)</f>
        <v>3279</v>
      </c>
      <c r="E12" s="133">
        <f>SUM(E5:E11)</f>
        <v>1827</v>
      </c>
      <c r="F12" s="133">
        <f>SUM(F5:F11)</f>
        <v>2334</v>
      </c>
      <c r="G12" s="137">
        <f>SUM(G5:G11)</f>
        <v>10536</v>
      </c>
    </row>
    <row r="13" spans="1:8" s="58" customFormat="1" ht="15" customHeight="1" outlineLevel="1" thickBot="1" x14ac:dyDescent="0.3">
      <c r="A13" s="127" t="s">
        <v>27</v>
      </c>
      <c r="B13" s="389"/>
      <c r="C13" s="128">
        <f>AVERAGE(C5:C11)</f>
        <v>1032</v>
      </c>
      <c r="D13" s="141">
        <f>AVERAGE(D5:D11)</f>
        <v>655.8</v>
      </c>
      <c r="E13" s="128">
        <f>AVERAGE(E5:E11)</f>
        <v>609</v>
      </c>
      <c r="F13" s="128">
        <f>AVERAGE(F5:F11)</f>
        <v>466.8</v>
      </c>
      <c r="G13" s="132">
        <f>AVERAGE(G5:G11)</f>
        <v>1505.1428571428571</v>
      </c>
    </row>
    <row r="14" spans="1:8" s="58" customFormat="1" ht="15" customHeight="1" thickBot="1" x14ac:dyDescent="0.3">
      <c r="A14" s="34" t="s">
        <v>24</v>
      </c>
      <c r="B14" s="389"/>
      <c r="C14" s="35">
        <f>SUM(C5:C9)</f>
        <v>3096</v>
      </c>
      <c r="D14" s="35">
        <f>SUM(D5:D9)</f>
        <v>2902</v>
      </c>
      <c r="E14" s="35">
        <f>SUM(E5:E9)</f>
        <v>1827</v>
      </c>
      <c r="F14" s="35">
        <f>SUM(F5:F9)</f>
        <v>1879</v>
      </c>
      <c r="G14" s="35">
        <f>SUM(G5:G9)</f>
        <v>9704</v>
      </c>
    </row>
    <row r="15" spans="1:8" s="58" customFormat="1" ht="15" customHeight="1" thickBot="1" x14ac:dyDescent="0.3">
      <c r="A15" s="34" t="s">
        <v>26</v>
      </c>
      <c r="B15" s="389"/>
      <c r="C15" s="40">
        <f>AVERAGE(C5:C9)</f>
        <v>1032</v>
      </c>
      <c r="D15" s="40">
        <f>AVERAGE(D5:D9)</f>
        <v>967.33333333333337</v>
      </c>
      <c r="E15" s="40">
        <f>AVERAGE(E5:E9)</f>
        <v>609</v>
      </c>
      <c r="F15" s="40">
        <f>AVERAGE(F5:F9)</f>
        <v>626.33333333333337</v>
      </c>
      <c r="G15" s="40">
        <f>AVERAGE(G5:G9)</f>
        <v>1940.8</v>
      </c>
    </row>
    <row r="16" spans="1:8" s="58" customFormat="1" ht="15" customHeight="1" thickBot="1" x14ac:dyDescent="0.3">
      <c r="A16" s="33" t="s">
        <v>3</v>
      </c>
      <c r="B16" s="209">
        <f>B11+1</f>
        <v>42800</v>
      </c>
      <c r="C16" s="14">
        <v>921</v>
      </c>
      <c r="D16" s="14">
        <v>1170</v>
      </c>
      <c r="E16" s="15">
        <v>734</v>
      </c>
      <c r="F16" s="15">
        <v>763</v>
      </c>
      <c r="G16" s="18">
        <f>SUM(C16:F16)</f>
        <v>3588</v>
      </c>
    </row>
    <row r="17" spans="1:8" s="58" customFormat="1" ht="15" customHeight="1" thickBot="1" x14ac:dyDescent="0.3">
      <c r="A17" s="33" t="s">
        <v>4</v>
      </c>
      <c r="B17" s="210">
        <f>B16+1</f>
        <v>42801</v>
      </c>
      <c r="C17" s="14">
        <v>1075</v>
      </c>
      <c r="D17" s="21">
        <v>1237</v>
      </c>
      <c r="E17" s="22">
        <v>662</v>
      </c>
      <c r="F17" s="22">
        <v>783</v>
      </c>
      <c r="G17" s="20">
        <f t="shared" ref="G17:G22" si="2">SUM(C17:F17)</f>
        <v>3757</v>
      </c>
    </row>
    <row r="18" spans="1:8" s="58" customFormat="1" ht="15" customHeight="1" thickBot="1" x14ac:dyDescent="0.3">
      <c r="A18" s="33" t="s">
        <v>5</v>
      </c>
      <c r="B18" s="210">
        <f t="shared" ref="B18:B22" si="3">B17+1</f>
        <v>42802</v>
      </c>
      <c r="C18" s="14">
        <v>1098</v>
      </c>
      <c r="D18" s="21">
        <v>1080</v>
      </c>
      <c r="E18" s="22">
        <v>692</v>
      </c>
      <c r="F18" s="22">
        <v>802</v>
      </c>
      <c r="G18" s="20">
        <f t="shared" si="2"/>
        <v>3672</v>
      </c>
    </row>
    <row r="19" spans="1:8" s="58" customFormat="1" ht="15" customHeight="1" thickBot="1" x14ac:dyDescent="0.3">
      <c r="A19" s="33" t="s">
        <v>6</v>
      </c>
      <c r="B19" s="211">
        <f t="shared" si="3"/>
        <v>42803</v>
      </c>
      <c r="C19" s="14">
        <v>1105</v>
      </c>
      <c r="D19" s="21">
        <v>1191</v>
      </c>
      <c r="E19" s="22">
        <v>681</v>
      </c>
      <c r="F19" s="22">
        <v>759</v>
      </c>
      <c r="G19" s="20">
        <f t="shared" si="2"/>
        <v>3736</v>
      </c>
    </row>
    <row r="20" spans="1:8" s="58" customFormat="1" ht="15" customHeight="1" thickBot="1" x14ac:dyDescent="0.3">
      <c r="A20" s="33" t="s">
        <v>0</v>
      </c>
      <c r="B20" s="211">
        <f t="shared" si="3"/>
        <v>42804</v>
      </c>
      <c r="C20" s="14">
        <v>773</v>
      </c>
      <c r="D20" s="21">
        <v>947</v>
      </c>
      <c r="E20" s="22">
        <v>454</v>
      </c>
      <c r="F20" s="22">
        <v>603</v>
      </c>
      <c r="G20" s="20">
        <f t="shared" si="2"/>
        <v>2777</v>
      </c>
    </row>
    <row r="21" spans="1:8" s="58" customFormat="1" ht="15" customHeight="1" outlineLevel="1" thickBot="1" x14ac:dyDescent="0.3">
      <c r="A21" s="33" t="s">
        <v>1</v>
      </c>
      <c r="B21" s="224">
        <f t="shared" si="3"/>
        <v>42805</v>
      </c>
      <c r="C21" s="21"/>
      <c r="D21" s="21">
        <v>252</v>
      </c>
      <c r="E21" s="22"/>
      <c r="F21" s="22">
        <v>238</v>
      </c>
      <c r="G21" s="20">
        <f t="shared" si="2"/>
        <v>490</v>
      </c>
      <c r="H21" s="183"/>
    </row>
    <row r="22" spans="1:8" s="58" customFormat="1" ht="15" customHeight="1" outlineLevel="1" thickBot="1" x14ac:dyDescent="0.3">
      <c r="A22" s="33" t="s">
        <v>2</v>
      </c>
      <c r="B22" s="210">
        <f t="shared" si="3"/>
        <v>42806</v>
      </c>
      <c r="C22" s="26"/>
      <c r="D22" s="26">
        <v>232</v>
      </c>
      <c r="E22" s="27"/>
      <c r="F22" s="27">
        <v>150</v>
      </c>
      <c r="G22" s="78">
        <f t="shared" si="2"/>
        <v>382</v>
      </c>
    </row>
    <row r="23" spans="1:8" s="58" customFormat="1" ht="15" customHeight="1" outlineLevel="1" thickBot="1" x14ac:dyDescent="0.3">
      <c r="A23" s="196" t="s">
        <v>25</v>
      </c>
      <c r="B23" s="388" t="s">
        <v>29</v>
      </c>
      <c r="C23" s="133">
        <f>SUM(C16:C22)</f>
        <v>4972</v>
      </c>
      <c r="D23" s="133">
        <f t="shared" ref="D23:F23" si="4">SUM(D16:D22)</f>
        <v>6109</v>
      </c>
      <c r="E23" s="133">
        <f t="shared" si="4"/>
        <v>3223</v>
      </c>
      <c r="F23" s="133">
        <f t="shared" si="4"/>
        <v>4098</v>
      </c>
      <c r="G23" s="133">
        <f t="shared" ref="G23" si="5">SUM(G16:G22)</f>
        <v>18402</v>
      </c>
    </row>
    <row r="24" spans="1:8" s="58" customFormat="1" ht="15" customHeight="1" outlineLevel="1" thickBot="1" x14ac:dyDescent="0.3">
      <c r="A24" s="127" t="s">
        <v>27</v>
      </c>
      <c r="B24" s="389"/>
      <c r="C24" s="128">
        <f>AVERAGE(C16:C22)</f>
        <v>994.4</v>
      </c>
      <c r="D24" s="128">
        <f t="shared" ref="D24:F24" si="6">AVERAGE(D16:D22)</f>
        <v>872.71428571428567</v>
      </c>
      <c r="E24" s="128">
        <f t="shared" si="6"/>
        <v>644.6</v>
      </c>
      <c r="F24" s="128">
        <f t="shared" si="6"/>
        <v>585.42857142857144</v>
      </c>
      <c r="G24" s="128">
        <f t="shared" ref="G24" si="7">AVERAGE(G16:G22)</f>
        <v>2628.8571428571427</v>
      </c>
    </row>
    <row r="25" spans="1:8" s="58" customFormat="1" ht="15" customHeight="1" thickBot="1" x14ac:dyDescent="0.3">
      <c r="A25" s="34" t="s">
        <v>24</v>
      </c>
      <c r="B25" s="389"/>
      <c r="C25" s="35">
        <f>SUM(C16:C20)</f>
        <v>4972</v>
      </c>
      <c r="D25" s="35">
        <f>SUM(D16:D20)</f>
        <v>5625</v>
      </c>
      <c r="E25" s="35">
        <f>SUM(E16:E20)</f>
        <v>3223</v>
      </c>
      <c r="F25" s="35">
        <f>SUM(F16:F20)</f>
        <v>3710</v>
      </c>
      <c r="G25" s="35">
        <f t="shared" ref="G25" si="8">SUM(G16:G20)</f>
        <v>17530</v>
      </c>
    </row>
    <row r="26" spans="1:8" s="58" customFormat="1" ht="15" customHeight="1" thickBot="1" x14ac:dyDescent="0.3">
      <c r="A26" s="34" t="s">
        <v>26</v>
      </c>
      <c r="B26" s="390"/>
      <c r="C26" s="40">
        <f>AVERAGE(C16:C20)</f>
        <v>994.4</v>
      </c>
      <c r="D26" s="40">
        <f t="shared" ref="D26:F26" si="9">AVERAGE(D16:D20)</f>
        <v>1125</v>
      </c>
      <c r="E26" s="40">
        <f t="shared" si="9"/>
        <v>644.6</v>
      </c>
      <c r="F26" s="40">
        <f t="shared" si="9"/>
        <v>742</v>
      </c>
      <c r="G26" s="40">
        <f t="shared" ref="G26" si="10">AVERAGE(G16:G20)</f>
        <v>3506</v>
      </c>
    </row>
    <row r="27" spans="1:8" s="58" customFormat="1" ht="15" customHeight="1" thickBot="1" x14ac:dyDescent="0.3">
      <c r="A27" s="33" t="s">
        <v>3</v>
      </c>
      <c r="B27" s="212">
        <f>B22+1</f>
        <v>42807</v>
      </c>
      <c r="C27" s="14">
        <v>1042</v>
      </c>
      <c r="D27" s="75">
        <v>1044</v>
      </c>
      <c r="E27" s="14">
        <v>617</v>
      </c>
      <c r="F27" s="15">
        <v>667</v>
      </c>
      <c r="G27" s="18">
        <f>SUM(C27:F27)</f>
        <v>3370</v>
      </c>
    </row>
    <row r="28" spans="1:8" s="58" customFormat="1" ht="15" customHeight="1" thickBot="1" x14ac:dyDescent="0.3">
      <c r="A28" s="33" t="s">
        <v>4</v>
      </c>
      <c r="B28" s="213">
        <f>B27+1</f>
        <v>42808</v>
      </c>
      <c r="C28" s="14"/>
      <c r="D28" s="75"/>
      <c r="E28" s="21"/>
      <c r="F28" s="22"/>
      <c r="G28" s="20">
        <f t="shared" ref="G28:G33" si="11">SUM(C28:F28)</f>
        <v>0</v>
      </c>
    </row>
    <row r="29" spans="1:8" s="58" customFormat="1" ht="15" customHeight="1" thickBot="1" x14ac:dyDescent="0.3">
      <c r="A29" s="33" t="s">
        <v>5</v>
      </c>
      <c r="B29" s="213">
        <f t="shared" ref="B29:B33" si="12">B28+1</f>
        <v>42809</v>
      </c>
      <c r="C29" s="14">
        <v>888</v>
      </c>
      <c r="D29" s="75">
        <v>1062</v>
      </c>
      <c r="E29" s="21">
        <v>497</v>
      </c>
      <c r="F29" s="22">
        <v>666</v>
      </c>
      <c r="G29" s="20">
        <f t="shared" si="11"/>
        <v>3113</v>
      </c>
    </row>
    <row r="30" spans="1:8" s="58" customFormat="1" ht="15" customHeight="1" thickBot="1" x14ac:dyDescent="0.3">
      <c r="A30" s="33" t="s">
        <v>6</v>
      </c>
      <c r="B30" s="213">
        <f t="shared" si="12"/>
        <v>42810</v>
      </c>
      <c r="C30" s="14">
        <v>1085</v>
      </c>
      <c r="D30" s="75">
        <v>1152</v>
      </c>
      <c r="E30" s="21">
        <v>605</v>
      </c>
      <c r="F30" s="22">
        <v>715</v>
      </c>
      <c r="G30" s="20">
        <f t="shared" si="11"/>
        <v>3557</v>
      </c>
    </row>
    <row r="31" spans="1:8" s="58" customFormat="1" ht="15" customHeight="1" thickBot="1" x14ac:dyDescent="0.3">
      <c r="A31" s="33" t="s">
        <v>0</v>
      </c>
      <c r="B31" s="213">
        <f t="shared" si="12"/>
        <v>42811</v>
      </c>
      <c r="C31" s="14">
        <v>841</v>
      </c>
      <c r="D31" s="75">
        <v>989</v>
      </c>
      <c r="E31" s="21">
        <v>575</v>
      </c>
      <c r="F31" s="22">
        <v>856</v>
      </c>
      <c r="G31" s="20">
        <f t="shared" si="11"/>
        <v>3261</v>
      </c>
    </row>
    <row r="32" spans="1:8" s="58" customFormat="1" ht="15" customHeight="1" outlineLevel="1" thickBot="1" x14ac:dyDescent="0.3">
      <c r="A32" s="33" t="s">
        <v>1</v>
      </c>
      <c r="B32" s="213">
        <f t="shared" si="12"/>
        <v>42812</v>
      </c>
      <c r="C32" s="21"/>
      <c r="D32" s="76">
        <v>204</v>
      </c>
      <c r="E32" s="21"/>
      <c r="F32" s="22">
        <v>214</v>
      </c>
      <c r="G32" s="20">
        <f t="shared" si="11"/>
        <v>418</v>
      </c>
    </row>
    <row r="33" spans="1:8" s="58" customFormat="1" ht="15" customHeight="1" outlineLevel="1" thickBot="1" x14ac:dyDescent="0.3">
      <c r="A33" s="33" t="s">
        <v>2</v>
      </c>
      <c r="B33" s="213">
        <f t="shared" si="12"/>
        <v>42813</v>
      </c>
      <c r="C33" s="26"/>
      <c r="D33" s="77">
        <v>237</v>
      </c>
      <c r="E33" s="26"/>
      <c r="F33" s="27">
        <v>238</v>
      </c>
      <c r="G33" s="78">
        <f t="shared" si="11"/>
        <v>475</v>
      </c>
      <c r="H33" s="183"/>
    </row>
    <row r="34" spans="1:8" s="58" customFormat="1" ht="15" customHeight="1" outlineLevel="1" thickBot="1" x14ac:dyDescent="0.3">
      <c r="A34" s="196" t="s">
        <v>25</v>
      </c>
      <c r="B34" s="388" t="s">
        <v>30</v>
      </c>
      <c r="C34" s="133">
        <f>SUM(C27:C33)</f>
        <v>3856</v>
      </c>
      <c r="D34" s="133">
        <f t="shared" ref="D34:G34" si="13">SUM(D27:D33)</f>
        <v>4688</v>
      </c>
      <c r="E34" s="133">
        <f t="shared" si="13"/>
        <v>2294</v>
      </c>
      <c r="F34" s="133">
        <f t="shared" si="13"/>
        <v>3356</v>
      </c>
      <c r="G34" s="133">
        <f t="shared" si="13"/>
        <v>14194</v>
      </c>
    </row>
    <row r="35" spans="1:8" s="58" customFormat="1" ht="15" customHeight="1" outlineLevel="1" thickBot="1" x14ac:dyDescent="0.3">
      <c r="A35" s="127" t="s">
        <v>27</v>
      </c>
      <c r="B35" s="389"/>
      <c r="C35" s="128">
        <f>AVERAGE(C27:C33)</f>
        <v>964</v>
      </c>
      <c r="D35" s="128">
        <f t="shared" ref="D35:G35" si="14">AVERAGE(D27:D33)</f>
        <v>781.33333333333337</v>
      </c>
      <c r="E35" s="128">
        <f t="shared" si="14"/>
        <v>573.5</v>
      </c>
      <c r="F35" s="128">
        <f t="shared" si="14"/>
        <v>559.33333333333337</v>
      </c>
      <c r="G35" s="128">
        <f t="shared" si="14"/>
        <v>2027.7142857142858</v>
      </c>
    </row>
    <row r="36" spans="1:8" s="58" customFormat="1" ht="15" customHeight="1" thickBot="1" x14ac:dyDescent="0.3">
      <c r="A36" s="34" t="s">
        <v>24</v>
      </c>
      <c r="B36" s="389"/>
      <c r="C36" s="35">
        <f>SUM(C27:C31)</f>
        <v>3856</v>
      </c>
      <c r="D36" s="35">
        <f t="shared" ref="D36:G36" si="15">SUM(D27:D31)</f>
        <v>4247</v>
      </c>
      <c r="E36" s="35">
        <f t="shared" si="15"/>
        <v>2294</v>
      </c>
      <c r="F36" s="35">
        <f t="shared" si="15"/>
        <v>2904</v>
      </c>
      <c r="G36" s="35">
        <f t="shared" si="15"/>
        <v>13301</v>
      </c>
    </row>
    <row r="37" spans="1:8" s="58" customFormat="1" ht="15" customHeight="1" thickBot="1" x14ac:dyDescent="0.3">
      <c r="A37" s="34" t="s">
        <v>26</v>
      </c>
      <c r="B37" s="390"/>
      <c r="C37" s="40">
        <f>AVERAGE(C27:C31)</f>
        <v>964</v>
      </c>
      <c r="D37" s="40">
        <f t="shared" ref="D37:G37" si="16">AVERAGE(D27:D31)</f>
        <v>1061.75</v>
      </c>
      <c r="E37" s="40">
        <f t="shared" si="16"/>
        <v>573.5</v>
      </c>
      <c r="F37" s="40">
        <f>AVERAGE(F27:F31)</f>
        <v>726</v>
      </c>
      <c r="G37" s="40">
        <f t="shared" si="16"/>
        <v>2660.2</v>
      </c>
    </row>
    <row r="38" spans="1:8" s="58" customFormat="1" ht="15" customHeight="1" thickBot="1" x14ac:dyDescent="0.3">
      <c r="A38" s="33" t="s">
        <v>3</v>
      </c>
      <c r="B38" s="214">
        <f>B33+1</f>
        <v>42814</v>
      </c>
      <c r="C38" s="14">
        <v>835</v>
      </c>
      <c r="D38" s="14">
        <v>1134</v>
      </c>
      <c r="E38" s="14">
        <v>652</v>
      </c>
      <c r="F38" s="15">
        <v>812</v>
      </c>
      <c r="G38" s="18">
        <f t="shared" ref="G38:G44" si="17">SUM(C38:F38)</f>
        <v>3433</v>
      </c>
      <c r="H38" s="183"/>
    </row>
    <row r="39" spans="1:8" s="58" customFormat="1" ht="15" customHeight="1" thickBot="1" x14ac:dyDescent="0.3">
      <c r="A39" s="33" t="s">
        <v>4</v>
      </c>
      <c r="B39" s="215">
        <f>B38+1</f>
        <v>42815</v>
      </c>
      <c r="C39" s="14">
        <v>1118</v>
      </c>
      <c r="D39" s="21">
        <v>1032</v>
      </c>
      <c r="E39" s="21">
        <v>696</v>
      </c>
      <c r="F39" s="22">
        <v>767</v>
      </c>
      <c r="G39" s="20">
        <f t="shared" si="17"/>
        <v>3613</v>
      </c>
      <c r="H39" s="183"/>
    </row>
    <row r="40" spans="1:8" s="58" customFormat="1" ht="15" customHeight="1" thickBot="1" x14ac:dyDescent="0.3">
      <c r="A40" s="33" t="s">
        <v>5</v>
      </c>
      <c r="B40" s="215">
        <f t="shared" ref="B40:B44" si="18">B39+1</f>
        <v>42816</v>
      </c>
      <c r="C40" s="14">
        <v>1053</v>
      </c>
      <c r="D40" s="21">
        <v>1007</v>
      </c>
      <c r="E40" s="21">
        <v>690</v>
      </c>
      <c r="F40" s="17">
        <v>709</v>
      </c>
      <c r="G40" s="20">
        <f>SUM(C40:F40)</f>
        <v>3459</v>
      </c>
      <c r="H40" s="183"/>
    </row>
    <row r="41" spans="1:8" s="58" customFormat="1" ht="15" customHeight="1" thickBot="1" x14ac:dyDescent="0.3">
      <c r="A41" s="33" t="s">
        <v>6</v>
      </c>
      <c r="B41" s="215">
        <f t="shared" si="18"/>
        <v>42817</v>
      </c>
      <c r="C41" s="14">
        <v>1097</v>
      </c>
      <c r="D41" s="21">
        <v>998</v>
      </c>
      <c r="E41" s="21">
        <v>624</v>
      </c>
      <c r="F41" s="22">
        <v>795</v>
      </c>
      <c r="G41" s="20">
        <f t="shared" si="17"/>
        <v>3514</v>
      </c>
      <c r="H41" s="183"/>
    </row>
    <row r="42" spans="1:8" s="58" customFormat="1" ht="15" customHeight="1" thickBot="1" x14ac:dyDescent="0.3">
      <c r="A42" s="33" t="s">
        <v>0</v>
      </c>
      <c r="B42" s="215">
        <f t="shared" si="18"/>
        <v>42818</v>
      </c>
      <c r="C42" s="14">
        <v>691</v>
      </c>
      <c r="D42" s="21">
        <v>1056</v>
      </c>
      <c r="E42" s="21">
        <v>480</v>
      </c>
      <c r="F42" s="22">
        <v>872</v>
      </c>
      <c r="G42" s="20">
        <f t="shared" si="17"/>
        <v>3099</v>
      </c>
      <c r="H42" s="183"/>
    </row>
    <row r="43" spans="1:8" s="58" customFormat="1" ht="15" customHeight="1" outlineLevel="1" thickBot="1" x14ac:dyDescent="0.3">
      <c r="A43" s="33" t="s">
        <v>1</v>
      </c>
      <c r="B43" s="215">
        <f t="shared" si="18"/>
        <v>42819</v>
      </c>
      <c r="C43" s="21"/>
      <c r="D43" s="21">
        <v>272</v>
      </c>
      <c r="E43" s="21"/>
      <c r="F43" s="22">
        <v>392</v>
      </c>
      <c r="G43" s="20">
        <f t="shared" si="17"/>
        <v>664</v>
      </c>
      <c r="H43" s="183"/>
    </row>
    <row r="44" spans="1:8" s="58" customFormat="1" ht="15" customHeight="1" outlineLevel="1" thickBot="1" x14ac:dyDescent="0.3">
      <c r="A44" s="33" t="s">
        <v>2</v>
      </c>
      <c r="B44" s="215">
        <f t="shared" si="18"/>
        <v>42820</v>
      </c>
      <c r="C44" s="26"/>
      <c r="D44" s="26">
        <v>235</v>
      </c>
      <c r="E44" s="26"/>
      <c r="F44" s="27">
        <v>251</v>
      </c>
      <c r="G44" s="78">
        <f t="shared" si="17"/>
        <v>486</v>
      </c>
      <c r="H44" s="183"/>
    </row>
    <row r="45" spans="1:8" s="58" customFormat="1" ht="15" customHeight="1" outlineLevel="1" thickBot="1" x14ac:dyDescent="0.3">
      <c r="A45" s="196" t="s">
        <v>25</v>
      </c>
      <c r="B45" s="388" t="s">
        <v>31</v>
      </c>
      <c r="C45" s="133">
        <f>SUM(C38:C44)</f>
        <v>4794</v>
      </c>
      <c r="D45" s="133">
        <f>SUM(D38:D44)</f>
        <v>5734</v>
      </c>
      <c r="E45" s="133">
        <f t="shared" ref="E45:G45" si="19">SUM(E38:E44)</f>
        <v>3142</v>
      </c>
      <c r="F45" s="133">
        <f>SUM(F38:F44)</f>
        <v>4598</v>
      </c>
      <c r="G45" s="133">
        <f t="shared" si="19"/>
        <v>18268</v>
      </c>
    </row>
    <row r="46" spans="1:8" s="58" customFormat="1" ht="15" customHeight="1" outlineLevel="1" thickBot="1" x14ac:dyDescent="0.3">
      <c r="A46" s="127" t="s">
        <v>27</v>
      </c>
      <c r="B46" s="389"/>
      <c r="C46" s="128">
        <f>AVERAGE(C38:C44)</f>
        <v>958.8</v>
      </c>
      <c r="D46" s="128">
        <f t="shared" ref="D46:G46" si="20">AVERAGE(D38:D44)</f>
        <v>819.14285714285711</v>
      </c>
      <c r="E46" s="128">
        <f t="shared" si="20"/>
        <v>628.4</v>
      </c>
      <c r="F46" s="128">
        <f>AVERAGE(F38:F44)</f>
        <v>656.85714285714289</v>
      </c>
      <c r="G46" s="128">
        <f t="shared" si="20"/>
        <v>2609.7142857142858</v>
      </c>
    </row>
    <row r="47" spans="1:8" s="58" customFormat="1" ht="15" customHeight="1" thickBot="1" x14ac:dyDescent="0.3">
      <c r="A47" s="34" t="s">
        <v>24</v>
      </c>
      <c r="B47" s="389"/>
      <c r="C47" s="35">
        <f>SUM(C38:C42)</f>
        <v>4794</v>
      </c>
      <c r="D47" s="35">
        <f t="shared" ref="D47:G47" si="21">SUM(D38:D42)</f>
        <v>5227</v>
      </c>
      <c r="E47" s="35">
        <f t="shared" si="21"/>
        <v>3142</v>
      </c>
      <c r="F47" s="35">
        <f>SUM(F38:F42)</f>
        <v>3955</v>
      </c>
      <c r="G47" s="35">
        <f t="shared" si="21"/>
        <v>17118</v>
      </c>
    </row>
    <row r="48" spans="1:8" s="58" customFormat="1" ht="15" customHeight="1" thickBot="1" x14ac:dyDescent="0.3">
      <c r="A48" s="34" t="s">
        <v>26</v>
      </c>
      <c r="B48" s="390"/>
      <c r="C48" s="40">
        <f>AVERAGE(C38:C42)</f>
        <v>958.8</v>
      </c>
      <c r="D48" s="40">
        <f t="shared" ref="D48:G48" si="22">AVERAGE(D38:D42)</f>
        <v>1045.4000000000001</v>
      </c>
      <c r="E48" s="40">
        <f t="shared" si="22"/>
        <v>628.4</v>
      </c>
      <c r="F48" s="40">
        <f>AVERAGE(F38:F42)</f>
        <v>791</v>
      </c>
      <c r="G48" s="40">
        <f t="shared" si="22"/>
        <v>3423.6</v>
      </c>
    </row>
    <row r="49" spans="1:8" s="58" customFormat="1" ht="15" customHeight="1" thickBot="1" x14ac:dyDescent="0.3">
      <c r="A49" s="33" t="s">
        <v>3</v>
      </c>
      <c r="B49" s="214">
        <f>B44+1</f>
        <v>42821</v>
      </c>
      <c r="C49" s="62">
        <v>1033</v>
      </c>
      <c r="D49" s="146">
        <v>1081</v>
      </c>
      <c r="E49" s="65">
        <v>671</v>
      </c>
      <c r="F49" s="63">
        <v>723</v>
      </c>
      <c r="G49" s="20">
        <f>SUM(C49:F49)</f>
        <v>3508</v>
      </c>
      <c r="H49" s="183"/>
    </row>
    <row r="50" spans="1:8" s="58" customFormat="1" ht="15" customHeight="1" thickBot="1" x14ac:dyDescent="0.3">
      <c r="A50" s="179" t="s">
        <v>4</v>
      </c>
      <c r="B50" s="215">
        <f>B49+1</f>
        <v>42822</v>
      </c>
      <c r="C50" s="14">
        <v>1004</v>
      </c>
      <c r="D50" s="75">
        <v>1127</v>
      </c>
      <c r="E50" s="17">
        <v>621</v>
      </c>
      <c r="F50" s="22">
        <v>749</v>
      </c>
      <c r="G50" s="20">
        <f t="shared" ref="G50:G52" si="23">SUM(C50:F50)</f>
        <v>3501</v>
      </c>
      <c r="H50" s="183"/>
    </row>
    <row r="51" spans="1:8" s="58" customFormat="1" ht="15" customHeight="1" thickBot="1" x14ac:dyDescent="0.3">
      <c r="A51" s="179" t="s">
        <v>5</v>
      </c>
      <c r="B51" s="215">
        <f t="shared" ref="B51:B55" si="24">B50+1</f>
        <v>42823</v>
      </c>
      <c r="C51" s="14">
        <v>1014</v>
      </c>
      <c r="D51" s="23">
        <v>1053</v>
      </c>
      <c r="E51" s="241">
        <v>688</v>
      </c>
      <c r="F51" s="22">
        <v>723</v>
      </c>
      <c r="G51" s="20">
        <f t="shared" si="23"/>
        <v>3478</v>
      </c>
      <c r="H51" s="183"/>
    </row>
    <row r="52" spans="1:8" s="58" customFormat="1" ht="15" customHeight="1" thickBot="1" x14ac:dyDescent="0.3">
      <c r="A52" s="179" t="s">
        <v>6</v>
      </c>
      <c r="B52" s="215">
        <f t="shared" si="24"/>
        <v>42824</v>
      </c>
      <c r="C52" s="14">
        <v>1068</v>
      </c>
      <c r="D52" s="23">
        <v>1102</v>
      </c>
      <c r="E52" s="23">
        <v>703</v>
      </c>
      <c r="F52" s="22">
        <v>836</v>
      </c>
      <c r="G52" s="20">
        <f t="shared" si="23"/>
        <v>3709</v>
      </c>
      <c r="H52" s="183"/>
    </row>
    <row r="53" spans="1:8" s="58" customFormat="1" ht="15" customHeight="1" thickBot="1" x14ac:dyDescent="0.3">
      <c r="A53" s="33" t="s">
        <v>0</v>
      </c>
      <c r="B53" s="217">
        <f t="shared" si="24"/>
        <v>42825</v>
      </c>
      <c r="C53" s="14">
        <v>776</v>
      </c>
      <c r="D53" s="23">
        <v>876</v>
      </c>
      <c r="E53" s="23">
        <v>481</v>
      </c>
      <c r="F53" s="22">
        <v>652</v>
      </c>
      <c r="G53" s="20">
        <f>SUM(C53:F53)</f>
        <v>2785</v>
      </c>
      <c r="H53" s="183"/>
    </row>
    <row r="54" spans="1:8" s="58" customFormat="1" ht="15" hidden="1" customHeight="1" outlineLevel="1" thickBot="1" x14ac:dyDescent="0.3">
      <c r="A54" s="33" t="s">
        <v>1</v>
      </c>
      <c r="B54" s="217">
        <f t="shared" si="24"/>
        <v>42826</v>
      </c>
      <c r="C54" s="21"/>
      <c r="D54" s="76"/>
      <c r="E54" s="21"/>
      <c r="F54" s="22"/>
      <c r="G54" s="20">
        <f>SUM(C54:F54)</f>
        <v>0</v>
      </c>
      <c r="H54" s="183"/>
    </row>
    <row r="55" spans="1:8" s="58" customFormat="1" ht="15" hidden="1" customHeight="1" outlineLevel="1" thickBot="1" x14ac:dyDescent="0.3">
      <c r="A55" s="179" t="s">
        <v>2</v>
      </c>
      <c r="B55" s="217">
        <f t="shared" si="24"/>
        <v>42827</v>
      </c>
      <c r="C55" s="26"/>
      <c r="D55" s="77"/>
      <c r="E55" s="26"/>
      <c r="F55" s="27"/>
      <c r="G55" s="20">
        <f>SUM(C55:F55)</f>
        <v>0</v>
      </c>
    </row>
    <row r="56" spans="1:8" s="58" customFormat="1" ht="15" customHeight="1" outlineLevel="1" thickBot="1" x14ac:dyDescent="0.3">
      <c r="A56" s="196" t="s">
        <v>25</v>
      </c>
      <c r="B56" s="388" t="s">
        <v>32</v>
      </c>
      <c r="C56" s="133">
        <f>SUM(C49:C55)</f>
        <v>4895</v>
      </c>
      <c r="D56" s="133">
        <f>SUM(D49:D55)</f>
        <v>5239</v>
      </c>
      <c r="E56" s="133">
        <f>SUM(E49:E55)</f>
        <v>3164</v>
      </c>
      <c r="F56" s="133">
        <f>SUM(F49:F55)</f>
        <v>3683</v>
      </c>
      <c r="G56" s="137">
        <f>SUM(G49:G55)</f>
        <v>16981</v>
      </c>
    </row>
    <row r="57" spans="1:8" s="58" customFormat="1" ht="15" customHeight="1" outlineLevel="1" thickBot="1" x14ac:dyDescent="0.3">
      <c r="A57" s="127" t="s">
        <v>27</v>
      </c>
      <c r="B57" s="389"/>
      <c r="C57" s="128">
        <f>AVERAGE(C49:C55)</f>
        <v>979</v>
      </c>
      <c r="D57" s="128">
        <f>AVERAGE(D49:D55)</f>
        <v>1047.8</v>
      </c>
      <c r="E57" s="128">
        <f>AVERAGE(E49:E55)</f>
        <v>632.79999999999995</v>
      </c>
      <c r="F57" s="128">
        <f>AVERAGE(F49:F55)</f>
        <v>736.6</v>
      </c>
      <c r="G57" s="132">
        <f>AVERAGE(G49:G55)</f>
        <v>2425.8571428571427</v>
      </c>
    </row>
    <row r="58" spans="1:8" s="58" customFormat="1" ht="15" customHeight="1" thickBot="1" x14ac:dyDescent="0.3">
      <c r="A58" s="34" t="s">
        <v>24</v>
      </c>
      <c r="B58" s="389"/>
      <c r="C58" s="35">
        <f>SUM(C49:C53)</f>
        <v>4895</v>
      </c>
      <c r="D58" s="35">
        <f>SUM(D49:D53)</f>
        <v>5239</v>
      </c>
      <c r="E58" s="35">
        <f>SUM(E49:E53)</f>
        <v>3164</v>
      </c>
      <c r="F58" s="35">
        <f>SUM(F49:F53)</f>
        <v>3683</v>
      </c>
      <c r="G58" s="35">
        <f>SUM(G49:G53)</f>
        <v>16981</v>
      </c>
    </row>
    <row r="59" spans="1:8" s="58" customFormat="1" ht="15" customHeight="1" thickBot="1" x14ac:dyDescent="0.3">
      <c r="A59" s="34" t="s">
        <v>26</v>
      </c>
      <c r="B59" s="390"/>
      <c r="C59" s="40">
        <f>AVERAGE(C49:C53)</f>
        <v>979</v>
      </c>
      <c r="D59" s="40">
        <f>AVERAGE(D49:D53)</f>
        <v>1047.8</v>
      </c>
      <c r="E59" s="40">
        <f>AVERAGE(E49:E53)</f>
        <v>632.79999999999995</v>
      </c>
      <c r="F59" s="40">
        <f>AVERAGE(F49:F53)</f>
        <v>736.6</v>
      </c>
      <c r="G59" s="40">
        <f>AVERAGE(G49:G53)</f>
        <v>3396.2</v>
      </c>
    </row>
    <row r="60" spans="1:8" s="58" customFormat="1" ht="15" hidden="1" customHeight="1" thickBot="1" x14ac:dyDescent="0.3">
      <c r="A60" s="179" t="s">
        <v>3</v>
      </c>
      <c r="B60" s="214">
        <f>B55+1</f>
        <v>42828</v>
      </c>
      <c r="C60" s="14"/>
      <c r="D60" s="75"/>
      <c r="E60" s="14"/>
      <c r="F60" s="15"/>
      <c r="G60" s="20">
        <f>SUM(C60:F60)</f>
        <v>0</v>
      </c>
    </row>
    <row r="61" spans="1:8" s="58" customFormat="1" ht="15" hidden="1" customHeight="1" thickBot="1" x14ac:dyDescent="0.3">
      <c r="A61" s="179" t="s">
        <v>4</v>
      </c>
      <c r="B61" s="215">
        <f>B60+1</f>
        <v>42829</v>
      </c>
      <c r="C61" s="14"/>
      <c r="D61" s="75"/>
      <c r="E61" s="21"/>
      <c r="F61" s="22"/>
      <c r="G61" s="20"/>
    </row>
    <row r="62" spans="1:8" s="58" customFormat="1" ht="15.75" hidden="1" customHeight="1" thickBot="1" x14ac:dyDescent="0.3">
      <c r="A62" s="179"/>
      <c r="B62" s="216"/>
      <c r="C62" s="14"/>
      <c r="D62" s="75"/>
      <c r="E62" s="21"/>
      <c r="F62" s="22"/>
      <c r="G62" s="20"/>
    </row>
    <row r="63" spans="1:8" s="58" customFormat="1" ht="13.5" hidden="1" customHeight="1" thickBot="1" x14ac:dyDescent="0.3">
      <c r="A63" s="179"/>
      <c r="B63" s="216"/>
      <c r="C63" s="14"/>
      <c r="D63" s="75"/>
      <c r="E63" s="21"/>
      <c r="F63" s="22"/>
      <c r="G63" s="20"/>
    </row>
    <row r="64" spans="1:8" s="58" customFormat="1" ht="16.5" hidden="1" customHeight="1" thickBot="1" x14ac:dyDescent="0.3">
      <c r="A64" s="33"/>
      <c r="B64" s="216"/>
      <c r="C64" s="14"/>
      <c r="D64" s="75"/>
      <c r="E64" s="21"/>
      <c r="F64" s="22"/>
      <c r="G64" s="20"/>
    </row>
    <row r="65" spans="1:7" s="58" customFormat="1" ht="13.5" hidden="1" customHeight="1" outlineLevel="1" thickBot="1" x14ac:dyDescent="0.3">
      <c r="A65" s="33"/>
      <c r="B65" s="216"/>
      <c r="C65" s="21"/>
      <c r="D65" s="76"/>
      <c r="E65" s="21"/>
      <c r="F65" s="22"/>
      <c r="G65" s="20"/>
    </row>
    <row r="66" spans="1:7" s="58" customFormat="1" ht="13.5" hidden="1" customHeight="1" outlineLevel="1" thickBot="1" x14ac:dyDescent="0.3">
      <c r="A66" s="33"/>
      <c r="B66" s="218"/>
      <c r="C66" s="26"/>
      <c r="D66" s="77"/>
      <c r="E66" s="26"/>
      <c r="F66" s="27"/>
      <c r="G66" s="78"/>
    </row>
    <row r="67" spans="1:7" s="58" customFormat="1" ht="15" hidden="1" customHeight="1" outlineLevel="1" thickBot="1" x14ac:dyDescent="0.3">
      <c r="A67" s="196" t="s">
        <v>25</v>
      </c>
      <c r="B67" s="388" t="s">
        <v>37</v>
      </c>
      <c r="C67" s="133">
        <f>SUM(C60:C66)</f>
        <v>0</v>
      </c>
      <c r="D67" s="133">
        <f t="shared" ref="D67:G67" si="25">SUM(D60:D66)</f>
        <v>0</v>
      </c>
      <c r="E67" s="133">
        <f t="shared" si="25"/>
        <v>0</v>
      </c>
      <c r="F67" s="133">
        <f t="shared" si="25"/>
        <v>0</v>
      </c>
      <c r="G67" s="133">
        <f t="shared" si="25"/>
        <v>0</v>
      </c>
    </row>
    <row r="68" spans="1:7" s="58" customFormat="1" ht="15" hidden="1" customHeight="1" outlineLevel="1" thickBot="1" x14ac:dyDescent="0.3">
      <c r="A68" s="127" t="s">
        <v>27</v>
      </c>
      <c r="B68" s="389"/>
      <c r="C68" s="128" t="e">
        <f>AVERAGE(C60:C66)</f>
        <v>#DIV/0!</v>
      </c>
      <c r="D68" s="128" t="e">
        <f t="shared" ref="D68:G68" si="26">AVERAGE(D60:D66)</f>
        <v>#DIV/0!</v>
      </c>
      <c r="E68" s="128" t="e">
        <f t="shared" si="26"/>
        <v>#DIV/0!</v>
      </c>
      <c r="F68" s="128" t="e">
        <f t="shared" si="26"/>
        <v>#DIV/0!</v>
      </c>
      <c r="G68" s="128">
        <f t="shared" si="26"/>
        <v>0</v>
      </c>
    </row>
    <row r="69" spans="1:7" s="58" customFormat="1" ht="15" hidden="1" customHeight="1" thickBot="1" x14ac:dyDescent="0.3">
      <c r="A69" s="34" t="s">
        <v>24</v>
      </c>
      <c r="B69" s="389"/>
      <c r="C69" s="35">
        <f>SUM(C60:C64)</f>
        <v>0</v>
      </c>
      <c r="D69" s="35">
        <f t="shared" ref="D69:G69" si="27">SUM(D60:D64)</f>
        <v>0</v>
      </c>
      <c r="E69" s="35">
        <f t="shared" si="27"/>
        <v>0</v>
      </c>
      <c r="F69" s="35">
        <f t="shared" si="27"/>
        <v>0</v>
      </c>
      <c r="G69" s="35">
        <f t="shared" si="27"/>
        <v>0</v>
      </c>
    </row>
    <row r="70" spans="1:7" s="58" customFormat="1" ht="15" hidden="1" customHeight="1" thickBot="1" x14ac:dyDescent="0.3">
      <c r="A70" s="34" t="s">
        <v>26</v>
      </c>
      <c r="B70" s="390"/>
      <c r="C70" s="40" t="e">
        <f>AVERAGE(C60:C64)</f>
        <v>#DIV/0!</v>
      </c>
      <c r="D70" s="40" t="e">
        <f t="shared" ref="D70:G70" si="28">AVERAGE(D60:D64)</f>
        <v>#DIV/0!</v>
      </c>
      <c r="E70" s="40" t="e">
        <f t="shared" si="28"/>
        <v>#DIV/0!</v>
      </c>
      <c r="F70" s="40" t="e">
        <f t="shared" si="28"/>
        <v>#DIV/0!</v>
      </c>
      <c r="G70" s="40">
        <f t="shared" si="28"/>
        <v>0</v>
      </c>
    </row>
    <row r="71" spans="1:7" s="58" customFormat="1" ht="15" customHeight="1" x14ac:dyDescent="0.25">
      <c r="A71" s="4"/>
      <c r="B71" s="157"/>
      <c r="C71" s="61"/>
      <c r="D71" s="61"/>
      <c r="E71" s="61"/>
      <c r="F71" s="61"/>
      <c r="G71" s="61"/>
    </row>
    <row r="72" spans="1:7" s="58" customFormat="1" ht="30" customHeight="1" x14ac:dyDescent="0.25">
      <c r="A72" s="229"/>
      <c r="B72" s="48" t="s">
        <v>10</v>
      </c>
      <c r="C72" s="48" t="s">
        <v>16</v>
      </c>
      <c r="D72" s="61"/>
      <c r="E72" s="395" t="s">
        <v>70</v>
      </c>
      <c r="F72" s="396"/>
      <c r="G72" s="397"/>
    </row>
    <row r="73" spans="1:7" ht="30" customHeight="1" x14ac:dyDescent="0.25">
      <c r="A73" s="53" t="s">
        <v>34</v>
      </c>
      <c r="B73" s="232">
        <f>SUM(C58:D58, C47:D47, C36:D36, C25:D25, C14:D14, C69:D69)</f>
        <v>44853</v>
      </c>
      <c r="C73" s="46">
        <f>SUM(E69:F69, E58:F58, E47:F47, E36:F36, E25:F25, E14:F14)</f>
        <v>29781</v>
      </c>
      <c r="D73" s="142"/>
      <c r="E73" s="382" t="s">
        <v>34</v>
      </c>
      <c r="F73" s="383"/>
      <c r="G73" s="119">
        <f>SUM(G14, G25, G36, G47, G58, G69)</f>
        <v>74634</v>
      </c>
    </row>
    <row r="74" spans="1:7" ht="30" customHeight="1" x14ac:dyDescent="0.25">
      <c r="A74" s="53" t="s">
        <v>33</v>
      </c>
      <c r="B74" s="232">
        <f>SUM(C56:D56, C45:D45, C34:D34, C23:D23, C12:D12, C67:D67)</f>
        <v>46662</v>
      </c>
      <c r="C74" s="46">
        <f>SUM(E67:F67, E56:F56, E45:F45, E34:F34, E23:F23, E12:F12)</f>
        <v>31719</v>
      </c>
      <c r="D74" s="142"/>
      <c r="E74" s="382" t="s">
        <v>33</v>
      </c>
      <c r="F74" s="383"/>
      <c r="G74" s="120">
        <f>SUM(G56, G45, G34, G23, G12, G67)</f>
        <v>78381</v>
      </c>
    </row>
    <row r="75" spans="1:7" ht="30" customHeight="1" x14ac:dyDescent="0.25">
      <c r="E75" s="382" t="s">
        <v>26</v>
      </c>
      <c r="F75" s="383"/>
      <c r="G75" s="120">
        <f>AVERAGE(G14, G25, G36, G47, G58, G69)</f>
        <v>12439</v>
      </c>
    </row>
    <row r="76" spans="1:7" x14ac:dyDescent="0.25">
      <c r="E76" s="382" t="s">
        <v>72</v>
      </c>
      <c r="F76" s="383"/>
      <c r="G76" s="119">
        <f>AVERAGE(G56, G45, G34, G23, G12, G67)</f>
        <v>13063.5</v>
      </c>
    </row>
    <row r="78" spans="1:7" x14ac:dyDescent="0.25">
      <c r="C78" s="181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7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C7" sqref="C7:E44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5" width="15.7109375" style="13" customWidth="1"/>
    <col min="6" max="6" width="16" style="13" customWidth="1"/>
    <col min="7" max="7" width="18.5703125" style="13" bestFit="1" customWidth="1"/>
    <col min="8" max="16384" width="9.140625" style="13"/>
  </cols>
  <sheetData>
    <row r="1" spans="1:7" ht="14.25" customHeight="1" x14ac:dyDescent="0.25">
      <c r="A1" s="31"/>
      <c r="B1" s="207"/>
      <c r="C1" s="398" t="s">
        <v>10</v>
      </c>
      <c r="D1" s="398" t="s">
        <v>16</v>
      </c>
      <c r="E1" s="405"/>
      <c r="F1" s="402" t="s">
        <v>23</v>
      </c>
    </row>
    <row r="2" spans="1:7" ht="14.25" customHeight="1" thickBot="1" x14ac:dyDescent="0.3">
      <c r="A2" s="32"/>
      <c r="B2" s="208"/>
      <c r="C2" s="400"/>
      <c r="D2" s="400"/>
      <c r="E2" s="406"/>
      <c r="F2" s="403"/>
    </row>
    <row r="3" spans="1:7" ht="14.25" customHeight="1" x14ac:dyDescent="0.25">
      <c r="A3" s="384" t="s">
        <v>61</v>
      </c>
      <c r="B3" s="386" t="s">
        <v>62</v>
      </c>
      <c r="C3" s="407" t="s">
        <v>10</v>
      </c>
      <c r="D3" s="407" t="s">
        <v>64</v>
      </c>
      <c r="E3" s="393" t="s">
        <v>51</v>
      </c>
      <c r="F3" s="403"/>
    </row>
    <row r="4" spans="1:7" ht="15" customHeight="1" thickBot="1" x14ac:dyDescent="0.3">
      <c r="A4" s="385"/>
      <c r="B4" s="387"/>
      <c r="C4" s="408"/>
      <c r="D4" s="408"/>
      <c r="E4" s="394"/>
      <c r="F4" s="403"/>
    </row>
    <row r="5" spans="1:7" s="57" customFormat="1" ht="15.75" hidden="1" customHeight="1" x14ac:dyDescent="0.3">
      <c r="A5" s="33" t="s">
        <v>3</v>
      </c>
      <c r="B5" s="209"/>
      <c r="C5" s="14"/>
      <c r="D5" s="21"/>
      <c r="E5" s="22"/>
      <c r="F5" s="20">
        <f t="shared" ref="F5:F11" si="0">SUM(C5:E5)</f>
        <v>0</v>
      </c>
    </row>
    <row r="6" spans="1:7" s="57" customFormat="1" ht="14.25" hidden="1" customHeight="1" x14ac:dyDescent="0.3">
      <c r="A6" s="33" t="s">
        <v>4</v>
      </c>
      <c r="B6" s="224"/>
      <c r="C6" s="14"/>
      <c r="D6" s="21"/>
      <c r="E6" s="22"/>
      <c r="F6" s="20">
        <f t="shared" si="0"/>
        <v>0</v>
      </c>
    </row>
    <row r="7" spans="1:7" s="57" customFormat="1" ht="13.5" customHeight="1" thickBot="1" x14ac:dyDescent="0.3">
      <c r="A7" s="33" t="s">
        <v>5</v>
      </c>
      <c r="B7" s="224">
        <v>42795</v>
      </c>
      <c r="C7" s="14"/>
      <c r="D7" s="21"/>
      <c r="E7" s="22"/>
      <c r="F7" s="20">
        <f t="shared" si="0"/>
        <v>0</v>
      </c>
    </row>
    <row r="8" spans="1:7" s="57" customFormat="1" ht="13.5" customHeight="1" thickBot="1" x14ac:dyDescent="0.3">
      <c r="A8" s="33" t="s">
        <v>6</v>
      </c>
      <c r="B8" s="224">
        <v>42796</v>
      </c>
      <c r="C8" s="14"/>
      <c r="D8" s="21"/>
      <c r="E8" s="22"/>
      <c r="F8" s="20">
        <f t="shared" si="0"/>
        <v>0</v>
      </c>
      <c r="G8" s="180"/>
    </row>
    <row r="9" spans="1:7" s="57" customFormat="1" ht="13.5" customHeight="1" thickBot="1" x14ac:dyDescent="0.3">
      <c r="A9" s="33" t="s">
        <v>0</v>
      </c>
      <c r="B9" s="224">
        <v>42797</v>
      </c>
      <c r="C9" s="14"/>
      <c r="D9" s="21"/>
      <c r="E9" s="22"/>
      <c r="F9" s="20">
        <f t="shared" si="0"/>
        <v>0</v>
      </c>
      <c r="G9" s="180"/>
    </row>
    <row r="10" spans="1:7" s="57" customFormat="1" ht="14.25" customHeight="1" outlineLevel="1" thickBot="1" x14ac:dyDescent="0.3">
      <c r="A10" s="33" t="s">
        <v>1</v>
      </c>
      <c r="B10" s="224">
        <v>42798</v>
      </c>
      <c r="C10" s="21"/>
      <c r="D10" s="21"/>
      <c r="E10" s="22"/>
      <c r="F10" s="20">
        <f t="shared" si="0"/>
        <v>0</v>
      </c>
      <c r="G10" s="180"/>
    </row>
    <row r="11" spans="1:7" s="57" customFormat="1" ht="15" customHeight="1" outlineLevel="1" thickBot="1" x14ac:dyDescent="0.3">
      <c r="A11" s="33" t="s">
        <v>2</v>
      </c>
      <c r="B11" s="224">
        <v>42799</v>
      </c>
      <c r="C11" s="26"/>
      <c r="D11" s="26"/>
      <c r="E11" s="27"/>
      <c r="F11" s="20">
        <f t="shared" si="0"/>
        <v>0</v>
      </c>
      <c r="G11" s="180"/>
    </row>
    <row r="12" spans="1:7" s="58" customFormat="1" ht="15" customHeight="1" outlineLevel="1" thickBot="1" x14ac:dyDescent="0.3">
      <c r="A12" s="196" t="s">
        <v>25</v>
      </c>
      <c r="B12" s="388" t="s">
        <v>28</v>
      </c>
      <c r="C12" s="133"/>
      <c r="D12" s="133"/>
      <c r="E12" s="133"/>
      <c r="F12" s="137">
        <f>SUM(F5:F11)</f>
        <v>0</v>
      </c>
    </row>
    <row r="13" spans="1:7" s="58" customFormat="1" ht="15" customHeight="1" outlineLevel="1" thickBot="1" x14ac:dyDescent="0.3">
      <c r="A13" s="127" t="s">
        <v>27</v>
      </c>
      <c r="B13" s="389"/>
      <c r="C13" s="128"/>
      <c r="D13" s="128"/>
      <c r="E13" s="128"/>
      <c r="F13" s="132">
        <f>AVERAGE(F5:F11)</f>
        <v>0</v>
      </c>
    </row>
    <row r="14" spans="1:7" s="58" customFormat="1" ht="15" customHeight="1" thickBot="1" x14ac:dyDescent="0.3">
      <c r="A14" s="34" t="s">
        <v>24</v>
      </c>
      <c r="B14" s="389"/>
      <c r="C14" s="35"/>
      <c r="D14" s="35"/>
      <c r="E14" s="35"/>
      <c r="F14" s="35">
        <f>SUM(F5:F9)</f>
        <v>0</v>
      </c>
    </row>
    <row r="15" spans="1:7" s="58" customFormat="1" ht="15" customHeight="1" thickBot="1" x14ac:dyDescent="0.3">
      <c r="A15" s="34" t="s">
        <v>26</v>
      </c>
      <c r="B15" s="389"/>
      <c r="C15" s="40"/>
      <c r="D15" s="40"/>
      <c r="E15" s="40"/>
      <c r="F15" s="40">
        <f>AVERAGE(F5:F9)</f>
        <v>0</v>
      </c>
    </row>
    <row r="16" spans="1:7" s="58" customFormat="1" ht="15" customHeight="1" thickBot="1" x14ac:dyDescent="0.3">
      <c r="A16" s="33" t="s">
        <v>3</v>
      </c>
      <c r="B16" s="209">
        <f>B11+1</f>
        <v>42800</v>
      </c>
      <c r="C16" s="14"/>
      <c r="D16" s="15"/>
      <c r="E16" s="15"/>
      <c r="F16" s="18">
        <f t="shared" ref="F16:F22" si="1">SUM(C16:E16)</f>
        <v>0</v>
      </c>
    </row>
    <row r="17" spans="1:7" s="58" customFormat="1" ht="15" customHeight="1" thickBot="1" x14ac:dyDescent="0.3">
      <c r="A17" s="33" t="s">
        <v>4</v>
      </c>
      <c r="B17" s="210">
        <f>B16+1</f>
        <v>42801</v>
      </c>
      <c r="C17" s="14"/>
      <c r="D17" s="22"/>
      <c r="E17" s="22"/>
      <c r="F17" s="20">
        <f t="shared" si="1"/>
        <v>0</v>
      </c>
    </row>
    <row r="18" spans="1:7" s="58" customFormat="1" ht="15" customHeight="1" thickBot="1" x14ac:dyDescent="0.3">
      <c r="A18" s="33" t="s">
        <v>5</v>
      </c>
      <c r="B18" s="210">
        <f t="shared" ref="B18:B22" si="2">B17+1</f>
        <v>42802</v>
      </c>
      <c r="C18" s="14"/>
      <c r="D18" s="22"/>
      <c r="E18" s="22"/>
      <c r="F18" s="20">
        <f t="shared" si="1"/>
        <v>0</v>
      </c>
    </row>
    <row r="19" spans="1:7" s="58" customFormat="1" ht="15" customHeight="1" thickBot="1" x14ac:dyDescent="0.3">
      <c r="A19" s="33" t="s">
        <v>6</v>
      </c>
      <c r="B19" s="211">
        <f t="shared" si="2"/>
        <v>42803</v>
      </c>
      <c r="C19" s="14"/>
      <c r="D19" s="22"/>
      <c r="E19" s="22"/>
      <c r="F19" s="20">
        <f t="shared" si="1"/>
        <v>0</v>
      </c>
    </row>
    <row r="20" spans="1:7" s="58" customFormat="1" ht="15" customHeight="1" thickBot="1" x14ac:dyDescent="0.3">
      <c r="A20" s="33" t="s">
        <v>0</v>
      </c>
      <c r="B20" s="211">
        <f t="shared" si="2"/>
        <v>42804</v>
      </c>
      <c r="C20" s="14"/>
      <c r="D20" s="22"/>
      <c r="E20" s="22"/>
      <c r="F20" s="20">
        <f t="shared" si="1"/>
        <v>0</v>
      </c>
    </row>
    <row r="21" spans="1:7" s="58" customFormat="1" ht="15" customHeight="1" outlineLevel="1" thickBot="1" x14ac:dyDescent="0.3">
      <c r="A21" s="33" t="s">
        <v>1</v>
      </c>
      <c r="B21" s="224">
        <f t="shared" si="2"/>
        <v>42805</v>
      </c>
      <c r="C21" s="21"/>
      <c r="D21" s="22"/>
      <c r="E21" s="22"/>
      <c r="F21" s="20">
        <f t="shared" si="1"/>
        <v>0</v>
      </c>
      <c r="G21" s="183"/>
    </row>
    <row r="22" spans="1:7" s="58" customFormat="1" ht="15" customHeight="1" outlineLevel="1" thickBot="1" x14ac:dyDescent="0.3">
      <c r="A22" s="33" t="s">
        <v>2</v>
      </c>
      <c r="B22" s="210">
        <f t="shared" si="2"/>
        <v>42806</v>
      </c>
      <c r="C22" s="26"/>
      <c r="D22" s="27"/>
      <c r="E22" s="27"/>
      <c r="F22" s="78">
        <f t="shared" si="1"/>
        <v>0</v>
      </c>
    </row>
    <row r="23" spans="1:7" s="58" customFormat="1" ht="15" customHeight="1" outlineLevel="1" thickBot="1" x14ac:dyDescent="0.3">
      <c r="A23" s="196" t="s">
        <v>25</v>
      </c>
      <c r="B23" s="388" t="s">
        <v>29</v>
      </c>
      <c r="C23" s="133"/>
      <c r="D23" s="133"/>
      <c r="E23" s="133"/>
      <c r="F23" s="133">
        <f t="shared" ref="F23" si="3">SUM(F16:F22)</f>
        <v>0</v>
      </c>
    </row>
    <row r="24" spans="1:7" s="58" customFormat="1" ht="15" customHeight="1" outlineLevel="1" thickBot="1" x14ac:dyDescent="0.3">
      <c r="A24" s="127" t="s">
        <v>27</v>
      </c>
      <c r="B24" s="389"/>
      <c r="C24" s="128"/>
      <c r="D24" s="128"/>
      <c r="E24" s="128"/>
      <c r="F24" s="128">
        <f t="shared" ref="F24" si="4">AVERAGE(F16:F22)</f>
        <v>0</v>
      </c>
    </row>
    <row r="25" spans="1:7" s="58" customFormat="1" ht="15" customHeight="1" thickBot="1" x14ac:dyDescent="0.3">
      <c r="A25" s="34" t="s">
        <v>24</v>
      </c>
      <c r="B25" s="389"/>
      <c r="C25" s="35"/>
      <c r="D25" s="35"/>
      <c r="E25" s="35"/>
      <c r="F25" s="35">
        <f t="shared" ref="F25" si="5">SUM(F16:F20)</f>
        <v>0</v>
      </c>
    </row>
    <row r="26" spans="1:7" s="58" customFormat="1" ht="15" customHeight="1" thickBot="1" x14ac:dyDescent="0.3">
      <c r="A26" s="34" t="s">
        <v>26</v>
      </c>
      <c r="B26" s="390"/>
      <c r="C26" s="40"/>
      <c r="D26" s="40"/>
      <c r="E26" s="40"/>
      <c r="F26" s="40">
        <f t="shared" ref="F26" si="6">AVERAGE(F16:F20)</f>
        <v>0</v>
      </c>
    </row>
    <row r="27" spans="1:7" s="58" customFormat="1" ht="15" customHeight="1" thickBot="1" x14ac:dyDescent="0.3">
      <c r="A27" s="33" t="s">
        <v>3</v>
      </c>
      <c r="B27" s="212">
        <f>B22+1</f>
        <v>42807</v>
      </c>
      <c r="C27" s="14"/>
      <c r="D27" s="14"/>
      <c r="E27" s="15"/>
      <c r="F27" s="18">
        <f t="shared" ref="F27:F33" si="7">SUM(C27:E27)</f>
        <v>0</v>
      </c>
    </row>
    <row r="28" spans="1:7" s="58" customFormat="1" ht="15" customHeight="1" thickBot="1" x14ac:dyDescent="0.3">
      <c r="A28" s="33" t="s">
        <v>4</v>
      </c>
      <c r="B28" s="213">
        <f>B27+1</f>
        <v>42808</v>
      </c>
      <c r="C28" s="14"/>
      <c r="D28" s="21"/>
      <c r="E28" s="22"/>
      <c r="F28" s="20">
        <f t="shared" si="7"/>
        <v>0</v>
      </c>
    </row>
    <row r="29" spans="1:7" s="58" customFormat="1" ht="15" customHeight="1" thickBot="1" x14ac:dyDescent="0.3">
      <c r="A29" s="33" t="s">
        <v>5</v>
      </c>
      <c r="B29" s="213">
        <f t="shared" ref="B29:B33" si="8">B28+1</f>
        <v>42809</v>
      </c>
      <c r="C29" s="14"/>
      <c r="D29" s="21"/>
      <c r="E29" s="22"/>
      <c r="F29" s="20">
        <f t="shared" si="7"/>
        <v>0</v>
      </c>
    </row>
    <row r="30" spans="1:7" s="58" customFormat="1" ht="15" customHeight="1" thickBot="1" x14ac:dyDescent="0.3">
      <c r="A30" s="33" t="s">
        <v>6</v>
      </c>
      <c r="B30" s="213">
        <f t="shared" si="8"/>
        <v>42810</v>
      </c>
      <c r="C30" s="14"/>
      <c r="D30" s="21"/>
      <c r="E30" s="22"/>
      <c r="F30" s="20">
        <f t="shared" si="7"/>
        <v>0</v>
      </c>
    </row>
    <row r="31" spans="1:7" s="58" customFormat="1" ht="15" customHeight="1" thickBot="1" x14ac:dyDescent="0.3">
      <c r="A31" s="33" t="s">
        <v>0</v>
      </c>
      <c r="B31" s="213">
        <f t="shared" si="8"/>
        <v>42811</v>
      </c>
      <c r="C31" s="14"/>
      <c r="D31" s="21"/>
      <c r="E31" s="22"/>
      <c r="F31" s="20">
        <f t="shared" si="7"/>
        <v>0</v>
      </c>
    </row>
    <row r="32" spans="1:7" s="58" customFormat="1" ht="15" customHeight="1" outlineLevel="1" thickBot="1" x14ac:dyDescent="0.3">
      <c r="A32" s="33" t="s">
        <v>1</v>
      </c>
      <c r="B32" s="213">
        <f t="shared" si="8"/>
        <v>42812</v>
      </c>
      <c r="C32" s="21"/>
      <c r="D32" s="21"/>
      <c r="E32" s="22"/>
      <c r="F32" s="20">
        <f t="shared" si="7"/>
        <v>0</v>
      </c>
    </row>
    <row r="33" spans="1:7" s="58" customFormat="1" ht="15" customHeight="1" outlineLevel="1" thickBot="1" x14ac:dyDescent="0.3">
      <c r="A33" s="33" t="s">
        <v>2</v>
      </c>
      <c r="B33" s="213">
        <f t="shared" si="8"/>
        <v>42813</v>
      </c>
      <c r="C33" s="26"/>
      <c r="D33" s="26"/>
      <c r="E33" s="27"/>
      <c r="F33" s="78">
        <f t="shared" si="7"/>
        <v>0</v>
      </c>
      <c r="G33" s="183"/>
    </row>
    <row r="34" spans="1:7" s="58" customFormat="1" ht="15" customHeight="1" outlineLevel="1" thickBot="1" x14ac:dyDescent="0.3">
      <c r="A34" s="196" t="s">
        <v>25</v>
      </c>
      <c r="B34" s="388" t="s">
        <v>30</v>
      </c>
      <c r="C34" s="133"/>
      <c r="D34" s="133"/>
      <c r="E34" s="133"/>
      <c r="F34" s="133">
        <f t="shared" ref="F34" si="9">SUM(F27:F33)</f>
        <v>0</v>
      </c>
    </row>
    <row r="35" spans="1:7" s="58" customFormat="1" ht="15" customHeight="1" outlineLevel="1" thickBot="1" x14ac:dyDescent="0.3">
      <c r="A35" s="127" t="s">
        <v>27</v>
      </c>
      <c r="B35" s="389"/>
      <c r="C35" s="128"/>
      <c r="D35" s="128"/>
      <c r="E35" s="128"/>
      <c r="F35" s="128">
        <f t="shared" ref="F35" si="10">AVERAGE(F27:F33)</f>
        <v>0</v>
      </c>
    </row>
    <row r="36" spans="1:7" s="58" customFormat="1" ht="15" customHeight="1" thickBot="1" x14ac:dyDescent="0.3">
      <c r="A36" s="34" t="s">
        <v>24</v>
      </c>
      <c r="B36" s="389"/>
      <c r="C36" s="35"/>
      <c r="D36" s="35"/>
      <c r="E36" s="35"/>
      <c r="F36" s="35">
        <f t="shared" ref="F36" si="11">SUM(F27:F31)</f>
        <v>0</v>
      </c>
    </row>
    <row r="37" spans="1:7" s="58" customFormat="1" ht="15" customHeight="1" thickBot="1" x14ac:dyDescent="0.3">
      <c r="A37" s="34" t="s">
        <v>26</v>
      </c>
      <c r="B37" s="390"/>
      <c r="C37" s="40"/>
      <c r="D37" s="40"/>
      <c r="E37" s="40"/>
      <c r="F37" s="40">
        <f t="shared" ref="F37" si="12">AVERAGE(F27:F31)</f>
        <v>0</v>
      </c>
    </row>
    <row r="38" spans="1:7" s="58" customFormat="1" ht="15" customHeight="1" thickBot="1" x14ac:dyDescent="0.3">
      <c r="A38" s="33" t="s">
        <v>3</v>
      </c>
      <c r="B38" s="214">
        <f>B33+1</f>
        <v>42814</v>
      </c>
      <c r="C38" s="14"/>
      <c r="D38" s="14"/>
      <c r="E38" s="15"/>
      <c r="F38" s="18">
        <f t="shared" ref="F38:F44" si="13">SUM(C38:E38)</f>
        <v>0</v>
      </c>
      <c r="G38" s="183"/>
    </row>
    <row r="39" spans="1:7" s="58" customFormat="1" ht="15" customHeight="1" thickBot="1" x14ac:dyDescent="0.3">
      <c r="A39" s="33" t="s">
        <v>4</v>
      </c>
      <c r="B39" s="215">
        <f>B38+1</f>
        <v>42815</v>
      </c>
      <c r="C39" s="14"/>
      <c r="D39" s="21"/>
      <c r="E39" s="22"/>
      <c r="F39" s="20">
        <f t="shared" si="13"/>
        <v>0</v>
      </c>
      <c r="G39" s="183"/>
    </row>
    <row r="40" spans="1:7" s="58" customFormat="1" ht="15" customHeight="1" thickBot="1" x14ac:dyDescent="0.3">
      <c r="A40" s="33" t="s">
        <v>5</v>
      </c>
      <c r="B40" s="215">
        <f t="shared" ref="B40:B44" si="14">B39+1</f>
        <v>42816</v>
      </c>
      <c r="C40" s="14"/>
      <c r="D40" s="21"/>
      <c r="E40" s="22"/>
      <c r="F40" s="20">
        <f t="shared" si="13"/>
        <v>0</v>
      </c>
      <c r="G40" s="183"/>
    </row>
    <row r="41" spans="1:7" s="58" customFormat="1" ht="15" customHeight="1" thickBot="1" x14ac:dyDescent="0.3">
      <c r="A41" s="33" t="s">
        <v>6</v>
      </c>
      <c r="B41" s="215">
        <f t="shared" si="14"/>
        <v>42817</v>
      </c>
      <c r="C41" s="14"/>
      <c r="D41" s="21"/>
      <c r="E41" s="22"/>
      <c r="F41" s="20">
        <f t="shared" si="13"/>
        <v>0</v>
      </c>
      <c r="G41" s="183"/>
    </row>
    <row r="42" spans="1:7" s="58" customFormat="1" ht="15" customHeight="1" thickBot="1" x14ac:dyDescent="0.3">
      <c r="A42" s="33" t="s">
        <v>0</v>
      </c>
      <c r="B42" s="215">
        <f t="shared" si="14"/>
        <v>42818</v>
      </c>
      <c r="C42" s="14"/>
      <c r="D42" s="21"/>
      <c r="E42" s="22"/>
      <c r="F42" s="20">
        <f t="shared" si="13"/>
        <v>0</v>
      </c>
      <c r="G42" s="183"/>
    </row>
    <row r="43" spans="1:7" s="58" customFormat="1" ht="15" customHeight="1" outlineLevel="1" thickBot="1" x14ac:dyDescent="0.3">
      <c r="A43" s="33" t="s">
        <v>1</v>
      </c>
      <c r="B43" s="215">
        <f t="shared" si="14"/>
        <v>42819</v>
      </c>
      <c r="C43" s="21"/>
      <c r="D43" s="21"/>
      <c r="E43" s="22"/>
      <c r="F43" s="20">
        <f t="shared" si="13"/>
        <v>0</v>
      </c>
      <c r="G43" s="183"/>
    </row>
    <row r="44" spans="1:7" s="58" customFormat="1" ht="15" customHeight="1" outlineLevel="1" thickBot="1" x14ac:dyDescent="0.3">
      <c r="A44" s="33" t="s">
        <v>2</v>
      </c>
      <c r="B44" s="215">
        <f t="shared" si="14"/>
        <v>42820</v>
      </c>
      <c r="C44" s="26"/>
      <c r="D44" s="26"/>
      <c r="E44" s="27"/>
      <c r="F44" s="78">
        <f t="shared" si="13"/>
        <v>0</v>
      </c>
      <c r="G44" s="183"/>
    </row>
    <row r="45" spans="1:7" s="58" customFormat="1" ht="15" customHeight="1" outlineLevel="1" thickBot="1" x14ac:dyDescent="0.3">
      <c r="A45" s="196" t="s">
        <v>25</v>
      </c>
      <c r="B45" s="388" t="s">
        <v>31</v>
      </c>
      <c r="C45" s="133">
        <f>SUM(C38:C44)</f>
        <v>0</v>
      </c>
      <c r="D45" s="133">
        <f t="shared" ref="D45:F45" si="15">SUM(D38:D44)</f>
        <v>0</v>
      </c>
      <c r="E45" s="133">
        <f>SUM(E38:E44)</f>
        <v>0</v>
      </c>
      <c r="F45" s="133">
        <f t="shared" si="15"/>
        <v>0</v>
      </c>
    </row>
    <row r="46" spans="1:7" s="58" customFormat="1" ht="15" customHeight="1" outlineLevel="1" thickBot="1" x14ac:dyDescent="0.3">
      <c r="A46" s="127" t="s">
        <v>27</v>
      </c>
      <c r="B46" s="389"/>
      <c r="C46" s="128" t="e">
        <f>AVERAGE(C38:C44)</f>
        <v>#DIV/0!</v>
      </c>
      <c r="D46" s="128" t="e">
        <f t="shared" ref="D46:F46" si="16">AVERAGE(D38:D44)</f>
        <v>#DIV/0!</v>
      </c>
      <c r="E46" s="128" t="e">
        <f>AVERAGE(E38:E44)</f>
        <v>#DIV/0!</v>
      </c>
      <c r="F46" s="128">
        <f t="shared" si="16"/>
        <v>0</v>
      </c>
    </row>
    <row r="47" spans="1:7" s="58" customFormat="1" ht="15" customHeight="1" thickBot="1" x14ac:dyDescent="0.3">
      <c r="A47" s="34" t="s">
        <v>24</v>
      </c>
      <c r="B47" s="389"/>
      <c r="C47" s="35">
        <f>SUM(C38:C42)</f>
        <v>0</v>
      </c>
      <c r="D47" s="35">
        <f t="shared" ref="D47:F47" si="17">SUM(D38:D42)</f>
        <v>0</v>
      </c>
      <c r="E47" s="35">
        <f>SUM(E38:E42)</f>
        <v>0</v>
      </c>
      <c r="F47" s="35">
        <f t="shared" si="17"/>
        <v>0</v>
      </c>
    </row>
    <row r="48" spans="1:7" s="58" customFormat="1" ht="15" customHeight="1" thickBot="1" x14ac:dyDescent="0.3">
      <c r="A48" s="34" t="s">
        <v>26</v>
      </c>
      <c r="B48" s="390"/>
      <c r="C48" s="40" t="e">
        <f>AVERAGE(C38:C42)</f>
        <v>#DIV/0!</v>
      </c>
      <c r="D48" s="40" t="e">
        <f t="shared" ref="D48:F48" si="18">AVERAGE(D38:D42)</f>
        <v>#DIV/0!</v>
      </c>
      <c r="E48" s="40" t="e">
        <f>AVERAGE(E38:E42)</f>
        <v>#DIV/0!</v>
      </c>
      <c r="F48" s="40">
        <f t="shared" si="18"/>
        <v>0</v>
      </c>
    </row>
    <row r="49" spans="1:7" s="58" customFormat="1" ht="15" customHeight="1" thickBot="1" x14ac:dyDescent="0.3">
      <c r="A49" s="33" t="s">
        <v>3</v>
      </c>
      <c r="B49" s="214">
        <f>B44+1</f>
        <v>42821</v>
      </c>
      <c r="C49" s="62"/>
      <c r="D49" s="65"/>
      <c r="E49" s="63"/>
      <c r="F49" s="20">
        <f t="shared" ref="F49:F55" si="19">SUM(C49:E49)</f>
        <v>0</v>
      </c>
      <c r="G49" s="183"/>
    </row>
    <row r="50" spans="1:7" s="58" customFormat="1" ht="15" customHeight="1" thickBot="1" x14ac:dyDescent="0.3">
      <c r="A50" s="179" t="s">
        <v>4</v>
      </c>
      <c r="B50" s="215">
        <f>B49+1</f>
        <v>42822</v>
      </c>
      <c r="C50" s="14"/>
      <c r="D50" s="17"/>
      <c r="E50" s="22"/>
      <c r="F50" s="20">
        <f t="shared" si="19"/>
        <v>0</v>
      </c>
      <c r="G50" s="183"/>
    </row>
    <row r="51" spans="1:7" s="58" customFormat="1" ht="15" customHeight="1" thickBot="1" x14ac:dyDescent="0.3">
      <c r="A51" s="179" t="s">
        <v>5</v>
      </c>
      <c r="B51" s="215">
        <f t="shared" ref="B51:B55" si="20">B50+1</f>
        <v>42823</v>
      </c>
      <c r="C51" s="14"/>
      <c r="D51" s="17"/>
      <c r="E51" s="22"/>
      <c r="F51" s="20">
        <f t="shared" si="19"/>
        <v>0</v>
      </c>
      <c r="G51" s="183"/>
    </row>
    <row r="52" spans="1:7" s="58" customFormat="1" ht="15" customHeight="1" thickBot="1" x14ac:dyDescent="0.3">
      <c r="A52" s="179" t="s">
        <v>6</v>
      </c>
      <c r="B52" s="215">
        <f t="shared" si="20"/>
        <v>42824</v>
      </c>
      <c r="C52" s="14"/>
      <c r="D52" s="17"/>
      <c r="E52" s="22"/>
      <c r="F52" s="20">
        <f t="shared" si="19"/>
        <v>0</v>
      </c>
      <c r="G52" s="183"/>
    </row>
    <row r="53" spans="1:7" s="58" customFormat="1" ht="15" customHeight="1" thickBot="1" x14ac:dyDescent="0.3">
      <c r="A53" s="33" t="s">
        <v>0</v>
      </c>
      <c r="B53" s="217">
        <f t="shared" si="20"/>
        <v>42825</v>
      </c>
      <c r="C53" s="14"/>
      <c r="D53" s="17"/>
      <c r="E53" s="22"/>
      <c r="F53" s="20">
        <f t="shared" si="19"/>
        <v>0</v>
      </c>
      <c r="G53" s="183"/>
    </row>
    <row r="54" spans="1:7" s="58" customFormat="1" ht="15" hidden="1" customHeight="1" outlineLevel="1" x14ac:dyDescent="0.3">
      <c r="A54" s="33" t="s">
        <v>1</v>
      </c>
      <c r="B54" s="217">
        <f t="shared" si="20"/>
        <v>42826</v>
      </c>
      <c r="C54" s="21"/>
      <c r="D54" s="21"/>
      <c r="E54" s="22"/>
      <c r="F54" s="20">
        <f t="shared" si="19"/>
        <v>0</v>
      </c>
      <c r="G54" s="183"/>
    </row>
    <row r="55" spans="1:7" s="58" customFormat="1" ht="15" hidden="1" customHeight="1" outlineLevel="1" x14ac:dyDescent="0.3">
      <c r="A55" s="179" t="s">
        <v>2</v>
      </c>
      <c r="B55" s="217">
        <f t="shared" si="20"/>
        <v>42827</v>
      </c>
      <c r="C55" s="26"/>
      <c r="D55" s="26"/>
      <c r="E55" s="27"/>
      <c r="F55" s="20">
        <f t="shared" si="19"/>
        <v>0</v>
      </c>
    </row>
    <row r="56" spans="1:7" s="58" customFormat="1" ht="15" customHeight="1" outlineLevel="1" thickBot="1" x14ac:dyDescent="0.3">
      <c r="A56" s="196" t="s">
        <v>25</v>
      </c>
      <c r="B56" s="388" t="s">
        <v>32</v>
      </c>
      <c r="C56" s="133">
        <f>SUM(C49:C55)</f>
        <v>0</v>
      </c>
      <c r="D56" s="133">
        <f>SUM(D49:D55)</f>
        <v>0</v>
      </c>
      <c r="E56" s="133">
        <f>SUM(E49:E55)</f>
        <v>0</v>
      </c>
      <c r="F56" s="137">
        <f>SUM(F49:F55)</f>
        <v>0</v>
      </c>
    </row>
    <row r="57" spans="1:7" s="58" customFormat="1" ht="15" customHeight="1" outlineLevel="1" thickBot="1" x14ac:dyDescent="0.3">
      <c r="A57" s="127" t="s">
        <v>27</v>
      </c>
      <c r="B57" s="389"/>
      <c r="C57" s="128" t="e">
        <f>AVERAGE(C49:C55)</f>
        <v>#DIV/0!</v>
      </c>
      <c r="D57" s="128" t="e">
        <f>AVERAGE(D49:D55)</f>
        <v>#DIV/0!</v>
      </c>
      <c r="E57" s="128" t="e">
        <f>AVERAGE(E49:E55)</f>
        <v>#DIV/0!</v>
      </c>
      <c r="F57" s="132">
        <f>AVERAGE(F49:F55)</f>
        <v>0</v>
      </c>
    </row>
    <row r="58" spans="1:7" s="58" customFormat="1" ht="15" customHeight="1" thickBot="1" x14ac:dyDescent="0.3">
      <c r="A58" s="34" t="s">
        <v>24</v>
      </c>
      <c r="B58" s="389"/>
      <c r="C58" s="35">
        <f>SUM(C49:C53)</f>
        <v>0</v>
      </c>
      <c r="D58" s="35">
        <f>SUM(D49:D53)</f>
        <v>0</v>
      </c>
      <c r="E58" s="35">
        <f>SUM(E49:E53)</f>
        <v>0</v>
      </c>
      <c r="F58" s="35">
        <f>SUM(F49:F53)</f>
        <v>0</v>
      </c>
    </row>
    <row r="59" spans="1:7" s="58" customFormat="1" ht="15" customHeight="1" thickBot="1" x14ac:dyDescent="0.3">
      <c r="A59" s="34" t="s">
        <v>26</v>
      </c>
      <c r="B59" s="390"/>
      <c r="C59" s="40" t="e">
        <f>AVERAGE(C49:C53)</f>
        <v>#DIV/0!</v>
      </c>
      <c r="D59" s="40" t="e">
        <f>AVERAGE(D49:D53)</f>
        <v>#DIV/0!</v>
      </c>
      <c r="E59" s="40" t="e">
        <f>AVERAGE(E49:E53)</f>
        <v>#DIV/0!</v>
      </c>
      <c r="F59" s="40">
        <f>AVERAGE(F49:F53)</f>
        <v>0</v>
      </c>
    </row>
    <row r="60" spans="1:7" s="58" customFormat="1" ht="15" hidden="1" customHeight="1" x14ac:dyDescent="0.3">
      <c r="A60" s="179" t="s">
        <v>3</v>
      </c>
      <c r="B60" s="214">
        <f>B55+1</f>
        <v>42828</v>
      </c>
      <c r="C60" s="14"/>
      <c r="D60" s="14"/>
      <c r="E60" s="15"/>
      <c r="F60" s="20">
        <f>SUM(C60:E60)</f>
        <v>0</v>
      </c>
    </row>
    <row r="61" spans="1:7" s="58" customFormat="1" ht="15" hidden="1" customHeight="1" x14ac:dyDescent="0.3">
      <c r="A61" s="179" t="s">
        <v>4</v>
      </c>
      <c r="B61" s="215">
        <f>B60+1</f>
        <v>42829</v>
      </c>
      <c r="C61" s="14"/>
      <c r="D61" s="21"/>
      <c r="E61" s="22"/>
      <c r="F61" s="20"/>
    </row>
    <row r="62" spans="1:7" s="58" customFormat="1" ht="15.75" hidden="1" customHeight="1" x14ac:dyDescent="0.3">
      <c r="A62" s="179"/>
      <c r="B62" s="216"/>
      <c r="C62" s="14"/>
      <c r="D62" s="21"/>
      <c r="E62" s="22"/>
      <c r="F62" s="20"/>
    </row>
    <row r="63" spans="1:7" s="58" customFormat="1" ht="13.5" hidden="1" customHeight="1" x14ac:dyDescent="0.3">
      <c r="A63" s="179"/>
      <c r="B63" s="216"/>
      <c r="C63" s="14"/>
      <c r="D63" s="21"/>
      <c r="E63" s="22"/>
      <c r="F63" s="20"/>
    </row>
    <row r="64" spans="1:7" s="58" customFormat="1" ht="16.5" hidden="1" customHeight="1" x14ac:dyDescent="0.3">
      <c r="A64" s="33"/>
      <c r="B64" s="216"/>
      <c r="C64" s="14"/>
      <c r="D64" s="21"/>
      <c r="E64" s="22"/>
      <c r="F64" s="20"/>
    </row>
    <row r="65" spans="1:6" s="58" customFormat="1" ht="14.25" thickBot="1" x14ac:dyDescent="0.3">
      <c r="A65" s="33"/>
      <c r="B65" s="216"/>
      <c r="C65" s="21"/>
      <c r="D65" s="21"/>
      <c r="E65" s="22"/>
      <c r="F65" s="20"/>
    </row>
    <row r="66" spans="1:6" s="58" customFormat="1" ht="14.25" thickBot="1" x14ac:dyDescent="0.3">
      <c r="A66" s="33"/>
      <c r="B66" s="218"/>
      <c r="C66" s="26"/>
      <c r="D66" s="26"/>
      <c r="E66" s="27"/>
      <c r="F66" s="78"/>
    </row>
    <row r="67" spans="1:6" s="58" customFormat="1" ht="14.25" thickBot="1" x14ac:dyDescent="0.3">
      <c r="A67" s="196" t="s">
        <v>25</v>
      </c>
      <c r="B67" s="388" t="s">
        <v>37</v>
      </c>
      <c r="C67" s="133">
        <f>SUM(C60:C66)</f>
        <v>0</v>
      </c>
      <c r="D67" s="133">
        <f t="shared" ref="D67:F67" si="21">SUM(D60:D66)</f>
        <v>0</v>
      </c>
      <c r="E67" s="133">
        <f t="shared" si="21"/>
        <v>0</v>
      </c>
      <c r="F67" s="133">
        <f t="shared" si="21"/>
        <v>0</v>
      </c>
    </row>
    <row r="68" spans="1:6" s="58" customFormat="1" ht="14.25" thickBot="1" x14ac:dyDescent="0.3">
      <c r="A68" s="127" t="s">
        <v>27</v>
      </c>
      <c r="B68" s="389"/>
      <c r="C68" s="128" t="e">
        <f>AVERAGE(C60:C66)</f>
        <v>#DIV/0!</v>
      </c>
      <c r="D68" s="128" t="e">
        <f t="shared" ref="D68:F68" si="22">AVERAGE(D60:D66)</f>
        <v>#DIV/0!</v>
      </c>
      <c r="E68" s="128" t="e">
        <f t="shared" si="22"/>
        <v>#DIV/0!</v>
      </c>
      <c r="F68" s="128">
        <f t="shared" si="22"/>
        <v>0</v>
      </c>
    </row>
    <row r="69" spans="1:6" s="58" customFormat="1" ht="14.25" thickBot="1" x14ac:dyDescent="0.3">
      <c r="A69" s="34" t="s">
        <v>24</v>
      </c>
      <c r="B69" s="389"/>
      <c r="C69" s="35">
        <f>SUM(C60:C64)</f>
        <v>0</v>
      </c>
      <c r="D69" s="35">
        <f t="shared" ref="D69:F69" si="23">SUM(D60:D64)</f>
        <v>0</v>
      </c>
      <c r="E69" s="35">
        <f t="shared" si="23"/>
        <v>0</v>
      </c>
      <c r="F69" s="35">
        <f t="shared" si="23"/>
        <v>0</v>
      </c>
    </row>
    <row r="70" spans="1:6" s="58" customFormat="1" ht="14.25" thickBot="1" x14ac:dyDescent="0.3">
      <c r="A70" s="34" t="s">
        <v>26</v>
      </c>
      <c r="B70" s="390"/>
      <c r="C70" s="40" t="e">
        <f>AVERAGE(C60:C64)</f>
        <v>#DIV/0!</v>
      </c>
      <c r="D70" s="40" t="e">
        <f t="shared" ref="D70:F70" si="24">AVERAGE(D60:D64)</f>
        <v>#DIV/0!</v>
      </c>
      <c r="E70" s="40" t="e">
        <f t="shared" si="24"/>
        <v>#DIV/0!</v>
      </c>
      <c r="F70" s="40">
        <f t="shared" si="24"/>
        <v>0</v>
      </c>
    </row>
    <row r="71" spans="1:6" s="58" customFormat="1" x14ac:dyDescent="0.25">
      <c r="A71" s="4"/>
      <c r="B71" s="157"/>
      <c r="C71" s="61"/>
      <c r="D71" s="61"/>
      <c r="E71" s="61"/>
      <c r="F71" s="61"/>
    </row>
    <row r="72" spans="1:6" s="58" customFormat="1" x14ac:dyDescent="0.25">
      <c r="A72" s="229"/>
      <c r="B72" s="48" t="s">
        <v>10</v>
      </c>
      <c r="C72" s="48" t="s">
        <v>16</v>
      </c>
      <c r="D72" s="395" t="s">
        <v>70</v>
      </c>
      <c r="E72" s="396"/>
      <c r="F72" s="397"/>
    </row>
    <row r="73" spans="1:6" ht="13.5" x14ac:dyDescent="0.25">
      <c r="A73" s="53" t="s">
        <v>34</v>
      </c>
      <c r="B73" s="232">
        <f>SUM(C58:C58, C47:C47, C36:C36, C25:C25, C14:C14, C69:C69)</f>
        <v>0</v>
      </c>
      <c r="C73" s="46">
        <f>SUM(D69:E69, D58:E58, D47:E47, D36:E36, D25:E25, D14:E14)</f>
        <v>0</v>
      </c>
      <c r="D73" s="382" t="s">
        <v>34</v>
      </c>
      <c r="E73" s="383"/>
      <c r="F73" s="119">
        <f>SUM(F14, F25, F36, F47, F58, F69)</f>
        <v>0</v>
      </c>
    </row>
    <row r="74" spans="1:6" ht="13.5" x14ac:dyDescent="0.25">
      <c r="A74" s="53" t="s">
        <v>33</v>
      </c>
      <c r="B74" s="232">
        <f>SUM(C56:C56, C45:C45, C34:C34, C23:C23, C12:C12, C67:C67)</f>
        <v>0</v>
      </c>
      <c r="C74" s="46">
        <f>SUM(D67:E67, D56:E56, D45:E45, D34:E34, D23:E23, D12:E12)</f>
        <v>0</v>
      </c>
      <c r="D74" s="382" t="s">
        <v>33</v>
      </c>
      <c r="E74" s="383"/>
      <c r="F74" s="120">
        <f>SUM(F56, F45, F34, F23, F12, F67)</f>
        <v>0</v>
      </c>
    </row>
    <row r="75" spans="1:6" x14ac:dyDescent="0.25">
      <c r="D75" s="382" t="s">
        <v>26</v>
      </c>
      <c r="E75" s="383"/>
      <c r="F75" s="120">
        <f>AVERAGE(F14, F25, F36, F47, F58, F69)</f>
        <v>0</v>
      </c>
    </row>
    <row r="76" spans="1:6" x14ac:dyDescent="0.25">
      <c r="D76" s="382" t="s">
        <v>72</v>
      </c>
      <c r="E76" s="383"/>
      <c r="F76" s="119">
        <f>AVERAGE(F56, F45, F34, F23, F12, F67)</f>
        <v>0</v>
      </c>
    </row>
    <row r="78" spans="1:6" x14ac:dyDescent="0.25">
      <c r="C78" s="181"/>
    </row>
  </sheetData>
  <mergeCells count="19">
    <mergeCell ref="D72:F72"/>
    <mergeCell ref="D73:E73"/>
    <mergeCell ref="D74:E74"/>
    <mergeCell ref="D75:E75"/>
    <mergeCell ref="D76:E76"/>
    <mergeCell ref="B56:B59"/>
    <mergeCell ref="B67:B70"/>
    <mergeCell ref="D1:E2"/>
    <mergeCell ref="F1:F4"/>
    <mergeCell ref="A3:A4"/>
    <mergeCell ref="B3:B4"/>
    <mergeCell ref="C3:C4"/>
    <mergeCell ref="D3:D4"/>
    <mergeCell ref="E3:E4"/>
    <mergeCell ref="C1:C2"/>
    <mergeCell ref="B12:B15"/>
    <mergeCell ref="B23:B26"/>
    <mergeCell ref="B34:B37"/>
    <mergeCell ref="B45:B4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14DCF-44A8-48E5-A078-1CC5DE4A84F5}"/>
</file>

<file path=customXml/itemProps2.xml><?xml version="1.0" encoding="utf-8"?>
<ds:datastoreItem xmlns:ds="http://schemas.openxmlformats.org/officeDocument/2006/customXml" ds:itemID="{232BB086-A980-45DE-AB90-806F793318EB}"/>
</file>

<file path=customXml/itemProps3.xml><?xml version="1.0" encoding="utf-8"?>
<ds:datastoreItem xmlns:ds="http://schemas.openxmlformats.org/officeDocument/2006/customXml" ds:itemID="{19AB9E48-C6C9-4D9C-88DB-AD686D2AD3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Monthly Totals</vt:lpstr>
      <vt:lpstr>Billy Bey</vt:lpstr>
      <vt:lpstr>HMS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2019-03-19T17:11:42Z</dcterms:created>
  <dcterms:modified xsi:type="dcterms:W3CDTF">2019-03-19T17:11:42Z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