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180" windowWidth="19440" windowHeight="4845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52511"/>
</workbook>
</file>

<file path=xl/calcChain.xml><?xml version="1.0" encoding="utf-8"?>
<calcChain xmlns="http://schemas.openxmlformats.org/spreadsheetml/2006/main">
  <c r="G10" i="8" l="1"/>
  <c r="B11" i="8"/>
  <c r="G7" i="4"/>
  <c r="G8" i="4"/>
  <c r="G9" i="4"/>
  <c r="G10" i="4"/>
  <c r="B8" i="4"/>
  <c r="B9" i="4" s="1"/>
  <c r="B10" i="4" s="1"/>
  <c r="B11" i="4" s="1"/>
  <c r="K7" i="1"/>
  <c r="K8" i="1"/>
  <c r="K9" i="1"/>
  <c r="K10" i="1"/>
  <c r="B8" i="1"/>
  <c r="B9" i="1" s="1"/>
  <c r="B10" i="1" s="1"/>
  <c r="B11" i="1" s="1"/>
  <c r="J7" i="2"/>
  <c r="J8" i="2"/>
  <c r="J9" i="2"/>
  <c r="J10" i="2"/>
  <c r="B8" i="2"/>
  <c r="B9" i="2" s="1"/>
  <c r="B10" i="2" s="1"/>
  <c r="B11" i="2" s="1"/>
  <c r="D7" i="5"/>
  <c r="D8" i="5"/>
  <c r="D9" i="5"/>
  <c r="D10" i="5"/>
  <c r="B8" i="5"/>
  <c r="B9" i="5" s="1"/>
  <c r="B10" i="5" s="1"/>
  <c r="B11" i="5" s="1"/>
  <c r="T7" i="3"/>
  <c r="T8" i="3"/>
  <c r="T9" i="3"/>
  <c r="T10" i="3"/>
  <c r="B8" i="3"/>
  <c r="B9" i="3" s="1"/>
  <c r="B10" i="3" s="1"/>
  <c r="B11" i="3" s="1"/>
  <c r="B16" i="4" l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D14" i="1" l="1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21" i="8" l="1"/>
  <c r="B22" i="8" s="1"/>
  <c r="B32" i="8" s="1"/>
  <c r="B33" i="8" s="1"/>
  <c r="B43" i="8" s="1"/>
  <c r="B44" i="8" s="1"/>
  <c r="B54" i="8" s="1"/>
  <c r="B55" i="8" s="1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T52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E15" i="3" l="1"/>
  <c r="G33" i="8" l="1"/>
  <c r="G32" i="8"/>
  <c r="E15" i="2" l="1"/>
  <c r="E14" i="2"/>
  <c r="K34" i="3" l="1"/>
  <c r="K35" i="3"/>
  <c r="K36" i="3"/>
  <c r="K37" i="3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H42" i="6" s="1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B38" i="6"/>
  <c r="B44" i="6"/>
  <c r="Q10" i="6"/>
  <c r="B12" i="6"/>
  <c r="T70" i="3"/>
  <c r="B74" i="4" l="1"/>
  <c r="B73" i="4"/>
  <c r="N26" i="6"/>
  <c r="B73" i="2"/>
  <c r="B74" i="5"/>
  <c r="B73" i="5"/>
  <c r="B74" i="1"/>
  <c r="B73" i="1"/>
  <c r="D46" i="5"/>
  <c r="D48" i="5"/>
  <c r="D45" i="5"/>
  <c r="D47" i="5"/>
  <c r="D35" i="5"/>
  <c r="D37" i="5"/>
  <c r="D34" i="5"/>
  <c r="D36" i="5"/>
  <c r="H12" i="6" s="1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<sst xmlns="http://schemas.openxmlformats.org/spreadsheetml/2006/main" count="701" uniqueCount="81">
  <si>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</si>
  <si>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</si>
  <si>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</si>
  <si>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</si>
  <si>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</si>
  <si>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</si>
  <si>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</si>
  <si>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</si>
  <si>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</si>
  <si>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</si>
  <si>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</si>
  <si>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</si>
  <si>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</si>
  <si>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</si>
  <si>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</si>
  <si>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</si>
  <si>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</si>
  <si>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</si>
  <si>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</si>
  <si>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</si>
  <si>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</si>
  <si>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</si>
  <si>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</si>
  <si>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</si>
  <si>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</si>
  <si>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</si>
  <si>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</si>
  <si>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</si>
  <si>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</si>
  <si>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</si>
  <si>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</si>
  <si>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</si>
  <si>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</si>
  <si>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</si>
  <si>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</si>
  <si>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</si>
  <si>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</si>
  <si>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</si>
  <si>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</si>
  <si>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</si>
  <si>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</si>
  <si>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</si>
  <si>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</si>
  <si>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</si>
  <si>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</si>
  <si>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</si>
  <si>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</si>
  <si>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</si>
  <si>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</si>
  <si>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</si>
  <si>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</si>
  <si>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</si>
  <si>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</si>
  <si>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</si>
  <si>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</si>
  <si>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</si>
  <si>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</si>
  <si>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</si>
  <si>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</si>
  <si>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</si>
  <si>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</si>
  <si>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</si>
  <si>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</si>
  <si>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</si>
  <si>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</si>
  <si>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</si>
  <si>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</si>
  <si>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</si>
  <si>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</si>
  <si>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</si>
  <si>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</si>
  <si>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</si>
  <si>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</si>
  <si>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</si>
  <si>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05.30.16 - 05.31.16</t>
  </si>
  <si>
    <t>06.01.16 - 06.03.16</t>
  </si>
  <si>
    <t>06.06.16 - 06.10.16</t>
  </si>
  <si>
    <t>06.13.16 - 06.17.16</t>
  </si>
  <si>
    <t>06.20.16 - 06.24.16</t>
  </si>
  <si>
    <t>06.27.16 - 06.30.16</t>
  </si>
  <si>
    <t>June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</si>
</sst>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zoomScaleNormal="100" workbookViewId="0">
      <pane ySplit="2" topLeftCell="A3" activePane="bottomLeft" state="frozen"/>
      <selection pane="bottomLeft" activeCell="M2" sqref="M2:N2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265" t="s">
        <v>52</v>
      </c>
      <c r="B1" s="266"/>
      <c r="C1" s="106"/>
      <c r="D1" s="265" t="s">
        <v>52</v>
      </c>
      <c r="E1" s="266"/>
      <c r="F1" s="60"/>
      <c r="G1" s="265" t="s">
        <v>52</v>
      </c>
      <c r="H1" s="266"/>
      <c r="I1" s="107"/>
      <c r="J1" s="265" t="s">
        <v>52</v>
      </c>
      <c r="K1" s="266"/>
      <c r="L1" s="107"/>
      <c r="M1" s="265" t="s">
        <v>52</v>
      </c>
      <c r="N1" s="266"/>
      <c r="P1" s="265" t="s">
        <v>52</v>
      </c>
      <c r="Q1" s="266"/>
      <c r="R1" s="106"/>
    </row>
    <row r="2" spans="1:20" ht="15.75" customHeight="1" x14ac:dyDescent="0.25">
      <c r="A2" s="267" t="s">
        <v>75</v>
      </c>
      <c r="B2" s="268"/>
      <c r="C2" s="108"/>
      <c r="D2" s="267" t="s">
        <v>76</v>
      </c>
      <c r="E2" s="268"/>
      <c r="F2" s="109"/>
      <c r="G2" s="267" t="s">
        <v>77</v>
      </c>
      <c r="H2" s="268"/>
      <c r="I2" s="107"/>
      <c r="J2" s="267" t="s">
        <v>78</v>
      </c>
      <c r="K2" s="272"/>
      <c r="L2" s="107"/>
      <c r="M2" s="267" t="s">
        <v>79</v>
      </c>
      <c r="N2" s="272"/>
      <c r="P2" s="309" t="s">
        <v>74</v>
      </c>
      <c r="Q2" s="310"/>
      <c r="R2" s="108"/>
    </row>
    <row r="3" spans="1:20" ht="14.25" thickBot="1" x14ac:dyDescent="0.3">
      <c r="A3" s="269" t="s">
        <v>53</v>
      </c>
      <c r="B3" s="270"/>
      <c r="C3" s="106"/>
      <c r="D3" s="269" t="s">
        <v>53</v>
      </c>
      <c r="E3" s="270"/>
      <c r="F3" s="107"/>
      <c r="G3" s="269" t="s">
        <v>53</v>
      </c>
      <c r="H3" s="270"/>
      <c r="I3" s="107"/>
      <c r="J3" s="269" t="s">
        <v>53</v>
      </c>
      <c r="K3" s="271"/>
      <c r="L3" s="107"/>
      <c r="M3" s="269" t="s">
        <v>53</v>
      </c>
      <c r="N3" s="270"/>
      <c r="P3" s="269" t="s">
        <v>53</v>
      </c>
      <c r="Q3" s="270"/>
      <c r="R3" s="106"/>
    </row>
    <row r="4" spans="1:20" s="123" customFormat="1" ht="12.95" customHeight="1" x14ac:dyDescent="0.25">
      <c r="A4" s="279" t="s">
        <v>54</v>
      </c>
      <c r="B4" s="273">
        <f>SUM('NY Waterway'!K14)</f>
        <v>45687</v>
      </c>
      <c r="C4" s="7"/>
      <c r="D4" s="279" t="s">
        <v>54</v>
      </c>
      <c r="E4" s="273">
        <f>SUM('NY Waterway'!K25)</f>
        <v>78208</v>
      </c>
      <c r="F4" s="110"/>
      <c r="G4" s="279" t="s">
        <v>54</v>
      </c>
      <c r="H4" s="273">
        <f>SUM('NY Waterway'!K36)</f>
        <v>83960</v>
      </c>
      <c r="I4" s="110"/>
      <c r="J4" s="279" t="s">
        <v>54</v>
      </c>
      <c r="K4" s="273">
        <f>SUM('NY Waterway'!K47)</f>
        <v>76921</v>
      </c>
      <c r="L4" s="110"/>
      <c r="M4" s="279" t="s">
        <v>54</v>
      </c>
      <c r="N4" s="273">
        <f>SUM('NY Waterway'!K58)</f>
        <v>67136</v>
      </c>
      <c r="P4" s="279" t="s">
        <v>54</v>
      </c>
      <c r="Q4" s="273">
        <f>SUM('NY Waterway'!K69)</f>
        <v>0</v>
      </c>
      <c r="R4" s="7"/>
    </row>
    <row r="5" spans="1:20" s="123" customFormat="1" ht="12.95" customHeight="1" thickBot="1" x14ac:dyDescent="0.3">
      <c r="A5" s="280"/>
      <c r="B5" s="274"/>
      <c r="C5" s="8"/>
      <c r="D5" s="280"/>
      <c r="E5" s="274"/>
      <c r="F5" s="110"/>
      <c r="G5" s="280"/>
      <c r="H5" s="281"/>
      <c r="I5" s="110"/>
      <c r="J5" s="280"/>
      <c r="K5" s="281"/>
      <c r="L5" s="110"/>
      <c r="M5" s="280"/>
      <c r="N5" s="281"/>
      <c r="P5" s="280"/>
      <c r="Q5" s="281"/>
      <c r="R5" s="7"/>
    </row>
    <row r="6" spans="1:20" s="123" customFormat="1" ht="12.95" customHeight="1" x14ac:dyDescent="0.25">
      <c r="A6" s="275" t="s">
        <v>55</v>
      </c>
      <c r="B6" s="273">
        <f>SUM('Billy Bey'!T14)</f>
        <v>53617</v>
      </c>
      <c r="C6" s="7"/>
      <c r="D6" s="275" t="s">
        <v>55</v>
      </c>
      <c r="E6" s="273">
        <f>SUM('Billy Bey'!T25)</f>
        <v>96426</v>
      </c>
      <c r="F6" s="110"/>
      <c r="G6" s="275" t="s">
        <v>55</v>
      </c>
      <c r="H6" s="277">
        <f>SUM('Billy Bey'!T36)</f>
        <v>93237</v>
      </c>
      <c r="I6" s="110"/>
      <c r="J6" s="275" t="s">
        <v>55</v>
      </c>
      <c r="K6" s="277">
        <f>SUM('Billy Bey'!T47)</f>
        <v>95175</v>
      </c>
      <c r="L6" s="110"/>
      <c r="M6" s="275" t="s">
        <v>55</v>
      </c>
      <c r="N6" s="277">
        <f>SUM('Billy Bey'!T58)</f>
        <v>75671</v>
      </c>
      <c r="P6" s="275" t="s">
        <v>55</v>
      </c>
      <c r="Q6" s="277">
        <f>SUM('Billy Bey'!T69)</f>
        <v>0</v>
      </c>
      <c r="R6" s="9"/>
    </row>
    <row r="7" spans="1:20" s="123" customFormat="1" ht="12.95" customHeight="1" thickBot="1" x14ac:dyDescent="0.3">
      <c r="A7" s="276"/>
      <c r="B7" s="274"/>
      <c r="C7" s="8"/>
      <c r="D7" s="276"/>
      <c r="E7" s="274"/>
      <c r="F7" s="110"/>
      <c r="G7" s="276"/>
      <c r="H7" s="278"/>
      <c r="I7" s="110"/>
      <c r="J7" s="276"/>
      <c r="K7" s="278"/>
      <c r="L7" s="110"/>
      <c r="M7" s="276"/>
      <c r="N7" s="278"/>
      <c r="P7" s="276"/>
      <c r="Q7" s="278"/>
      <c r="R7" s="9"/>
    </row>
    <row r="8" spans="1:20" s="123" customFormat="1" ht="12.95" customHeight="1" x14ac:dyDescent="0.25">
      <c r="A8" s="279" t="s">
        <v>56</v>
      </c>
      <c r="B8" s="273">
        <f>SUM(SeaStreak!G14)</f>
        <v>11771</v>
      </c>
      <c r="C8" s="7"/>
      <c r="D8" s="279" t="s">
        <v>56</v>
      </c>
      <c r="E8" s="273">
        <f>SUM(SeaStreak!G25)</f>
        <v>19700</v>
      </c>
      <c r="F8" s="110"/>
      <c r="G8" s="279" t="s">
        <v>56</v>
      </c>
      <c r="H8" s="273">
        <f>SUM(SeaStreak!G36)</f>
        <v>20308</v>
      </c>
      <c r="I8" s="110"/>
      <c r="J8" s="279" t="s">
        <v>56</v>
      </c>
      <c r="K8" s="273">
        <f>SUM(SeaStreak!G47)</f>
        <v>21145</v>
      </c>
      <c r="L8" s="110"/>
      <c r="M8" s="279" t="s">
        <v>56</v>
      </c>
      <c r="N8" s="273">
        <f>SUM(SeaStreak!G58)</f>
        <v>18182</v>
      </c>
      <c r="P8" s="279" t="s">
        <v>56</v>
      </c>
      <c r="Q8" s="273">
        <f>SUM(SeaStreak!G69)</f>
        <v>0</v>
      </c>
      <c r="R8" s="7"/>
    </row>
    <row r="9" spans="1:20" s="123" customFormat="1" ht="12.95" customHeight="1" thickBot="1" x14ac:dyDescent="0.3">
      <c r="A9" s="284"/>
      <c r="B9" s="274"/>
      <c r="C9" s="111"/>
      <c r="D9" s="284"/>
      <c r="E9" s="281"/>
      <c r="F9" s="110"/>
      <c r="G9" s="284"/>
      <c r="H9" s="281"/>
      <c r="I9" s="110"/>
      <c r="J9" s="284"/>
      <c r="K9" s="281"/>
      <c r="L9" s="110"/>
      <c r="M9" s="284"/>
      <c r="N9" s="281"/>
      <c r="P9" s="284"/>
      <c r="Q9" s="281"/>
      <c r="R9" s="7"/>
    </row>
    <row r="10" spans="1:20" s="123" customFormat="1" ht="12.95" customHeight="1" x14ac:dyDescent="0.25">
      <c r="A10" s="275" t="s">
        <v>57</v>
      </c>
      <c r="B10" s="273">
        <f>SUM('New York Water Taxi'!J14)</f>
        <v>4761</v>
      </c>
      <c r="C10" s="9"/>
      <c r="D10" s="275" t="s">
        <v>57</v>
      </c>
      <c r="E10" s="277">
        <f>SUM('New York Water Taxi'!J25)</f>
        <v>9168</v>
      </c>
      <c r="F10" s="110"/>
      <c r="G10" s="275" t="s">
        <v>57</v>
      </c>
      <c r="H10" s="277">
        <f>SUM('New York Water Taxi'!J36)</f>
        <v>8729</v>
      </c>
      <c r="I10" s="110"/>
      <c r="J10" s="275" t="s">
        <v>57</v>
      </c>
      <c r="K10" s="277">
        <f>SUM('New York Water Taxi'!J47)</f>
        <v>9987</v>
      </c>
      <c r="L10" s="110"/>
      <c r="M10" s="275" t="s">
        <v>57</v>
      </c>
      <c r="N10" s="277">
        <f>SUM('New York Water Taxi'!J58)</f>
        <v>8285</v>
      </c>
      <c r="P10" s="275" t="s">
        <v>57</v>
      </c>
      <c r="Q10" s="277">
        <f>SUM('New York Water Taxi'!J69)</f>
        <v>0</v>
      </c>
      <c r="R10" s="9"/>
    </row>
    <row r="11" spans="1:20" s="123" customFormat="1" ht="12.95" customHeight="1" thickBot="1" x14ac:dyDescent="0.3">
      <c r="A11" s="282"/>
      <c r="B11" s="274"/>
      <c r="C11" s="112"/>
      <c r="D11" s="282"/>
      <c r="E11" s="283"/>
      <c r="F11" s="110"/>
      <c r="G11" s="282"/>
      <c r="H11" s="278"/>
      <c r="I11" s="110"/>
      <c r="J11" s="282"/>
      <c r="K11" s="278"/>
      <c r="L11" s="110"/>
      <c r="M11" s="282"/>
      <c r="N11" s="278"/>
      <c r="P11" s="282"/>
      <c r="Q11" s="278"/>
      <c r="R11" s="9"/>
    </row>
    <row r="12" spans="1:20" s="123" customFormat="1" ht="12.95" customHeight="1" x14ac:dyDescent="0.25">
      <c r="A12" s="289" t="s">
        <v>38</v>
      </c>
      <c r="B12" s="273">
        <f>SUM('Liberty Landing Ferry'!D14)</f>
        <v>2676</v>
      </c>
      <c r="C12" s="9"/>
      <c r="D12" s="289" t="s">
        <v>38</v>
      </c>
      <c r="E12" s="277">
        <f>SUM('Liberty Landing Ferry'!D25)</f>
        <v>4891</v>
      </c>
      <c r="F12" s="110"/>
      <c r="G12" s="289" t="s">
        <v>38</v>
      </c>
      <c r="H12" s="277">
        <f>SUM('Liberty Landing Ferry'!D36)</f>
        <v>7046</v>
      </c>
      <c r="I12" s="110"/>
      <c r="J12" s="289" t="s">
        <v>38</v>
      </c>
      <c r="K12" s="277">
        <f>SUM('Liberty Landing Ferry'!D47)</f>
        <v>5770</v>
      </c>
      <c r="L12" s="110"/>
      <c r="M12" s="289" t="s">
        <v>38</v>
      </c>
      <c r="N12" s="277">
        <f>SUM('Liberty Landing Ferry'!D58)</f>
        <v>4476</v>
      </c>
      <c r="P12" s="289" t="s">
        <v>38</v>
      </c>
      <c r="Q12" s="277">
        <f>SUM('Liberty Landing Ferry'!D69)</f>
        <v>0</v>
      </c>
      <c r="R12" s="9"/>
    </row>
    <row r="13" spans="1:20" s="123" customFormat="1" ht="12.95" customHeight="1" thickBot="1" x14ac:dyDescent="0.3">
      <c r="A13" s="290"/>
      <c r="B13" s="274"/>
      <c r="C13" s="112"/>
      <c r="D13" s="290"/>
      <c r="E13" s="283"/>
      <c r="F13" s="110"/>
      <c r="G13" s="290"/>
      <c r="H13" s="278"/>
      <c r="I13" s="110"/>
      <c r="J13" s="290"/>
      <c r="K13" s="278"/>
      <c r="L13" s="110"/>
      <c r="M13" s="290"/>
      <c r="N13" s="278"/>
      <c r="P13" s="290"/>
      <c r="Q13" s="278"/>
      <c r="R13" s="9"/>
    </row>
    <row r="14" spans="1:20" s="114" customFormat="1" ht="12.95" customHeight="1" thickBot="1" x14ac:dyDescent="0.25">
      <c r="A14" s="285" t="s">
        <v>23</v>
      </c>
      <c r="B14" s="287">
        <f>SUM(B4:B13)</f>
        <v>118512</v>
      </c>
      <c r="C14" s="10"/>
      <c r="D14" s="285" t="s">
        <v>23</v>
      </c>
      <c r="E14" s="287">
        <f>SUM(E4:E13)</f>
        <v>208393</v>
      </c>
      <c r="F14" s="113"/>
      <c r="G14" s="285" t="s">
        <v>23</v>
      </c>
      <c r="H14" s="287">
        <f>SUM(H4:H13)</f>
        <v>213280</v>
      </c>
      <c r="I14" s="113"/>
      <c r="J14" s="285" t="s">
        <v>23</v>
      </c>
      <c r="K14" s="287">
        <f>SUM(K4:K13)</f>
        <v>208998</v>
      </c>
      <c r="L14" s="113"/>
      <c r="M14" s="285" t="s">
        <v>23</v>
      </c>
      <c r="N14" s="287">
        <f>SUM(N4:N13)</f>
        <v>173750</v>
      </c>
      <c r="P14" s="285" t="s">
        <v>23</v>
      </c>
      <c r="Q14" s="287">
        <f>SUM(Q4:Q13)</f>
        <v>0</v>
      </c>
      <c r="R14" s="10"/>
      <c r="S14" s="152" t="s">
        <v>65</v>
      </c>
      <c r="T14" s="127">
        <f>AVERAGE('Billy Bey'!T76, 'Liberty Landing Ferry'!F76, 'New York Water Taxi'!K76, 'NY Waterway'!H76, SeaStreak!G76)</f>
        <v>34349.699999999997</v>
      </c>
    </row>
    <row r="15" spans="1:20" s="114" customFormat="1" ht="12.95" customHeight="1" thickBot="1" x14ac:dyDescent="0.3">
      <c r="A15" s="286"/>
      <c r="B15" s="288"/>
      <c r="C15" s="115"/>
      <c r="D15" s="286"/>
      <c r="E15" s="288"/>
      <c r="F15" s="113"/>
      <c r="G15" s="286"/>
      <c r="H15" s="288"/>
      <c r="I15" s="113"/>
      <c r="J15" s="286"/>
      <c r="K15" s="288"/>
      <c r="L15" s="113"/>
      <c r="M15" s="286"/>
      <c r="N15" s="288"/>
      <c r="P15" s="286"/>
      <c r="Q15" s="311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3" t="s">
        <v>58</v>
      </c>
      <c r="B17" s="294"/>
      <c r="C17" s="106"/>
      <c r="D17" s="293" t="s">
        <v>58</v>
      </c>
      <c r="E17" s="294"/>
      <c r="F17" s="107"/>
      <c r="G17" s="293" t="s">
        <v>58</v>
      </c>
      <c r="H17" s="294"/>
      <c r="I17" s="107"/>
      <c r="J17" s="293" t="s">
        <v>58</v>
      </c>
      <c r="K17" s="295"/>
      <c r="L17" s="107"/>
      <c r="M17" s="293" t="s">
        <v>58</v>
      </c>
      <c r="N17" s="294"/>
      <c r="P17" s="293" t="s">
        <v>58</v>
      </c>
      <c r="Q17" s="294"/>
      <c r="R17" s="106"/>
    </row>
    <row r="18" spans="1:20" ht="12.95" customHeight="1" x14ac:dyDescent="0.25">
      <c r="A18" s="279" t="s">
        <v>10</v>
      </c>
      <c r="B18" s="273">
        <f>SUM('Billy Bey'!G14:K14, 'New York Water Taxi'!G14:I14, 'NY Waterway'!I14:J14, SeaStreak!C14:D14)</f>
        <v>38036</v>
      </c>
      <c r="C18" s="7"/>
      <c r="D18" s="279" t="s">
        <v>10</v>
      </c>
      <c r="E18" s="273">
        <f>SUM('Billy Bey'!G25:K25, 'New York Water Taxi'!G25:I25, 'NY Waterway'!I25:J25, SeaStreak!C25:D25)</f>
        <v>64488</v>
      </c>
      <c r="F18" s="107"/>
      <c r="G18" s="279" t="s">
        <v>10</v>
      </c>
      <c r="H18" s="273">
        <f>SUM('Billy Bey'!G36:K36, 'New York Water Taxi'!G36:I36, 'NY Waterway'!I36:J36, SeaStreak!C36:D36)</f>
        <v>64601</v>
      </c>
      <c r="I18" s="107"/>
      <c r="J18" s="279" t="s">
        <v>10</v>
      </c>
      <c r="K18" s="273">
        <f>SUM('Billy Bey'!G47:K47, 'New York Water Taxi'!G47:I47, 'NY Waterway'!I47:J47, SeaStreak!C47:D47)</f>
        <v>67632</v>
      </c>
      <c r="L18" s="107"/>
      <c r="M18" s="279" t="s">
        <v>10</v>
      </c>
      <c r="N18" s="273">
        <f>SUM('Billy Bey'!G58:K58, 'New York Water Taxi'!G58:I58, 'NY Waterway'!I58:J58, SeaStreak!C58:D58)</f>
        <v>54160</v>
      </c>
      <c r="P18" s="279" t="s">
        <v>10</v>
      </c>
      <c r="Q18" s="273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80"/>
      <c r="B19" s="274"/>
      <c r="C19" s="8"/>
      <c r="D19" s="280"/>
      <c r="E19" s="274"/>
      <c r="F19" s="107"/>
      <c r="G19" s="280"/>
      <c r="H19" s="274"/>
      <c r="I19" s="107"/>
      <c r="J19" s="280"/>
      <c r="K19" s="274"/>
      <c r="L19" s="107"/>
      <c r="M19" s="280"/>
      <c r="N19" s="274"/>
      <c r="P19" s="280"/>
      <c r="Q19" s="274"/>
      <c r="R19" s="8"/>
    </row>
    <row r="20" spans="1:20" ht="12.95" customHeight="1" x14ac:dyDescent="0.25">
      <c r="A20" s="275" t="s">
        <v>8</v>
      </c>
      <c r="B20" s="277">
        <f>SUM('Billy Bey'!C14:D14, 'New York Water Taxi'!E14, 'NY Waterway'!C14:G14)</f>
        <v>33785</v>
      </c>
      <c r="C20" s="9"/>
      <c r="D20" s="275" t="s">
        <v>8</v>
      </c>
      <c r="E20" s="277">
        <f>SUM('Billy Bey'!C25:D25, 'New York Water Taxi'!E25, 'NY Waterway'!C25:G25)</f>
        <v>61536</v>
      </c>
      <c r="F20" s="107"/>
      <c r="G20" s="275" t="s">
        <v>8</v>
      </c>
      <c r="H20" s="277">
        <f>SUM('Billy Bey'!C36:D36, 'New York Water Taxi'!E36, 'NY Waterway'!C36:G36)</f>
        <v>66813</v>
      </c>
      <c r="I20" s="107"/>
      <c r="J20" s="275" t="s">
        <v>8</v>
      </c>
      <c r="K20" s="277">
        <f>SUM('Billy Bey'!C47:D47, 'NY Waterway'!C47:G47, 'New York Water Taxi'!E47)</f>
        <v>59443</v>
      </c>
      <c r="L20" s="107"/>
      <c r="M20" s="275" t="s">
        <v>8</v>
      </c>
      <c r="N20" s="277">
        <f>SUM('Billy Bey'!C58:D58, 'NY Waterway'!C58:G58, 'New York Water Taxi'!E58)</f>
        <v>52674</v>
      </c>
      <c r="P20" s="275" t="s">
        <v>8</v>
      </c>
      <c r="Q20" s="277">
        <f>SUM('Billy Bey'!C69:D69, 'NY Waterway'!C69:G69, 'New York Water Taxi'!E69)</f>
        <v>0</v>
      </c>
      <c r="R20" s="9"/>
    </row>
    <row r="21" spans="1:20" ht="12.95" customHeight="1" thickBot="1" x14ac:dyDescent="0.3">
      <c r="A21" s="292"/>
      <c r="B21" s="291"/>
      <c r="C21" s="109"/>
      <c r="D21" s="292"/>
      <c r="E21" s="278"/>
      <c r="F21" s="107"/>
      <c r="G21" s="292"/>
      <c r="H21" s="291"/>
      <c r="I21" s="107"/>
      <c r="J21" s="292"/>
      <c r="K21" s="291"/>
      <c r="L21" s="107"/>
      <c r="M21" s="292"/>
      <c r="N21" s="291"/>
      <c r="P21" s="292"/>
      <c r="Q21" s="291"/>
      <c r="R21" s="109"/>
    </row>
    <row r="22" spans="1:20" ht="12.95" customHeight="1" x14ac:dyDescent="0.25">
      <c r="A22" s="279" t="s">
        <v>16</v>
      </c>
      <c r="B22" s="273">
        <f>SUM('Billy Bey'!L14, SeaStreak!E14:F14)</f>
        <v>7897</v>
      </c>
      <c r="C22" s="7"/>
      <c r="D22" s="279" t="s">
        <v>16</v>
      </c>
      <c r="E22" s="273">
        <f>SUM('Billy Bey'!L25, SeaStreak!E25:F25)</f>
        <v>13585</v>
      </c>
      <c r="F22" s="107"/>
      <c r="G22" s="279" t="s">
        <v>16</v>
      </c>
      <c r="H22" s="273">
        <f>SUM('Billy Bey'!L36, SeaStreak!E36:F36)</f>
        <v>13925</v>
      </c>
      <c r="I22" s="107"/>
      <c r="J22" s="279" t="s">
        <v>16</v>
      </c>
      <c r="K22" s="273">
        <f>SUM('Billy Bey'!L47, SeaStreak!E47:F47)</f>
        <v>14755</v>
      </c>
      <c r="L22" s="107"/>
      <c r="M22" s="279" t="s">
        <v>16</v>
      </c>
      <c r="N22" s="273">
        <f>SUM('Billy Bey'!L58, SeaStreak!E58:F58)</f>
        <v>11916</v>
      </c>
      <c r="P22" s="279" t="s">
        <v>16</v>
      </c>
      <c r="Q22" s="273">
        <f>SUM('Billy Bey'!L69, SeaStreak!E69:F69)</f>
        <v>0</v>
      </c>
      <c r="R22" s="7"/>
    </row>
    <row r="23" spans="1:20" ht="12.95" customHeight="1" thickBot="1" x14ac:dyDescent="0.3">
      <c r="A23" s="284"/>
      <c r="B23" s="296"/>
      <c r="C23" s="111"/>
      <c r="D23" s="284"/>
      <c r="E23" s="296"/>
      <c r="F23" s="107"/>
      <c r="G23" s="284"/>
      <c r="H23" s="296"/>
      <c r="I23" s="107"/>
      <c r="J23" s="284"/>
      <c r="K23" s="296"/>
      <c r="L23" s="107"/>
      <c r="M23" s="284"/>
      <c r="N23" s="296"/>
      <c r="P23" s="284"/>
      <c r="Q23" s="296"/>
      <c r="R23" s="111"/>
    </row>
    <row r="24" spans="1:20" ht="12.95" customHeight="1" x14ac:dyDescent="0.25">
      <c r="A24" s="275" t="s">
        <v>9</v>
      </c>
      <c r="B24" s="277">
        <f>SUM('Billy Bey'!E14:F14, 'Liberty Landing Ferry'!C14, 'NY Waterway'!H14)</f>
        <v>25212</v>
      </c>
      <c r="C24" s="9"/>
      <c r="D24" s="275" t="s">
        <v>9</v>
      </c>
      <c r="E24" s="297">
        <f>SUM('Billy Bey'!E25:F25, 'Liberty Landing Ferry'!C25, 'NY Waterway'!H25)</f>
        <v>47098</v>
      </c>
      <c r="F24" s="107"/>
      <c r="G24" s="275" t="s">
        <v>9</v>
      </c>
      <c r="H24" s="277">
        <f>SUM('Billy Bey'!E36:F36, 'Liberty Landing Ferry'!C36, 'NY Waterway'!H36)</f>
        <v>46836</v>
      </c>
      <c r="I24" s="107"/>
      <c r="J24" s="275" t="s">
        <v>9</v>
      </c>
      <c r="K24" s="277">
        <f>SUM('Billy Bey'!E47:F47, 'Liberty Landing Ferry'!C47, 'NY Waterway'!H47)</f>
        <v>44556</v>
      </c>
      <c r="L24" s="107"/>
      <c r="M24" s="275" t="s">
        <v>9</v>
      </c>
      <c r="N24" s="277">
        <f>SUM('Billy Bey'!E58:F58, 'Liberty Landing Ferry'!C58, 'NY Waterway'!H58)</f>
        <v>35236</v>
      </c>
      <c r="P24" s="275" t="s">
        <v>9</v>
      </c>
      <c r="Q24" s="277">
        <f>SUM('Billy Bey'!E69:F69, 'Liberty Landing Ferry'!C69, 'NY Waterway'!H69)</f>
        <v>0</v>
      </c>
      <c r="R24" s="9"/>
    </row>
    <row r="25" spans="1:20" ht="12.95" customHeight="1" thickBot="1" x14ac:dyDescent="0.3">
      <c r="A25" s="282"/>
      <c r="B25" s="283"/>
      <c r="C25" s="112"/>
      <c r="D25" s="282"/>
      <c r="E25" s="283"/>
      <c r="F25" s="107"/>
      <c r="G25" s="282"/>
      <c r="H25" s="283"/>
      <c r="I25" s="107"/>
      <c r="J25" s="282"/>
      <c r="K25" s="283"/>
      <c r="L25" s="107"/>
      <c r="M25" s="282"/>
      <c r="N25" s="283"/>
      <c r="P25" s="282"/>
      <c r="Q25" s="283"/>
      <c r="R25" s="112"/>
      <c r="S25" s="121"/>
      <c r="T25" s="121"/>
    </row>
    <row r="26" spans="1:20" s="121" customFormat="1" ht="12.95" customHeight="1" x14ac:dyDescent="0.2">
      <c r="A26" s="275" t="s">
        <v>7</v>
      </c>
      <c r="B26" s="297">
        <f>SUM('New York Water Taxi'!C14)</f>
        <v>923</v>
      </c>
      <c r="C26" s="10"/>
      <c r="D26" s="275" t="s">
        <v>7</v>
      </c>
      <c r="E26" s="297">
        <f>SUM('New York Water Taxi'!C25)</f>
        <v>1383</v>
      </c>
      <c r="F26" s="120"/>
      <c r="G26" s="275" t="s">
        <v>7</v>
      </c>
      <c r="H26" s="297">
        <f>SUM('New York Water Taxi'!C36)</f>
        <v>1377</v>
      </c>
      <c r="I26" s="120"/>
      <c r="J26" s="275" t="s">
        <v>7</v>
      </c>
      <c r="K26" s="297">
        <f>SUM('New York Water Taxi'!C47)</f>
        <v>1330</v>
      </c>
      <c r="L26" s="120"/>
      <c r="M26" s="275" t="s">
        <v>7</v>
      </c>
      <c r="N26" s="297">
        <f>SUM('New York Water Taxi'!C58)</f>
        <v>1720</v>
      </c>
      <c r="P26" s="275" t="s">
        <v>7</v>
      </c>
      <c r="Q26" s="297">
        <f>SUM('New York Water Taxi'!C69)</f>
        <v>0</v>
      </c>
      <c r="R26" s="11"/>
    </row>
    <row r="27" spans="1:20" s="121" customFormat="1" ht="12.95" customHeight="1" thickBot="1" x14ac:dyDescent="0.3">
      <c r="A27" s="282"/>
      <c r="B27" s="298"/>
      <c r="C27" s="115"/>
      <c r="D27" s="282"/>
      <c r="E27" s="298"/>
      <c r="F27" s="120"/>
      <c r="G27" s="282"/>
      <c r="H27" s="298"/>
      <c r="I27" s="120"/>
      <c r="J27" s="282"/>
      <c r="K27" s="298"/>
      <c r="L27" s="120"/>
      <c r="M27" s="282"/>
      <c r="N27" s="298"/>
      <c r="P27" s="282"/>
      <c r="Q27" s="298"/>
      <c r="R27" s="12"/>
      <c r="S27" s="122"/>
      <c r="T27" s="122"/>
    </row>
    <row r="28" spans="1:20" ht="12.75" customHeight="1" x14ac:dyDescent="0.25">
      <c r="A28" s="275" t="s">
        <v>39</v>
      </c>
      <c r="B28" s="297">
        <f>SUM('New York Water Taxi'!D14)</f>
        <v>0</v>
      </c>
      <c r="C28" s="107"/>
      <c r="D28" s="275" t="s">
        <v>39</v>
      </c>
      <c r="E28" s="297">
        <f>SUM('New York Water Taxi'!D25)</f>
        <v>0</v>
      </c>
      <c r="F28" s="107"/>
      <c r="G28" s="275" t="s">
        <v>39</v>
      </c>
      <c r="H28" s="297">
        <f>SUM('New York Water Taxi'!D36)</f>
        <v>0</v>
      </c>
      <c r="I28" s="107"/>
      <c r="J28" s="275" t="s">
        <v>39</v>
      </c>
      <c r="K28" s="297">
        <f>SUM('New York Water Taxi'!D47)</f>
        <v>0</v>
      </c>
      <c r="L28" s="107"/>
      <c r="M28" s="275" t="s">
        <v>39</v>
      </c>
      <c r="N28" s="297">
        <f>SUM('New York Water Taxi'!D58)</f>
        <v>0</v>
      </c>
      <c r="P28" s="275" t="s">
        <v>39</v>
      </c>
      <c r="Q28" s="297">
        <f>SUM('New York Water Taxi'!D69)</f>
        <v>0</v>
      </c>
      <c r="R28" s="11"/>
    </row>
    <row r="29" spans="1:20" ht="14.25" thickBot="1" x14ac:dyDescent="0.3">
      <c r="A29" s="282"/>
      <c r="B29" s="299"/>
      <c r="C29" s="107"/>
      <c r="D29" s="282"/>
      <c r="E29" s="299"/>
      <c r="F29" s="107"/>
      <c r="G29" s="282"/>
      <c r="H29" s="299"/>
      <c r="I29" s="107"/>
      <c r="J29" s="282"/>
      <c r="K29" s="299"/>
      <c r="L29" s="107"/>
      <c r="M29" s="282"/>
      <c r="N29" s="299"/>
      <c r="P29" s="282"/>
      <c r="Q29" s="299"/>
      <c r="R29" s="124"/>
    </row>
    <row r="30" spans="1:20" ht="12.75" customHeight="1" x14ac:dyDescent="0.25">
      <c r="A30" s="275" t="s">
        <v>73</v>
      </c>
      <c r="B30" s="297">
        <f>SUM('New York Water Taxi'!F14)</f>
        <v>167</v>
      </c>
      <c r="C30" s="107"/>
      <c r="D30" s="275" t="s">
        <v>73</v>
      </c>
      <c r="E30" s="297">
        <f>SUM('New York Water Taxi'!F25)</f>
        <v>332</v>
      </c>
      <c r="F30" s="107"/>
      <c r="G30" s="275" t="s">
        <v>73</v>
      </c>
      <c r="H30" s="297">
        <f>SUM('New York Water Taxi'!F36)</f>
        <v>258</v>
      </c>
      <c r="I30" s="107"/>
      <c r="J30" s="275" t="s">
        <v>73</v>
      </c>
      <c r="K30" s="297">
        <f>SUM('New York Water Taxi'!F47)</f>
        <v>244</v>
      </c>
      <c r="L30" s="107"/>
      <c r="M30" s="275" t="s">
        <v>73</v>
      </c>
      <c r="N30" s="297">
        <f>SUM('New York Water Taxi'!F58)</f>
        <v>219</v>
      </c>
      <c r="P30" s="275" t="s">
        <v>73</v>
      </c>
      <c r="Q30" s="297">
        <f>SUM('New York Water Taxi'!F69)</f>
        <v>0</v>
      </c>
      <c r="R30" s="11"/>
    </row>
    <row r="31" spans="1:20" ht="14.25" customHeight="1" thickBot="1" x14ac:dyDescent="0.3">
      <c r="A31" s="282"/>
      <c r="B31" s="313"/>
      <c r="C31" s="107"/>
      <c r="D31" s="282"/>
      <c r="E31" s="313"/>
      <c r="F31" s="107"/>
      <c r="G31" s="282"/>
      <c r="H31" s="313"/>
      <c r="I31" s="107"/>
      <c r="J31" s="312"/>
      <c r="K31" s="302"/>
      <c r="L31" s="107"/>
      <c r="M31" s="312"/>
      <c r="N31" s="302"/>
      <c r="P31" s="312"/>
      <c r="Q31" s="302"/>
      <c r="R31" s="11"/>
    </row>
    <row r="32" spans="1:20" x14ac:dyDescent="0.25">
      <c r="A32" s="300" t="s">
        <v>11</v>
      </c>
      <c r="B32" s="297">
        <f>SUM('Billy Bey'!M14)</f>
        <v>3059</v>
      </c>
      <c r="C32" s="107"/>
      <c r="D32" s="300" t="s">
        <v>11</v>
      </c>
      <c r="E32" s="297">
        <f>SUM('Billy Bey'!M25)</f>
        <v>5401</v>
      </c>
      <c r="F32" s="107"/>
      <c r="G32" s="300" t="s">
        <v>11</v>
      </c>
      <c r="H32" s="297">
        <f>SUM('Billy Bey'!M36)</f>
        <v>5056</v>
      </c>
      <c r="I32" s="107"/>
      <c r="J32" s="300" t="s">
        <v>11</v>
      </c>
      <c r="K32" s="297">
        <f>SUM('Billy Bey'!M47)</f>
        <v>5483</v>
      </c>
      <c r="L32" s="107"/>
      <c r="M32" s="300" t="s">
        <v>11</v>
      </c>
      <c r="N32" s="297">
        <f>SUM('Billy Bey'!M58)</f>
        <v>4635</v>
      </c>
      <c r="P32" s="300" t="s">
        <v>11</v>
      </c>
      <c r="Q32" s="297">
        <f>SUM('Billy Bey'!M69)</f>
        <v>0</v>
      </c>
      <c r="R32" s="11"/>
    </row>
    <row r="33" spans="1:18" ht="14.25" thickBot="1" x14ac:dyDescent="0.3">
      <c r="A33" s="301"/>
      <c r="B33" s="302"/>
      <c r="C33" s="107"/>
      <c r="D33" s="301"/>
      <c r="E33" s="302"/>
      <c r="F33" s="107"/>
      <c r="G33" s="301"/>
      <c r="H33" s="302"/>
      <c r="I33" s="107"/>
      <c r="J33" s="301"/>
      <c r="K33" s="302"/>
      <c r="L33" s="107"/>
      <c r="M33" s="301"/>
      <c r="N33" s="302"/>
      <c r="P33" s="301"/>
      <c r="Q33" s="302"/>
      <c r="R33" s="11"/>
    </row>
    <row r="34" spans="1:18" ht="12.75" customHeight="1" x14ac:dyDescent="0.25">
      <c r="A34" s="300" t="s">
        <v>12</v>
      </c>
      <c r="B34" s="297">
        <f>SUM('Billy Bey'!N14)</f>
        <v>700</v>
      </c>
      <c r="C34" s="107"/>
      <c r="D34" s="300" t="s">
        <v>12</v>
      </c>
      <c r="E34" s="297">
        <f>SUM('Billy Bey'!N25)</f>
        <v>2042</v>
      </c>
      <c r="F34" s="107"/>
      <c r="G34" s="300" t="s">
        <v>12</v>
      </c>
      <c r="H34" s="297">
        <f>SUM('Billy Bey'!N36)</f>
        <v>1994</v>
      </c>
      <c r="I34" s="107"/>
      <c r="J34" s="300" t="s">
        <v>12</v>
      </c>
      <c r="K34" s="297">
        <f>SUM('Billy Bey'!N47)</f>
        <v>2393</v>
      </c>
      <c r="L34" s="107"/>
      <c r="M34" s="300" t="s">
        <v>12</v>
      </c>
      <c r="N34" s="297">
        <f>SUM('Billy Bey'!N58)</f>
        <v>2337</v>
      </c>
      <c r="P34" s="300" t="s">
        <v>12</v>
      </c>
      <c r="Q34" s="297">
        <f>SUM('Billy Bey'!N69)</f>
        <v>0</v>
      </c>
      <c r="R34" s="11"/>
    </row>
    <row r="35" spans="1:18" ht="13.5" customHeight="1" thickBot="1" x14ac:dyDescent="0.3">
      <c r="A35" s="301"/>
      <c r="B35" s="302"/>
      <c r="C35" s="107"/>
      <c r="D35" s="301"/>
      <c r="E35" s="302"/>
      <c r="F35" s="107"/>
      <c r="G35" s="301"/>
      <c r="H35" s="302"/>
      <c r="I35" s="107"/>
      <c r="J35" s="301"/>
      <c r="K35" s="302"/>
      <c r="L35" s="107"/>
      <c r="M35" s="301"/>
      <c r="N35" s="302"/>
      <c r="P35" s="301"/>
      <c r="Q35" s="302"/>
      <c r="R35" s="11"/>
    </row>
    <row r="36" spans="1:18" ht="12.75" customHeight="1" x14ac:dyDescent="0.25">
      <c r="A36" s="300" t="s">
        <v>13</v>
      </c>
      <c r="B36" s="297">
        <f>SUM('Billy Bey'!O14)</f>
        <v>3788</v>
      </c>
      <c r="C36" s="107"/>
      <c r="D36" s="300" t="s">
        <v>13</v>
      </c>
      <c r="E36" s="297">
        <f>SUM('Billy Bey'!O25)</f>
        <v>6085</v>
      </c>
      <c r="F36" s="107"/>
      <c r="G36" s="300" t="s">
        <v>13</v>
      </c>
      <c r="H36" s="297">
        <f>SUM('Billy Bey'!O36)</f>
        <v>6116</v>
      </c>
      <c r="I36" s="107"/>
      <c r="J36" s="300" t="s">
        <v>13</v>
      </c>
      <c r="K36" s="297">
        <f>SUM('Billy Bey'!O47)</f>
        <v>6358</v>
      </c>
      <c r="L36" s="107"/>
      <c r="M36" s="300" t="s">
        <v>13</v>
      </c>
      <c r="N36" s="297">
        <f>SUM('Billy Bey'!O58)</f>
        <v>5127</v>
      </c>
      <c r="P36" s="300" t="s">
        <v>13</v>
      </c>
      <c r="Q36" s="297">
        <f>SUM('Billy Bey'!O69)</f>
        <v>0</v>
      </c>
      <c r="R36" s="11"/>
    </row>
    <row r="37" spans="1:18" ht="13.5" customHeight="1" thickBot="1" x14ac:dyDescent="0.3">
      <c r="A37" s="301"/>
      <c r="B37" s="302"/>
      <c r="C37" s="107"/>
      <c r="D37" s="301"/>
      <c r="E37" s="302"/>
      <c r="F37" s="107"/>
      <c r="G37" s="301"/>
      <c r="H37" s="302"/>
      <c r="I37" s="107"/>
      <c r="J37" s="301"/>
      <c r="K37" s="302"/>
      <c r="L37" s="107"/>
      <c r="M37" s="301"/>
      <c r="N37" s="302"/>
      <c r="P37" s="301"/>
      <c r="Q37" s="302"/>
      <c r="R37" s="11"/>
    </row>
    <row r="38" spans="1:18" ht="12.75" customHeight="1" x14ac:dyDescent="0.25">
      <c r="A38" s="300" t="s">
        <v>14</v>
      </c>
      <c r="B38" s="297">
        <f>SUM('Billy Bey'!P14)</f>
        <v>776</v>
      </c>
      <c r="C38" s="107"/>
      <c r="D38" s="300" t="s">
        <v>14</v>
      </c>
      <c r="E38" s="297">
        <f>SUM('Billy Bey'!P25)</f>
        <v>2870</v>
      </c>
      <c r="F38" s="107"/>
      <c r="G38" s="300" t="s">
        <v>14</v>
      </c>
      <c r="H38" s="297">
        <f>SUM('Billy Bey'!P36)</f>
        <v>2672</v>
      </c>
      <c r="I38" s="107"/>
      <c r="J38" s="300" t="s">
        <v>14</v>
      </c>
      <c r="K38" s="297">
        <f>SUM('Billy Bey'!P47)</f>
        <v>2859</v>
      </c>
      <c r="L38" s="107"/>
      <c r="M38" s="300" t="s">
        <v>14</v>
      </c>
      <c r="N38" s="297">
        <f>SUM('Billy Bey'!P58)</f>
        <v>2425</v>
      </c>
      <c r="P38" s="300" t="s">
        <v>14</v>
      </c>
      <c r="Q38" s="297">
        <f>SUM('Billy Bey'!P69)</f>
        <v>0</v>
      </c>
      <c r="R38" s="11"/>
    </row>
    <row r="39" spans="1:18" ht="13.5" customHeight="1" thickBot="1" x14ac:dyDescent="0.3">
      <c r="A39" s="301"/>
      <c r="B39" s="302"/>
      <c r="C39" s="107"/>
      <c r="D39" s="301"/>
      <c r="E39" s="302"/>
      <c r="F39" s="107"/>
      <c r="G39" s="301"/>
      <c r="H39" s="302"/>
      <c r="I39" s="107"/>
      <c r="J39" s="301"/>
      <c r="K39" s="302"/>
      <c r="L39" s="107"/>
      <c r="M39" s="301"/>
      <c r="N39" s="302"/>
      <c r="P39" s="301"/>
      <c r="Q39" s="302"/>
      <c r="R39" s="11"/>
    </row>
    <row r="40" spans="1:18" ht="12.75" customHeight="1" x14ac:dyDescent="0.25">
      <c r="A40" s="300" t="s">
        <v>35</v>
      </c>
      <c r="B40" s="297">
        <f>SUM('Billy Bey'!Q14)</f>
        <v>2236</v>
      </c>
      <c r="C40" s="107"/>
      <c r="D40" s="300" t="s">
        <v>35</v>
      </c>
      <c r="E40" s="297">
        <f>SUM('Billy Bey'!Q25)</f>
        <v>3573</v>
      </c>
      <c r="F40" s="107"/>
      <c r="G40" s="300" t="s">
        <v>35</v>
      </c>
      <c r="H40" s="297">
        <f>SUM('Billy Bey'!Q36)</f>
        <v>3632</v>
      </c>
      <c r="I40" s="107"/>
      <c r="J40" s="300" t="s">
        <v>35</v>
      </c>
      <c r="K40" s="297">
        <f>SUM('Billy Bey'!Q47)</f>
        <v>3945</v>
      </c>
      <c r="L40" s="107"/>
      <c r="M40" s="300" t="s">
        <v>35</v>
      </c>
      <c r="N40" s="297">
        <f>SUM('Billy Bey'!Q58)</f>
        <v>3301</v>
      </c>
      <c r="P40" s="300" t="s">
        <v>35</v>
      </c>
      <c r="Q40" s="297">
        <f>SUM('Billy Bey'!Q69)</f>
        <v>0</v>
      </c>
      <c r="R40" s="11"/>
    </row>
    <row r="41" spans="1:18" ht="13.5" customHeight="1" thickBot="1" x14ac:dyDescent="0.3">
      <c r="A41" s="301"/>
      <c r="B41" s="302"/>
      <c r="C41" s="107"/>
      <c r="D41" s="301"/>
      <c r="E41" s="302"/>
      <c r="F41" s="107"/>
      <c r="G41" s="301"/>
      <c r="H41" s="302"/>
      <c r="I41" s="107"/>
      <c r="J41" s="301"/>
      <c r="K41" s="302"/>
      <c r="L41" s="107"/>
      <c r="M41" s="301"/>
      <c r="N41" s="302"/>
      <c r="P41" s="301"/>
      <c r="Q41" s="302"/>
      <c r="R41" s="11"/>
    </row>
    <row r="42" spans="1:18" ht="12.75" customHeight="1" x14ac:dyDescent="0.25">
      <c r="A42" s="300" t="s">
        <v>15</v>
      </c>
      <c r="B42" s="297">
        <f>SUM('Billy Bey'!R14)</f>
        <v>0</v>
      </c>
      <c r="C42" s="107"/>
      <c r="D42" s="300" t="s">
        <v>15</v>
      </c>
      <c r="E42" s="297">
        <f>SUM('Billy Bey'!R25)</f>
        <v>0</v>
      </c>
      <c r="F42" s="107"/>
      <c r="G42" s="300" t="s">
        <v>15</v>
      </c>
      <c r="H42" s="297">
        <f>SUM('Billy Bey'!R36)</f>
        <v>0</v>
      </c>
      <c r="I42" s="107"/>
      <c r="J42" s="300" t="s">
        <v>15</v>
      </c>
      <c r="K42" s="297">
        <f>SUM('Billy Bey'!R47)</f>
        <v>0</v>
      </c>
      <c r="L42" s="107"/>
      <c r="M42" s="300" t="s">
        <v>15</v>
      </c>
      <c r="N42" s="297">
        <f>SUM('Billy Bey'!R58)</f>
        <v>0</v>
      </c>
      <c r="P42" s="300" t="s">
        <v>15</v>
      </c>
      <c r="Q42" s="297">
        <f>SUM('Billy Bey'!R69)</f>
        <v>0</v>
      </c>
      <c r="R42" s="11"/>
    </row>
    <row r="43" spans="1:18" ht="13.5" customHeight="1" thickBot="1" x14ac:dyDescent="0.3">
      <c r="A43" s="301"/>
      <c r="B43" s="302"/>
      <c r="C43" s="107"/>
      <c r="D43" s="301"/>
      <c r="E43" s="302"/>
      <c r="F43" s="107"/>
      <c r="G43" s="301"/>
      <c r="H43" s="302"/>
      <c r="I43" s="107"/>
      <c r="J43" s="301"/>
      <c r="K43" s="302"/>
      <c r="L43" s="107"/>
      <c r="M43" s="301"/>
      <c r="N43" s="302"/>
      <c r="P43" s="301"/>
      <c r="Q43" s="302"/>
      <c r="R43" s="11"/>
    </row>
    <row r="44" spans="1:18" ht="13.5" customHeight="1" x14ac:dyDescent="0.25">
      <c r="A44" s="304" t="s">
        <v>36</v>
      </c>
      <c r="B44" s="297">
        <f>SUM('Billy Bey'!S14)</f>
        <v>0</v>
      </c>
      <c r="C44" s="107"/>
      <c r="D44" s="304" t="s">
        <v>36</v>
      </c>
      <c r="E44" s="297">
        <f>SUM('Billy Bey'!S25)</f>
        <v>0</v>
      </c>
      <c r="F44" s="107"/>
      <c r="G44" s="304" t="s">
        <v>36</v>
      </c>
      <c r="H44" s="305">
        <f>SUM('Billy Bey'!S36)</f>
        <v>0</v>
      </c>
      <c r="I44" s="107"/>
      <c r="J44" s="304" t="s">
        <v>36</v>
      </c>
      <c r="K44" s="305">
        <f>SUM('Billy Bey'!S47)</f>
        <v>0</v>
      </c>
      <c r="L44" s="107"/>
      <c r="M44" s="304" t="s">
        <v>36</v>
      </c>
      <c r="N44" s="305">
        <f>SUM('Billy Bey'!S58)</f>
        <v>0</v>
      </c>
      <c r="P44" s="304" t="s">
        <v>36</v>
      </c>
      <c r="Q44" s="305">
        <f>SUM('Billy Bey'!S69)</f>
        <v>0</v>
      </c>
      <c r="R44" s="11"/>
    </row>
    <row r="45" spans="1:18" ht="13.5" customHeight="1" thickBot="1" x14ac:dyDescent="0.3">
      <c r="A45" s="301"/>
      <c r="B45" s="302"/>
      <c r="C45" s="107"/>
      <c r="D45" s="301"/>
      <c r="E45" s="302"/>
      <c r="F45" s="107"/>
      <c r="G45" s="301"/>
      <c r="H45" s="302"/>
      <c r="I45" s="107"/>
      <c r="J45" s="301"/>
      <c r="K45" s="302"/>
      <c r="L45" s="107"/>
      <c r="M45" s="301"/>
      <c r="N45" s="302"/>
      <c r="P45" s="301"/>
      <c r="Q45" s="302"/>
      <c r="R45" s="11"/>
    </row>
    <row r="46" spans="1:18" ht="13.5" customHeight="1" x14ac:dyDescent="0.25">
      <c r="A46" s="306" t="s">
        <v>23</v>
      </c>
      <c r="B46" s="287">
        <f>SUM(B18:B45)</f>
        <v>116579</v>
      </c>
      <c r="C46" s="107"/>
      <c r="D46" s="306" t="s">
        <v>23</v>
      </c>
      <c r="E46" s="287">
        <f>SUM(E18:E45)</f>
        <v>208393</v>
      </c>
      <c r="F46" s="107"/>
      <c r="G46" s="306" t="s">
        <v>23</v>
      </c>
      <c r="H46" s="287">
        <f>SUM(H18:H45)</f>
        <v>213280</v>
      </c>
      <c r="I46" s="107"/>
      <c r="J46" s="308" t="s">
        <v>23</v>
      </c>
      <c r="K46" s="303">
        <f>SUM(K18:K45)</f>
        <v>208998</v>
      </c>
      <c r="L46" s="107"/>
      <c r="M46" s="306" t="s">
        <v>23</v>
      </c>
      <c r="N46" s="303">
        <f>SUM(N18:N45)</f>
        <v>173750</v>
      </c>
      <c r="P46" s="308" t="s">
        <v>23</v>
      </c>
      <c r="Q46" s="303">
        <f>SUM(Q18:Q45)</f>
        <v>0</v>
      </c>
      <c r="R46" s="11"/>
    </row>
    <row r="47" spans="1:18" ht="13.5" customHeight="1" thickBot="1" x14ac:dyDescent="0.3">
      <c r="A47" s="307"/>
      <c r="B47" s="288"/>
      <c r="C47" s="107"/>
      <c r="D47" s="307"/>
      <c r="E47" s="288"/>
      <c r="F47" s="107"/>
      <c r="G47" s="307"/>
      <c r="H47" s="288"/>
      <c r="I47" s="107"/>
      <c r="J47" s="307"/>
      <c r="K47" s="288"/>
      <c r="L47" s="107"/>
      <c r="M47" s="307"/>
      <c r="N47" s="288"/>
      <c r="P47" s="307"/>
      <c r="Q47" s="288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14" t="s">
        <v>80</v>
      </c>
      <c r="B1" s="315"/>
    </row>
    <row r="2" spans="1:2" ht="15.75" thickBot="1" x14ac:dyDescent="0.3">
      <c r="A2" s="316"/>
      <c r="B2" s="317"/>
    </row>
    <row r="3" spans="1:2" ht="15.75" thickBot="1" x14ac:dyDescent="0.3">
      <c r="A3" s="293" t="s">
        <v>53</v>
      </c>
      <c r="B3" s="318"/>
    </row>
    <row r="4" spans="1:2" ht="12.75" customHeight="1" x14ac:dyDescent="0.25">
      <c r="A4" s="279" t="s">
        <v>54</v>
      </c>
      <c r="B4" s="273">
        <f>SUM('NY Waterway'!H74)</f>
        <v>401081</v>
      </c>
    </row>
    <row r="5" spans="1:2" ht="13.5" customHeight="1" thickBot="1" x14ac:dyDescent="0.3">
      <c r="A5" s="280"/>
      <c r="B5" s="281"/>
    </row>
    <row r="6" spans="1:2" ht="12.75" customHeight="1" x14ac:dyDescent="0.25">
      <c r="A6" s="275" t="s">
        <v>55</v>
      </c>
      <c r="B6" s="277">
        <f>SUM('Billy Bey'!T73)</f>
        <v>487657</v>
      </c>
    </row>
    <row r="7" spans="1:2" ht="13.5" customHeight="1" thickBot="1" x14ac:dyDescent="0.3">
      <c r="A7" s="319"/>
      <c r="B7" s="278"/>
    </row>
    <row r="8" spans="1:2" ht="12.75" customHeight="1" x14ac:dyDescent="0.25">
      <c r="A8" s="279" t="s">
        <v>56</v>
      </c>
      <c r="B8" s="273">
        <f>SUM(SeaStreak!G74)</f>
        <v>105205</v>
      </c>
    </row>
    <row r="9" spans="1:2" ht="13.5" customHeight="1" thickBot="1" x14ac:dyDescent="0.3">
      <c r="A9" s="320"/>
      <c r="B9" s="281"/>
    </row>
    <row r="10" spans="1:2" ht="12.75" customHeight="1" x14ac:dyDescent="0.25">
      <c r="A10" s="275" t="s">
        <v>57</v>
      </c>
      <c r="B10" s="277">
        <f>SUM('New York Water Taxi'!K74)</f>
        <v>74395</v>
      </c>
    </row>
    <row r="11" spans="1:2" ht="13.5" customHeight="1" thickBot="1" x14ac:dyDescent="0.3">
      <c r="A11" s="321"/>
      <c r="B11" s="278"/>
    </row>
    <row r="12" spans="1:2" ht="12.75" customHeight="1" x14ac:dyDescent="0.25">
      <c r="A12" s="289" t="s">
        <v>38</v>
      </c>
      <c r="B12" s="277">
        <f>SUM('Liberty Landing Ferry'!F74)</f>
        <v>35684</v>
      </c>
    </row>
    <row r="13" spans="1:2" ht="13.5" customHeight="1" thickBot="1" x14ac:dyDescent="0.3">
      <c r="A13" s="322"/>
      <c r="B13" s="278"/>
    </row>
    <row r="14" spans="1:2" x14ac:dyDescent="0.25">
      <c r="A14" s="285" t="s">
        <v>23</v>
      </c>
      <c r="B14" s="287">
        <f>SUM(B4:B13)</f>
        <v>1104022</v>
      </c>
    </row>
    <row r="15" spans="1:2" ht="15.75" thickBot="1" x14ac:dyDescent="0.3">
      <c r="A15" s="323"/>
      <c r="B15" s="324"/>
    </row>
    <row r="16" spans="1:2" ht="15.75" thickBot="1" x14ac:dyDescent="0.3">
      <c r="A16" s="58"/>
      <c r="B16" s="59"/>
    </row>
    <row r="17" spans="1:2" ht="15.75" thickBot="1" x14ac:dyDescent="0.3">
      <c r="A17" s="293" t="s">
        <v>58</v>
      </c>
      <c r="B17" s="318"/>
    </row>
    <row r="18" spans="1:2" x14ac:dyDescent="0.25">
      <c r="A18" s="279" t="s">
        <v>10</v>
      </c>
      <c r="B18" s="273">
        <f>SUM('Billy Bey'!F73, 'New York Water Taxi'!E74, 'NY Waterway'!D74, SeaStreak!B74)</f>
        <v>327730</v>
      </c>
    </row>
    <row r="19" spans="1:2" ht="15.75" thickBot="1" x14ac:dyDescent="0.3">
      <c r="A19" s="280"/>
      <c r="B19" s="274"/>
    </row>
    <row r="20" spans="1:2" x14ac:dyDescent="0.25">
      <c r="A20" s="275" t="s">
        <v>8</v>
      </c>
      <c r="B20" s="277">
        <f>SUM('Billy Bey'!D73, 'NY Waterway'!B74, 'New York Water Taxi'!D74)</f>
        <v>328575</v>
      </c>
    </row>
    <row r="21" spans="1:2" ht="15.75" thickBot="1" x14ac:dyDescent="0.3">
      <c r="A21" s="319"/>
      <c r="B21" s="325"/>
    </row>
    <row r="22" spans="1:2" x14ac:dyDescent="0.25">
      <c r="A22" s="279" t="s">
        <v>16</v>
      </c>
      <c r="B22" s="273">
        <f>SUM('Billy Bey'!G73, SeaStreak!C74)</f>
        <v>78455</v>
      </c>
    </row>
    <row r="23" spans="1:2" ht="15.75" thickBot="1" x14ac:dyDescent="0.3">
      <c r="A23" s="320"/>
      <c r="B23" s="326"/>
    </row>
    <row r="24" spans="1:2" ht="12.75" customHeight="1" x14ac:dyDescent="0.25">
      <c r="A24" s="275" t="s">
        <v>9</v>
      </c>
      <c r="B24" s="273">
        <f>SUM('Billy Bey'!E73, 'Liberty Landing Ferry'!B74, 'NY Waterway'!C74)</f>
        <v>231221</v>
      </c>
    </row>
    <row r="25" spans="1:2" ht="15.75" thickBot="1" x14ac:dyDescent="0.3">
      <c r="A25" s="321"/>
      <c r="B25" s="326"/>
    </row>
    <row r="26" spans="1:2" x14ac:dyDescent="0.25">
      <c r="A26" s="275" t="s">
        <v>7</v>
      </c>
      <c r="B26" s="297">
        <f>SUM('New York Water Taxi'!B74)</f>
        <v>10621</v>
      </c>
    </row>
    <row r="27" spans="1:2" ht="15.75" thickBot="1" x14ac:dyDescent="0.3">
      <c r="A27" s="321"/>
      <c r="B27" s="298"/>
    </row>
    <row r="28" spans="1:2" x14ac:dyDescent="0.25">
      <c r="A28" s="275" t="s">
        <v>39</v>
      </c>
      <c r="B28" s="297">
        <f>SUM('New York Water Taxi'!C74)</f>
        <v>0</v>
      </c>
    </row>
    <row r="29" spans="1:2" ht="15.75" thickBot="1" x14ac:dyDescent="0.3">
      <c r="A29" s="321"/>
      <c r="B29" s="327"/>
    </row>
    <row r="30" spans="1:2" ht="13.5" customHeight="1" x14ac:dyDescent="0.25">
      <c r="A30" s="300" t="s">
        <v>11</v>
      </c>
      <c r="B30" s="297">
        <f>SUM('Billy Bey'!H73)</f>
        <v>35169</v>
      </c>
    </row>
    <row r="31" spans="1:2" ht="14.25" customHeight="1" thickBot="1" x14ac:dyDescent="0.3">
      <c r="A31" s="301"/>
      <c r="B31" s="302"/>
    </row>
    <row r="32" spans="1:2" ht="14.25" customHeight="1" x14ac:dyDescent="0.25">
      <c r="A32" s="300" t="s">
        <v>73</v>
      </c>
      <c r="B32" s="297">
        <f>SUM('New York Water Taxi'!F74)</f>
        <v>2053</v>
      </c>
    </row>
    <row r="33" spans="1:2" ht="14.25" customHeight="1" thickBot="1" x14ac:dyDescent="0.3">
      <c r="A33" s="301"/>
      <c r="B33" s="313"/>
    </row>
    <row r="34" spans="1:2" ht="13.5" customHeight="1" x14ac:dyDescent="0.25">
      <c r="A34" s="300" t="s">
        <v>12</v>
      </c>
      <c r="B34" s="297">
        <f>SUM('Billy Bey'!I73)</f>
        <v>11351</v>
      </c>
    </row>
    <row r="35" spans="1:2" ht="14.25" customHeight="1" thickBot="1" x14ac:dyDescent="0.3">
      <c r="A35" s="301"/>
      <c r="B35" s="302"/>
    </row>
    <row r="36" spans="1:2" ht="13.5" customHeight="1" x14ac:dyDescent="0.25">
      <c r="A36" s="300" t="s">
        <v>13</v>
      </c>
      <c r="B36" s="305">
        <f>SUM('Billy Bey'!J73)</f>
        <v>37764</v>
      </c>
    </row>
    <row r="37" spans="1:2" ht="14.25" customHeight="1" thickBot="1" x14ac:dyDescent="0.3">
      <c r="A37" s="301"/>
      <c r="B37" s="305"/>
    </row>
    <row r="38" spans="1:2" ht="13.5" customHeight="1" x14ac:dyDescent="0.25">
      <c r="A38" s="300" t="s">
        <v>14</v>
      </c>
      <c r="B38" s="297">
        <f>SUM('Billy Bey'!K73)</f>
        <v>14332</v>
      </c>
    </row>
    <row r="39" spans="1:2" ht="14.25" customHeight="1" thickBot="1" x14ac:dyDescent="0.3">
      <c r="A39" s="301"/>
      <c r="B39" s="302"/>
    </row>
    <row r="40" spans="1:2" ht="13.5" customHeight="1" x14ac:dyDescent="0.25">
      <c r="A40" s="300" t="s">
        <v>35</v>
      </c>
      <c r="B40" s="305">
        <f>SUM('Billy Bey'!L73)</f>
        <v>22883</v>
      </c>
    </row>
    <row r="41" spans="1:2" ht="14.25" customHeight="1" thickBot="1" x14ac:dyDescent="0.3">
      <c r="A41" s="301"/>
      <c r="B41" s="302"/>
    </row>
    <row r="42" spans="1:2" ht="14.25" customHeight="1" x14ac:dyDescent="0.25">
      <c r="A42" s="300" t="s">
        <v>15</v>
      </c>
      <c r="B42" s="297">
        <f>SUM('Billy Bey'!M73)</f>
        <v>0</v>
      </c>
    </row>
    <row r="43" spans="1:2" ht="14.25" customHeight="1" thickBot="1" x14ac:dyDescent="0.3">
      <c r="A43" s="301"/>
      <c r="B43" s="302"/>
    </row>
    <row r="44" spans="1:2" ht="14.25" customHeight="1" x14ac:dyDescent="0.25">
      <c r="A44" s="300" t="s">
        <v>36</v>
      </c>
      <c r="B44" s="305">
        <f>SUM('Billy Bey'!N73)</f>
        <v>3868</v>
      </c>
    </row>
    <row r="45" spans="1:2" ht="14.25" customHeight="1" thickBot="1" x14ac:dyDescent="0.3">
      <c r="A45" s="301"/>
      <c r="B45" s="302"/>
    </row>
    <row r="46" spans="1:2" x14ac:dyDescent="0.25">
      <c r="A46" s="306" t="s">
        <v>23</v>
      </c>
      <c r="B46" s="287">
        <f>SUM(B18:B45)</f>
        <v>1104022</v>
      </c>
    </row>
    <row r="47" spans="1:2" ht="15.75" thickBot="1" x14ac:dyDescent="0.3">
      <c r="A47" s="328"/>
      <c r="B47" s="324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J25" activePane="bottomRight" state="frozen"/>
      <selection pane="topRight" activeCell="C1" sqref="C1"/>
      <selection pane="bottomLeft" activeCell="A5" sqref="A5"/>
      <selection pane="bottomRight" activeCell="Q52" sqref="Q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5"/>
      <c r="C1" s="356" t="s">
        <v>8</v>
      </c>
      <c r="D1" s="349"/>
      <c r="E1" s="354" t="s">
        <v>9</v>
      </c>
      <c r="F1" s="349"/>
      <c r="G1" s="354" t="s">
        <v>10</v>
      </c>
      <c r="H1" s="356"/>
      <c r="I1" s="356"/>
      <c r="J1" s="356"/>
      <c r="K1" s="349"/>
      <c r="L1" s="354" t="s">
        <v>16</v>
      </c>
      <c r="M1" s="362" t="s">
        <v>11</v>
      </c>
      <c r="N1" s="349" t="s">
        <v>12</v>
      </c>
      <c r="O1" s="362" t="s">
        <v>13</v>
      </c>
      <c r="P1" s="362" t="s">
        <v>14</v>
      </c>
      <c r="Q1" s="362" t="s">
        <v>35</v>
      </c>
      <c r="R1" s="362" t="s">
        <v>15</v>
      </c>
      <c r="S1" s="362" t="s">
        <v>36</v>
      </c>
      <c r="T1" s="360" t="s">
        <v>23</v>
      </c>
    </row>
    <row r="2" spans="1:21" ht="15" customHeight="1" thickBot="1" x14ac:dyDescent="0.3">
      <c r="A2" s="34"/>
      <c r="B2" s="236"/>
      <c r="C2" s="357"/>
      <c r="D2" s="350"/>
      <c r="E2" s="355"/>
      <c r="F2" s="350"/>
      <c r="G2" s="355"/>
      <c r="H2" s="357"/>
      <c r="I2" s="357"/>
      <c r="J2" s="357"/>
      <c r="K2" s="350"/>
      <c r="L2" s="355"/>
      <c r="M2" s="363"/>
      <c r="N2" s="350"/>
      <c r="O2" s="363"/>
      <c r="P2" s="363"/>
      <c r="Q2" s="363"/>
      <c r="R2" s="363"/>
      <c r="S2" s="363"/>
      <c r="T2" s="361"/>
    </row>
    <row r="3" spans="1:21" x14ac:dyDescent="0.25">
      <c r="A3" s="331" t="s">
        <v>61</v>
      </c>
      <c r="B3" s="333" t="s">
        <v>62</v>
      </c>
      <c r="C3" s="340" t="s">
        <v>17</v>
      </c>
      <c r="D3" s="342" t="s">
        <v>18</v>
      </c>
      <c r="E3" s="344" t="s">
        <v>17</v>
      </c>
      <c r="F3" s="342" t="s">
        <v>19</v>
      </c>
      <c r="G3" s="344" t="s">
        <v>17</v>
      </c>
      <c r="H3" s="347" t="s">
        <v>20</v>
      </c>
      <c r="I3" s="347" t="s">
        <v>21</v>
      </c>
      <c r="J3" s="347" t="s">
        <v>19</v>
      </c>
      <c r="K3" s="342" t="s">
        <v>22</v>
      </c>
      <c r="L3" s="346" t="s">
        <v>22</v>
      </c>
      <c r="M3" s="335" t="s">
        <v>22</v>
      </c>
      <c r="N3" s="358" t="s">
        <v>22</v>
      </c>
      <c r="O3" s="335" t="s">
        <v>22</v>
      </c>
      <c r="P3" s="335" t="s">
        <v>22</v>
      </c>
      <c r="Q3" s="335" t="s">
        <v>22</v>
      </c>
      <c r="R3" s="335" t="s">
        <v>22</v>
      </c>
      <c r="S3" s="335" t="s">
        <v>22</v>
      </c>
      <c r="T3" s="361"/>
    </row>
    <row r="4" spans="1:21" ht="15.75" thickBot="1" x14ac:dyDescent="0.3">
      <c r="A4" s="332"/>
      <c r="B4" s="334"/>
      <c r="C4" s="341"/>
      <c r="D4" s="343"/>
      <c r="E4" s="345"/>
      <c r="F4" s="343"/>
      <c r="G4" s="345"/>
      <c r="H4" s="348"/>
      <c r="I4" s="348"/>
      <c r="J4" s="348"/>
      <c r="K4" s="343"/>
      <c r="L4" s="332"/>
      <c r="M4" s="336"/>
      <c r="N4" s="359"/>
      <c r="O4" s="336"/>
      <c r="P4" s="336"/>
      <c r="Q4" s="336"/>
      <c r="R4" s="336"/>
      <c r="S4" s="336"/>
      <c r="T4" s="361"/>
    </row>
    <row r="5" spans="1:21" s="2" customFormat="1" ht="15.75" hidden="1" thickBot="1" x14ac:dyDescent="0.3">
      <c r="A5" s="35" t="s">
        <v>3</v>
      </c>
      <c r="B5" s="237"/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35" t="s">
        <v>4</v>
      </c>
      <c r="B6" s="252"/>
      <c r="C6" s="184"/>
      <c r="D6" s="15"/>
      <c r="E6" s="14"/>
      <c r="F6" s="15"/>
      <c r="G6" s="14"/>
      <c r="H6" s="16"/>
      <c r="I6" s="16"/>
      <c r="J6" s="16"/>
      <c r="K6" s="15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outlineLevel="1" thickBot="1" x14ac:dyDescent="0.3">
      <c r="A7" s="35" t="s">
        <v>5</v>
      </c>
      <c r="B7" s="252">
        <v>42522</v>
      </c>
      <c r="C7" s="184">
        <v>641</v>
      </c>
      <c r="D7" s="22"/>
      <c r="E7" s="21">
        <v>3910</v>
      </c>
      <c r="F7" s="22">
        <v>2537</v>
      </c>
      <c r="G7" s="21">
        <v>1565</v>
      </c>
      <c r="H7" s="23">
        <v>714</v>
      </c>
      <c r="I7" s="23">
        <v>382</v>
      </c>
      <c r="J7" s="23">
        <v>2751</v>
      </c>
      <c r="K7" s="22">
        <v>1015</v>
      </c>
      <c r="L7" s="156">
        <v>1088</v>
      </c>
      <c r="M7" s="25">
        <v>1116</v>
      </c>
      <c r="N7" s="26">
        <v>221</v>
      </c>
      <c r="O7" s="25">
        <v>1365</v>
      </c>
      <c r="P7" s="25">
        <v>280</v>
      </c>
      <c r="Q7" s="25">
        <v>804</v>
      </c>
      <c r="R7" s="25"/>
      <c r="S7" s="25"/>
      <c r="T7" s="20">
        <f t="shared" ref="T7:T10" si="0">SUM(C7:S7)</f>
        <v>18389</v>
      </c>
    </row>
    <row r="8" spans="1:21" s="2" customFormat="1" ht="15.75" outlineLevel="1" thickBot="1" x14ac:dyDescent="0.3">
      <c r="A8" s="35" t="s">
        <v>6</v>
      </c>
      <c r="B8" s="252">
        <f>B7+1</f>
        <v>42523</v>
      </c>
      <c r="C8" s="191">
        <v>695</v>
      </c>
      <c r="D8" s="28"/>
      <c r="E8" s="27">
        <v>3742</v>
      </c>
      <c r="F8" s="28">
        <v>2462</v>
      </c>
      <c r="G8" s="27">
        <v>1508</v>
      </c>
      <c r="H8" s="29">
        <v>774</v>
      </c>
      <c r="I8" s="29">
        <v>456</v>
      </c>
      <c r="J8" s="29">
        <v>2740</v>
      </c>
      <c r="K8" s="28">
        <v>1048</v>
      </c>
      <c r="L8" s="169">
        <v>1059</v>
      </c>
      <c r="M8" s="31">
        <v>1227</v>
      </c>
      <c r="N8" s="32">
        <v>266</v>
      </c>
      <c r="O8" s="31">
        <v>1370</v>
      </c>
      <c r="P8" s="31">
        <v>316</v>
      </c>
      <c r="Q8" s="31">
        <v>809</v>
      </c>
      <c r="R8" s="31"/>
      <c r="S8" s="31"/>
      <c r="T8" s="20">
        <f t="shared" si="0"/>
        <v>18472</v>
      </c>
      <c r="U8" s="194"/>
    </row>
    <row r="9" spans="1:21" s="2" customFormat="1" ht="15.75" outlineLevel="1" thickBot="1" x14ac:dyDescent="0.3">
      <c r="A9" s="35" t="s">
        <v>0</v>
      </c>
      <c r="B9" s="252">
        <f t="shared" ref="B9:B11" si="1">B8+1</f>
        <v>42524</v>
      </c>
      <c r="C9" s="191">
        <v>632</v>
      </c>
      <c r="D9" s="28"/>
      <c r="E9" s="27">
        <v>4849</v>
      </c>
      <c r="F9" s="28">
        <v>2148</v>
      </c>
      <c r="G9" s="27">
        <v>1352</v>
      </c>
      <c r="H9" s="29">
        <v>460</v>
      </c>
      <c r="I9" s="29">
        <v>378</v>
      </c>
      <c r="J9" s="29">
        <v>2199</v>
      </c>
      <c r="K9" s="28">
        <v>930</v>
      </c>
      <c r="L9" s="169">
        <v>1023</v>
      </c>
      <c r="M9" s="31">
        <v>716</v>
      </c>
      <c r="N9" s="32">
        <v>213</v>
      </c>
      <c r="O9" s="31">
        <v>1053</v>
      </c>
      <c r="P9" s="31">
        <v>180</v>
      </c>
      <c r="Q9" s="31">
        <v>623</v>
      </c>
      <c r="R9" s="31"/>
      <c r="S9" s="31"/>
      <c r="T9" s="20">
        <f t="shared" si="0"/>
        <v>16756</v>
      </c>
      <c r="U9" s="194"/>
    </row>
    <row r="10" spans="1:21" s="2" customFormat="1" ht="15.75" outlineLevel="1" thickBot="1" x14ac:dyDescent="0.3">
      <c r="A10" s="35" t="s">
        <v>1</v>
      </c>
      <c r="B10" s="238">
        <f t="shared" si="1"/>
        <v>42525</v>
      </c>
      <c r="C10" s="191"/>
      <c r="D10" s="28"/>
      <c r="E10" s="27">
        <v>2564</v>
      </c>
      <c r="F10" s="28"/>
      <c r="G10" s="27"/>
      <c r="H10" s="29"/>
      <c r="I10" s="29"/>
      <c r="J10" s="29"/>
      <c r="K10" s="28">
        <v>932</v>
      </c>
      <c r="L10" s="169">
        <v>1127</v>
      </c>
      <c r="M10" s="31">
        <v>1049</v>
      </c>
      <c r="N10" s="32">
        <v>110</v>
      </c>
      <c r="O10" s="31">
        <v>1052</v>
      </c>
      <c r="P10" s="31">
        <v>229</v>
      </c>
      <c r="Q10" s="31">
        <v>654</v>
      </c>
      <c r="R10" s="31"/>
      <c r="S10" s="31">
        <v>566</v>
      </c>
      <c r="T10" s="20">
        <f t="shared" si="0"/>
        <v>8283</v>
      </c>
      <c r="U10" s="194"/>
    </row>
    <row r="11" spans="1:21" s="2" customFormat="1" ht="15.75" outlineLevel="1" thickBot="1" x14ac:dyDescent="0.3">
      <c r="A11" s="35" t="s">
        <v>2</v>
      </c>
      <c r="B11" s="253">
        <f t="shared" si="1"/>
        <v>42526</v>
      </c>
      <c r="C11" s="191"/>
      <c r="D11" s="28"/>
      <c r="E11" s="27">
        <v>1191</v>
      </c>
      <c r="F11" s="28"/>
      <c r="G11" s="27"/>
      <c r="H11" s="29"/>
      <c r="I11" s="29"/>
      <c r="J11" s="29"/>
      <c r="K11" s="28">
        <v>320</v>
      </c>
      <c r="L11" s="30">
        <v>126</v>
      </c>
      <c r="M11" s="31">
        <v>306</v>
      </c>
      <c r="N11" s="32">
        <v>105</v>
      </c>
      <c r="O11" s="31">
        <v>270</v>
      </c>
      <c r="P11" s="31">
        <v>83</v>
      </c>
      <c r="Q11" s="31">
        <v>175</v>
      </c>
      <c r="R11" s="31"/>
      <c r="S11" s="31">
        <v>159</v>
      </c>
      <c r="T11" s="20">
        <f>SUM(C11:S11)</f>
        <v>2735</v>
      </c>
      <c r="U11" s="194"/>
    </row>
    <row r="12" spans="1:21" s="3" customFormat="1" ht="15.75" customHeight="1" outlineLevel="1" thickBot="1" x14ac:dyDescent="0.3">
      <c r="A12" s="224" t="s">
        <v>25</v>
      </c>
      <c r="B12" s="337" t="s">
        <v>28</v>
      </c>
      <c r="C12" s="225">
        <f t="shared" ref="C12:T12" si="2">SUM(C5:C11)</f>
        <v>1968</v>
      </c>
      <c r="D12" s="128">
        <f t="shared" si="2"/>
        <v>0</v>
      </c>
      <c r="E12" s="128">
        <f t="shared" si="2"/>
        <v>16256</v>
      </c>
      <c r="F12" s="128">
        <f t="shared" si="2"/>
        <v>7147</v>
      </c>
      <c r="G12" s="128">
        <f t="shared" si="2"/>
        <v>4425</v>
      </c>
      <c r="H12" s="128">
        <f t="shared" si="2"/>
        <v>1948</v>
      </c>
      <c r="I12" s="128">
        <f t="shared" si="2"/>
        <v>1216</v>
      </c>
      <c r="J12" s="128">
        <f t="shared" si="2"/>
        <v>7690</v>
      </c>
      <c r="K12" s="128">
        <f t="shared" ref="K12:Q12" si="3">SUM(K5:K11)</f>
        <v>4245</v>
      </c>
      <c r="L12" s="128">
        <f t="shared" si="3"/>
        <v>4423</v>
      </c>
      <c r="M12" s="128">
        <f t="shared" si="3"/>
        <v>4414</v>
      </c>
      <c r="N12" s="128">
        <f t="shared" si="3"/>
        <v>915</v>
      </c>
      <c r="O12" s="128">
        <f t="shared" si="3"/>
        <v>5110</v>
      </c>
      <c r="P12" s="128">
        <f t="shared" si="3"/>
        <v>1088</v>
      </c>
      <c r="Q12" s="128">
        <f t="shared" si="3"/>
        <v>3065</v>
      </c>
      <c r="R12" s="128">
        <f t="shared" si="2"/>
        <v>0</v>
      </c>
      <c r="S12" s="128">
        <f t="shared" si="2"/>
        <v>725</v>
      </c>
      <c r="T12" s="128">
        <f t="shared" si="2"/>
        <v>64635</v>
      </c>
    </row>
    <row r="13" spans="1:21" s="3" customFormat="1" ht="15.75" outlineLevel="1" thickBot="1" x14ac:dyDescent="0.3">
      <c r="A13" s="133" t="s">
        <v>27</v>
      </c>
      <c r="B13" s="338"/>
      <c r="C13" s="226">
        <f t="shared" ref="C13:T13" si="4">AVERAGE(C5:C11)</f>
        <v>656</v>
      </c>
      <c r="D13" s="130" t="e">
        <f t="shared" si="4"/>
        <v>#DIV/0!</v>
      </c>
      <c r="E13" s="130">
        <f t="shared" si="4"/>
        <v>3251.2</v>
      </c>
      <c r="F13" s="130">
        <f t="shared" si="4"/>
        <v>2382.3333333333335</v>
      </c>
      <c r="G13" s="130">
        <f t="shared" si="4"/>
        <v>1475</v>
      </c>
      <c r="H13" s="130">
        <f t="shared" si="4"/>
        <v>649.33333333333337</v>
      </c>
      <c r="I13" s="130">
        <f t="shared" si="4"/>
        <v>405.33333333333331</v>
      </c>
      <c r="J13" s="130">
        <f t="shared" si="4"/>
        <v>2563.3333333333335</v>
      </c>
      <c r="K13" s="130">
        <f t="shared" ref="K13:Q13" si="5">AVERAGE(K5:K11)</f>
        <v>849</v>
      </c>
      <c r="L13" s="130">
        <f t="shared" si="5"/>
        <v>884.6</v>
      </c>
      <c r="M13" s="130">
        <f t="shared" si="5"/>
        <v>882.8</v>
      </c>
      <c r="N13" s="130">
        <f t="shared" si="5"/>
        <v>183</v>
      </c>
      <c r="O13" s="130">
        <f t="shared" si="5"/>
        <v>1022</v>
      </c>
      <c r="P13" s="130">
        <f t="shared" si="5"/>
        <v>217.6</v>
      </c>
      <c r="Q13" s="130">
        <f t="shared" si="5"/>
        <v>613</v>
      </c>
      <c r="R13" s="130" t="e">
        <f t="shared" si="4"/>
        <v>#DIV/0!</v>
      </c>
      <c r="S13" s="130">
        <f t="shared" si="4"/>
        <v>362.5</v>
      </c>
      <c r="T13" s="130">
        <f t="shared" si="4"/>
        <v>12927</v>
      </c>
    </row>
    <row r="14" spans="1:21" s="3" customFormat="1" ht="15.75" thickBot="1" x14ac:dyDescent="0.3">
      <c r="A14" s="36" t="s">
        <v>24</v>
      </c>
      <c r="B14" s="338"/>
      <c r="C14" s="227">
        <f>SUM(C5:C9)</f>
        <v>1968</v>
      </c>
      <c r="D14" s="53">
        <f t="shared" ref="D14:T14" si="6">SUM(D5:D9)</f>
        <v>0</v>
      </c>
      <c r="E14" s="53">
        <f t="shared" si="6"/>
        <v>12501</v>
      </c>
      <c r="F14" s="53">
        <f t="shared" si="6"/>
        <v>7147</v>
      </c>
      <c r="G14" s="53">
        <f t="shared" si="6"/>
        <v>4425</v>
      </c>
      <c r="H14" s="53">
        <f t="shared" si="6"/>
        <v>1948</v>
      </c>
      <c r="I14" s="53">
        <f t="shared" si="6"/>
        <v>1216</v>
      </c>
      <c r="J14" s="53">
        <f t="shared" si="6"/>
        <v>7690</v>
      </c>
      <c r="K14" s="53">
        <f t="shared" ref="K14:Q14" si="7">SUM(K5:K9)</f>
        <v>2993</v>
      </c>
      <c r="L14" s="53">
        <f t="shared" si="7"/>
        <v>3170</v>
      </c>
      <c r="M14" s="53">
        <f t="shared" si="7"/>
        <v>3059</v>
      </c>
      <c r="N14" s="53">
        <f t="shared" si="7"/>
        <v>700</v>
      </c>
      <c r="O14" s="53">
        <f t="shared" si="7"/>
        <v>3788</v>
      </c>
      <c r="P14" s="53">
        <f t="shared" si="7"/>
        <v>776</v>
      </c>
      <c r="Q14" s="53">
        <f t="shared" si="7"/>
        <v>2236</v>
      </c>
      <c r="R14" s="53">
        <f t="shared" si="6"/>
        <v>0</v>
      </c>
      <c r="S14" s="53">
        <f t="shared" si="6"/>
        <v>0</v>
      </c>
      <c r="T14" s="53">
        <f t="shared" si="6"/>
        <v>53617</v>
      </c>
    </row>
    <row r="15" spans="1:21" s="3" customFormat="1" ht="15.75" thickBot="1" x14ac:dyDescent="0.3">
      <c r="A15" s="36" t="s">
        <v>26</v>
      </c>
      <c r="B15" s="338"/>
      <c r="C15" s="228">
        <f>AVERAGE(C5:C9)</f>
        <v>656</v>
      </c>
      <c r="D15" s="55" t="e">
        <f t="shared" ref="D15:T15" si="8">AVERAGE(D5:D9)</f>
        <v>#DIV/0!</v>
      </c>
      <c r="E15" s="55">
        <f>AVERAGE(E5:E9)</f>
        <v>4167</v>
      </c>
      <c r="F15" s="55">
        <f t="shared" si="8"/>
        <v>2382.3333333333335</v>
      </c>
      <c r="G15" s="55">
        <f t="shared" si="8"/>
        <v>1475</v>
      </c>
      <c r="H15" s="55">
        <f t="shared" si="8"/>
        <v>649.33333333333337</v>
      </c>
      <c r="I15" s="55">
        <f t="shared" si="8"/>
        <v>405.33333333333331</v>
      </c>
      <c r="J15" s="55">
        <f t="shared" si="8"/>
        <v>2563.3333333333335</v>
      </c>
      <c r="K15" s="55">
        <f t="shared" ref="K15:Q15" si="9">AVERAGE(K5:K9)</f>
        <v>997.66666666666663</v>
      </c>
      <c r="L15" s="55">
        <f t="shared" si="9"/>
        <v>1056.6666666666667</v>
      </c>
      <c r="M15" s="55">
        <f t="shared" si="9"/>
        <v>1019.6666666666666</v>
      </c>
      <c r="N15" s="55">
        <f t="shared" si="9"/>
        <v>233.33333333333334</v>
      </c>
      <c r="O15" s="55">
        <f t="shared" si="9"/>
        <v>1262.6666666666667</v>
      </c>
      <c r="P15" s="55">
        <f t="shared" si="9"/>
        <v>258.66666666666669</v>
      </c>
      <c r="Q15" s="55">
        <f t="shared" si="9"/>
        <v>745.33333333333337</v>
      </c>
      <c r="R15" s="55" t="e">
        <f t="shared" si="8"/>
        <v>#DIV/0!</v>
      </c>
      <c r="S15" s="55" t="e">
        <f t="shared" si="8"/>
        <v>#DIV/0!</v>
      </c>
      <c r="T15" s="55">
        <f t="shared" si="8"/>
        <v>17872.333333333332</v>
      </c>
    </row>
    <row r="16" spans="1:21" s="3" customFormat="1" ht="15.75" thickBot="1" x14ac:dyDescent="0.3">
      <c r="A16" s="35" t="s">
        <v>3</v>
      </c>
      <c r="B16" s="237">
        <f>B11+1</f>
        <v>42527</v>
      </c>
      <c r="C16" s="183">
        <v>554</v>
      </c>
      <c r="D16" s="15"/>
      <c r="E16" s="14">
        <v>5243</v>
      </c>
      <c r="F16" s="15">
        <v>2455</v>
      </c>
      <c r="G16" s="14">
        <v>1539</v>
      </c>
      <c r="H16" s="16">
        <v>681</v>
      </c>
      <c r="I16" s="16">
        <v>431</v>
      </c>
      <c r="J16" s="16">
        <v>2672</v>
      </c>
      <c r="K16" s="15">
        <v>1049</v>
      </c>
      <c r="L16" s="17">
        <v>1053</v>
      </c>
      <c r="M16" s="18">
        <v>1266</v>
      </c>
      <c r="N16" s="19">
        <v>432</v>
      </c>
      <c r="O16" s="18">
        <v>1260</v>
      </c>
      <c r="P16" s="18">
        <v>688</v>
      </c>
      <c r="Q16" s="18">
        <v>760</v>
      </c>
      <c r="R16" s="18"/>
      <c r="S16" s="18"/>
      <c r="T16" s="18">
        <f t="shared" ref="T16:T22" si="10">SUM(C16:S16)</f>
        <v>20083</v>
      </c>
    </row>
    <row r="17" spans="1:20" s="3" customFormat="1" ht="15.75" thickBot="1" x14ac:dyDescent="0.3">
      <c r="A17" s="35" t="s">
        <v>4</v>
      </c>
      <c r="B17" s="238">
        <f>B16+1</f>
        <v>42528</v>
      </c>
      <c r="C17" s="183">
        <v>761</v>
      </c>
      <c r="D17" s="15"/>
      <c r="E17" s="14">
        <v>4653</v>
      </c>
      <c r="F17" s="15">
        <v>2432</v>
      </c>
      <c r="G17" s="14">
        <v>1944</v>
      </c>
      <c r="H17" s="16">
        <v>701</v>
      </c>
      <c r="I17" s="16">
        <v>384</v>
      </c>
      <c r="J17" s="16">
        <v>2528</v>
      </c>
      <c r="K17" s="15">
        <v>1008</v>
      </c>
      <c r="L17" s="17">
        <v>954</v>
      </c>
      <c r="M17" s="18">
        <v>1042</v>
      </c>
      <c r="N17" s="19">
        <v>493</v>
      </c>
      <c r="O17" s="18">
        <v>1238</v>
      </c>
      <c r="P17" s="18">
        <v>639</v>
      </c>
      <c r="Q17" s="18">
        <v>803</v>
      </c>
      <c r="R17" s="18"/>
      <c r="S17" s="18"/>
      <c r="T17" s="20">
        <f t="shared" si="10"/>
        <v>19580</v>
      </c>
    </row>
    <row r="18" spans="1:20" s="3" customFormat="1" ht="15.75" thickBot="1" x14ac:dyDescent="0.3">
      <c r="A18" s="35" t="s">
        <v>5</v>
      </c>
      <c r="B18" s="238">
        <f t="shared" ref="B18:B22" si="11">B17+1</f>
        <v>42529</v>
      </c>
      <c r="C18" s="206">
        <v>503</v>
      </c>
      <c r="D18" s="15"/>
      <c r="E18" s="14">
        <v>4992</v>
      </c>
      <c r="F18" s="15">
        <v>2348</v>
      </c>
      <c r="G18" s="14">
        <v>1650</v>
      </c>
      <c r="H18" s="16">
        <v>609</v>
      </c>
      <c r="I18" s="16">
        <v>399</v>
      </c>
      <c r="J18" s="16">
        <v>2571</v>
      </c>
      <c r="K18" s="15">
        <v>889</v>
      </c>
      <c r="L18" s="17">
        <v>945</v>
      </c>
      <c r="M18" s="18">
        <v>645</v>
      </c>
      <c r="N18" s="19">
        <v>356</v>
      </c>
      <c r="O18" s="18">
        <v>1155</v>
      </c>
      <c r="P18" s="264">
        <v>461</v>
      </c>
      <c r="Q18" s="18">
        <v>587</v>
      </c>
      <c r="R18" s="18"/>
      <c r="S18" s="18"/>
      <c r="T18" s="20">
        <f t="shared" si="10"/>
        <v>18110</v>
      </c>
    </row>
    <row r="19" spans="1:20" s="3" customFormat="1" ht="15.75" thickBot="1" x14ac:dyDescent="0.3">
      <c r="A19" s="35" t="s">
        <v>6</v>
      </c>
      <c r="B19" s="239">
        <f t="shared" si="11"/>
        <v>42530</v>
      </c>
      <c r="C19" s="183">
        <v>621</v>
      </c>
      <c r="D19" s="15"/>
      <c r="E19" s="14">
        <v>5053</v>
      </c>
      <c r="F19" s="15">
        <v>2397</v>
      </c>
      <c r="G19" s="14">
        <v>1639</v>
      </c>
      <c r="H19" s="16">
        <v>645</v>
      </c>
      <c r="I19" s="16">
        <v>415</v>
      </c>
      <c r="J19" s="16">
        <v>2550</v>
      </c>
      <c r="K19" s="15">
        <v>1124</v>
      </c>
      <c r="L19" s="17">
        <v>1010</v>
      </c>
      <c r="M19" s="18">
        <v>1195</v>
      </c>
      <c r="N19" s="19">
        <v>374</v>
      </c>
      <c r="O19" s="18">
        <v>1174</v>
      </c>
      <c r="P19" s="18">
        <v>518</v>
      </c>
      <c r="Q19" s="18">
        <v>773</v>
      </c>
      <c r="R19" s="18"/>
      <c r="S19" s="18"/>
      <c r="T19" s="20">
        <f t="shared" si="10"/>
        <v>19488</v>
      </c>
    </row>
    <row r="20" spans="1:20" s="3" customFormat="1" ht="15.75" thickBot="1" x14ac:dyDescent="0.3">
      <c r="A20" s="35" t="s">
        <v>0</v>
      </c>
      <c r="B20" s="239">
        <f t="shared" si="11"/>
        <v>42531</v>
      </c>
      <c r="C20" s="184">
        <v>557</v>
      </c>
      <c r="D20" s="15"/>
      <c r="E20" s="14">
        <v>4821</v>
      </c>
      <c r="F20" s="15">
        <v>2465</v>
      </c>
      <c r="G20" s="14">
        <v>1471</v>
      </c>
      <c r="H20" s="16">
        <v>502</v>
      </c>
      <c r="I20" s="16">
        <v>372</v>
      </c>
      <c r="J20" s="16">
        <v>2310</v>
      </c>
      <c r="K20" s="15">
        <v>1263</v>
      </c>
      <c r="L20" s="17">
        <v>1292</v>
      </c>
      <c r="M20" s="18">
        <v>1253</v>
      </c>
      <c r="N20" s="19">
        <v>387</v>
      </c>
      <c r="O20" s="18">
        <v>1258</v>
      </c>
      <c r="P20" s="18">
        <v>564</v>
      </c>
      <c r="Q20" s="18">
        <v>650</v>
      </c>
      <c r="R20" s="18"/>
      <c r="S20" s="18"/>
      <c r="T20" s="20">
        <f t="shared" si="10"/>
        <v>19165</v>
      </c>
    </row>
    <row r="21" spans="1:20" s="3" customFormat="1" ht="15.75" outlineLevel="1" thickBot="1" x14ac:dyDescent="0.3">
      <c r="A21" s="35" t="s">
        <v>1</v>
      </c>
      <c r="B21" s="252">
        <f t="shared" si="11"/>
        <v>42532</v>
      </c>
      <c r="C21" s="184"/>
      <c r="D21" s="22"/>
      <c r="E21" s="21">
        <v>2612</v>
      </c>
      <c r="F21" s="22"/>
      <c r="G21" s="21"/>
      <c r="H21" s="23"/>
      <c r="I21" s="23"/>
      <c r="J21" s="23"/>
      <c r="K21" s="22">
        <v>744</v>
      </c>
      <c r="L21" s="24">
        <v>1180</v>
      </c>
      <c r="M21" s="25">
        <v>1484</v>
      </c>
      <c r="N21" s="26">
        <v>202</v>
      </c>
      <c r="O21" s="25">
        <v>1587</v>
      </c>
      <c r="P21" s="25">
        <v>327</v>
      </c>
      <c r="Q21" s="25">
        <v>710</v>
      </c>
      <c r="R21" s="25"/>
      <c r="S21" s="25">
        <v>423</v>
      </c>
      <c r="T21" s="20">
        <f t="shared" si="10"/>
        <v>9269</v>
      </c>
    </row>
    <row r="22" spans="1:20" s="3" customFormat="1" ht="15.75" outlineLevel="1" thickBot="1" x14ac:dyDescent="0.3">
      <c r="A22" s="35" t="s">
        <v>2</v>
      </c>
      <c r="B22" s="238">
        <f t="shared" si="11"/>
        <v>42533</v>
      </c>
      <c r="C22" s="191"/>
      <c r="D22" s="28"/>
      <c r="E22" s="27">
        <v>2688</v>
      </c>
      <c r="F22" s="28"/>
      <c r="G22" s="27"/>
      <c r="H22" s="29"/>
      <c r="I22" s="29"/>
      <c r="J22" s="29"/>
      <c r="K22" s="28">
        <v>818</v>
      </c>
      <c r="L22" s="30">
        <v>1045</v>
      </c>
      <c r="M22" s="31">
        <v>1779</v>
      </c>
      <c r="N22" s="32">
        <v>195</v>
      </c>
      <c r="O22" s="31">
        <v>1278</v>
      </c>
      <c r="P22" s="31">
        <v>382</v>
      </c>
      <c r="Q22" s="31">
        <v>952</v>
      </c>
      <c r="R22" s="31"/>
      <c r="S22" s="31">
        <v>585</v>
      </c>
      <c r="T22" s="84">
        <f t="shared" si="10"/>
        <v>9722</v>
      </c>
    </row>
    <row r="23" spans="1:20" s="3" customFormat="1" ht="15.75" customHeight="1" outlineLevel="1" thickBot="1" x14ac:dyDescent="0.3">
      <c r="A23" s="224" t="s">
        <v>25</v>
      </c>
      <c r="B23" s="337" t="s">
        <v>29</v>
      </c>
      <c r="C23" s="225">
        <f t="shared" ref="C23" si="12">SUM(C16:C22)</f>
        <v>2996</v>
      </c>
      <c r="D23" s="128">
        <f t="shared" ref="D23:T23" si="13">SUM(D16:D22)</f>
        <v>0</v>
      </c>
      <c r="E23" s="128">
        <f t="shared" si="13"/>
        <v>30062</v>
      </c>
      <c r="F23" s="128">
        <f t="shared" si="13"/>
        <v>12097</v>
      </c>
      <c r="G23" s="128">
        <f t="shared" si="13"/>
        <v>8243</v>
      </c>
      <c r="H23" s="128">
        <f t="shared" si="13"/>
        <v>3138</v>
      </c>
      <c r="I23" s="128">
        <f t="shared" si="13"/>
        <v>2001</v>
      </c>
      <c r="J23" s="128">
        <f t="shared" si="13"/>
        <v>12631</v>
      </c>
      <c r="K23" s="128">
        <f>SUM(K16:K22)</f>
        <v>6895</v>
      </c>
      <c r="L23" s="128">
        <f>SUM(L16:L22)</f>
        <v>7479</v>
      </c>
      <c r="M23" s="128">
        <f t="shared" si="13"/>
        <v>8664</v>
      </c>
      <c r="N23" s="128">
        <f t="shared" si="13"/>
        <v>2439</v>
      </c>
      <c r="O23" s="128">
        <f t="shared" si="13"/>
        <v>8950</v>
      </c>
      <c r="P23" s="128">
        <f t="shared" si="13"/>
        <v>3579</v>
      </c>
      <c r="Q23" s="128">
        <f t="shared" si="13"/>
        <v>5235</v>
      </c>
      <c r="R23" s="128">
        <f t="shared" si="13"/>
        <v>0</v>
      </c>
      <c r="S23" s="128">
        <f t="shared" si="13"/>
        <v>1008</v>
      </c>
      <c r="T23" s="128">
        <f t="shared" si="13"/>
        <v>115417</v>
      </c>
    </row>
    <row r="24" spans="1:20" s="3" customFormat="1" ht="15.75" outlineLevel="1" thickBot="1" x14ac:dyDescent="0.3">
      <c r="A24" s="133" t="s">
        <v>27</v>
      </c>
      <c r="B24" s="338"/>
      <c r="C24" s="226">
        <f t="shared" ref="C24" si="14">AVERAGE(C16:C22)</f>
        <v>599.20000000000005</v>
      </c>
      <c r="D24" s="130" t="e">
        <f t="shared" ref="D24:T24" si="15">AVERAGE(D16:D22)</f>
        <v>#DIV/0!</v>
      </c>
      <c r="E24" s="130">
        <f t="shared" si="15"/>
        <v>4294.5714285714284</v>
      </c>
      <c r="F24" s="130">
        <f t="shared" si="15"/>
        <v>2419.4</v>
      </c>
      <c r="G24" s="130">
        <f t="shared" si="15"/>
        <v>1648.6</v>
      </c>
      <c r="H24" s="130">
        <f t="shared" si="15"/>
        <v>627.6</v>
      </c>
      <c r="I24" s="130">
        <f t="shared" si="15"/>
        <v>400.2</v>
      </c>
      <c r="J24" s="130">
        <f t="shared" si="15"/>
        <v>2526.1999999999998</v>
      </c>
      <c r="K24" s="130">
        <f>AVERAGE(K16:K22)</f>
        <v>985</v>
      </c>
      <c r="L24" s="130">
        <f>AVERAGE(L16:L22)</f>
        <v>1068.4285714285713</v>
      </c>
      <c r="M24" s="130">
        <f t="shared" si="15"/>
        <v>1237.7142857142858</v>
      </c>
      <c r="N24" s="130">
        <f t="shared" si="15"/>
        <v>348.42857142857144</v>
      </c>
      <c r="O24" s="130">
        <f t="shared" si="15"/>
        <v>1278.5714285714287</v>
      </c>
      <c r="P24" s="130">
        <f t="shared" si="15"/>
        <v>511.28571428571428</v>
      </c>
      <c r="Q24" s="130">
        <f t="shared" si="15"/>
        <v>747.85714285714289</v>
      </c>
      <c r="R24" s="130" t="e">
        <f t="shared" si="15"/>
        <v>#DIV/0!</v>
      </c>
      <c r="S24" s="130">
        <f t="shared" si="15"/>
        <v>504</v>
      </c>
      <c r="T24" s="130">
        <f t="shared" si="15"/>
        <v>16488.142857142859</v>
      </c>
    </row>
    <row r="25" spans="1:20" s="3" customFormat="1" ht="15.75" thickBot="1" x14ac:dyDescent="0.3">
      <c r="A25" s="36" t="s">
        <v>24</v>
      </c>
      <c r="B25" s="338"/>
      <c r="C25" s="227">
        <f>SUM(C16:C20)</f>
        <v>2996</v>
      </c>
      <c r="D25" s="53">
        <f t="shared" ref="D25:T25" si="16">SUM(D16:D20)</f>
        <v>0</v>
      </c>
      <c r="E25" s="53">
        <f t="shared" si="16"/>
        <v>24762</v>
      </c>
      <c r="F25" s="53">
        <f t="shared" si="16"/>
        <v>12097</v>
      </c>
      <c r="G25" s="53">
        <f t="shared" si="16"/>
        <v>8243</v>
      </c>
      <c r="H25" s="53">
        <f t="shared" si="16"/>
        <v>3138</v>
      </c>
      <c r="I25" s="53">
        <f t="shared" si="16"/>
        <v>2001</v>
      </c>
      <c r="J25" s="53">
        <f t="shared" si="16"/>
        <v>12631</v>
      </c>
      <c r="K25" s="53">
        <f>SUM(K16:K20)</f>
        <v>5333</v>
      </c>
      <c r="L25" s="53">
        <f>SUM(L16:L20)</f>
        <v>5254</v>
      </c>
      <c r="M25" s="53">
        <f t="shared" si="16"/>
        <v>5401</v>
      </c>
      <c r="N25" s="53">
        <f t="shared" si="16"/>
        <v>2042</v>
      </c>
      <c r="O25" s="53">
        <f t="shared" si="16"/>
        <v>6085</v>
      </c>
      <c r="P25" s="53">
        <f t="shared" si="16"/>
        <v>2870</v>
      </c>
      <c r="Q25" s="53">
        <f t="shared" si="16"/>
        <v>3573</v>
      </c>
      <c r="R25" s="53">
        <f t="shared" si="16"/>
        <v>0</v>
      </c>
      <c r="S25" s="53">
        <f t="shared" si="16"/>
        <v>0</v>
      </c>
      <c r="T25" s="53">
        <f t="shared" si="16"/>
        <v>96426</v>
      </c>
    </row>
    <row r="26" spans="1:20" s="3" customFormat="1" ht="15.75" thickBot="1" x14ac:dyDescent="0.3">
      <c r="A26" s="36" t="s">
        <v>26</v>
      </c>
      <c r="B26" s="339"/>
      <c r="C26" s="228">
        <f>AVERAGE(C16:C20)</f>
        <v>599.20000000000005</v>
      </c>
      <c r="D26" s="55" t="e">
        <f t="shared" ref="D26:T26" si="17">AVERAGE(D16:D20)</f>
        <v>#DIV/0!</v>
      </c>
      <c r="E26" s="55">
        <f t="shared" si="17"/>
        <v>4952.3999999999996</v>
      </c>
      <c r="F26" s="55">
        <f t="shared" si="17"/>
        <v>2419.4</v>
      </c>
      <c r="G26" s="55">
        <f t="shared" si="17"/>
        <v>1648.6</v>
      </c>
      <c r="H26" s="55">
        <f t="shared" si="17"/>
        <v>627.6</v>
      </c>
      <c r="I26" s="55">
        <f t="shared" si="17"/>
        <v>400.2</v>
      </c>
      <c r="J26" s="55">
        <f t="shared" si="17"/>
        <v>2526.1999999999998</v>
      </c>
      <c r="K26" s="55">
        <f>AVERAGE(K16:K20)</f>
        <v>1066.5999999999999</v>
      </c>
      <c r="L26" s="55">
        <f>AVERAGE(L16:L20)</f>
        <v>1050.8</v>
      </c>
      <c r="M26" s="55">
        <f t="shared" si="17"/>
        <v>1080.2</v>
      </c>
      <c r="N26" s="55">
        <f t="shared" si="17"/>
        <v>408.4</v>
      </c>
      <c r="O26" s="55">
        <f t="shared" si="17"/>
        <v>1217</v>
      </c>
      <c r="P26" s="55">
        <f t="shared" si="17"/>
        <v>574</v>
      </c>
      <c r="Q26" s="55">
        <f t="shared" si="17"/>
        <v>714.6</v>
      </c>
      <c r="R26" s="55" t="e">
        <f t="shared" si="17"/>
        <v>#DIV/0!</v>
      </c>
      <c r="S26" s="55" t="e">
        <f t="shared" si="17"/>
        <v>#DIV/0!</v>
      </c>
      <c r="T26" s="55">
        <f t="shared" si="17"/>
        <v>19285.2</v>
      </c>
    </row>
    <row r="27" spans="1:20" s="3" customFormat="1" ht="15.75" thickBot="1" x14ac:dyDescent="0.3">
      <c r="A27" s="35" t="s">
        <v>3</v>
      </c>
      <c r="B27" s="240">
        <f>B22+1</f>
        <v>42534</v>
      </c>
      <c r="C27" s="183">
        <v>684</v>
      </c>
      <c r="D27" s="15"/>
      <c r="E27" s="14">
        <v>4228</v>
      </c>
      <c r="F27" s="15">
        <v>2440</v>
      </c>
      <c r="G27" s="14">
        <v>1565</v>
      </c>
      <c r="H27" s="16">
        <v>631</v>
      </c>
      <c r="I27" s="16">
        <v>363</v>
      </c>
      <c r="J27" s="16">
        <v>2668</v>
      </c>
      <c r="K27" s="209">
        <v>1081</v>
      </c>
      <c r="L27" s="210">
        <v>1019</v>
      </c>
      <c r="M27" s="205">
        <v>966</v>
      </c>
      <c r="N27" s="211">
        <v>296</v>
      </c>
      <c r="O27" s="205">
        <v>1124</v>
      </c>
      <c r="P27" s="205">
        <v>525</v>
      </c>
      <c r="Q27" s="205">
        <v>672</v>
      </c>
      <c r="R27" s="205"/>
      <c r="S27" s="205"/>
      <c r="T27" s="18">
        <f t="shared" ref="T27:T33" si="18">SUM(C27:S27)</f>
        <v>18262</v>
      </c>
    </row>
    <row r="28" spans="1:20" s="3" customFormat="1" ht="15.75" thickBot="1" x14ac:dyDescent="0.3">
      <c r="A28" s="35" t="s">
        <v>4</v>
      </c>
      <c r="B28" s="241">
        <f>B27+1</f>
        <v>42535</v>
      </c>
      <c r="C28" s="183">
        <v>785</v>
      </c>
      <c r="D28" s="15"/>
      <c r="E28" s="14">
        <v>4799</v>
      </c>
      <c r="F28" s="15">
        <v>2500</v>
      </c>
      <c r="G28" s="14">
        <v>1634</v>
      </c>
      <c r="H28" s="16">
        <v>626</v>
      </c>
      <c r="I28" s="16">
        <v>403</v>
      </c>
      <c r="J28" s="16">
        <v>2761</v>
      </c>
      <c r="K28" s="209">
        <v>1244</v>
      </c>
      <c r="L28" s="210">
        <v>1173</v>
      </c>
      <c r="M28" s="205">
        <v>1118</v>
      </c>
      <c r="N28" s="211">
        <v>433</v>
      </c>
      <c r="O28" s="205">
        <v>1254</v>
      </c>
      <c r="P28" s="205">
        <v>576</v>
      </c>
      <c r="Q28" s="205">
        <v>790</v>
      </c>
      <c r="R28" s="205"/>
      <c r="S28" s="205"/>
      <c r="T28" s="20">
        <f t="shared" si="18"/>
        <v>20096</v>
      </c>
    </row>
    <row r="29" spans="1:20" s="3" customFormat="1" ht="15.75" thickBot="1" x14ac:dyDescent="0.3">
      <c r="A29" s="35" t="s">
        <v>5</v>
      </c>
      <c r="B29" s="241">
        <f t="shared" ref="B29:B33" si="19">B28+1</f>
        <v>42536</v>
      </c>
      <c r="C29" s="183">
        <v>695</v>
      </c>
      <c r="D29" s="15"/>
      <c r="E29" s="14">
        <v>4522</v>
      </c>
      <c r="F29" s="15">
        <v>2504</v>
      </c>
      <c r="G29" s="14">
        <v>1601</v>
      </c>
      <c r="H29" s="16">
        <v>631</v>
      </c>
      <c r="I29" s="16">
        <v>400</v>
      </c>
      <c r="J29" s="16">
        <v>2808</v>
      </c>
      <c r="K29" s="209">
        <v>1153</v>
      </c>
      <c r="L29" s="210">
        <v>1231</v>
      </c>
      <c r="M29" s="205">
        <v>1046</v>
      </c>
      <c r="N29" s="211">
        <v>440</v>
      </c>
      <c r="O29" s="205">
        <v>1324</v>
      </c>
      <c r="P29" s="205">
        <v>541</v>
      </c>
      <c r="Q29" s="205">
        <v>894</v>
      </c>
      <c r="R29" s="205"/>
      <c r="S29" s="205"/>
      <c r="T29" s="20">
        <f t="shared" si="18"/>
        <v>19790</v>
      </c>
    </row>
    <row r="30" spans="1:20" s="3" customFormat="1" ht="15.75" thickBot="1" x14ac:dyDescent="0.3">
      <c r="A30" s="35" t="s">
        <v>6</v>
      </c>
      <c r="B30" s="241">
        <f t="shared" si="19"/>
        <v>42537</v>
      </c>
      <c r="C30" s="183">
        <v>580</v>
      </c>
      <c r="D30" s="15"/>
      <c r="E30" s="14">
        <v>4169</v>
      </c>
      <c r="F30" s="15">
        <v>2313</v>
      </c>
      <c r="G30" s="14">
        <v>1578</v>
      </c>
      <c r="H30" s="16">
        <v>613</v>
      </c>
      <c r="I30" s="16">
        <v>419</v>
      </c>
      <c r="J30" s="16">
        <v>2601</v>
      </c>
      <c r="K30" s="209">
        <v>913</v>
      </c>
      <c r="L30" s="210">
        <v>879</v>
      </c>
      <c r="M30" s="205">
        <v>694</v>
      </c>
      <c r="N30" s="211">
        <v>344</v>
      </c>
      <c r="O30" s="205">
        <v>1057</v>
      </c>
      <c r="P30" s="205">
        <v>459</v>
      </c>
      <c r="Q30" s="205">
        <v>577</v>
      </c>
      <c r="R30" s="205"/>
      <c r="S30" s="205"/>
      <c r="T30" s="20">
        <f t="shared" si="18"/>
        <v>17196</v>
      </c>
    </row>
    <row r="31" spans="1:20" s="3" customFormat="1" ht="15.75" thickBot="1" x14ac:dyDescent="0.3">
      <c r="A31" s="35" t="s">
        <v>0</v>
      </c>
      <c r="B31" s="241">
        <f t="shared" si="19"/>
        <v>42538</v>
      </c>
      <c r="C31" s="184">
        <v>532</v>
      </c>
      <c r="D31" s="15"/>
      <c r="E31" s="14">
        <v>4631</v>
      </c>
      <c r="F31" s="15">
        <v>2326</v>
      </c>
      <c r="G31" s="14">
        <v>1390</v>
      </c>
      <c r="H31" s="16">
        <v>461</v>
      </c>
      <c r="I31" s="16">
        <v>313</v>
      </c>
      <c r="J31" s="16">
        <v>1718</v>
      </c>
      <c r="K31" s="209">
        <v>1074</v>
      </c>
      <c r="L31" s="210">
        <v>1108</v>
      </c>
      <c r="M31" s="205">
        <v>1232</v>
      </c>
      <c r="N31" s="211">
        <v>481</v>
      </c>
      <c r="O31" s="205">
        <v>1357</v>
      </c>
      <c r="P31" s="205">
        <v>571</v>
      </c>
      <c r="Q31" s="205">
        <v>699</v>
      </c>
      <c r="R31" s="205"/>
      <c r="S31" s="205"/>
      <c r="T31" s="20">
        <f t="shared" si="18"/>
        <v>17893</v>
      </c>
    </row>
    <row r="32" spans="1:20" s="3" customFormat="1" ht="15.75" outlineLevel="1" thickBot="1" x14ac:dyDescent="0.3">
      <c r="A32" s="35" t="s">
        <v>1</v>
      </c>
      <c r="B32" s="241">
        <f t="shared" si="19"/>
        <v>42539</v>
      </c>
      <c r="C32" s="184"/>
      <c r="D32" s="22"/>
      <c r="E32" s="21">
        <v>3129</v>
      </c>
      <c r="F32" s="22"/>
      <c r="G32" s="21"/>
      <c r="H32" s="23"/>
      <c r="I32" s="23"/>
      <c r="J32" s="23"/>
      <c r="K32" s="212">
        <v>1025</v>
      </c>
      <c r="L32" s="213">
        <v>1360</v>
      </c>
      <c r="M32" s="214">
        <v>1675</v>
      </c>
      <c r="N32" s="215">
        <v>311</v>
      </c>
      <c r="O32" s="214">
        <v>1854</v>
      </c>
      <c r="P32" s="214">
        <v>480</v>
      </c>
      <c r="Q32" s="214">
        <v>851</v>
      </c>
      <c r="R32" s="214"/>
      <c r="S32" s="214">
        <v>677</v>
      </c>
      <c r="T32" s="20">
        <f t="shared" si="18"/>
        <v>11362</v>
      </c>
    </row>
    <row r="33" spans="1:21" s="3" customFormat="1" ht="15.75" outlineLevel="1" thickBot="1" x14ac:dyDescent="0.3">
      <c r="A33" s="35" t="s">
        <v>2</v>
      </c>
      <c r="B33" s="241">
        <f t="shared" si="19"/>
        <v>42540</v>
      </c>
      <c r="C33" s="191"/>
      <c r="D33" s="28"/>
      <c r="E33" s="21">
        <v>3084</v>
      </c>
      <c r="F33" s="28"/>
      <c r="G33" s="27"/>
      <c r="H33" s="29"/>
      <c r="I33" s="29"/>
      <c r="J33" s="29"/>
      <c r="K33" s="161">
        <v>869</v>
      </c>
      <c r="L33" s="216">
        <v>1211</v>
      </c>
      <c r="M33" s="217">
        <v>1641</v>
      </c>
      <c r="N33" s="218">
        <v>347</v>
      </c>
      <c r="O33" s="214">
        <v>1098</v>
      </c>
      <c r="P33" s="219">
        <v>372</v>
      </c>
      <c r="Q33" s="219">
        <v>1056</v>
      </c>
      <c r="R33" s="219"/>
      <c r="S33" s="219">
        <v>570</v>
      </c>
      <c r="T33" s="84">
        <f t="shared" si="18"/>
        <v>10248</v>
      </c>
    </row>
    <row r="34" spans="1:21" s="3" customFormat="1" ht="15.75" customHeight="1" outlineLevel="1" thickBot="1" x14ac:dyDescent="0.3">
      <c r="A34" s="224" t="s">
        <v>25</v>
      </c>
      <c r="B34" s="337" t="s">
        <v>30</v>
      </c>
      <c r="C34" s="225">
        <f t="shared" ref="C34:T34" si="20">SUM(C27:C33)</f>
        <v>3276</v>
      </c>
      <c r="D34" s="128">
        <f t="shared" si="20"/>
        <v>0</v>
      </c>
      <c r="E34" s="223">
        <f t="shared" si="20"/>
        <v>28562</v>
      </c>
      <c r="F34" s="128">
        <f t="shared" si="20"/>
        <v>12083</v>
      </c>
      <c r="G34" s="128">
        <f t="shared" si="20"/>
        <v>7768</v>
      </c>
      <c r="H34" s="128">
        <f t="shared" si="20"/>
        <v>2962</v>
      </c>
      <c r="I34" s="128">
        <f t="shared" si="20"/>
        <v>1898</v>
      </c>
      <c r="J34" s="128">
        <f t="shared" si="20"/>
        <v>12556</v>
      </c>
      <c r="K34" s="128">
        <f t="shared" si="20"/>
        <v>7359</v>
      </c>
      <c r="L34" s="128">
        <f>SUM(L27:L33)</f>
        <v>7981</v>
      </c>
      <c r="M34" s="128">
        <f t="shared" si="20"/>
        <v>8372</v>
      </c>
      <c r="N34" s="128">
        <f t="shared" si="20"/>
        <v>2652</v>
      </c>
      <c r="O34" s="128">
        <f t="shared" si="20"/>
        <v>9068</v>
      </c>
      <c r="P34" s="128">
        <f t="shared" si="20"/>
        <v>3524</v>
      </c>
      <c r="Q34" s="128">
        <f t="shared" si="20"/>
        <v>5539</v>
      </c>
      <c r="R34" s="128">
        <f t="shared" si="20"/>
        <v>0</v>
      </c>
      <c r="S34" s="128">
        <f t="shared" si="20"/>
        <v>1247</v>
      </c>
      <c r="T34" s="129">
        <f t="shared" si="20"/>
        <v>114847</v>
      </c>
    </row>
    <row r="35" spans="1:21" s="3" customFormat="1" ht="15.75" outlineLevel="1" thickBot="1" x14ac:dyDescent="0.3">
      <c r="A35" s="133" t="s">
        <v>27</v>
      </c>
      <c r="B35" s="338"/>
      <c r="C35" s="226">
        <f t="shared" ref="C35:T35" si="21">AVERAGE(C27:C33)</f>
        <v>655.20000000000005</v>
      </c>
      <c r="D35" s="130" t="e">
        <f t="shared" si="21"/>
        <v>#DIV/0!</v>
      </c>
      <c r="E35" s="130">
        <f>AVERAGE(E27:E33)</f>
        <v>4080.2857142857142</v>
      </c>
      <c r="F35" s="130">
        <f t="shared" si="21"/>
        <v>2416.6</v>
      </c>
      <c r="G35" s="130">
        <f t="shared" si="21"/>
        <v>1553.6</v>
      </c>
      <c r="H35" s="130">
        <f t="shared" si="21"/>
        <v>592.4</v>
      </c>
      <c r="I35" s="130">
        <f t="shared" si="21"/>
        <v>379.6</v>
      </c>
      <c r="J35" s="130">
        <f t="shared" si="21"/>
        <v>2511.1999999999998</v>
      </c>
      <c r="K35" s="130">
        <f t="shared" si="21"/>
        <v>1051.2857142857142</v>
      </c>
      <c r="L35" s="130">
        <f t="shared" si="21"/>
        <v>1140.1428571428571</v>
      </c>
      <c r="M35" s="130">
        <f t="shared" si="21"/>
        <v>1196</v>
      </c>
      <c r="N35" s="130">
        <f t="shared" si="21"/>
        <v>378.85714285714283</v>
      </c>
      <c r="O35" s="130">
        <f t="shared" si="21"/>
        <v>1295.4285714285713</v>
      </c>
      <c r="P35" s="130">
        <f t="shared" si="21"/>
        <v>503.42857142857144</v>
      </c>
      <c r="Q35" s="130">
        <f t="shared" si="21"/>
        <v>791.28571428571433</v>
      </c>
      <c r="R35" s="130" t="e">
        <f t="shared" si="21"/>
        <v>#DIV/0!</v>
      </c>
      <c r="S35" s="130">
        <f t="shared" si="21"/>
        <v>623.5</v>
      </c>
      <c r="T35" s="131">
        <f t="shared" si="21"/>
        <v>16406.714285714286</v>
      </c>
    </row>
    <row r="36" spans="1:21" s="3" customFormat="1" ht="15.75" customHeight="1" thickBot="1" x14ac:dyDescent="0.3">
      <c r="A36" s="36" t="s">
        <v>24</v>
      </c>
      <c r="B36" s="338"/>
      <c r="C36" s="227">
        <f t="shared" ref="C36:T36" si="22">SUM(C27:C31)</f>
        <v>3276</v>
      </c>
      <c r="D36" s="53">
        <f t="shared" si="22"/>
        <v>0</v>
      </c>
      <c r="E36" s="53">
        <f>SUM(E27:E31)</f>
        <v>22349</v>
      </c>
      <c r="F36" s="53">
        <f t="shared" si="22"/>
        <v>12083</v>
      </c>
      <c r="G36" s="53">
        <f t="shared" si="22"/>
        <v>7768</v>
      </c>
      <c r="H36" s="53">
        <f t="shared" si="22"/>
        <v>2962</v>
      </c>
      <c r="I36" s="53">
        <f t="shared" si="22"/>
        <v>1898</v>
      </c>
      <c r="J36" s="53">
        <f t="shared" si="22"/>
        <v>12556</v>
      </c>
      <c r="K36" s="53">
        <f t="shared" si="22"/>
        <v>5465</v>
      </c>
      <c r="L36" s="53">
        <f t="shared" si="22"/>
        <v>5410</v>
      </c>
      <c r="M36" s="53">
        <f t="shared" si="22"/>
        <v>5056</v>
      </c>
      <c r="N36" s="53">
        <f t="shared" si="22"/>
        <v>1994</v>
      </c>
      <c r="O36" s="53">
        <f t="shared" si="22"/>
        <v>6116</v>
      </c>
      <c r="P36" s="53">
        <f t="shared" si="22"/>
        <v>2672</v>
      </c>
      <c r="Q36" s="53">
        <f t="shared" si="22"/>
        <v>3632</v>
      </c>
      <c r="R36" s="53">
        <f t="shared" si="22"/>
        <v>0</v>
      </c>
      <c r="S36" s="53">
        <f t="shared" si="22"/>
        <v>0</v>
      </c>
      <c r="T36" s="54">
        <f t="shared" si="22"/>
        <v>93237</v>
      </c>
    </row>
    <row r="37" spans="1:21" s="3" customFormat="1" ht="15.75" thickBot="1" x14ac:dyDescent="0.3">
      <c r="A37" s="36" t="s">
        <v>26</v>
      </c>
      <c r="B37" s="339"/>
      <c r="C37" s="228">
        <f t="shared" ref="C37:T37" si="23">AVERAGE(C27:C31)</f>
        <v>655.20000000000005</v>
      </c>
      <c r="D37" s="55" t="e">
        <f t="shared" si="23"/>
        <v>#DIV/0!</v>
      </c>
      <c r="E37" s="55">
        <f>AVERAGE(E27:E31)</f>
        <v>4469.8</v>
      </c>
      <c r="F37" s="55">
        <f t="shared" si="23"/>
        <v>2416.6</v>
      </c>
      <c r="G37" s="55">
        <f t="shared" si="23"/>
        <v>1553.6</v>
      </c>
      <c r="H37" s="55">
        <f t="shared" si="23"/>
        <v>592.4</v>
      </c>
      <c r="I37" s="55">
        <f t="shared" si="23"/>
        <v>379.6</v>
      </c>
      <c r="J37" s="55">
        <f t="shared" si="23"/>
        <v>2511.1999999999998</v>
      </c>
      <c r="K37" s="55">
        <f t="shared" si="23"/>
        <v>1093</v>
      </c>
      <c r="L37" s="55">
        <f t="shared" si="23"/>
        <v>1082</v>
      </c>
      <c r="M37" s="55">
        <f t="shared" si="23"/>
        <v>1011.2</v>
      </c>
      <c r="N37" s="55">
        <f t="shared" si="23"/>
        <v>398.8</v>
      </c>
      <c r="O37" s="55">
        <f t="shared" si="23"/>
        <v>1223.2</v>
      </c>
      <c r="P37" s="55">
        <f t="shared" si="23"/>
        <v>534.4</v>
      </c>
      <c r="Q37" s="55">
        <f t="shared" si="23"/>
        <v>726.4</v>
      </c>
      <c r="R37" s="55" t="e">
        <f t="shared" si="23"/>
        <v>#DIV/0!</v>
      </c>
      <c r="S37" s="55" t="e">
        <f t="shared" si="23"/>
        <v>#DIV/0!</v>
      </c>
      <c r="T37" s="56">
        <f t="shared" si="23"/>
        <v>18647.400000000001</v>
      </c>
    </row>
    <row r="38" spans="1:21" s="3" customFormat="1" ht="15.75" thickBot="1" x14ac:dyDescent="0.3">
      <c r="A38" s="35" t="s">
        <v>3</v>
      </c>
      <c r="B38" s="242">
        <f>B33+1</f>
        <v>42541</v>
      </c>
      <c r="C38" s="183">
        <v>632</v>
      </c>
      <c r="D38" s="15"/>
      <c r="E38" s="14">
        <v>4008</v>
      </c>
      <c r="F38" s="15">
        <v>2423</v>
      </c>
      <c r="G38" s="14">
        <v>1434</v>
      </c>
      <c r="H38" s="16">
        <v>606</v>
      </c>
      <c r="I38" s="16">
        <v>438</v>
      </c>
      <c r="J38" s="16">
        <v>2647</v>
      </c>
      <c r="K38" s="15">
        <v>1190</v>
      </c>
      <c r="L38" s="17">
        <v>1104</v>
      </c>
      <c r="M38" s="18">
        <v>1184</v>
      </c>
      <c r="N38" s="19">
        <v>417</v>
      </c>
      <c r="O38" s="18">
        <v>1309</v>
      </c>
      <c r="P38" s="18">
        <v>588</v>
      </c>
      <c r="Q38" s="18">
        <v>743</v>
      </c>
      <c r="R38" s="18"/>
      <c r="S38" s="18"/>
      <c r="T38" s="18">
        <f t="shared" ref="T38:T44" si="24">SUM(C38:S38)</f>
        <v>18723</v>
      </c>
    </row>
    <row r="39" spans="1:21" s="3" customFormat="1" ht="15.75" thickBot="1" x14ac:dyDescent="0.3">
      <c r="A39" s="35" t="s">
        <v>4</v>
      </c>
      <c r="B39" s="243">
        <f>B38+1</f>
        <v>42542</v>
      </c>
      <c r="C39" s="183">
        <v>633</v>
      </c>
      <c r="D39" s="15"/>
      <c r="E39" s="14">
        <v>4410</v>
      </c>
      <c r="F39" s="15">
        <v>2488</v>
      </c>
      <c r="G39" s="14">
        <v>1584</v>
      </c>
      <c r="H39" s="16">
        <v>610</v>
      </c>
      <c r="I39" s="16">
        <v>412</v>
      </c>
      <c r="J39" s="16">
        <v>2750</v>
      </c>
      <c r="K39" s="15">
        <v>1068</v>
      </c>
      <c r="L39" s="17">
        <v>815</v>
      </c>
      <c r="M39" s="18">
        <v>778</v>
      </c>
      <c r="N39" s="19">
        <v>447</v>
      </c>
      <c r="O39" s="18">
        <v>1259</v>
      </c>
      <c r="P39" s="18">
        <v>541</v>
      </c>
      <c r="Q39" s="18">
        <v>781</v>
      </c>
      <c r="R39" s="18"/>
      <c r="S39" s="18"/>
      <c r="T39" s="20">
        <f t="shared" si="24"/>
        <v>18576</v>
      </c>
    </row>
    <row r="40" spans="1:21" s="3" customFormat="1" ht="15.75" thickBot="1" x14ac:dyDescent="0.3">
      <c r="A40" s="35" t="s">
        <v>5</v>
      </c>
      <c r="B40" s="243">
        <f t="shared" ref="B40:B44" si="25">B39+1</f>
        <v>42543</v>
      </c>
      <c r="C40" s="183">
        <v>304</v>
      </c>
      <c r="D40" s="15"/>
      <c r="E40" s="14">
        <v>4658</v>
      </c>
      <c r="F40" s="15">
        <v>2395</v>
      </c>
      <c r="G40" s="14">
        <v>1748</v>
      </c>
      <c r="H40" s="16">
        <v>687</v>
      </c>
      <c r="I40" s="16">
        <v>394</v>
      </c>
      <c r="J40" s="16">
        <v>2615</v>
      </c>
      <c r="K40" s="15">
        <v>1246</v>
      </c>
      <c r="L40" s="17">
        <v>1187</v>
      </c>
      <c r="M40" s="18">
        <v>1289</v>
      </c>
      <c r="N40" s="19">
        <v>608</v>
      </c>
      <c r="O40" s="18">
        <v>1397</v>
      </c>
      <c r="P40" s="18">
        <v>556</v>
      </c>
      <c r="Q40" s="18">
        <v>791</v>
      </c>
      <c r="R40" s="18"/>
      <c r="S40" s="18"/>
      <c r="T40" s="20">
        <f t="shared" si="24"/>
        <v>19875</v>
      </c>
    </row>
    <row r="41" spans="1:21" s="3" customFormat="1" ht="15.75" thickBot="1" x14ac:dyDescent="0.3">
      <c r="A41" s="35" t="s">
        <v>6</v>
      </c>
      <c r="B41" s="243">
        <f t="shared" si="25"/>
        <v>42544</v>
      </c>
      <c r="C41" s="183">
        <v>629</v>
      </c>
      <c r="D41" s="15"/>
      <c r="E41" s="14">
        <v>3478</v>
      </c>
      <c r="F41" s="15">
        <v>2338</v>
      </c>
      <c r="G41" s="14">
        <v>1542</v>
      </c>
      <c r="H41" s="16">
        <v>609</v>
      </c>
      <c r="I41" s="16">
        <v>372</v>
      </c>
      <c r="J41" s="16">
        <v>2622</v>
      </c>
      <c r="K41" s="15">
        <v>937</v>
      </c>
      <c r="L41" s="17">
        <v>974</v>
      </c>
      <c r="M41" s="18">
        <v>888</v>
      </c>
      <c r="N41" s="19">
        <v>386</v>
      </c>
      <c r="O41" s="18">
        <v>1066</v>
      </c>
      <c r="P41" s="18">
        <v>527</v>
      </c>
      <c r="Q41" s="18">
        <v>785</v>
      </c>
      <c r="R41" s="18"/>
      <c r="S41" s="18"/>
      <c r="T41" s="20">
        <f t="shared" si="24"/>
        <v>17153</v>
      </c>
    </row>
    <row r="42" spans="1:21" s="3" customFormat="1" ht="15.75" thickBot="1" x14ac:dyDescent="0.3">
      <c r="A42" s="35" t="s">
        <v>0</v>
      </c>
      <c r="B42" s="243">
        <f t="shared" si="25"/>
        <v>42545</v>
      </c>
      <c r="C42" s="184">
        <v>628</v>
      </c>
      <c r="D42" s="15"/>
      <c r="E42" s="14">
        <v>4933</v>
      </c>
      <c r="F42" s="15">
        <v>2323</v>
      </c>
      <c r="G42" s="14">
        <v>1415</v>
      </c>
      <c r="H42" s="16">
        <v>502</v>
      </c>
      <c r="I42" s="16">
        <v>374</v>
      </c>
      <c r="J42" s="16">
        <v>2829</v>
      </c>
      <c r="K42" s="15">
        <v>1602</v>
      </c>
      <c r="L42" s="17">
        <v>1544</v>
      </c>
      <c r="M42" s="18">
        <v>1344</v>
      </c>
      <c r="N42" s="19">
        <v>535</v>
      </c>
      <c r="O42" s="18">
        <v>1327</v>
      </c>
      <c r="P42" s="18">
        <v>647</v>
      </c>
      <c r="Q42" s="18">
        <v>845</v>
      </c>
      <c r="R42" s="18"/>
      <c r="S42" s="18"/>
      <c r="T42" s="20">
        <f t="shared" si="24"/>
        <v>20848</v>
      </c>
    </row>
    <row r="43" spans="1:21" s="3" customFormat="1" ht="15.75" outlineLevel="1" thickBot="1" x14ac:dyDescent="0.3">
      <c r="A43" s="35" t="s">
        <v>1</v>
      </c>
      <c r="B43" s="243">
        <f t="shared" si="25"/>
        <v>42546</v>
      </c>
      <c r="C43" s="184"/>
      <c r="D43" s="22"/>
      <c r="E43" s="21">
        <v>3082</v>
      </c>
      <c r="F43" s="22"/>
      <c r="G43" s="21"/>
      <c r="H43" s="23"/>
      <c r="I43" s="23"/>
      <c r="J43" s="23"/>
      <c r="K43" s="22">
        <v>962</v>
      </c>
      <c r="L43" s="24">
        <v>1680</v>
      </c>
      <c r="M43" s="25">
        <v>2051</v>
      </c>
      <c r="N43" s="26">
        <v>190</v>
      </c>
      <c r="O43" s="25">
        <v>2144</v>
      </c>
      <c r="P43" s="25">
        <v>459</v>
      </c>
      <c r="Q43" s="25">
        <v>1010</v>
      </c>
      <c r="R43" s="25"/>
      <c r="S43" s="25">
        <v>536</v>
      </c>
      <c r="T43" s="20">
        <f t="shared" si="24"/>
        <v>12114</v>
      </c>
      <c r="U43" s="159"/>
    </row>
    <row r="44" spans="1:21" s="3" customFormat="1" ht="15.75" outlineLevel="1" thickBot="1" x14ac:dyDescent="0.3">
      <c r="A44" s="35" t="s">
        <v>2</v>
      </c>
      <c r="B44" s="243">
        <f t="shared" si="25"/>
        <v>42547</v>
      </c>
      <c r="C44" s="191"/>
      <c r="D44" s="28"/>
      <c r="E44" s="27">
        <v>3108</v>
      </c>
      <c r="F44" s="28"/>
      <c r="G44" s="27"/>
      <c r="H44" s="29"/>
      <c r="I44" s="29"/>
      <c r="J44" s="29"/>
      <c r="K44" s="28">
        <v>1015</v>
      </c>
      <c r="L44" s="30">
        <v>1155</v>
      </c>
      <c r="M44" s="31">
        <v>1550</v>
      </c>
      <c r="N44" s="32">
        <v>425</v>
      </c>
      <c r="O44" s="25">
        <v>1007</v>
      </c>
      <c r="P44" s="31">
        <v>398</v>
      </c>
      <c r="Q44" s="31">
        <v>788</v>
      </c>
      <c r="R44" s="31"/>
      <c r="S44" s="31">
        <v>352</v>
      </c>
      <c r="T44" s="84">
        <f t="shared" si="24"/>
        <v>9798</v>
      </c>
      <c r="U44" s="159"/>
    </row>
    <row r="45" spans="1:21" s="3" customFormat="1" ht="15.75" customHeight="1" outlineLevel="1" thickBot="1" x14ac:dyDescent="0.3">
      <c r="A45" s="224" t="s">
        <v>25</v>
      </c>
      <c r="B45" s="337" t="s">
        <v>31</v>
      </c>
      <c r="C45" s="225">
        <f t="shared" ref="C45:T45" si="26">SUM(C38:C44)</f>
        <v>2826</v>
      </c>
      <c r="D45" s="128">
        <f t="shared" si="26"/>
        <v>0</v>
      </c>
      <c r="E45" s="128">
        <f t="shared" si="26"/>
        <v>27677</v>
      </c>
      <c r="F45" s="128">
        <f t="shared" si="26"/>
        <v>11967</v>
      </c>
      <c r="G45" s="128">
        <f t="shared" si="26"/>
        <v>7723</v>
      </c>
      <c r="H45" s="128">
        <f t="shared" si="26"/>
        <v>3014</v>
      </c>
      <c r="I45" s="128">
        <f t="shared" si="26"/>
        <v>1990</v>
      </c>
      <c r="J45" s="128">
        <f t="shared" si="26"/>
        <v>13463</v>
      </c>
      <c r="K45" s="128">
        <f t="shared" si="26"/>
        <v>8020</v>
      </c>
      <c r="L45" s="128">
        <f t="shared" si="26"/>
        <v>8459</v>
      </c>
      <c r="M45" s="128">
        <f t="shared" si="26"/>
        <v>9084</v>
      </c>
      <c r="N45" s="128">
        <f t="shared" si="26"/>
        <v>3008</v>
      </c>
      <c r="O45" s="128">
        <f t="shared" si="26"/>
        <v>9509</v>
      </c>
      <c r="P45" s="128">
        <f t="shared" si="26"/>
        <v>3716</v>
      </c>
      <c r="Q45" s="128">
        <f t="shared" si="26"/>
        <v>5743</v>
      </c>
      <c r="R45" s="128">
        <f t="shared" si="26"/>
        <v>0</v>
      </c>
      <c r="S45" s="128">
        <f t="shared" si="26"/>
        <v>888</v>
      </c>
      <c r="T45" s="129">
        <f t="shared" si="26"/>
        <v>117087</v>
      </c>
    </row>
    <row r="46" spans="1:21" s="3" customFormat="1" ht="15.75" outlineLevel="1" thickBot="1" x14ac:dyDescent="0.3">
      <c r="A46" s="133" t="s">
        <v>27</v>
      </c>
      <c r="B46" s="338"/>
      <c r="C46" s="226">
        <f t="shared" ref="C46:T46" si="27">AVERAGE(C38:C44)</f>
        <v>565.20000000000005</v>
      </c>
      <c r="D46" s="130" t="e">
        <f t="shared" si="27"/>
        <v>#DIV/0!</v>
      </c>
      <c r="E46" s="130">
        <f t="shared" si="27"/>
        <v>3953.8571428571427</v>
      </c>
      <c r="F46" s="130">
        <f t="shared" si="27"/>
        <v>2393.4</v>
      </c>
      <c r="G46" s="130">
        <f t="shared" si="27"/>
        <v>1544.6</v>
      </c>
      <c r="H46" s="130">
        <f t="shared" si="27"/>
        <v>602.79999999999995</v>
      </c>
      <c r="I46" s="130">
        <f t="shared" si="27"/>
        <v>398</v>
      </c>
      <c r="J46" s="130">
        <f t="shared" si="27"/>
        <v>2692.6</v>
      </c>
      <c r="K46" s="130">
        <f t="shared" si="27"/>
        <v>1145.7142857142858</v>
      </c>
      <c r="L46" s="130">
        <f t="shared" si="27"/>
        <v>1208.4285714285713</v>
      </c>
      <c r="M46" s="130">
        <f t="shared" si="27"/>
        <v>1297.7142857142858</v>
      </c>
      <c r="N46" s="130">
        <f t="shared" si="27"/>
        <v>429.71428571428572</v>
      </c>
      <c r="O46" s="130">
        <f t="shared" si="27"/>
        <v>1358.4285714285713</v>
      </c>
      <c r="P46" s="130">
        <f t="shared" si="27"/>
        <v>530.85714285714289</v>
      </c>
      <c r="Q46" s="130">
        <f t="shared" si="27"/>
        <v>820.42857142857144</v>
      </c>
      <c r="R46" s="130" t="e">
        <f t="shared" si="27"/>
        <v>#DIV/0!</v>
      </c>
      <c r="S46" s="130">
        <f t="shared" si="27"/>
        <v>444</v>
      </c>
      <c r="T46" s="131">
        <f t="shared" si="27"/>
        <v>16726.714285714286</v>
      </c>
    </row>
    <row r="47" spans="1:21" s="3" customFormat="1" ht="15.75" customHeight="1" thickBot="1" x14ac:dyDescent="0.3">
      <c r="A47" s="36" t="s">
        <v>24</v>
      </c>
      <c r="B47" s="338"/>
      <c r="C47" s="227">
        <f t="shared" ref="C47:T47" si="28">SUM(C38:C42)</f>
        <v>2826</v>
      </c>
      <c r="D47" s="53">
        <f t="shared" si="28"/>
        <v>0</v>
      </c>
      <c r="E47" s="53">
        <f t="shared" si="28"/>
        <v>21487</v>
      </c>
      <c r="F47" s="53">
        <f t="shared" si="28"/>
        <v>11967</v>
      </c>
      <c r="G47" s="53">
        <f t="shared" si="28"/>
        <v>7723</v>
      </c>
      <c r="H47" s="53">
        <f t="shared" si="28"/>
        <v>3014</v>
      </c>
      <c r="I47" s="53">
        <f t="shared" si="28"/>
        <v>1990</v>
      </c>
      <c r="J47" s="53">
        <f t="shared" si="28"/>
        <v>13463</v>
      </c>
      <c r="K47" s="53">
        <f t="shared" si="28"/>
        <v>6043</v>
      </c>
      <c r="L47" s="53">
        <f t="shared" si="28"/>
        <v>5624</v>
      </c>
      <c r="M47" s="53">
        <f t="shared" si="28"/>
        <v>5483</v>
      </c>
      <c r="N47" s="53">
        <f t="shared" si="28"/>
        <v>2393</v>
      </c>
      <c r="O47" s="53">
        <f t="shared" si="28"/>
        <v>6358</v>
      </c>
      <c r="P47" s="53">
        <f t="shared" si="28"/>
        <v>2859</v>
      </c>
      <c r="Q47" s="53">
        <f t="shared" si="28"/>
        <v>3945</v>
      </c>
      <c r="R47" s="53">
        <f t="shared" si="28"/>
        <v>0</v>
      </c>
      <c r="S47" s="53">
        <f t="shared" si="28"/>
        <v>0</v>
      </c>
      <c r="T47" s="54">
        <f t="shared" si="28"/>
        <v>95175</v>
      </c>
    </row>
    <row r="48" spans="1:21" s="3" customFormat="1" ht="15.75" thickBot="1" x14ac:dyDescent="0.3">
      <c r="A48" s="36" t="s">
        <v>26</v>
      </c>
      <c r="B48" s="339"/>
      <c r="C48" s="228">
        <f t="shared" ref="C48:T48" si="29">AVERAGE(C38:C42)</f>
        <v>565.20000000000005</v>
      </c>
      <c r="D48" s="55" t="e">
        <f t="shared" si="29"/>
        <v>#DIV/0!</v>
      </c>
      <c r="E48" s="55">
        <f t="shared" si="29"/>
        <v>4297.3999999999996</v>
      </c>
      <c r="F48" s="55">
        <f t="shared" si="29"/>
        <v>2393.4</v>
      </c>
      <c r="G48" s="55">
        <f t="shared" si="29"/>
        <v>1544.6</v>
      </c>
      <c r="H48" s="55">
        <f t="shared" si="29"/>
        <v>602.79999999999995</v>
      </c>
      <c r="I48" s="55">
        <f t="shared" si="29"/>
        <v>398</v>
      </c>
      <c r="J48" s="55">
        <f t="shared" si="29"/>
        <v>2692.6</v>
      </c>
      <c r="K48" s="55">
        <f t="shared" si="29"/>
        <v>1208.5999999999999</v>
      </c>
      <c r="L48" s="55">
        <f t="shared" si="29"/>
        <v>1124.8</v>
      </c>
      <c r="M48" s="55">
        <f t="shared" si="29"/>
        <v>1096.5999999999999</v>
      </c>
      <c r="N48" s="55">
        <f t="shared" si="29"/>
        <v>478.6</v>
      </c>
      <c r="O48" s="55">
        <f t="shared" si="29"/>
        <v>1271.5999999999999</v>
      </c>
      <c r="P48" s="55">
        <f t="shared" si="29"/>
        <v>571.79999999999995</v>
      </c>
      <c r="Q48" s="55">
        <f t="shared" si="29"/>
        <v>789</v>
      </c>
      <c r="R48" s="55" t="e">
        <f t="shared" si="29"/>
        <v>#DIV/0!</v>
      </c>
      <c r="S48" s="55" t="e">
        <f t="shared" si="29"/>
        <v>#DIV/0!</v>
      </c>
      <c r="T48" s="56">
        <f t="shared" si="29"/>
        <v>19035</v>
      </c>
    </row>
    <row r="49" spans="1:20" s="3" customFormat="1" ht="15.75" thickBot="1" x14ac:dyDescent="0.3">
      <c r="A49" s="35" t="s">
        <v>3</v>
      </c>
      <c r="B49" s="242">
        <f>B44+1</f>
        <v>42548</v>
      </c>
      <c r="C49" s="229">
        <v>593</v>
      </c>
      <c r="D49" s="67"/>
      <c r="E49" s="66">
        <v>4027</v>
      </c>
      <c r="F49" s="67">
        <v>2447</v>
      </c>
      <c r="G49" s="66">
        <v>1524</v>
      </c>
      <c r="H49" s="68">
        <v>727</v>
      </c>
      <c r="I49" s="68">
        <v>426</v>
      </c>
      <c r="J49" s="68">
        <v>2647</v>
      </c>
      <c r="K49" s="67">
        <v>808</v>
      </c>
      <c r="L49" s="69">
        <v>858</v>
      </c>
      <c r="M49" s="20">
        <v>960</v>
      </c>
      <c r="N49" s="70">
        <v>654</v>
      </c>
      <c r="O49" s="20">
        <v>1282</v>
      </c>
      <c r="P49" s="20">
        <v>631</v>
      </c>
      <c r="Q49" s="20">
        <v>802</v>
      </c>
      <c r="R49" s="20"/>
      <c r="S49" s="20"/>
      <c r="T49" s="207">
        <f t="shared" ref="T49:T52" si="30">SUM(C49:S49)</f>
        <v>18386</v>
      </c>
    </row>
    <row r="50" spans="1:20" s="3" customFormat="1" ht="15.75" thickBot="1" x14ac:dyDescent="0.3">
      <c r="A50" s="193" t="s">
        <v>4</v>
      </c>
      <c r="B50" s="243">
        <f>B49+1</f>
        <v>42549</v>
      </c>
      <c r="C50" s="184">
        <v>599</v>
      </c>
      <c r="D50" s="22"/>
      <c r="E50" s="21">
        <v>4255</v>
      </c>
      <c r="F50" s="22">
        <v>2296</v>
      </c>
      <c r="G50" s="21">
        <v>1896</v>
      </c>
      <c r="H50" s="23">
        <v>635</v>
      </c>
      <c r="I50" s="23">
        <v>422</v>
      </c>
      <c r="J50" s="23">
        <v>2558</v>
      </c>
      <c r="K50" s="208">
        <v>704</v>
      </c>
      <c r="L50" s="24">
        <v>631</v>
      </c>
      <c r="M50" s="25">
        <v>870</v>
      </c>
      <c r="N50" s="26">
        <v>479</v>
      </c>
      <c r="O50" s="25">
        <v>1142</v>
      </c>
      <c r="P50" s="25">
        <v>565</v>
      </c>
      <c r="Q50" s="25">
        <v>595</v>
      </c>
      <c r="R50" s="25"/>
      <c r="S50" s="25"/>
      <c r="T50" s="207">
        <f t="shared" si="30"/>
        <v>17647</v>
      </c>
    </row>
    <row r="51" spans="1:20" s="3" customFormat="1" ht="15.75" thickBot="1" x14ac:dyDescent="0.3">
      <c r="A51" s="193" t="s">
        <v>5</v>
      </c>
      <c r="B51" s="243">
        <f t="shared" ref="B51:B52" si="31">B50+1</f>
        <v>42550</v>
      </c>
      <c r="C51" s="183">
        <v>595</v>
      </c>
      <c r="D51" s="15"/>
      <c r="E51" s="14">
        <v>3753</v>
      </c>
      <c r="F51" s="15">
        <v>2513</v>
      </c>
      <c r="G51" s="14">
        <v>1686</v>
      </c>
      <c r="H51" s="16">
        <v>640</v>
      </c>
      <c r="I51" s="16">
        <v>433</v>
      </c>
      <c r="J51" s="16">
        <v>2664</v>
      </c>
      <c r="K51" s="15">
        <v>1082</v>
      </c>
      <c r="L51" s="17">
        <v>1336</v>
      </c>
      <c r="M51" s="18">
        <v>1449</v>
      </c>
      <c r="N51" s="19">
        <v>510</v>
      </c>
      <c r="O51" s="18">
        <v>1370</v>
      </c>
      <c r="P51" s="18">
        <v>588</v>
      </c>
      <c r="Q51" s="18">
        <v>885</v>
      </c>
      <c r="R51" s="18"/>
      <c r="S51" s="18"/>
      <c r="T51" s="207">
        <f t="shared" si="30"/>
        <v>19504</v>
      </c>
    </row>
    <row r="52" spans="1:20" s="3" customFormat="1" ht="15.75" thickBot="1" x14ac:dyDescent="0.3">
      <c r="A52" s="193" t="s">
        <v>6</v>
      </c>
      <c r="B52" s="243">
        <f t="shared" si="31"/>
        <v>42551</v>
      </c>
      <c r="C52" s="183">
        <v>399</v>
      </c>
      <c r="D52" s="15"/>
      <c r="E52" s="14">
        <v>4338</v>
      </c>
      <c r="F52" s="15">
        <v>2595</v>
      </c>
      <c r="G52" s="14">
        <v>1710</v>
      </c>
      <c r="H52" s="16">
        <v>567</v>
      </c>
      <c r="I52" s="16">
        <v>403</v>
      </c>
      <c r="J52" s="16">
        <v>2703</v>
      </c>
      <c r="K52" s="15">
        <v>1158</v>
      </c>
      <c r="L52" s="17">
        <v>1218</v>
      </c>
      <c r="M52" s="18">
        <v>1356</v>
      </c>
      <c r="N52" s="19">
        <v>694</v>
      </c>
      <c r="O52" s="18">
        <v>1333</v>
      </c>
      <c r="P52" s="18">
        <v>641</v>
      </c>
      <c r="Q52" s="18">
        <v>1019</v>
      </c>
      <c r="R52" s="18"/>
      <c r="S52" s="18"/>
      <c r="T52" s="207">
        <f t="shared" si="30"/>
        <v>20134</v>
      </c>
    </row>
    <row r="53" spans="1:20" s="3" customFormat="1" ht="15.75" hidden="1" thickBot="1" x14ac:dyDescent="0.3">
      <c r="A53" s="35" t="s">
        <v>0</v>
      </c>
      <c r="B53" s="245"/>
      <c r="C53" s="184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7"/>
      <c r="R53" s="18"/>
      <c r="S53" s="18"/>
      <c r="T53" s="207"/>
    </row>
    <row r="54" spans="1:20" s="3" customFormat="1" ht="15.75" hidden="1" outlineLevel="1" thickBot="1" x14ac:dyDescent="0.3">
      <c r="A54" s="35" t="s">
        <v>1</v>
      </c>
      <c r="B54" s="245"/>
      <c r="C54" s="184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207"/>
    </row>
    <row r="55" spans="1:20" s="3" customFormat="1" ht="15.75" hidden="1" outlineLevel="1" thickBot="1" x14ac:dyDescent="0.3">
      <c r="A55" s="193" t="s">
        <v>2</v>
      </c>
      <c r="B55" s="245"/>
      <c r="C55" s="191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207"/>
    </row>
    <row r="56" spans="1:20" s="3" customFormat="1" ht="15.75" outlineLevel="1" thickBot="1" x14ac:dyDescent="0.3">
      <c r="A56" s="224" t="s">
        <v>25</v>
      </c>
      <c r="B56" s="337" t="s">
        <v>32</v>
      </c>
      <c r="C56" s="225">
        <f t="shared" ref="C56:T56" si="32">SUM(C49:C55)</f>
        <v>2186</v>
      </c>
      <c r="D56" s="128">
        <f t="shared" si="32"/>
        <v>0</v>
      </c>
      <c r="E56" s="128">
        <f>SUM(E49:E55)</f>
        <v>16373</v>
      </c>
      <c r="F56" s="128">
        <f t="shared" si="32"/>
        <v>9851</v>
      </c>
      <c r="G56" s="128">
        <f t="shared" si="32"/>
        <v>6816</v>
      </c>
      <c r="H56" s="128">
        <f t="shared" si="32"/>
        <v>2569</v>
      </c>
      <c r="I56" s="128">
        <f t="shared" si="32"/>
        <v>1684</v>
      </c>
      <c r="J56" s="128">
        <f t="shared" si="32"/>
        <v>10572</v>
      </c>
      <c r="K56" s="128">
        <f t="shared" si="32"/>
        <v>3752</v>
      </c>
      <c r="L56" s="128">
        <f t="shared" si="32"/>
        <v>4043</v>
      </c>
      <c r="M56" s="128">
        <f>SUM(M49:M55)</f>
        <v>4635</v>
      </c>
      <c r="N56" s="128">
        <f t="shared" si="32"/>
        <v>2337</v>
      </c>
      <c r="O56" s="128">
        <f t="shared" si="32"/>
        <v>5127</v>
      </c>
      <c r="P56" s="128">
        <f t="shared" si="32"/>
        <v>2425</v>
      </c>
      <c r="Q56" s="128">
        <f t="shared" si="32"/>
        <v>3301</v>
      </c>
      <c r="R56" s="128">
        <f t="shared" si="32"/>
        <v>0</v>
      </c>
      <c r="S56" s="128">
        <f t="shared" si="32"/>
        <v>0</v>
      </c>
      <c r="T56" s="129">
        <f t="shared" si="32"/>
        <v>75671</v>
      </c>
    </row>
    <row r="57" spans="1:20" s="3" customFormat="1" ht="15.75" outlineLevel="1" thickBot="1" x14ac:dyDescent="0.3">
      <c r="A57" s="133" t="s">
        <v>27</v>
      </c>
      <c r="B57" s="338"/>
      <c r="C57" s="226">
        <f t="shared" ref="C57:T57" si="33">AVERAGE(C49:C55)</f>
        <v>546.5</v>
      </c>
      <c r="D57" s="130" t="e">
        <f t="shared" si="33"/>
        <v>#DIV/0!</v>
      </c>
      <c r="E57" s="130">
        <f t="shared" si="33"/>
        <v>4093.25</v>
      </c>
      <c r="F57" s="130">
        <f t="shared" si="33"/>
        <v>2462.75</v>
      </c>
      <c r="G57" s="130">
        <f t="shared" si="33"/>
        <v>1704</v>
      </c>
      <c r="H57" s="130">
        <f t="shared" si="33"/>
        <v>642.25</v>
      </c>
      <c r="I57" s="130">
        <f t="shared" si="33"/>
        <v>421</v>
      </c>
      <c r="J57" s="130">
        <f t="shared" si="33"/>
        <v>2643</v>
      </c>
      <c r="K57" s="130">
        <f t="shared" si="33"/>
        <v>938</v>
      </c>
      <c r="L57" s="130">
        <f t="shared" si="33"/>
        <v>1010.75</v>
      </c>
      <c r="M57" s="130">
        <f t="shared" si="33"/>
        <v>1158.75</v>
      </c>
      <c r="N57" s="130">
        <f t="shared" si="33"/>
        <v>584.25</v>
      </c>
      <c r="O57" s="130">
        <f t="shared" si="33"/>
        <v>1281.75</v>
      </c>
      <c r="P57" s="130">
        <f t="shared" si="33"/>
        <v>606.25</v>
      </c>
      <c r="Q57" s="130">
        <f t="shared" si="33"/>
        <v>825.25</v>
      </c>
      <c r="R57" s="130" t="e">
        <f t="shared" si="33"/>
        <v>#DIV/0!</v>
      </c>
      <c r="S57" s="130" t="e">
        <f t="shared" si="33"/>
        <v>#DIV/0!</v>
      </c>
      <c r="T57" s="131">
        <f t="shared" si="33"/>
        <v>18917.75</v>
      </c>
    </row>
    <row r="58" spans="1:20" s="3" customFormat="1" ht="15.75" customHeight="1" thickBot="1" x14ac:dyDescent="0.3">
      <c r="A58" s="36" t="s">
        <v>24</v>
      </c>
      <c r="B58" s="338"/>
      <c r="C58" s="227">
        <f t="shared" ref="C58:T58" si="34">SUM(C49:C53)</f>
        <v>2186</v>
      </c>
      <c r="D58" s="53">
        <f t="shared" si="34"/>
        <v>0</v>
      </c>
      <c r="E58" s="53">
        <f>SUM(E49:E53)</f>
        <v>16373</v>
      </c>
      <c r="F58" s="53">
        <f t="shared" si="34"/>
        <v>9851</v>
      </c>
      <c r="G58" s="53">
        <f t="shared" si="34"/>
        <v>6816</v>
      </c>
      <c r="H58" s="53">
        <f t="shared" si="34"/>
        <v>2569</v>
      </c>
      <c r="I58" s="53">
        <f t="shared" si="34"/>
        <v>1684</v>
      </c>
      <c r="J58" s="53">
        <f t="shared" si="34"/>
        <v>10572</v>
      </c>
      <c r="K58" s="53">
        <f t="shared" si="34"/>
        <v>3752</v>
      </c>
      <c r="L58" s="53">
        <f t="shared" si="34"/>
        <v>4043</v>
      </c>
      <c r="M58" s="53">
        <f t="shared" si="34"/>
        <v>4635</v>
      </c>
      <c r="N58" s="53">
        <f t="shared" si="34"/>
        <v>2337</v>
      </c>
      <c r="O58" s="53">
        <f t="shared" si="34"/>
        <v>5127</v>
      </c>
      <c r="P58" s="53">
        <f t="shared" si="34"/>
        <v>2425</v>
      </c>
      <c r="Q58" s="53">
        <f t="shared" si="34"/>
        <v>3301</v>
      </c>
      <c r="R58" s="53">
        <f t="shared" si="34"/>
        <v>0</v>
      </c>
      <c r="S58" s="53">
        <f t="shared" si="34"/>
        <v>0</v>
      </c>
      <c r="T58" s="54">
        <f t="shared" si="34"/>
        <v>75671</v>
      </c>
    </row>
    <row r="59" spans="1:20" s="3" customFormat="1" ht="15.75" thickBot="1" x14ac:dyDescent="0.3">
      <c r="A59" s="36" t="s">
        <v>26</v>
      </c>
      <c r="B59" s="339"/>
      <c r="C59" s="228">
        <f t="shared" ref="C59:T59" si="35">AVERAGE(C49:C53)</f>
        <v>546.5</v>
      </c>
      <c r="D59" s="55" t="e">
        <f t="shared" si="35"/>
        <v>#DIV/0!</v>
      </c>
      <c r="E59" s="55">
        <f>AVERAGE(E49:E53)</f>
        <v>4093.25</v>
      </c>
      <c r="F59" s="55">
        <f t="shared" si="35"/>
        <v>2462.75</v>
      </c>
      <c r="G59" s="55">
        <f t="shared" si="35"/>
        <v>1704</v>
      </c>
      <c r="H59" s="55">
        <f t="shared" si="35"/>
        <v>642.25</v>
      </c>
      <c r="I59" s="55">
        <f t="shared" si="35"/>
        <v>421</v>
      </c>
      <c r="J59" s="55">
        <f t="shared" si="35"/>
        <v>2643</v>
      </c>
      <c r="K59" s="55">
        <f t="shared" si="35"/>
        <v>938</v>
      </c>
      <c r="L59" s="55">
        <f t="shared" si="35"/>
        <v>1010.75</v>
      </c>
      <c r="M59" s="55">
        <f t="shared" si="35"/>
        <v>1158.75</v>
      </c>
      <c r="N59" s="55">
        <f t="shared" si="35"/>
        <v>584.25</v>
      </c>
      <c r="O59" s="55">
        <f t="shared" si="35"/>
        <v>1281.75</v>
      </c>
      <c r="P59" s="55">
        <f t="shared" si="35"/>
        <v>606.25</v>
      </c>
      <c r="Q59" s="55">
        <f t="shared" si="35"/>
        <v>825.25</v>
      </c>
      <c r="R59" s="55" t="e">
        <f t="shared" si="35"/>
        <v>#DIV/0!</v>
      </c>
      <c r="S59" s="55" t="e">
        <f t="shared" si="35"/>
        <v>#DIV/0!</v>
      </c>
      <c r="T59" s="56">
        <f t="shared" si="35"/>
        <v>18917.75</v>
      </c>
    </row>
    <row r="60" spans="1:20" s="3" customFormat="1" ht="15.75" hidden="1" customHeight="1" thickBot="1" x14ac:dyDescent="0.3">
      <c r="A60" s="193" t="s">
        <v>3</v>
      </c>
      <c r="B60" s="242"/>
      <c r="C60" s="229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207"/>
    </row>
    <row r="61" spans="1:20" s="3" customFormat="1" ht="15.75" hidden="1" customHeight="1" thickBot="1" x14ac:dyDescent="0.3">
      <c r="A61" s="193" t="s">
        <v>4</v>
      </c>
      <c r="B61" s="243"/>
      <c r="C61" s="183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7"/>
    </row>
    <row r="62" spans="1:20" s="3" customFormat="1" ht="15.75" hidden="1" customHeight="1" thickBot="1" x14ac:dyDescent="0.3">
      <c r="A62" s="193" t="s">
        <v>5</v>
      </c>
      <c r="B62" s="244"/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193" t="s">
        <v>6</v>
      </c>
      <c r="B63" s="244"/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193" t="s">
        <v>0</v>
      </c>
      <c r="B64" s="244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193" t="s">
        <v>1</v>
      </c>
      <c r="B65" s="244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193" t="s">
        <v>2</v>
      </c>
      <c r="B66" s="246"/>
      <c r="C66" s="230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hidden="1" customHeight="1" outlineLevel="1" thickBot="1" x14ac:dyDescent="0.3">
      <c r="A67" s="224" t="s">
        <v>25</v>
      </c>
      <c r="B67" s="337" t="s">
        <v>37</v>
      </c>
      <c r="C67" s="231">
        <f t="shared" ref="C67:T67" si="36">SUM(C60:C66)</f>
        <v>0</v>
      </c>
      <c r="D67" s="142">
        <f t="shared" si="36"/>
        <v>0</v>
      </c>
      <c r="E67" s="141">
        <f t="shared" si="36"/>
        <v>0</v>
      </c>
      <c r="F67" s="142">
        <f t="shared" si="36"/>
        <v>0</v>
      </c>
      <c r="G67" s="141">
        <f t="shared" si="36"/>
        <v>0</v>
      </c>
      <c r="H67" s="143">
        <f t="shared" si="36"/>
        <v>0</v>
      </c>
      <c r="I67" s="143">
        <f t="shared" si="36"/>
        <v>0</v>
      </c>
      <c r="J67" s="143">
        <f t="shared" si="36"/>
        <v>0</v>
      </c>
      <c r="K67" s="142">
        <f t="shared" si="36"/>
        <v>0</v>
      </c>
      <c r="L67" s="144">
        <f t="shared" si="36"/>
        <v>0</v>
      </c>
      <c r="M67" s="145">
        <f t="shared" si="36"/>
        <v>0</v>
      </c>
      <c r="N67" s="146">
        <f t="shared" si="36"/>
        <v>0</v>
      </c>
      <c r="O67" s="145">
        <f t="shared" si="36"/>
        <v>0</v>
      </c>
      <c r="P67" s="145">
        <f t="shared" si="36"/>
        <v>0</v>
      </c>
      <c r="Q67" s="145">
        <f t="shared" si="36"/>
        <v>0</v>
      </c>
      <c r="R67" s="145">
        <f t="shared" si="36"/>
        <v>0</v>
      </c>
      <c r="S67" s="145">
        <f t="shared" si="36"/>
        <v>0</v>
      </c>
      <c r="T67" s="145">
        <f t="shared" si="36"/>
        <v>0</v>
      </c>
    </row>
    <row r="68" spans="1:20" s="3" customFormat="1" ht="15.75" hidden="1" customHeight="1" outlineLevel="1" thickBot="1" x14ac:dyDescent="0.3">
      <c r="A68" s="133" t="s">
        <v>27</v>
      </c>
      <c r="B68" s="338"/>
      <c r="C68" s="232" t="e">
        <f t="shared" ref="C68:T68" si="37">AVERAGE(C60:C66)</f>
        <v>#DIV/0!</v>
      </c>
      <c r="D68" s="135" t="e">
        <f t="shared" si="37"/>
        <v>#DIV/0!</v>
      </c>
      <c r="E68" s="134" t="e">
        <f t="shared" si="37"/>
        <v>#DIV/0!</v>
      </c>
      <c r="F68" s="135" t="e">
        <f t="shared" si="37"/>
        <v>#DIV/0!</v>
      </c>
      <c r="G68" s="134" t="e">
        <f t="shared" si="37"/>
        <v>#DIV/0!</v>
      </c>
      <c r="H68" s="136" t="e">
        <f t="shared" si="37"/>
        <v>#DIV/0!</v>
      </c>
      <c r="I68" s="136" t="e">
        <f t="shared" si="37"/>
        <v>#DIV/0!</v>
      </c>
      <c r="J68" s="136" t="e">
        <f t="shared" si="37"/>
        <v>#DIV/0!</v>
      </c>
      <c r="K68" s="135" t="e">
        <f t="shared" si="37"/>
        <v>#DIV/0!</v>
      </c>
      <c r="L68" s="137" t="e">
        <f t="shared" si="37"/>
        <v>#DIV/0!</v>
      </c>
      <c r="M68" s="138" t="e">
        <f t="shared" si="37"/>
        <v>#DIV/0!</v>
      </c>
      <c r="N68" s="139" t="e">
        <f t="shared" si="37"/>
        <v>#DIV/0!</v>
      </c>
      <c r="O68" s="140" t="e">
        <f t="shared" si="37"/>
        <v>#DIV/0!</v>
      </c>
      <c r="P68" s="140" t="e">
        <f t="shared" si="37"/>
        <v>#DIV/0!</v>
      </c>
      <c r="Q68" s="140" t="e">
        <f t="shared" si="37"/>
        <v>#DIV/0!</v>
      </c>
      <c r="R68" s="140" t="e">
        <f t="shared" si="37"/>
        <v>#DIV/0!</v>
      </c>
      <c r="S68" s="140" t="e">
        <f t="shared" si="37"/>
        <v>#DIV/0!</v>
      </c>
      <c r="T68" s="140" t="e">
        <f t="shared" si="37"/>
        <v>#DIV/0!</v>
      </c>
    </row>
    <row r="69" spans="1:20" s="3" customFormat="1" ht="15.75" hidden="1" customHeight="1" thickBot="1" x14ac:dyDescent="0.3">
      <c r="A69" s="36" t="s">
        <v>24</v>
      </c>
      <c r="B69" s="338"/>
      <c r="C69" s="233">
        <f t="shared" ref="C69:T69" si="38">SUM(C60:C64)</f>
        <v>0</v>
      </c>
      <c r="D69" s="38">
        <f t="shared" si="38"/>
        <v>0</v>
      </c>
      <c r="E69" s="37">
        <f t="shared" si="38"/>
        <v>0</v>
      </c>
      <c r="F69" s="38">
        <f t="shared" si="38"/>
        <v>0</v>
      </c>
      <c r="G69" s="37">
        <f t="shared" si="38"/>
        <v>0</v>
      </c>
      <c r="H69" s="39">
        <f t="shared" si="38"/>
        <v>0</v>
      </c>
      <c r="I69" s="39">
        <f t="shared" si="38"/>
        <v>0</v>
      </c>
      <c r="J69" s="39">
        <f t="shared" si="38"/>
        <v>0</v>
      </c>
      <c r="K69" s="38">
        <f t="shared" si="38"/>
        <v>0</v>
      </c>
      <c r="L69" s="40">
        <f t="shared" si="38"/>
        <v>0</v>
      </c>
      <c r="M69" s="41">
        <f t="shared" si="38"/>
        <v>0</v>
      </c>
      <c r="N69" s="42">
        <f t="shared" si="38"/>
        <v>0</v>
      </c>
      <c r="O69" s="41">
        <f t="shared" si="38"/>
        <v>0</v>
      </c>
      <c r="P69" s="41">
        <f t="shared" si="38"/>
        <v>0</v>
      </c>
      <c r="Q69" s="41">
        <f t="shared" si="38"/>
        <v>0</v>
      </c>
      <c r="R69" s="41">
        <f t="shared" si="38"/>
        <v>0</v>
      </c>
      <c r="S69" s="41">
        <f t="shared" si="38"/>
        <v>0</v>
      </c>
      <c r="T69" s="41">
        <f t="shared" si="38"/>
        <v>0</v>
      </c>
    </row>
    <row r="70" spans="1:20" s="3" customFormat="1" ht="15.75" hidden="1" customHeight="1" thickBot="1" x14ac:dyDescent="0.3">
      <c r="A70" s="36" t="s">
        <v>26</v>
      </c>
      <c r="B70" s="339"/>
      <c r="C70" s="234" t="e">
        <f t="shared" ref="C70:T70" si="39">AVERAGE(C60:C64)</f>
        <v>#DIV/0!</v>
      </c>
      <c r="D70" s="44" t="e">
        <f t="shared" si="39"/>
        <v>#DIV/0!</v>
      </c>
      <c r="E70" s="43" t="e">
        <f t="shared" si="39"/>
        <v>#DIV/0!</v>
      </c>
      <c r="F70" s="44" t="e">
        <f t="shared" si="39"/>
        <v>#DIV/0!</v>
      </c>
      <c r="G70" s="43" t="e">
        <f t="shared" si="39"/>
        <v>#DIV/0!</v>
      </c>
      <c r="H70" s="45" t="e">
        <f t="shared" si="39"/>
        <v>#DIV/0!</v>
      </c>
      <c r="I70" s="45" t="e">
        <f t="shared" si="39"/>
        <v>#DIV/0!</v>
      </c>
      <c r="J70" s="45" t="e">
        <f t="shared" si="39"/>
        <v>#DIV/0!</v>
      </c>
      <c r="K70" s="44" t="e">
        <f t="shared" si="39"/>
        <v>#DIV/0!</v>
      </c>
      <c r="L70" s="46" t="e">
        <f t="shared" si="39"/>
        <v>#DIV/0!</v>
      </c>
      <c r="M70" s="48" t="e">
        <f t="shared" si="39"/>
        <v>#DIV/0!</v>
      </c>
      <c r="N70" s="47" t="e">
        <f t="shared" si="39"/>
        <v>#DIV/0!</v>
      </c>
      <c r="O70" s="48" t="e">
        <f t="shared" si="39"/>
        <v>#DIV/0!</v>
      </c>
      <c r="P70" s="48" t="e">
        <f t="shared" si="39"/>
        <v>#DIV/0!</v>
      </c>
      <c r="Q70" s="48" t="e">
        <f t="shared" si="39"/>
        <v>#DIV/0!</v>
      </c>
      <c r="R70" s="48" t="e">
        <f t="shared" si="39"/>
        <v>#DIV/0!</v>
      </c>
      <c r="S70" s="48" t="e">
        <f t="shared" si="39"/>
        <v>#DIV/0!</v>
      </c>
      <c r="T70" s="48" t="e">
        <f t="shared" si="39"/>
        <v>#DIV/0!</v>
      </c>
    </row>
    <row r="71" spans="1:20" s="3" customForma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51" t="s">
        <v>66</v>
      </c>
      <c r="S72" s="352"/>
      <c r="T72" s="353"/>
    </row>
    <row r="73" spans="1:20" ht="29.25" customHeight="1" x14ac:dyDescent="0.25">
      <c r="C73" s="57" t="s">
        <v>33</v>
      </c>
      <c r="D73" s="50">
        <f>SUM(C56:D56, C45:D45, C34:D34, C23:D23, C12:D12, C67:D67  )</f>
        <v>13252</v>
      </c>
      <c r="E73" s="50">
        <f>SUM(E56:F56, E45:F45, E34:F34, E23:F23, E12:F12, E67:F67 )</f>
        <v>172075</v>
      </c>
      <c r="F73" s="50">
        <f>SUM(G56:K56, G45:K45, G34:K34, G23:K23, G12:K12, G67:K67)</f>
        <v>144578</v>
      </c>
      <c r="G73" s="50">
        <f>SUM(L56, L45, L34, L23, L12, L67)</f>
        <v>32385</v>
      </c>
      <c r="H73" s="50">
        <f>SUM(M56, M45, M34, M23, M12, M67)</f>
        <v>35169</v>
      </c>
      <c r="I73" s="50">
        <f>SUM(N56, N45, N34, N23, N12, N67)</f>
        <v>11351</v>
      </c>
      <c r="J73" s="50">
        <f>SUM(O56, O45, O34, O23, O12, O67)</f>
        <v>37764</v>
      </c>
      <c r="K73" s="50">
        <f>SUM(P56, P45, P34, P23, P12, P67)</f>
        <v>14332</v>
      </c>
      <c r="L73" s="50">
        <f t="shared" ref="L73:N73" si="40">SUM(Q56, Q45, Q34, Q23, Q12, Q67)</f>
        <v>22883</v>
      </c>
      <c r="M73" s="50">
        <f t="shared" si="40"/>
        <v>0</v>
      </c>
      <c r="N73" s="50">
        <f t="shared" si="40"/>
        <v>3868</v>
      </c>
      <c r="O73" s="79"/>
      <c r="R73" s="329" t="s">
        <v>33</v>
      </c>
      <c r="S73" s="330"/>
      <c r="T73" s="126">
        <f>SUM(T56, T45, T34, T23, T12, T67)</f>
        <v>487657</v>
      </c>
    </row>
    <row r="74" spans="1:20" ht="29.25" customHeight="1" x14ac:dyDescent="0.25">
      <c r="C74" s="57" t="s">
        <v>34</v>
      </c>
      <c r="D74" s="50">
        <f>SUM(C58:D58, C47:D47, C36:D36, C25:D25, C14:D14, C69:D69 )</f>
        <v>13252</v>
      </c>
      <c r="E74" s="50">
        <f>SUM(E58:F58, E47:F47, E36:F36, E25:F25, E14:F14, E69:F69)</f>
        <v>150617</v>
      </c>
      <c r="F74" s="50">
        <f>SUM(G58:K58, G47:K47, G36:K36, G25:K25, G14:K14, G69:K69)</f>
        <v>137893</v>
      </c>
      <c r="G74" s="50">
        <f>SUM(L58, L47, L36, L25, L14, L69)</f>
        <v>23501</v>
      </c>
      <c r="H74" s="50">
        <f>SUM(M58, M47, M36, M25, M14, M69)</f>
        <v>23634</v>
      </c>
      <c r="I74" s="50">
        <f>SUM(N58, N47, N36, N25, N14, N69)</f>
        <v>9466</v>
      </c>
      <c r="J74" s="50">
        <f>SUM(O58, O47, O36, O25, O14, O69)</f>
        <v>27474</v>
      </c>
      <c r="K74" s="50">
        <f>SUM(P58, P47, P36, P25, P14, P69)</f>
        <v>11602</v>
      </c>
      <c r="L74" s="50">
        <f t="shared" ref="L74:N74" si="41">SUM(Q58, Q47, Q36, Q25, Q14, Q69)</f>
        <v>16687</v>
      </c>
      <c r="M74" s="50">
        <f t="shared" si="41"/>
        <v>0</v>
      </c>
      <c r="N74" s="50">
        <f t="shared" si="41"/>
        <v>0</v>
      </c>
      <c r="O74" s="79"/>
      <c r="R74" s="329" t="s">
        <v>34</v>
      </c>
      <c r="S74" s="330"/>
      <c r="T74" s="125">
        <f>SUM(T14, T25, T36, T47, T58, T69)</f>
        <v>414126</v>
      </c>
    </row>
    <row r="75" spans="1:20" ht="30" customHeight="1" x14ac:dyDescent="0.25">
      <c r="R75" s="329" t="s">
        <v>72</v>
      </c>
      <c r="S75" s="330"/>
      <c r="T75" s="126">
        <f>AVERAGE(T56, T45, T34, T23, T12, T67)</f>
        <v>81276.166666666672</v>
      </c>
    </row>
    <row r="76" spans="1:20" ht="30" customHeight="1" x14ac:dyDescent="0.25">
      <c r="R76" s="329" t="s">
        <v>26</v>
      </c>
      <c r="S76" s="330"/>
      <c r="T76" s="125">
        <f>AVERAGE(T14, T25, T36, T47, T58, T69)</f>
        <v>69021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C52" sqref="C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5"/>
      <c r="C1" s="362" t="s">
        <v>9</v>
      </c>
      <c r="D1" s="360" t="s">
        <v>23</v>
      </c>
    </row>
    <row r="2" spans="1:4" ht="15" customHeight="1" thickBot="1" x14ac:dyDescent="0.3">
      <c r="A2" s="34"/>
      <c r="B2" s="236"/>
      <c r="C2" s="366"/>
      <c r="D2" s="361"/>
    </row>
    <row r="3" spans="1:4" ht="15" customHeight="1" x14ac:dyDescent="0.25">
      <c r="A3" s="331" t="s">
        <v>61</v>
      </c>
      <c r="B3" s="333" t="s">
        <v>62</v>
      </c>
      <c r="C3" s="344" t="s">
        <v>38</v>
      </c>
      <c r="D3" s="361"/>
    </row>
    <row r="4" spans="1:4" ht="14.25" thickBot="1" x14ac:dyDescent="0.3">
      <c r="A4" s="332"/>
      <c r="B4" s="334"/>
      <c r="C4" s="345"/>
      <c r="D4" s="361"/>
    </row>
    <row r="5" spans="1:4" s="61" customFormat="1" ht="14.25" hidden="1" thickBot="1" x14ac:dyDescent="0.3">
      <c r="A5" s="35" t="s">
        <v>3</v>
      </c>
      <c r="B5" s="237"/>
      <c r="C5" s="14"/>
      <c r="D5" s="20"/>
    </row>
    <row r="6" spans="1:4" s="61" customFormat="1" ht="14.25" hidden="1" customHeight="1" thickBot="1" x14ac:dyDescent="0.3">
      <c r="A6" s="35" t="s">
        <v>4</v>
      </c>
      <c r="B6" s="252"/>
      <c r="C6" s="14"/>
      <c r="D6" s="20"/>
    </row>
    <row r="7" spans="1:4" s="61" customFormat="1" ht="14.25" thickBot="1" x14ac:dyDescent="0.3">
      <c r="A7" s="35" t="s">
        <v>5</v>
      </c>
      <c r="B7" s="252">
        <v>42522</v>
      </c>
      <c r="C7" s="14">
        <v>925</v>
      </c>
      <c r="D7" s="20">
        <f t="shared" ref="D7:D10" si="0">SUM(C7)</f>
        <v>925</v>
      </c>
    </row>
    <row r="8" spans="1:4" s="61" customFormat="1" ht="14.25" thickBot="1" x14ac:dyDescent="0.3">
      <c r="A8" s="35" t="s">
        <v>6</v>
      </c>
      <c r="B8" s="252">
        <f>B7+1</f>
        <v>42523</v>
      </c>
      <c r="C8" s="14">
        <v>992</v>
      </c>
      <c r="D8" s="20">
        <f t="shared" si="0"/>
        <v>992</v>
      </c>
    </row>
    <row r="9" spans="1:4" s="61" customFormat="1" ht="14.25" thickBot="1" x14ac:dyDescent="0.3">
      <c r="A9" s="35" t="s">
        <v>0</v>
      </c>
      <c r="B9" s="252">
        <f t="shared" ref="B9:B11" si="1">B8+1</f>
        <v>42524</v>
      </c>
      <c r="C9" s="14">
        <v>759</v>
      </c>
      <c r="D9" s="20">
        <f t="shared" si="0"/>
        <v>759</v>
      </c>
    </row>
    <row r="10" spans="1:4" s="61" customFormat="1" ht="14.25" outlineLevel="1" thickBot="1" x14ac:dyDescent="0.3">
      <c r="A10" s="35" t="s">
        <v>1</v>
      </c>
      <c r="B10" s="252">
        <f t="shared" si="1"/>
        <v>42525</v>
      </c>
      <c r="C10" s="21">
        <v>1479</v>
      </c>
      <c r="D10" s="20">
        <f t="shared" si="0"/>
        <v>1479</v>
      </c>
    </row>
    <row r="11" spans="1:4" s="61" customFormat="1" ht="14.25" outlineLevel="1" thickBot="1" x14ac:dyDescent="0.3">
      <c r="A11" s="35" t="s">
        <v>2</v>
      </c>
      <c r="B11" s="252">
        <f t="shared" si="1"/>
        <v>42526</v>
      </c>
      <c r="C11" s="27">
        <v>457</v>
      </c>
      <c r="D11" s="20">
        <f t="shared" ref="D11" si="2">SUM(C11)</f>
        <v>457</v>
      </c>
    </row>
    <row r="12" spans="1:4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4612</v>
      </c>
      <c r="D12" s="141">
        <f>SUM(D5:D11)</f>
        <v>4612</v>
      </c>
    </row>
    <row r="13" spans="1:4" s="62" customFormat="1" ht="15.75" customHeight="1" outlineLevel="1" thickBot="1" x14ac:dyDescent="0.3">
      <c r="A13" s="133" t="s">
        <v>27</v>
      </c>
      <c r="B13" s="338"/>
      <c r="C13" s="134">
        <f>AVERAGE(C5:C11)</f>
        <v>922.4</v>
      </c>
      <c r="D13" s="134">
        <f>AVERAGE(D5:D11)</f>
        <v>922.4</v>
      </c>
    </row>
    <row r="14" spans="1:4" s="62" customFormat="1" ht="14.25" customHeight="1" thickBot="1" x14ac:dyDescent="0.3">
      <c r="A14" s="36" t="s">
        <v>24</v>
      </c>
      <c r="B14" s="338"/>
      <c r="C14" s="37">
        <f>SUM(C5:C9)</f>
        <v>2676</v>
      </c>
      <c r="D14" s="37">
        <f>SUM(D5:D9)</f>
        <v>2676</v>
      </c>
    </row>
    <row r="15" spans="1:4" s="62" customFormat="1" ht="15.75" customHeight="1" thickBot="1" x14ac:dyDescent="0.3">
      <c r="A15" s="36" t="s">
        <v>26</v>
      </c>
      <c r="B15" s="338"/>
      <c r="C15" s="43">
        <f>AVERAGE(C5:C9)</f>
        <v>892</v>
      </c>
      <c r="D15" s="43">
        <f>AVERAGE(D5:D9)</f>
        <v>892</v>
      </c>
    </row>
    <row r="16" spans="1:4" s="62" customFormat="1" ht="14.25" thickBot="1" x14ac:dyDescent="0.3">
      <c r="A16" s="35" t="s">
        <v>3</v>
      </c>
      <c r="B16" s="237">
        <f>B11+1</f>
        <v>42527</v>
      </c>
      <c r="C16" s="14">
        <v>842</v>
      </c>
      <c r="D16" s="251">
        <f>SUM(C16)</f>
        <v>842</v>
      </c>
    </row>
    <row r="17" spans="1:5" s="62" customFormat="1" ht="14.25" customHeight="1" thickBot="1" x14ac:dyDescent="0.3">
      <c r="A17" s="35" t="s">
        <v>4</v>
      </c>
      <c r="B17" s="238">
        <f>B16+1</f>
        <v>42528</v>
      </c>
      <c r="C17" s="14">
        <v>925</v>
      </c>
      <c r="D17" s="77">
        <f t="shared" ref="D17:D22" si="3">SUM(C17)</f>
        <v>925</v>
      </c>
    </row>
    <row r="18" spans="1:5" s="62" customFormat="1" ht="14.25" thickBot="1" x14ac:dyDescent="0.3">
      <c r="A18" s="35" t="s">
        <v>5</v>
      </c>
      <c r="B18" s="238">
        <f t="shared" ref="B18:B22" si="4">B17+1</f>
        <v>42529</v>
      </c>
      <c r="C18" s="14">
        <v>1026</v>
      </c>
      <c r="D18" s="251">
        <f t="shared" si="3"/>
        <v>1026</v>
      </c>
    </row>
    <row r="19" spans="1:5" s="62" customFormat="1" ht="14.25" thickBot="1" x14ac:dyDescent="0.3">
      <c r="A19" s="35" t="s">
        <v>6</v>
      </c>
      <c r="B19" s="239">
        <f t="shared" si="4"/>
        <v>42530</v>
      </c>
      <c r="C19" s="14">
        <v>975</v>
      </c>
      <c r="D19" s="77">
        <f t="shared" si="3"/>
        <v>975</v>
      </c>
    </row>
    <row r="20" spans="1:5" s="62" customFormat="1" ht="14.25" thickBot="1" x14ac:dyDescent="0.3">
      <c r="A20" s="35" t="s">
        <v>0</v>
      </c>
      <c r="B20" s="239">
        <f t="shared" si="4"/>
        <v>42531</v>
      </c>
      <c r="C20" s="14">
        <v>1123</v>
      </c>
      <c r="D20" s="251">
        <f t="shared" si="3"/>
        <v>1123</v>
      </c>
    </row>
    <row r="21" spans="1:5" s="62" customFormat="1" ht="14.25" outlineLevel="1" thickBot="1" x14ac:dyDescent="0.3">
      <c r="A21" s="35" t="s">
        <v>1</v>
      </c>
      <c r="B21" s="252">
        <f t="shared" si="4"/>
        <v>42532</v>
      </c>
      <c r="C21" s="21">
        <v>1596</v>
      </c>
      <c r="D21" s="77">
        <f t="shared" si="3"/>
        <v>1596</v>
      </c>
      <c r="E21" s="197"/>
    </row>
    <row r="22" spans="1:5" s="62" customFormat="1" ht="14.25" outlineLevel="1" thickBot="1" x14ac:dyDescent="0.3">
      <c r="A22" s="35" t="s">
        <v>2</v>
      </c>
      <c r="B22" s="238">
        <f t="shared" si="4"/>
        <v>42533</v>
      </c>
      <c r="C22" s="27">
        <v>1422</v>
      </c>
      <c r="D22" s="18">
        <f t="shared" si="3"/>
        <v>1422</v>
      </c>
    </row>
    <row r="23" spans="1:5" s="62" customFormat="1" ht="14.25" customHeight="1" outlineLevel="1" thickBot="1" x14ac:dyDescent="0.3">
      <c r="A23" s="224" t="s">
        <v>25</v>
      </c>
      <c r="B23" s="337" t="s">
        <v>29</v>
      </c>
      <c r="C23" s="141">
        <f>SUM(C16:C22)</f>
        <v>7909</v>
      </c>
      <c r="D23" s="141">
        <f>SUM(D16:D22)</f>
        <v>7909</v>
      </c>
    </row>
    <row r="24" spans="1:5" s="62" customFormat="1" ht="15.75" customHeight="1" outlineLevel="1" thickBot="1" x14ac:dyDescent="0.3">
      <c r="A24" s="133" t="s">
        <v>27</v>
      </c>
      <c r="B24" s="338"/>
      <c r="C24" s="134">
        <f>AVERAGE(C16:C22)</f>
        <v>1129.8571428571429</v>
      </c>
      <c r="D24" s="134">
        <f>AVERAGE(D16:D22)</f>
        <v>1129.8571428571429</v>
      </c>
    </row>
    <row r="25" spans="1:5" s="62" customFormat="1" ht="14.25" customHeight="1" thickBot="1" x14ac:dyDescent="0.3">
      <c r="A25" s="36" t="s">
        <v>24</v>
      </c>
      <c r="B25" s="338"/>
      <c r="C25" s="37">
        <f>SUM(C16:C20)</f>
        <v>4891</v>
      </c>
      <c r="D25" s="37">
        <f>SUM(D16:D20)</f>
        <v>4891</v>
      </c>
    </row>
    <row r="26" spans="1:5" s="62" customFormat="1" ht="15.75" customHeight="1" thickBot="1" x14ac:dyDescent="0.3">
      <c r="A26" s="36" t="s">
        <v>26</v>
      </c>
      <c r="B26" s="339"/>
      <c r="C26" s="43">
        <f>AVERAGE(C16:C20)</f>
        <v>978.2</v>
      </c>
      <c r="D26" s="43">
        <f>AVERAGE(D16:D20)</f>
        <v>978.2</v>
      </c>
    </row>
    <row r="27" spans="1:5" s="62" customFormat="1" ht="14.25" thickBot="1" x14ac:dyDescent="0.3">
      <c r="A27" s="35" t="s">
        <v>3</v>
      </c>
      <c r="B27" s="240">
        <f>B22+1</f>
        <v>42534</v>
      </c>
      <c r="C27" s="14">
        <v>1113</v>
      </c>
      <c r="D27" s="251">
        <f>SUM(C27)</f>
        <v>1113</v>
      </c>
    </row>
    <row r="28" spans="1:5" s="62" customFormat="1" ht="14.25" customHeight="1" thickBot="1" x14ac:dyDescent="0.3">
      <c r="A28" s="35" t="s">
        <v>4</v>
      </c>
      <c r="B28" s="241">
        <f>B27+1</f>
        <v>42535</v>
      </c>
      <c r="C28" s="14">
        <v>1477</v>
      </c>
      <c r="D28" s="77">
        <f t="shared" ref="D28:D33" si="5">SUM(C28)</f>
        <v>1477</v>
      </c>
    </row>
    <row r="29" spans="1:5" s="62" customFormat="1" ht="14.25" thickBot="1" x14ac:dyDescent="0.3">
      <c r="A29" s="35" t="s">
        <v>5</v>
      </c>
      <c r="B29" s="241">
        <f t="shared" ref="B29:B33" si="6">B28+1</f>
        <v>42536</v>
      </c>
      <c r="C29" s="14">
        <v>1423</v>
      </c>
      <c r="D29" s="251">
        <f t="shared" si="5"/>
        <v>1423</v>
      </c>
    </row>
    <row r="30" spans="1:5" s="62" customFormat="1" ht="14.25" thickBot="1" x14ac:dyDescent="0.3">
      <c r="A30" s="35" t="s">
        <v>6</v>
      </c>
      <c r="B30" s="241">
        <f t="shared" si="6"/>
        <v>42537</v>
      </c>
      <c r="C30" s="14">
        <v>1518</v>
      </c>
      <c r="D30" s="77">
        <f t="shared" si="5"/>
        <v>1518</v>
      </c>
    </row>
    <row r="31" spans="1:5" s="62" customFormat="1" ht="14.25" thickBot="1" x14ac:dyDescent="0.3">
      <c r="A31" s="35" t="s">
        <v>0</v>
      </c>
      <c r="B31" s="241">
        <f t="shared" si="6"/>
        <v>42538</v>
      </c>
      <c r="C31" s="14">
        <v>1515</v>
      </c>
      <c r="D31" s="251">
        <f t="shared" si="5"/>
        <v>1515</v>
      </c>
    </row>
    <row r="32" spans="1:5" s="62" customFormat="1" ht="14.25" outlineLevel="1" thickBot="1" x14ac:dyDescent="0.3">
      <c r="A32" s="35" t="s">
        <v>1</v>
      </c>
      <c r="B32" s="241">
        <f t="shared" si="6"/>
        <v>42539</v>
      </c>
      <c r="C32" s="21">
        <v>1859</v>
      </c>
      <c r="D32" s="77">
        <f t="shared" si="5"/>
        <v>1859</v>
      </c>
    </row>
    <row r="33" spans="1:5" s="62" customFormat="1" ht="14.25" outlineLevel="1" thickBot="1" x14ac:dyDescent="0.3">
      <c r="A33" s="35" t="s">
        <v>2</v>
      </c>
      <c r="B33" s="241">
        <f t="shared" si="6"/>
        <v>42540</v>
      </c>
      <c r="C33" s="27">
        <v>1535</v>
      </c>
      <c r="D33" s="18">
        <f t="shared" si="5"/>
        <v>1535</v>
      </c>
    </row>
    <row r="34" spans="1:5" s="62" customFormat="1" ht="14.25" customHeight="1" outlineLevel="1" thickBot="1" x14ac:dyDescent="0.3">
      <c r="A34" s="224" t="s">
        <v>25</v>
      </c>
      <c r="B34" s="337" t="s">
        <v>30</v>
      </c>
      <c r="C34" s="141">
        <f>SUM(C27:C33)</f>
        <v>10440</v>
      </c>
      <c r="D34" s="141">
        <f>SUM(D27:D33)</f>
        <v>10440</v>
      </c>
    </row>
    <row r="35" spans="1:5" s="62" customFormat="1" ht="15.75" customHeight="1" outlineLevel="1" thickBot="1" x14ac:dyDescent="0.3">
      <c r="A35" s="133" t="s">
        <v>27</v>
      </c>
      <c r="B35" s="338"/>
      <c r="C35" s="134">
        <f>AVERAGE(C27:C33)</f>
        <v>1491.4285714285713</v>
      </c>
      <c r="D35" s="134">
        <f>AVERAGE(D27:D33)</f>
        <v>1491.4285714285713</v>
      </c>
    </row>
    <row r="36" spans="1:5" s="62" customFormat="1" ht="14.25" customHeight="1" thickBot="1" x14ac:dyDescent="0.3">
      <c r="A36" s="36" t="s">
        <v>24</v>
      </c>
      <c r="B36" s="338"/>
      <c r="C36" s="41">
        <f>SUM(C27:C31)</f>
        <v>7046</v>
      </c>
      <c r="D36" s="41">
        <f>SUM(D27:D31)</f>
        <v>7046</v>
      </c>
    </row>
    <row r="37" spans="1:5" s="62" customFormat="1" ht="15.75" customHeight="1" thickBot="1" x14ac:dyDescent="0.3">
      <c r="A37" s="36" t="s">
        <v>26</v>
      </c>
      <c r="B37" s="339"/>
      <c r="C37" s="48">
        <f>AVERAGE(C27:C31)</f>
        <v>1409.2</v>
      </c>
      <c r="D37" s="48">
        <f>AVERAGE(D27:D31)</f>
        <v>1409.2</v>
      </c>
    </row>
    <row r="38" spans="1:5" s="62" customFormat="1" ht="14.25" thickBot="1" x14ac:dyDescent="0.3">
      <c r="A38" s="35" t="s">
        <v>3</v>
      </c>
      <c r="B38" s="242">
        <f>B33+1</f>
        <v>42541</v>
      </c>
      <c r="C38" s="14">
        <v>1343</v>
      </c>
      <c r="D38" s="251">
        <f>SUM(C38)</f>
        <v>1343</v>
      </c>
    </row>
    <row r="39" spans="1:5" s="62" customFormat="1" ht="14.25" customHeight="1" thickBot="1" x14ac:dyDescent="0.3">
      <c r="A39" s="35" t="s">
        <v>4</v>
      </c>
      <c r="B39" s="243">
        <f>B38+1</f>
        <v>42542</v>
      </c>
      <c r="C39" s="14">
        <v>992</v>
      </c>
      <c r="D39" s="77">
        <f t="shared" ref="D39:D44" si="7">SUM(C39)</f>
        <v>992</v>
      </c>
    </row>
    <row r="40" spans="1:5" s="62" customFormat="1" ht="14.25" thickBot="1" x14ac:dyDescent="0.3">
      <c r="A40" s="35" t="s">
        <v>5</v>
      </c>
      <c r="B40" s="243">
        <f t="shared" ref="B40:B44" si="8">B39+1</f>
        <v>42543</v>
      </c>
      <c r="C40" s="14">
        <v>1185</v>
      </c>
      <c r="D40" s="251">
        <f t="shared" si="7"/>
        <v>1185</v>
      </c>
    </row>
    <row r="41" spans="1:5" s="62" customFormat="1" ht="14.25" thickBot="1" x14ac:dyDescent="0.3">
      <c r="A41" s="35" t="s">
        <v>6</v>
      </c>
      <c r="B41" s="243">
        <f t="shared" si="8"/>
        <v>42544</v>
      </c>
      <c r="C41" s="14">
        <v>965</v>
      </c>
      <c r="D41" s="77">
        <f t="shared" si="7"/>
        <v>965</v>
      </c>
    </row>
    <row r="42" spans="1:5" s="62" customFormat="1" ht="14.25" thickBot="1" x14ac:dyDescent="0.3">
      <c r="A42" s="35" t="s">
        <v>0</v>
      </c>
      <c r="B42" s="243">
        <f t="shared" si="8"/>
        <v>42545</v>
      </c>
      <c r="C42" s="14">
        <v>1285</v>
      </c>
      <c r="D42" s="251">
        <f t="shared" si="7"/>
        <v>1285</v>
      </c>
    </row>
    <row r="43" spans="1:5" s="62" customFormat="1" ht="14.25" outlineLevel="1" thickBot="1" x14ac:dyDescent="0.3">
      <c r="A43" s="35" t="s">
        <v>1</v>
      </c>
      <c r="B43" s="243">
        <f t="shared" si="8"/>
        <v>42546</v>
      </c>
      <c r="C43" s="21">
        <v>1503</v>
      </c>
      <c r="D43" s="77">
        <f t="shared" si="7"/>
        <v>1503</v>
      </c>
      <c r="E43" s="197"/>
    </row>
    <row r="44" spans="1:5" s="62" customFormat="1" ht="14.25" outlineLevel="1" thickBot="1" x14ac:dyDescent="0.3">
      <c r="A44" s="35" t="s">
        <v>2</v>
      </c>
      <c r="B44" s="243">
        <f t="shared" si="8"/>
        <v>42547</v>
      </c>
      <c r="C44" s="27">
        <v>974</v>
      </c>
      <c r="D44" s="18">
        <f t="shared" si="7"/>
        <v>974</v>
      </c>
      <c r="E44" s="197"/>
    </row>
    <row r="45" spans="1:5" s="62" customFormat="1" ht="14.25" customHeight="1" outlineLevel="1" thickBot="1" x14ac:dyDescent="0.3">
      <c r="A45" s="224" t="s">
        <v>25</v>
      </c>
      <c r="B45" s="337" t="s">
        <v>31</v>
      </c>
      <c r="C45" s="141">
        <f>SUM(C38:C44)</f>
        <v>8247</v>
      </c>
      <c r="D45" s="141">
        <f>SUM(D38:D44)</f>
        <v>8247</v>
      </c>
      <c r="E45" s="197"/>
    </row>
    <row r="46" spans="1:5" s="62" customFormat="1" ht="15.75" customHeight="1" outlineLevel="1" thickBot="1" x14ac:dyDescent="0.3">
      <c r="A46" s="133" t="s">
        <v>27</v>
      </c>
      <c r="B46" s="338"/>
      <c r="C46" s="134">
        <f>AVERAGE(C38:C44)</f>
        <v>1178.1428571428571</v>
      </c>
      <c r="D46" s="134">
        <f>AVERAGE(D38:D44)</f>
        <v>1178.1428571428571</v>
      </c>
      <c r="E46" s="197"/>
    </row>
    <row r="47" spans="1:5" s="62" customFormat="1" ht="14.25" customHeight="1" thickBot="1" x14ac:dyDescent="0.3">
      <c r="A47" s="36" t="s">
        <v>24</v>
      </c>
      <c r="B47" s="338"/>
      <c r="C47" s="41">
        <f>SUM(C38:C42)</f>
        <v>5770</v>
      </c>
      <c r="D47" s="41">
        <f>SUM(D38:D42)</f>
        <v>5770</v>
      </c>
      <c r="E47" s="197"/>
    </row>
    <row r="48" spans="1:5" s="62" customFormat="1" ht="14.25" customHeight="1" thickBot="1" x14ac:dyDescent="0.3">
      <c r="A48" s="36" t="s">
        <v>26</v>
      </c>
      <c r="B48" s="339"/>
      <c r="C48" s="48">
        <f>AVERAGE(C38:C42)</f>
        <v>1154</v>
      </c>
      <c r="D48" s="48">
        <f>AVERAGE(D38:D42)</f>
        <v>1154</v>
      </c>
      <c r="E48" s="197"/>
    </row>
    <row r="49" spans="1:5" s="62" customFormat="1" ht="14.25" customHeight="1" thickBot="1" x14ac:dyDescent="0.3">
      <c r="A49" s="35" t="s">
        <v>3</v>
      </c>
      <c r="B49" s="242">
        <f>B44+1</f>
        <v>42548</v>
      </c>
      <c r="C49" s="202">
        <v>1055</v>
      </c>
      <c r="D49" s="20">
        <f>SUM(C49)</f>
        <v>1055</v>
      </c>
      <c r="E49" s="197"/>
    </row>
    <row r="50" spans="1:5" s="62" customFormat="1" ht="14.25" customHeight="1" thickBot="1" x14ac:dyDescent="0.3">
      <c r="A50" s="193" t="s">
        <v>4</v>
      </c>
      <c r="B50" s="243">
        <f>B49+1</f>
        <v>42549</v>
      </c>
      <c r="C50" s="14">
        <v>769</v>
      </c>
      <c r="D50" s="20">
        <f t="shared" ref="D50:D52" si="9">SUM(C50)</f>
        <v>769</v>
      </c>
      <c r="E50" s="197"/>
    </row>
    <row r="51" spans="1:5" s="62" customFormat="1" ht="14.25" customHeight="1" thickBot="1" x14ac:dyDescent="0.3">
      <c r="A51" s="193" t="s">
        <v>5</v>
      </c>
      <c r="B51" s="243">
        <f t="shared" ref="B51:B55" si="10">B50+1</f>
        <v>42550</v>
      </c>
      <c r="C51" s="25">
        <v>1487</v>
      </c>
      <c r="D51" s="20">
        <f t="shared" si="9"/>
        <v>1487</v>
      </c>
      <c r="E51" s="197"/>
    </row>
    <row r="52" spans="1:5" s="62" customFormat="1" ht="14.25" customHeight="1" thickBot="1" x14ac:dyDescent="0.3">
      <c r="A52" s="193" t="s">
        <v>6</v>
      </c>
      <c r="B52" s="243">
        <f t="shared" si="10"/>
        <v>42551</v>
      </c>
      <c r="C52" s="14">
        <v>1165</v>
      </c>
      <c r="D52" s="20">
        <f t="shared" si="9"/>
        <v>1165</v>
      </c>
      <c r="E52" s="197"/>
    </row>
    <row r="53" spans="1:5" s="62" customFormat="1" ht="14.25" hidden="1" customHeight="1" thickBot="1" x14ac:dyDescent="0.3">
      <c r="A53" s="35" t="s">
        <v>0</v>
      </c>
      <c r="B53" s="245">
        <f t="shared" si="10"/>
        <v>42552</v>
      </c>
      <c r="C53" s="14"/>
      <c r="D53" s="20"/>
      <c r="E53" s="197"/>
    </row>
    <row r="54" spans="1:5" s="62" customFormat="1" ht="14.25" hidden="1" customHeight="1" outlineLevel="1" thickBot="1" x14ac:dyDescent="0.3">
      <c r="A54" s="35" t="s">
        <v>1</v>
      </c>
      <c r="B54" s="245">
        <f t="shared" si="10"/>
        <v>42553</v>
      </c>
      <c r="C54" s="21"/>
      <c r="D54" s="20"/>
      <c r="E54" s="197"/>
    </row>
    <row r="55" spans="1:5" s="62" customFormat="1" ht="14.25" hidden="1" customHeight="1" outlineLevel="1" thickBot="1" x14ac:dyDescent="0.3">
      <c r="A55" s="193" t="s">
        <v>2</v>
      </c>
      <c r="B55" s="245">
        <f t="shared" si="10"/>
        <v>42554</v>
      </c>
      <c r="C55" s="27"/>
      <c r="D55" s="20"/>
    </row>
    <row r="56" spans="1:5" s="62" customFormat="1" ht="14.25" customHeight="1" outlineLevel="1" thickBot="1" x14ac:dyDescent="0.3">
      <c r="A56" s="224" t="s">
        <v>25</v>
      </c>
      <c r="B56" s="337" t="s">
        <v>32</v>
      </c>
      <c r="C56" s="141">
        <f>SUM(C49:C55)</f>
        <v>4476</v>
      </c>
      <c r="D56" s="141">
        <f t="shared" ref="D56:D70" si="11">SUM(C56)</f>
        <v>4476</v>
      </c>
    </row>
    <row r="57" spans="1:5" s="62" customFormat="1" ht="14.25" customHeight="1" outlineLevel="1" thickBot="1" x14ac:dyDescent="0.3">
      <c r="A57" s="133" t="s">
        <v>27</v>
      </c>
      <c r="B57" s="338"/>
      <c r="C57" s="134">
        <f>AVERAGE(C49:C55)</f>
        <v>1119</v>
      </c>
      <c r="D57" s="141">
        <f t="shared" si="11"/>
        <v>1119</v>
      </c>
    </row>
    <row r="58" spans="1:5" s="62" customFormat="1" ht="14.25" customHeight="1" thickBot="1" x14ac:dyDescent="0.3">
      <c r="A58" s="36" t="s">
        <v>24</v>
      </c>
      <c r="B58" s="338"/>
      <c r="C58" s="37">
        <f>SUM(C49:C53)</f>
        <v>4476</v>
      </c>
      <c r="D58" s="37">
        <f t="shared" si="11"/>
        <v>4476</v>
      </c>
    </row>
    <row r="59" spans="1:5" s="62" customFormat="1" ht="14.25" customHeight="1" thickBot="1" x14ac:dyDescent="0.3">
      <c r="A59" s="36" t="s">
        <v>26</v>
      </c>
      <c r="B59" s="339"/>
      <c r="C59" s="43">
        <f>AVERAGE(C49:C53)</f>
        <v>1119</v>
      </c>
      <c r="D59" s="43">
        <f t="shared" si="11"/>
        <v>1119</v>
      </c>
    </row>
    <row r="60" spans="1:5" s="62" customFormat="1" ht="14.25" hidden="1" customHeight="1" thickBot="1" x14ac:dyDescent="0.3">
      <c r="A60" s="193" t="s">
        <v>3</v>
      </c>
      <c r="B60" s="242">
        <f>B55+1</f>
        <v>42555</v>
      </c>
      <c r="C60" s="14"/>
      <c r="D60" s="20"/>
    </row>
    <row r="61" spans="1:5" s="62" customFormat="1" ht="14.25" hidden="1" customHeight="1" thickBot="1" x14ac:dyDescent="0.3">
      <c r="A61" s="193" t="s">
        <v>4</v>
      </c>
      <c r="B61" s="243">
        <f>B60+1</f>
        <v>42556</v>
      </c>
      <c r="C61" s="14"/>
      <c r="D61" s="20"/>
    </row>
    <row r="62" spans="1:5" s="62" customFormat="1" ht="13.5" hidden="1" customHeight="1" thickBot="1" x14ac:dyDescent="0.3">
      <c r="A62" s="193"/>
      <c r="B62" s="244"/>
      <c r="C62" s="14"/>
      <c r="D62" s="20"/>
    </row>
    <row r="63" spans="1:5" s="62" customFormat="1" ht="13.5" hidden="1" customHeight="1" thickBot="1" x14ac:dyDescent="0.3">
      <c r="A63" s="193"/>
      <c r="B63" s="244"/>
      <c r="C63" s="14"/>
      <c r="D63" s="20"/>
    </row>
    <row r="64" spans="1:5" s="62" customFormat="1" ht="13.5" hidden="1" customHeight="1" thickBot="1" x14ac:dyDescent="0.3">
      <c r="A64" s="35"/>
      <c r="B64" s="244"/>
      <c r="C64" s="14"/>
      <c r="D64" s="20"/>
    </row>
    <row r="65" spans="1:6" s="62" customFormat="1" ht="13.5" hidden="1" customHeight="1" outlineLevel="1" thickBot="1" x14ac:dyDescent="0.3">
      <c r="A65" s="35"/>
      <c r="B65" s="244"/>
      <c r="C65" s="21"/>
      <c r="D65" s="20"/>
    </row>
    <row r="66" spans="1:6" s="62" customFormat="1" ht="14.25" hidden="1" customHeight="1" outlineLevel="1" thickBot="1" x14ac:dyDescent="0.3">
      <c r="A66" s="35"/>
      <c r="B66" s="246"/>
      <c r="C66" s="27"/>
      <c r="D66" s="20"/>
    </row>
    <row r="67" spans="1:6" s="62" customFormat="1" ht="14.25" hidden="1" customHeight="1" outlineLevel="1" thickBot="1" x14ac:dyDescent="0.3">
      <c r="A67" s="224" t="s">
        <v>25</v>
      </c>
      <c r="B67" s="337" t="s">
        <v>37</v>
      </c>
      <c r="C67" s="141">
        <f>SUM(C60:C66)</f>
        <v>0</v>
      </c>
      <c r="D67" s="141">
        <f t="shared" si="11"/>
        <v>0</v>
      </c>
    </row>
    <row r="68" spans="1:6" s="62" customFormat="1" ht="15.7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si="11"/>
        <v>#DIV/0!</v>
      </c>
    </row>
    <row r="69" spans="1:6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si="11"/>
        <v>0</v>
      </c>
    </row>
    <row r="70" spans="1:6" s="62" customFormat="1" ht="15.7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si="11"/>
        <v>#DIV/0!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8"/>
      <c r="B72" s="259" t="s">
        <v>9</v>
      </c>
      <c r="D72" s="351" t="s">
        <v>67</v>
      </c>
      <c r="E72" s="364"/>
      <c r="F72" s="365"/>
    </row>
    <row r="73" spans="1:6" ht="30" customHeight="1" x14ac:dyDescent="0.25">
      <c r="A73" s="57" t="s">
        <v>34</v>
      </c>
      <c r="B73" s="260">
        <f>SUM(C58:C58, C47:C47, C36:C36, C25:C25, C14:C14, C69:C69)</f>
        <v>24859</v>
      </c>
      <c r="D73" s="329" t="s">
        <v>34</v>
      </c>
      <c r="E73" s="330"/>
      <c r="F73" s="125">
        <f>SUM(D14, D25, D36, D47, D58, D69)</f>
        <v>24859</v>
      </c>
    </row>
    <row r="74" spans="1:6" ht="30" customHeight="1" x14ac:dyDescent="0.25">
      <c r="A74" s="57" t="s">
        <v>33</v>
      </c>
      <c r="B74" s="260">
        <f>SUM(C56:C56, C45:C45, C34:C34, C23:C23, C12:C12, C67:C67 )</f>
        <v>35684</v>
      </c>
      <c r="D74" s="329" t="s">
        <v>33</v>
      </c>
      <c r="E74" s="330"/>
      <c r="F74" s="126">
        <f>SUM(D56, D45, D34, D23, D12, D67)</f>
        <v>35684</v>
      </c>
    </row>
    <row r="75" spans="1:6" ht="30" customHeight="1" x14ac:dyDescent="0.25">
      <c r="D75" s="329" t="s">
        <v>26</v>
      </c>
      <c r="E75" s="330"/>
      <c r="F75" s="126">
        <f>AVERAGE(D14, D25, D36, D47, D58, D69)</f>
        <v>4143.166666666667</v>
      </c>
    </row>
    <row r="76" spans="1:6" ht="30" customHeight="1" x14ac:dyDescent="0.25">
      <c r="D76" s="329" t="s">
        <v>72</v>
      </c>
      <c r="E76" s="330"/>
      <c r="F76" s="125">
        <f>AVERAGE(D56, D45, D34, D23, D12, D67)</f>
        <v>5947.333333333333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7" activePane="bottomRight" state="frozen"/>
      <selection pane="topRight" activeCell="C1" sqref="C1"/>
      <selection pane="bottomLeft" activeCell="A5" sqref="A5"/>
      <selection pane="bottomRight" activeCell="I44" sqref="I44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5"/>
      <c r="C1" s="354" t="s">
        <v>7</v>
      </c>
      <c r="D1" s="354" t="s">
        <v>39</v>
      </c>
      <c r="E1" s="354" t="s">
        <v>8</v>
      </c>
      <c r="F1" s="354" t="s">
        <v>73</v>
      </c>
      <c r="G1" s="354" t="s">
        <v>10</v>
      </c>
      <c r="H1" s="371"/>
      <c r="I1" s="372"/>
      <c r="J1" s="367" t="s">
        <v>23</v>
      </c>
    </row>
    <row r="2" spans="1:11" ht="15" customHeight="1" thickBot="1" x14ac:dyDescent="0.3">
      <c r="A2" s="34"/>
      <c r="B2" s="236"/>
      <c r="C2" s="355"/>
      <c r="D2" s="355"/>
      <c r="E2" s="355"/>
      <c r="F2" s="355"/>
      <c r="G2" s="373"/>
      <c r="H2" s="374"/>
      <c r="I2" s="375"/>
      <c r="J2" s="368"/>
    </row>
    <row r="3" spans="1:11" ht="13.5" customHeight="1" x14ac:dyDescent="0.25">
      <c r="A3" s="331" t="s">
        <v>61</v>
      </c>
      <c r="B3" s="333" t="s">
        <v>62</v>
      </c>
      <c r="C3" s="344" t="s">
        <v>7</v>
      </c>
      <c r="D3" s="344" t="s">
        <v>40</v>
      </c>
      <c r="E3" s="346" t="s">
        <v>8</v>
      </c>
      <c r="F3" s="346" t="s">
        <v>73</v>
      </c>
      <c r="G3" s="376" t="s">
        <v>10</v>
      </c>
      <c r="H3" s="370" t="s">
        <v>41</v>
      </c>
      <c r="I3" s="369" t="s">
        <v>42</v>
      </c>
      <c r="J3" s="368"/>
    </row>
    <row r="4" spans="1:11" ht="14.25" customHeight="1" thickBot="1" x14ac:dyDescent="0.3">
      <c r="A4" s="332"/>
      <c r="B4" s="334"/>
      <c r="C4" s="345"/>
      <c r="D4" s="345"/>
      <c r="E4" s="332"/>
      <c r="F4" s="332"/>
      <c r="G4" s="345"/>
      <c r="H4" s="332"/>
      <c r="I4" s="336"/>
      <c r="J4" s="368"/>
    </row>
    <row r="5" spans="1:11" s="61" customFormat="1" ht="14.25" hidden="1" customHeight="1" thickBot="1" x14ac:dyDescent="0.3">
      <c r="A5" s="35" t="s">
        <v>3</v>
      </c>
      <c r="B5" s="237"/>
      <c r="C5" s="14"/>
      <c r="D5" s="14"/>
      <c r="E5" s="17"/>
      <c r="F5" s="17"/>
      <c r="G5" s="17"/>
      <c r="H5" s="17"/>
      <c r="I5" s="18"/>
      <c r="J5" s="70"/>
    </row>
    <row r="6" spans="1:11" s="61" customFormat="1" ht="14.25" hidden="1" customHeight="1" thickBot="1" x14ac:dyDescent="0.3">
      <c r="A6" s="35" t="s">
        <v>4</v>
      </c>
      <c r="B6" s="252"/>
      <c r="C6" s="14"/>
      <c r="D6" s="14"/>
      <c r="E6" s="17"/>
      <c r="F6" s="17"/>
      <c r="G6" s="17"/>
      <c r="H6" s="17"/>
      <c r="I6" s="18"/>
      <c r="J6" s="70"/>
    </row>
    <row r="7" spans="1:11" s="61" customFormat="1" ht="14.25" thickBot="1" x14ac:dyDescent="0.3">
      <c r="A7" s="35" t="s">
        <v>5</v>
      </c>
      <c r="B7" s="252">
        <v>42522</v>
      </c>
      <c r="C7" s="14">
        <v>328</v>
      </c>
      <c r="D7" s="14"/>
      <c r="E7" s="17">
        <v>299</v>
      </c>
      <c r="F7" s="17">
        <v>46</v>
      </c>
      <c r="G7" s="17">
        <v>355</v>
      </c>
      <c r="H7" s="17">
        <v>147</v>
      </c>
      <c r="I7" s="18">
        <v>321</v>
      </c>
      <c r="J7" s="70">
        <f t="shared" ref="J7:J10" si="0">SUM(C7:I7)</f>
        <v>1496</v>
      </c>
    </row>
    <row r="8" spans="1:11" s="61" customFormat="1" ht="14.25" thickBot="1" x14ac:dyDescent="0.3">
      <c r="A8" s="35" t="s">
        <v>6</v>
      </c>
      <c r="B8" s="252">
        <f>B7+1</f>
        <v>42523</v>
      </c>
      <c r="C8" s="14">
        <v>395</v>
      </c>
      <c r="D8" s="14"/>
      <c r="E8" s="17">
        <v>358</v>
      </c>
      <c r="F8" s="17">
        <v>48</v>
      </c>
      <c r="G8" s="17">
        <v>521</v>
      </c>
      <c r="H8" s="17">
        <v>202</v>
      </c>
      <c r="I8" s="18">
        <v>464</v>
      </c>
      <c r="J8" s="70">
        <f t="shared" si="0"/>
        <v>1988</v>
      </c>
      <c r="K8" s="194"/>
    </row>
    <row r="9" spans="1:11" s="61" customFormat="1" ht="14.25" thickBot="1" x14ac:dyDescent="0.3">
      <c r="A9" s="35" t="s">
        <v>0</v>
      </c>
      <c r="B9" s="252">
        <f t="shared" ref="B9:B11" si="1">B8+1</f>
        <v>42524</v>
      </c>
      <c r="C9" s="21">
        <v>200</v>
      </c>
      <c r="D9" s="14"/>
      <c r="E9" s="17">
        <v>167</v>
      </c>
      <c r="F9" s="17">
        <v>73</v>
      </c>
      <c r="G9" s="17">
        <v>368</v>
      </c>
      <c r="H9" s="17">
        <v>99</v>
      </c>
      <c r="I9" s="18">
        <v>370</v>
      </c>
      <c r="J9" s="70">
        <f t="shared" si="0"/>
        <v>1277</v>
      </c>
      <c r="K9" s="194"/>
    </row>
    <row r="10" spans="1:11" s="61" customFormat="1" ht="14.25" outlineLevel="1" thickBot="1" x14ac:dyDescent="0.3">
      <c r="A10" s="35" t="s">
        <v>1</v>
      </c>
      <c r="B10" s="252">
        <f t="shared" si="1"/>
        <v>42525</v>
      </c>
      <c r="C10" s="21">
        <v>479</v>
      </c>
      <c r="D10" s="21"/>
      <c r="E10" s="24">
        <v>468</v>
      </c>
      <c r="F10" s="24">
        <v>63</v>
      </c>
      <c r="G10" s="21">
        <v>915</v>
      </c>
      <c r="H10" s="24">
        <v>208</v>
      </c>
      <c r="I10" s="25">
        <v>2398</v>
      </c>
      <c r="J10" s="70">
        <f t="shared" si="0"/>
        <v>4531</v>
      </c>
      <c r="K10" s="194"/>
    </row>
    <row r="11" spans="1:11" s="61" customFormat="1" ht="14.25" outlineLevel="1" thickBot="1" x14ac:dyDescent="0.3">
      <c r="A11" s="35" t="s">
        <v>2</v>
      </c>
      <c r="B11" s="252">
        <f t="shared" si="1"/>
        <v>42526</v>
      </c>
      <c r="C11" s="27">
        <v>124</v>
      </c>
      <c r="D11" s="27"/>
      <c r="E11" s="30">
        <v>91</v>
      </c>
      <c r="F11" s="30">
        <v>6</v>
      </c>
      <c r="G11" s="27">
        <v>333</v>
      </c>
      <c r="H11" s="30">
        <v>56</v>
      </c>
      <c r="I11" s="31">
        <v>1199</v>
      </c>
      <c r="J11" s="70">
        <f t="shared" ref="J11" si="2">SUM(C11:I11)</f>
        <v>1809</v>
      </c>
      <c r="K11" s="194"/>
    </row>
    <row r="12" spans="1:11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1526</v>
      </c>
      <c r="D12" s="141">
        <f t="shared" ref="D12:J12" si="3">SUM(D5:D11)</f>
        <v>0</v>
      </c>
      <c r="E12" s="144">
        <f>SUM(E5:E11)</f>
        <v>1383</v>
      </c>
      <c r="F12" s="144">
        <f t="shared" si="3"/>
        <v>236</v>
      </c>
      <c r="G12" s="141">
        <f t="shared" si="3"/>
        <v>2492</v>
      </c>
      <c r="H12" s="144">
        <f t="shared" si="3"/>
        <v>712</v>
      </c>
      <c r="I12" s="145">
        <f t="shared" si="3"/>
        <v>4752</v>
      </c>
      <c r="J12" s="231">
        <f t="shared" si="3"/>
        <v>11101</v>
      </c>
    </row>
    <row r="13" spans="1:11" s="62" customFormat="1" ht="15.75" customHeight="1" outlineLevel="1" thickBot="1" x14ac:dyDescent="0.3">
      <c r="A13" s="133" t="s">
        <v>27</v>
      </c>
      <c r="B13" s="338"/>
      <c r="C13" s="134">
        <f>AVERAGE(C5:C11)</f>
        <v>305.2</v>
      </c>
      <c r="D13" s="134" t="e">
        <f t="shared" ref="D13:J13" si="4">AVERAGE(D5:D11)</f>
        <v>#DIV/0!</v>
      </c>
      <c r="E13" s="137">
        <f>AVERAGE(E5:E11)</f>
        <v>276.60000000000002</v>
      </c>
      <c r="F13" s="137">
        <f t="shared" si="4"/>
        <v>47.2</v>
      </c>
      <c r="G13" s="134">
        <f t="shared" si="4"/>
        <v>498.4</v>
      </c>
      <c r="H13" s="137">
        <f t="shared" si="4"/>
        <v>142.4</v>
      </c>
      <c r="I13" s="140">
        <f t="shared" si="4"/>
        <v>950.4</v>
      </c>
      <c r="J13" s="232">
        <f t="shared" si="4"/>
        <v>2220.1999999999998</v>
      </c>
    </row>
    <row r="14" spans="1:11" s="62" customFormat="1" ht="14.25" customHeight="1" thickBot="1" x14ac:dyDescent="0.3">
      <c r="A14" s="36" t="s">
        <v>24</v>
      </c>
      <c r="B14" s="338"/>
      <c r="C14" s="37">
        <f>SUM(C5:C9)</f>
        <v>923</v>
      </c>
      <c r="D14" s="37">
        <f t="shared" ref="D14:J14" si="5">SUM(D5:D9)</f>
        <v>0</v>
      </c>
      <c r="E14" s="40">
        <f t="shared" si="5"/>
        <v>824</v>
      </c>
      <c r="F14" s="40">
        <f t="shared" si="5"/>
        <v>167</v>
      </c>
      <c r="G14" s="37">
        <f t="shared" si="5"/>
        <v>1244</v>
      </c>
      <c r="H14" s="40">
        <f t="shared" si="5"/>
        <v>448</v>
      </c>
      <c r="I14" s="41">
        <f t="shared" si="5"/>
        <v>1155</v>
      </c>
      <c r="J14" s="233">
        <f t="shared" si="5"/>
        <v>4761</v>
      </c>
    </row>
    <row r="15" spans="1:11" s="62" customFormat="1" ht="15.75" customHeight="1" thickBot="1" x14ac:dyDescent="0.3">
      <c r="A15" s="36" t="s">
        <v>26</v>
      </c>
      <c r="B15" s="338"/>
      <c r="C15" s="43">
        <f>AVERAGE(C5:C9)</f>
        <v>307.66666666666669</v>
      </c>
      <c r="D15" s="43" t="e">
        <f t="shared" ref="D15:J15" si="6">AVERAGE(D5:D9)</f>
        <v>#DIV/0!</v>
      </c>
      <c r="E15" s="46">
        <f t="shared" si="6"/>
        <v>274.66666666666669</v>
      </c>
      <c r="F15" s="46">
        <f t="shared" si="6"/>
        <v>55.666666666666664</v>
      </c>
      <c r="G15" s="43">
        <f t="shared" si="6"/>
        <v>414.66666666666669</v>
      </c>
      <c r="H15" s="46">
        <f t="shared" si="6"/>
        <v>149.33333333333334</v>
      </c>
      <c r="I15" s="48">
        <f t="shared" si="6"/>
        <v>385</v>
      </c>
      <c r="J15" s="234">
        <f t="shared" si="6"/>
        <v>1587</v>
      </c>
    </row>
    <row r="16" spans="1:11" s="62" customFormat="1" ht="14.25" thickBot="1" x14ac:dyDescent="0.3">
      <c r="A16" s="35" t="s">
        <v>3</v>
      </c>
      <c r="B16" s="237">
        <f>B11+1</f>
        <v>42527</v>
      </c>
      <c r="C16" s="14">
        <v>317</v>
      </c>
      <c r="D16" s="14"/>
      <c r="E16" s="17">
        <v>568</v>
      </c>
      <c r="F16" s="17">
        <v>110</v>
      </c>
      <c r="G16" s="14">
        <v>516</v>
      </c>
      <c r="H16" s="254">
        <v>133</v>
      </c>
      <c r="I16" s="18">
        <v>1191</v>
      </c>
      <c r="J16" s="19">
        <f t="shared" ref="J16:J22" si="7">SUM(C16:I16)</f>
        <v>2835</v>
      </c>
    </row>
    <row r="17" spans="1:10" s="62" customFormat="1" ht="14.25" thickBot="1" x14ac:dyDescent="0.3">
      <c r="A17" s="35" t="s">
        <v>4</v>
      </c>
      <c r="B17" s="238">
        <f>B16+1</f>
        <v>42528</v>
      </c>
      <c r="C17" s="14">
        <v>239</v>
      </c>
      <c r="D17" s="14"/>
      <c r="E17" s="17">
        <v>428</v>
      </c>
      <c r="F17" s="17">
        <v>78</v>
      </c>
      <c r="G17" s="14">
        <v>410</v>
      </c>
      <c r="H17" s="17">
        <v>132</v>
      </c>
      <c r="I17" s="18">
        <v>295</v>
      </c>
      <c r="J17" s="70">
        <f t="shared" si="7"/>
        <v>1582</v>
      </c>
    </row>
    <row r="18" spans="1:10" s="62" customFormat="1" ht="14.25" thickBot="1" x14ac:dyDescent="0.3">
      <c r="A18" s="35" t="s">
        <v>5</v>
      </c>
      <c r="B18" s="238">
        <f t="shared" ref="B18:B22" si="8">B17+1</f>
        <v>42529</v>
      </c>
      <c r="C18" s="14">
        <v>99</v>
      </c>
      <c r="D18" s="14"/>
      <c r="E18" s="17">
        <v>143</v>
      </c>
      <c r="F18" s="17">
        <v>7</v>
      </c>
      <c r="G18" s="14">
        <v>242</v>
      </c>
      <c r="H18" s="17">
        <v>30</v>
      </c>
      <c r="I18" s="18">
        <v>321</v>
      </c>
      <c r="J18" s="70">
        <f t="shared" si="7"/>
        <v>842</v>
      </c>
    </row>
    <row r="19" spans="1:10" s="62" customFormat="1" ht="14.25" thickBot="1" x14ac:dyDescent="0.3">
      <c r="A19" s="35" t="s">
        <v>6</v>
      </c>
      <c r="B19" s="239">
        <f t="shared" si="8"/>
        <v>42530</v>
      </c>
      <c r="C19" s="14">
        <v>273</v>
      </c>
      <c r="D19" s="14"/>
      <c r="E19" s="17">
        <v>322</v>
      </c>
      <c r="F19" s="17">
        <v>28</v>
      </c>
      <c r="G19" s="14">
        <v>510</v>
      </c>
      <c r="H19" s="17">
        <v>178</v>
      </c>
      <c r="I19" s="18">
        <v>464</v>
      </c>
      <c r="J19" s="70">
        <f t="shared" si="7"/>
        <v>1775</v>
      </c>
    </row>
    <row r="20" spans="1:10" s="62" customFormat="1" ht="14.25" thickBot="1" x14ac:dyDescent="0.3">
      <c r="A20" s="35" t="s">
        <v>0</v>
      </c>
      <c r="B20" s="239">
        <f t="shared" si="8"/>
        <v>42531</v>
      </c>
      <c r="C20" s="21">
        <v>455</v>
      </c>
      <c r="D20" s="14"/>
      <c r="E20" s="17">
        <v>455</v>
      </c>
      <c r="F20" s="17">
        <v>109</v>
      </c>
      <c r="G20" s="14">
        <v>605</v>
      </c>
      <c r="H20" s="17">
        <v>140</v>
      </c>
      <c r="I20" s="18">
        <v>370</v>
      </c>
      <c r="J20" s="70">
        <f t="shared" si="7"/>
        <v>2134</v>
      </c>
    </row>
    <row r="21" spans="1:10" s="62" customFormat="1" ht="14.25" outlineLevel="1" thickBot="1" x14ac:dyDescent="0.3">
      <c r="A21" s="35" t="s">
        <v>1</v>
      </c>
      <c r="B21" s="252">
        <f t="shared" si="8"/>
        <v>42532</v>
      </c>
      <c r="C21" s="21">
        <v>382</v>
      </c>
      <c r="D21" s="21"/>
      <c r="E21" s="24">
        <v>520</v>
      </c>
      <c r="F21" s="24">
        <v>72</v>
      </c>
      <c r="G21" s="21">
        <v>566</v>
      </c>
      <c r="H21" s="24">
        <v>132</v>
      </c>
      <c r="I21" s="25">
        <v>2398</v>
      </c>
      <c r="J21" s="70">
        <f t="shared" si="7"/>
        <v>4070</v>
      </c>
    </row>
    <row r="22" spans="1:10" s="62" customFormat="1" ht="14.25" outlineLevel="1" thickBot="1" x14ac:dyDescent="0.3">
      <c r="A22" s="35" t="s">
        <v>2</v>
      </c>
      <c r="B22" s="238">
        <f t="shared" si="8"/>
        <v>42533</v>
      </c>
      <c r="C22" s="27">
        <v>441</v>
      </c>
      <c r="D22" s="27"/>
      <c r="E22" s="30">
        <v>487</v>
      </c>
      <c r="F22" s="30">
        <v>144</v>
      </c>
      <c r="G22" s="27">
        <v>541</v>
      </c>
      <c r="H22" s="30">
        <v>204</v>
      </c>
      <c r="I22" s="31">
        <v>1199</v>
      </c>
      <c r="J22" s="180">
        <f t="shared" si="7"/>
        <v>3016</v>
      </c>
    </row>
    <row r="23" spans="1:10" s="62" customFormat="1" ht="14.25" customHeight="1" outlineLevel="1" thickBot="1" x14ac:dyDescent="0.3">
      <c r="A23" s="224" t="s">
        <v>25</v>
      </c>
      <c r="B23" s="337" t="s">
        <v>29</v>
      </c>
      <c r="C23" s="141">
        <f t="shared" ref="C23:J23" si="9">SUM(C16:C22)</f>
        <v>2206</v>
      </c>
      <c r="D23" s="141">
        <f t="shared" si="9"/>
        <v>0</v>
      </c>
      <c r="E23" s="144">
        <f t="shared" si="9"/>
        <v>2923</v>
      </c>
      <c r="F23" s="144">
        <f t="shared" si="9"/>
        <v>548</v>
      </c>
      <c r="G23" s="141">
        <f t="shared" si="9"/>
        <v>3390</v>
      </c>
      <c r="H23" s="144">
        <f t="shared" si="9"/>
        <v>949</v>
      </c>
      <c r="I23" s="145">
        <f t="shared" si="9"/>
        <v>6238</v>
      </c>
      <c r="J23" s="231">
        <f t="shared" si="9"/>
        <v>16254</v>
      </c>
    </row>
    <row r="24" spans="1:10" s="62" customFormat="1" ht="15.75" customHeight="1" outlineLevel="1" thickBot="1" x14ac:dyDescent="0.3">
      <c r="A24" s="133" t="s">
        <v>27</v>
      </c>
      <c r="B24" s="338"/>
      <c r="C24" s="134">
        <f t="shared" ref="C24:J24" si="10">AVERAGE(C16:C22)</f>
        <v>315.14285714285717</v>
      </c>
      <c r="D24" s="134" t="e">
        <f t="shared" si="10"/>
        <v>#DIV/0!</v>
      </c>
      <c r="E24" s="137">
        <f t="shared" si="10"/>
        <v>417.57142857142856</v>
      </c>
      <c r="F24" s="137">
        <f t="shared" si="10"/>
        <v>78.285714285714292</v>
      </c>
      <c r="G24" s="134">
        <f t="shared" si="10"/>
        <v>484.28571428571428</v>
      </c>
      <c r="H24" s="137">
        <f t="shared" si="10"/>
        <v>135.57142857142858</v>
      </c>
      <c r="I24" s="140">
        <f t="shared" si="10"/>
        <v>891.14285714285711</v>
      </c>
      <c r="J24" s="232">
        <f t="shared" si="10"/>
        <v>2322</v>
      </c>
    </row>
    <row r="25" spans="1:10" s="62" customFormat="1" ht="14.25" customHeight="1" thickBot="1" x14ac:dyDescent="0.3">
      <c r="A25" s="36" t="s">
        <v>24</v>
      </c>
      <c r="B25" s="338"/>
      <c r="C25" s="37">
        <f>SUM(C16:C20)</f>
        <v>1383</v>
      </c>
      <c r="D25" s="37">
        <f t="shared" ref="D25:J25" si="11">SUM(D16:D20)</f>
        <v>0</v>
      </c>
      <c r="E25" s="40">
        <f t="shared" si="11"/>
        <v>1916</v>
      </c>
      <c r="F25" s="40">
        <f t="shared" si="11"/>
        <v>332</v>
      </c>
      <c r="G25" s="37">
        <f t="shared" si="11"/>
        <v>2283</v>
      </c>
      <c r="H25" s="40">
        <f t="shared" si="11"/>
        <v>613</v>
      </c>
      <c r="I25" s="41">
        <f t="shared" si="11"/>
        <v>2641</v>
      </c>
      <c r="J25" s="233">
        <f t="shared" si="11"/>
        <v>9168</v>
      </c>
    </row>
    <row r="26" spans="1:10" s="62" customFormat="1" ht="15.75" customHeight="1" thickBot="1" x14ac:dyDescent="0.3">
      <c r="A26" s="36" t="s">
        <v>26</v>
      </c>
      <c r="B26" s="339"/>
      <c r="C26" s="147">
        <f>AVERAGE(C16:C20)</f>
        <v>276.60000000000002</v>
      </c>
      <c r="D26" s="147" t="e">
        <f t="shared" ref="D26:J26" si="12">AVERAGE(D16:D20)</f>
        <v>#DIV/0!</v>
      </c>
      <c r="E26" s="178">
        <f t="shared" si="12"/>
        <v>383.2</v>
      </c>
      <c r="F26" s="178">
        <f t="shared" si="12"/>
        <v>66.400000000000006</v>
      </c>
      <c r="G26" s="147">
        <f t="shared" si="12"/>
        <v>456.6</v>
      </c>
      <c r="H26" s="178">
        <f t="shared" si="12"/>
        <v>122.6</v>
      </c>
      <c r="I26" s="179">
        <f t="shared" si="12"/>
        <v>528.20000000000005</v>
      </c>
      <c r="J26" s="256">
        <f t="shared" si="12"/>
        <v>1833.6</v>
      </c>
    </row>
    <row r="27" spans="1:10" s="62" customFormat="1" ht="14.25" thickBot="1" x14ac:dyDescent="0.3">
      <c r="A27" s="35" t="s">
        <v>3</v>
      </c>
      <c r="B27" s="240">
        <f>B22+1</f>
        <v>42534</v>
      </c>
      <c r="C27" s="14">
        <v>262</v>
      </c>
      <c r="D27" s="14"/>
      <c r="E27" s="17">
        <v>259</v>
      </c>
      <c r="F27" s="17">
        <v>36</v>
      </c>
      <c r="G27" s="14">
        <v>423</v>
      </c>
      <c r="H27" s="17">
        <v>162</v>
      </c>
      <c r="I27" s="18">
        <v>315</v>
      </c>
      <c r="J27" s="19">
        <f t="shared" ref="J27:J33" si="13">SUM(C27:I27)</f>
        <v>1457</v>
      </c>
    </row>
    <row r="28" spans="1:10" s="62" customFormat="1" ht="14.25" thickBot="1" x14ac:dyDescent="0.3">
      <c r="A28" s="35" t="s">
        <v>4</v>
      </c>
      <c r="B28" s="241">
        <f>B27+1</f>
        <v>42535</v>
      </c>
      <c r="C28" s="14">
        <v>185</v>
      </c>
      <c r="D28" s="14"/>
      <c r="E28" s="17">
        <v>301</v>
      </c>
      <c r="F28" s="17">
        <v>42</v>
      </c>
      <c r="G28" s="14">
        <v>651</v>
      </c>
      <c r="H28" s="17">
        <v>218</v>
      </c>
      <c r="I28" s="18">
        <v>432</v>
      </c>
      <c r="J28" s="70">
        <f t="shared" si="13"/>
        <v>1829</v>
      </c>
    </row>
    <row r="29" spans="1:10" s="62" customFormat="1" ht="14.25" thickBot="1" x14ac:dyDescent="0.3">
      <c r="A29" s="35" t="s">
        <v>5</v>
      </c>
      <c r="B29" s="241">
        <f t="shared" ref="B29:B33" si="14">B28+1</f>
        <v>42536</v>
      </c>
      <c r="C29" s="14">
        <v>240</v>
      </c>
      <c r="D29" s="14"/>
      <c r="E29" s="17">
        <v>288</v>
      </c>
      <c r="F29" s="17">
        <v>117</v>
      </c>
      <c r="G29" s="14">
        <v>632</v>
      </c>
      <c r="H29" s="17">
        <v>175</v>
      </c>
      <c r="I29" s="18">
        <v>432</v>
      </c>
      <c r="J29" s="70">
        <f t="shared" si="13"/>
        <v>1884</v>
      </c>
    </row>
    <row r="30" spans="1:10" s="62" customFormat="1" ht="14.25" thickBot="1" x14ac:dyDescent="0.3">
      <c r="A30" s="35" t="s">
        <v>6</v>
      </c>
      <c r="B30" s="241">
        <f t="shared" si="14"/>
        <v>42537</v>
      </c>
      <c r="C30" s="14">
        <v>191</v>
      </c>
      <c r="D30" s="14"/>
      <c r="E30" s="17">
        <v>149</v>
      </c>
      <c r="F30" s="17">
        <v>12</v>
      </c>
      <c r="G30" s="14">
        <v>432</v>
      </c>
      <c r="H30" s="17">
        <v>86</v>
      </c>
      <c r="I30" s="18">
        <v>351</v>
      </c>
      <c r="J30" s="70">
        <f t="shared" si="13"/>
        <v>1221</v>
      </c>
    </row>
    <row r="31" spans="1:10" s="62" customFormat="1" ht="14.25" thickBot="1" x14ac:dyDescent="0.3">
      <c r="A31" s="35" t="s">
        <v>0</v>
      </c>
      <c r="B31" s="241">
        <f t="shared" si="14"/>
        <v>42538</v>
      </c>
      <c r="C31" s="21">
        <v>499</v>
      </c>
      <c r="D31" s="14"/>
      <c r="E31" s="17">
        <v>432</v>
      </c>
      <c r="F31" s="17">
        <v>51</v>
      </c>
      <c r="G31" s="14">
        <v>708</v>
      </c>
      <c r="H31" s="17">
        <v>178</v>
      </c>
      <c r="I31" s="18">
        <v>470</v>
      </c>
      <c r="J31" s="70">
        <f t="shared" si="13"/>
        <v>2338</v>
      </c>
    </row>
    <row r="32" spans="1:10" s="62" customFormat="1" ht="14.25" outlineLevel="1" thickBot="1" x14ac:dyDescent="0.3">
      <c r="A32" s="35" t="s">
        <v>1</v>
      </c>
      <c r="B32" s="241">
        <f t="shared" si="14"/>
        <v>42539</v>
      </c>
      <c r="C32" s="21">
        <v>779</v>
      </c>
      <c r="D32" s="21"/>
      <c r="E32" s="24">
        <v>387</v>
      </c>
      <c r="F32" s="24">
        <v>271</v>
      </c>
      <c r="G32" s="21">
        <v>989</v>
      </c>
      <c r="H32" s="24">
        <v>248</v>
      </c>
      <c r="I32" s="25">
        <v>2750</v>
      </c>
      <c r="J32" s="70">
        <f t="shared" si="13"/>
        <v>5424</v>
      </c>
    </row>
    <row r="33" spans="1:11" s="62" customFormat="1" ht="14.25" outlineLevel="1" thickBot="1" x14ac:dyDescent="0.3">
      <c r="A33" s="35" t="s">
        <v>2</v>
      </c>
      <c r="B33" s="241">
        <f t="shared" si="14"/>
        <v>42540</v>
      </c>
      <c r="C33" s="27">
        <v>447</v>
      </c>
      <c r="D33" s="27"/>
      <c r="E33" s="30">
        <v>322</v>
      </c>
      <c r="F33" s="30">
        <v>163</v>
      </c>
      <c r="G33" s="27">
        <v>832</v>
      </c>
      <c r="H33" s="30">
        <v>215</v>
      </c>
      <c r="I33" s="31">
        <v>2563</v>
      </c>
      <c r="J33" s="180">
        <f t="shared" si="13"/>
        <v>4542</v>
      </c>
    </row>
    <row r="34" spans="1:11" s="62" customFormat="1" ht="14.25" customHeight="1" outlineLevel="1" thickBot="1" x14ac:dyDescent="0.3">
      <c r="A34" s="224" t="s">
        <v>25</v>
      </c>
      <c r="B34" s="337" t="s">
        <v>30</v>
      </c>
      <c r="C34" s="141">
        <f t="shared" ref="C34:J34" si="15">SUM(C27:C33)</f>
        <v>2603</v>
      </c>
      <c r="D34" s="141">
        <f t="shared" si="15"/>
        <v>0</v>
      </c>
      <c r="E34" s="144">
        <f t="shared" si="15"/>
        <v>2138</v>
      </c>
      <c r="F34" s="144">
        <f>SUM(F27:F33)</f>
        <v>692</v>
      </c>
      <c r="G34" s="141">
        <f t="shared" si="15"/>
        <v>4667</v>
      </c>
      <c r="H34" s="144">
        <f t="shared" si="15"/>
        <v>1282</v>
      </c>
      <c r="I34" s="145">
        <f t="shared" si="15"/>
        <v>7313</v>
      </c>
      <c r="J34" s="231">
        <f t="shared" si="15"/>
        <v>18695</v>
      </c>
    </row>
    <row r="35" spans="1:11" s="62" customFormat="1" ht="15.75" customHeight="1" outlineLevel="1" thickBot="1" x14ac:dyDescent="0.3">
      <c r="A35" s="133" t="s">
        <v>27</v>
      </c>
      <c r="B35" s="338"/>
      <c r="C35" s="134">
        <f t="shared" ref="C35:J35" si="16">AVERAGE(C27:C33)</f>
        <v>371.85714285714283</v>
      </c>
      <c r="D35" s="134" t="e">
        <f t="shared" si="16"/>
        <v>#DIV/0!</v>
      </c>
      <c r="E35" s="137">
        <f t="shared" si="16"/>
        <v>305.42857142857144</v>
      </c>
      <c r="F35" s="137">
        <f t="shared" si="16"/>
        <v>98.857142857142861</v>
      </c>
      <c r="G35" s="134">
        <f t="shared" si="16"/>
        <v>666.71428571428567</v>
      </c>
      <c r="H35" s="137">
        <f t="shared" si="16"/>
        <v>183.14285714285714</v>
      </c>
      <c r="I35" s="140">
        <f t="shared" si="16"/>
        <v>1044.7142857142858</v>
      </c>
      <c r="J35" s="232">
        <f t="shared" si="16"/>
        <v>2670.7142857142858</v>
      </c>
    </row>
    <row r="36" spans="1:11" s="62" customFormat="1" ht="14.25" customHeight="1" thickBot="1" x14ac:dyDescent="0.3">
      <c r="A36" s="36" t="s">
        <v>24</v>
      </c>
      <c r="B36" s="338"/>
      <c r="C36" s="37">
        <f>SUM(C27:C31)</f>
        <v>1377</v>
      </c>
      <c r="D36" s="37">
        <f t="shared" ref="D36:J36" si="17">SUM(D27:D31)</f>
        <v>0</v>
      </c>
      <c r="E36" s="40">
        <f t="shared" si="17"/>
        <v>1429</v>
      </c>
      <c r="F36" s="40">
        <f t="shared" si="17"/>
        <v>258</v>
      </c>
      <c r="G36" s="37">
        <f t="shared" si="17"/>
        <v>2846</v>
      </c>
      <c r="H36" s="40">
        <f t="shared" si="17"/>
        <v>819</v>
      </c>
      <c r="I36" s="41">
        <f t="shared" si="17"/>
        <v>2000</v>
      </c>
      <c r="J36" s="233">
        <f t="shared" si="17"/>
        <v>8729</v>
      </c>
    </row>
    <row r="37" spans="1:11" s="62" customFormat="1" ht="15.75" customHeight="1" thickBot="1" x14ac:dyDescent="0.3">
      <c r="A37" s="36" t="s">
        <v>26</v>
      </c>
      <c r="B37" s="339"/>
      <c r="C37" s="43">
        <f>AVERAGE(C27:C31)</f>
        <v>275.39999999999998</v>
      </c>
      <c r="D37" s="43" t="e">
        <f t="shared" ref="D37:J37" si="18">AVERAGE(D27:D31)</f>
        <v>#DIV/0!</v>
      </c>
      <c r="E37" s="46">
        <f t="shared" si="18"/>
        <v>285.8</v>
      </c>
      <c r="F37" s="46">
        <f t="shared" si="18"/>
        <v>51.6</v>
      </c>
      <c r="G37" s="43">
        <f t="shared" si="18"/>
        <v>569.20000000000005</v>
      </c>
      <c r="H37" s="46">
        <f t="shared" si="18"/>
        <v>163.80000000000001</v>
      </c>
      <c r="I37" s="48">
        <f t="shared" si="18"/>
        <v>400</v>
      </c>
      <c r="J37" s="234">
        <f t="shared" si="18"/>
        <v>1745.8</v>
      </c>
    </row>
    <row r="38" spans="1:11" s="62" customFormat="1" ht="14.25" thickBot="1" x14ac:dyDescent="0.3">
      <c r="A38" s="35" t="s">
        <v>3</v>
      </c>
      <c r="B38" s="242">
        <f>B33+1</f>
        <v>42541</v>
      </c>
      <c r="C38" s="14">
        <v>330</v>
      </c>
      <c r="D38" s="14"/>
      <c r="E38" s="17">
        <v>395</v>
      </c>
      <c r="F38" s="17">
        <v>48</v>
      </c>
      <c r="G38" s="14">
        <v>706</v>
      </c>
      <c r="H38" s="17">
        <v>236</v>
      </c>
      <c r="I38" s="18">
        <v>416</v>
      </c>
      <c r="J38" s="19">
        <f t="shared" ref="J38:J44" si="19">SUM(C38:I38)</f>
        <v>2131</v>
      </c>
    </row>
    <row r="39" spans="1:11" s="62" customFormat="1" ht="14.25" thickBot="1" x14ac:dyDescent="0.3">
      <c r="A39" s="35" t="s">
        <v>4</v>
      </c>
      <c r="B39" s="243">
        <f>B38+1</f>
        <v>42542</v>
      </c>
      <c r="C39" s="14">
        <v>63</v>
      </c>
      <c r="D39" s="14"/>
      <c r="E39" s="17">
        <v>299</v>
      </c>
      <c r="F39" s="17">
        <v>99</v>
      </c>
      <c r="G39" s="14">
        <v>723</v>
      </c>
      <c r="H39" s="17">
        <v>354</v>
      </c>
      <c r="I39" s="18">
        <v>390</v>
      </c>
      <c r="J39" s="70">
        <f t="shared" si="19"/>
        <v>1928</v>
      </c>
    </row>
    <row r="40" spans="1:11" s="62" customFormat="1" ht="14.25" thickBot="1" x14ac:dyDescent="0.3">
      <c r="A40" s="35" t="s">
        <v>5</v>
      </c>
      <c r="B40" s="243">
        <f t="shared" ref="B40:B44" si="20">B39+1</f>
        <v>42543</v>
      </c>
      <c r="C40" s="14">
        <v>127</v>
      </c>
      <c r="D40" s="14"/>
      <c r="E40" s="17">
        <v>306</v>
      </c>
      <c r="F40" s="17">
        <v>30</v>
      </c>
      <c r="G40" s="14">
        <v>723</v>
      </c>
      <c r="H40" s="17">
        <v>163</v>
      </c>
      <c r="I40" s="18">
        <v>381</v>
      </c>
      <c r="J40" s="70">
        <f t="shared" si="19"/>
        <v>1730</v>
      </c>
    </row>
    <row r="41" spans="1:11" s="62" customFormat="1" ht="14.25" thickBot="1" x14ac:dyDescent="0.3">
      <c r="A41" s="35" t="s">
        <v>6</v>
      </c>
      <c r="B41" s="243">
        <f t="shared" si="20"/>
        <v>42544</v>
      </c>
      <c r="C41" s="14">
        <v>239</v>
      </c>
      <c r="D41" s="14"/>
      <c r="E41" s="17">
        <v>288</v>
      </c>
      <c r="F41" s="17">
        <v>32</v>
      </c>
      <c r="G41" s="14">
        <v>556</v>
      </c>
      <c r="H41" s="17">
        <v>125</v>
      </c>
      <c r="I41" s="18">
        <v>295</v>
      </c>
      <c r="J41" s="70">
        <f t="shared" si="19"/>
        <v>1535</v>
      </c>
    </row>
    <row r="42" spans="1:11" s="62" customFormat="1" ht="14.25" thickBot="1" x14ac:dyDescent="0.3">
      <c r="A42" s="35" t="s">
        <v>0</v>
      </c>
      <c r="B42" s="243">
        <f t="shared" si="20"/>
        <v>42545</v>
      </c>
      <c r="C42" s="21">
        <v>571</v>
      </c>
      <c r="D42" s="14"/>
      <c r="E42" s="17">
        <v>437</v>
      </c>
      <c r="F42" s="17">
        <v>35</v>
      </c>
      <c r="G42" s="14">
        <v>907</v>
      </c>
      <c r="H42" s="17">
        <v>192</v>
      </c>
      <c r="I42" s="18">
        <v>521</v>
      </c>
      <c r="J42" s="70">
        <f t="shared" si="19"/>
        <v>2663</v>
      </c>
    </row>
    <row r="43" spans="1:11" s="62" customFormat="1" ht="14.25" outlineLevel="1" thickBot="1" x14ac:dyDescent="0.3">
      <c r="A43" s="35" t="s">
        <v>1</v>
      </c>
      <c r="B43" s="243">
        <f t="shared" si="20"/>
        <v>42546</v>
      </c>
      <c r="C43" s="198">
        <v>627</v>
      </c>
      <c r="D43" s="21"/>
      <c r="E43" s="24">
        <v>510</v>
      </c>
      <c r="F43" s="24">
        <v>102</v>
      </c>
      <c r="G43" s="21">
        <v>1330</v>
      </c>
      <c r="H43" s="24">
        <v>302</v>
      </c>
      <c r="I43" s="25">
        <v>2736</v>
      </c>
      <c r="J43" s="70">
        <f t="shared" si="19"/>
        <v>5607</v>
      </c>
      <c r="K43" s="159"/>
    </row>
    <row r="44" spans="1:11" s="62" customFormat="1" ht="14.25" outlineLevel="1" thickBot="1" x14ac:dyDescent="0.3">
      <c r="A44" s="35" t="s">
        <v>2</v>
      </c>
      <c r="B44" s="243">
        <f t="shared" si="20"/>
        <v>42547</v>
      </c>
      <c r="C44" s="27">
        <v>609</v>
      </c>
      <c r="D44" s="27"/>
      <c r="E44" s="30">
        <v>437</v>
      </c>
      <c r="F44" s="30">
        <v>12</v>
      </c>
      <c r="G44" s="27">
        <v>874</v>
      </c>
      <c r="H44" s="30">
        <v>257</v>
      </c>
      <c r="I44" s="31">
        <v>2277</v>
      </c>
      <c r="J44" s="180">
        <f t="shared" si="19"/>
        <v>4466</v>
      </c>
      <c r="K44" s="159"/>
    </row>
    <row r="45" spans="1:11" s="62" customFormat="1" ht="14.25" customHeight="1" outlineLevel="1" thickBot="1" x14ac:dyDescent="0.3">
      <c r="A45" s="224" t="s">
        <v>25</v>
      </c>
      <c r="B45" s="337" t="s">
        <v>31</v>
      </c>
      <c r="C45" s="141">
        <f t="shared" ref="C45:J45" si="21">SUM(C38:C44)</f>
        <v>2566</v>
      </c>
      <c r="D45" s="141">
        <f t="shared" si="21"/>
        <v>0</v>
      </c>
      <c r="E45" s="144">
        <f t="shared" si="21"/>
        <v>2672</v>
      </c>
      <c r="F45" s="144">
        <f>SUM(F38:F44)</f>
        <v>358</v>
      </c>
      <c r="G45" s="141">
        <f t="shared" si="21"/>
        <v>5819</v>
      </c>
      <c r="H45" s="144">
        <f t="shared" si="21"/>
        <v>1629</v>
      </c>
      <c r="I45" s="145">
        <f t="shared" si="21"/>
        <v>7016</v>
      </c>
      <c r="J45" s="231">
        <f t="shared" si="21"/>
        <v>20060</v>
      </c>
    </row>
    <row r="46" spans="1:11" s="62" customFormat="1" ht="15.75" customHeight="1" outlineLevel="1" thickBot="1" x14ac:dyDescent="0.3">
      <c r="A46" s="133" t="s">
        <v>27</v>
      </c>
      <c r="B46" s="338"/>
      <c r="C46" s="134">
        <f t="shared" ref="C46:J46" si="22">AVERAGE(C38:C44)</f>
        <v>366.57142857142856</v>
      </c>
      <c r="D46" s="134" t="e">
        <f t="shared" si="22"/>
        <v>#DIV/0!</v>
      </c>
      <c r="E46" s="137">
        <f t="shared" si="22"/>
        <v>381.71428571428572</v>
      </c>
      <c r="F46" s="137">
        <f t="shared" si="22"/>
        <v>51.142857142857146</v>
      </c>
      <c r="G46" s="134">
        <f t="shared" si="22"/>
        <v>831.28571428571433</v>
      </c>
      <c r="H46" s="137">
        <f t="shared" si="22"/>
        <v>232.71428571428572</v>
      </c>
      <c r="I46" s="140">
        <f t="shared" si="22"/>
        <v>1002.2857142857143</v>
      </c>
      <c r="J46" s="232">
        <f t="shared" si="22"/>
        <v>2865.7142857142858</v>
      </c>
    </row>
    <row r="47" spans="1:11" s="62" customFormat="1" ht="14.25" customHeight="1" thickBot="1" x14ac:dyDescent="0.3">
      <c r="A47" s="36" t="s">
        <v>24</v>
      </c>
      <c r="B47" s="338"/>
      <c r="C47" s="37">
        <f>SUM(C38:C42)</f>
        <v>1330</v>
      </c>
      <c r="D47" s="37">
        <f t="shared" ref="D47:J47" si="23">SUM(D38:D42)</f>
        <v>0</v>
      </c>
      <c r="E47" s="40">
        <f t="shared" si="23"/>
        <v>1725</v>
      </c>
      <c r="F47" s="40">
        <f t="shared" si="23"/>
        <v>244</v>
      </c>
      <c r="G47" s="37">
        <f t="shared" si="23"/>
        <v>3615</v>
      </c>
      <c r="H47" s="40">
        <f t="shared" si="23"/>
        <v>1070</v>
      </c>
      <c r="I47" s="41">
        <f t="shared" si="23"/>
        <v>2003</v>
      </c>
      <c r="J47" s="233">
        <f t="shared" si="23"/>
        <v>9987</v>
      </c>
    </row>
    <row r="48" spans="1:11" s="62" customFormat="1" ht="15.75" customHeight="1" thickBot="1" x14ac:dyDescent="0.3">
      <c r="A48" s="36" t="s">
        <v>26</v>
      </c>
      <c r="B48" s="339"/>
      <c r="C48" s="43">
        <f>AVERAGE(C38:C42)</f>
        <v>266</v>
      </c>
      <c r="D48" s="43" t="e">
        <f t="shared" ref="D48:J48" si="24">AVERAGE(D38:D42)</f>
        <v>#DIV/0!</v>
      </c>
      <c r="E48" s="46">
        <f t="shared" si="24"/>
        <v>345</v>
      </c>
      <c r="F48" s="46">
        <f t="shared" si="24"/>
        <v>48.8</v>
      </c>
      <c r="G48" s="43">
        <f t="shared" si="24"/>
        <v>723</v>
      </c>
      <c r="H48" s="46">
        <f t="shared" si="24"/>
        <v>214</v>
      </c>
      <c r="I48" s="48">
        <f t="shared" si="24"/>
        <v>400.6</v>
      </c>
      <c r="J48" s="234">
        <f t="shared" si="24"/>
        <v>1997.4</v>
      </c>
    </row>
    <row r="49" spans="1:11" s="62" customFormat="1" ht="14.25" customHeight="1" thickBot="1" x14ac:dyDescent="0.3">
      <c r="A49" s="35" t="s">
        <v>3</v>
      </c>
      <c r="B49" s="242">
        <f>B44+1</f>
        <v>42548</v>
      </c>
      <c r="C49" s="14">
        <v>391</v>
      </c>
      <c r="D49" s="14"/>
      <c r="E49" s="17">
        <v>450</v>
      </c>
      <c r="F49" s="17">
        <v>45</v>
      </c>
      <c r="G49" s="18">
        <v>730</v>
      </c>
      <c r="H49" s="17">
        <v>235</v>
      </c>
      <c r="I49" s="18">
        <v>415</v>
      </c>
      <c r="J49" s="257">
        <f>SUM(C49:I49)</f>
        <v>2266</v>
      </c>
      <c r="K49" s="197"/>
    </row>
    <row r="50" spans="1:11" s="62" customFormat="1" ht="14.25" customHeight="1" thickBot="1" x14ac:dyDescent="0.3">
      <c r="A50" s="193" t="s">
        <v>4</v>
      </c>
      <c r="B50" s="243">
        <f>B49+1</f>
        <v>42549</v>
      </c>
      <c r="C50" s="14">
        <v>284</v>
      </c>
      <c r="D50" s="14"/>
      <c r="E50" s="17">
        <v>237</v>
      </c>
      <c r="F50" s="17">
        <v>17</v>
      </c>
      <c r="G50" s="18">
        <v>393</v>
      </c>
      <c r="H50" s="17">
        <v>78</v>
      </c>
      <c r="I50" s="18">
        <v>292</v>
      </c>
      <c r="J50" s="257">
        <f t="shared" ref="J50:J52" si="25">SUM(C50:I50)</f>
        <v>1301</v>
      </c>
      <c r="K50" s="197"/>
    </row>
    <row r="51" spans="1:11" s="62" customFormat="1" ht="14.25" customHeight="1" thickBot="1" x14ac:dyDescent="0.3">
      <c r="A51" s="193" t="s">
        <v>5</v>
      </c>
      <c r="B51" s="243">
        <f t="shared" ref="B51:B55" si="26">B50+1</f>
        <v>42550</v>
      </c>
      <c r="C51" s="14">
        <v>481</v>
      </c>
      <c r="D51" s="14"/>
      <c r="E51" s="17">
        <v>316</v>
      </c>
      <c r="F51" s="17">
        <v>94</v>
      </c>
      <c r="G51" s="18">
        <v>644</v>
      </c>
      <c r="H51" s="17">
        <v>198</v>
      </c>
      <c r="I51" s="18">
        <v>507</v>
      </c>
      <c r="J51" s="257">
        <f t="shared" si="25"/>
        <v>2240</v>
      </c>
      <c r="K51" s="197"/>
    </row>
    <row r="52" spans="1:11" s="62" customFormat="1" ht="14.25" customHeight="1" thickBot="1" x14ac:dyDescent="0.3">
      <c r="A52" s="193" t="s">
        <v>6</v>
      </c>
      <c r="B52" s="243">
        <f t="shared" si="26"/>
        <v>42551</v>
      </c>
      <c r="C52" s="14">
        <v>564</v>
      </c>
      <c r="D52" s="14"/>
      <c r="E52" s="17">
        <v>349</v>
      </c>
      <c r="F52" s="17">
        <v>63</v>
      </c>
      <c r="G52" s="18">
        <v>731</v>
      </c>
      <c r="H52" s="17">
        <v>214</v>
      </c>
      <c r="I52" s="18">
        <v>557</v>
      </c>
      <c r="J52" s="257">
        <f t="shared" si="25"/>
        <v>2478</v>
      </c>
      <c r="K52" s="197"/>
    </row>
    <row r="53" spans="1:11" s="62" customFormat="1" ht="14.25" hidden="1" customHeight="1" thickBot="1" x14ac:dyDescent="0.3">
      <c r="A53" s="35" t="s">
        <v>0</v>
      </c>
      <c r="B53" s="245">
        <f t="shared" si="26"/>
        <v>42552</v>
      </c>
      <c r="C53" s="21"/>
      <c r="D53" s="14"/>
      <c r="E53" s="17"/>
      <c r="F53" s="17"/>
      <c r="G53" s="18"/>
      <c r="H53" s="17"/>
      <c r="I53" s="18"/>
      <c r="J53" s="257"/>
      <c r="K53" s="197"/>
    </row>
    <row r="54" spans="1:11" s="62" customFormat="1" ht="14.25" hidden="1" customHeight="1" outlineLevel="1" thickBot="1" x14ac:dyDescent="0.3">
      <c r="A54" s="35" t="s">
        <v>1</v>
      </c>
      <c r="B54" s="245">
        <f t="shared" si="26"/>
        <v>42553</v>
      </c>
      <c r="C54" s="21"/>
      <c r="D54" s="21"/>
      <c r="E54" s="24"/>
      <c r="F54" s="24"/>
      <c r="G54" s="25"/>
      <c r="H54" s="24"/>
      <c r="I54" s="25"/>
      <c r="J54" s="257"/>
      <c r="K54" s="197"/>
    </row>
    <row r="55" spans="1:11" s="62" customFormat="1" ht="14.25" hidden="1" customHeight="1" outlineLevel="1" thickBot="1" x14ac:dyDescent="0.3">
      <c r="A55" s="193" t="s">
        <v>2</v>
      </c>
      <c r="B55" s="245">
        <f t="shared" si="26"/>
        <v>42554</v>
      </c>
      <c r="C55" s="27"/>
      <c r="D55" s="27"/>
      <c r="E55" s="30"/>
      <c r="F55" s="30"/>
      <c r="G55" s="31"/>
      <c r="H55" s="255"/>
      <c r="I55" s="251"/>
      <c r="J55" s="257"/>
    </row>
    <row r="56" spans="1:11" s="62" customFormat="1" ht="14.25" customHeight="1" outlineLevel="1" thickBot="1" x14ac:dyDescent="0.3">
      <c r="A56" s="224" t="s">
        <v>25</v>
      </c>
      <c r="B56" s="337" t="s">
        <v>32</v>
      </c>
      <c r="C56" s="141">
        <f t="shared" ref="C56:J56" si="27">SUM(C49:C55)</f>
        <v>1720</v>
      </c>
      <c r="D56" s="141">
        <f t="shared" si="27"/>
        <v>0</v>
      </c>
      <c r="E56" s="144">
        <f t="shared" si="27"/>
        <v>1352</v>
      </c>
      <c r="F56" s="144">
        <f t="shared" si="27"/>
        <v>219</v>
      </c>
      <c r="G56" s="141">
        <f>SUM(G49:G55)</f>
        <v>2498</v>
      </c>
      <c r="H56" s="144">
        <f>SUM(H49:H55)</f>
        <v>725</v>
      </c>
      <c r="I56" s="145">
        <f t="shared" si="27"/>
        <v>1771</v>
      </c>
      <c r="J56" s="231">
        <f t="shared" si="27"/>
        <v>8285</v>
      </c>
    </row>
    <row r="57" spans="1:11" s="62" customFormat="1" ht="15.75" customHeight="1" outlineLevel="1" thickBot="1" x14ac:dyDescent="0.3">
      <c r="A57" s="133" t="s">
        <v>27</v>
      </c>
      <c r="B57" s="338"/>
      <c r="C57" s="134">
        <f t="shared" ref="C57:J57" si="28">AVERAGE(C49:C55)</f>
        <v>430</v>
      </c>
      <c r="D57" s="134" t="e">
        <f t="shared" si="28"/>
        <v>#DIV/0!</v>
      </c>
      <c r="E57" s="137">
        <f t="shared" si="28"/>
        <v>338</v>
      </c>
      <c r="F57" s="137">
        <f t="shared" si="28"/>
        <v>54.75</v>
      </c>
      <c r="G57" s="134">
        <f t="shared" si="28"/>
        <v>624.5</v>
      </c>
      <c r="H57" s="137">
        <f t="shared" si="28"/>
        <v>181.25</v>
      </c>
      <c r="I57" s="140">
        <f t="shared" si="28"/>
        <v>442.75</v>
      </c>
      <c r="J57" s="232">
        <f t="shared" si="28"/>
        <v>2071.25</v>
      </c>
    </row>
    <row r="58" spans="1:11" s="62" customFormat="1" ht="14.25" customHeight="1" thickBot="1" x14ac:dyDescent="0.3">
      <c r="A58" s="36" t="s">
        <v>24</v>
      </c>
      <c r="B58" s="338"/>
      <c r="C58" s="37">
        <f t="shared" ref="C58:J58" si="29">SUM(C49:C53)</f>
        <v>1720</v>
      </c>
      <c r="D58" s="37">
        <f t="shared" si="29"/>
        <v>0</v>
      </c>
      <c r="E58" s="40">
        <f t="shared" si="29"/>
        <v>1352</v>
      </c>
      <c r="F58" s="40">
        <f t="shared" si="29"/>
        <v>219</v>
      </c>
      <c r="G58" s="37">
        <f t="shared" si="29"/>
        <v>2498</v>
      </c>
      <c r="H58" s="40">
        <f t="shared" si="29"/>
        <v>725</v>
      </c>
      <c r="I58" s="41">
        <f t="shared" si="29"/>
        <v>1771</v>
      </c>
      <c r="J58" s="233">
        <f t="shared" si="29"/>
        <v>8285</v>
      </c>
    </row>
    <row r="59" spans="1:11" s="62" customFormat="1" ht="14.25" thickBot="1" x14ac:dyDescent="0.3">
      <c r="A59" s="36" t="s">
        <v>26</v>
      </c>
      <c r="B59" s="339"/>
      <c r="C59" s="43">
        <f t="shared" ref="C59:J59" si="30">AVERAGE(C49:C53)</f>
        <v>430</v>
      </c>
      <c r="D59" s="43" t="e">
        <f t="shared" si="30"/>
        <v>#DIV/0!</v>
      </c>
      <c r="E59" s="46">
        <f t="shared" si="30"/>
        <v>338</v>
      </c>
      <c r="F59" s="46">
        <f t="shared" si="30"/>
        <v>54.75</v>
      </c>
      <c r="G59" s="43">
        <f t="shared" si="30"/>
        <v>624.5</v>
      </c>
      <c r="H59" s="46">
        <f t="shared" si="30"/>
        <v>181.25</v>
      </c>
      <c r="I59" s="48">
        <f t="shared" si="30"/>
        <v>442.75</v>
      </c>
      <c r="J59" s="234">
        <f t="shared" si="30"/>
        <v>2071.25</v>
      </c>
    </row>
    <row r="60" spans="1:11" s="62" customFormat="1" ht="14.25" hidden="1" customHeight="1" thickBot="1" x14ac:dyDescent="0.3">
      <c r="A60" s="193" t="s">
        <v>3</v>
      </c>
      <c r="B60" s="242">
        <f>B55+1</f>
        <v>42555</v>
      </c>
      <c r="C60" s="14"/>
      <c r="D60" s="14"/>
      <c r="E60" s="18"/>
      <c r="F60" s="175"/>
      <c r="G60" s="17"/>
      <c r="H60" s="14"/>
      <c r="I60" s="15"/>
      <c r="J60" s="257"/>
    </row>
    <row r="61" spans="1:11" s="62" customFormat="1" ht="14.25" hidden="1" customHeight="1" thickBot="1" x14ac:dyDescent="0.3">
      <c r="A61" s="193" t="s">
        <v>4</v>
      </c>
      <c r="B61" s="243">
        <f>B60+1</f>
        <v>42556</v>
      </c>
      <c r="C61" s="14"/>
      <c r="D61" s="14"/>
      <c r="E61" s="18"/>
      <c r="F61" s="175"/>
      <c r="G61" s="17"/>
      <c r="H61" s="14"/>
      <c r="I61" s="15"/>
      <c r="J61" s="257"/>
    </row>
    <row r="62" spans="1:11" s="62" customFormat="1" ht="14.25" hidden="1" customHeight="1" thickBot="1" x14ac:dyDescent="0.3">
      <c r="A62" s="193"/>
      <c r="B62" s="244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4.25" hidden="1" customHeight="1" thickBot="1" x14ac:dyDescent="0.3">
      <c r="A63" s="193"/>
      <c r="B63" s="244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4.25" hidden="1" customHeight="1" thickBot="1" x14ac:dyDescent="0.3">
      <c r="A64" s="35"/>
      <c r="B64" s="244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4.25" hidden="1" customHeight="1" outlineLevel="1" thickBot="1" x14ac:dyDescent="0.3">
      <c r="A65" s="35"/>
      <c r="B65" s="244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14.25" hidden="1" customHeight="1" outlineLevel="1" thickBot="1" x14ac:dyDescent="0.3">
      <c r="A66" s="35"/>
      <c r="B66" s="246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4.25" hidden="1" customHeight="1" outlineLevel="1" thickBot="1" x14ac:dyDescent="0.3">
      <c r="A67" s="224" t="s">
        <v>25</v>
      </c>
      <c r="B67" s="337" t="s">
        <v>37</v>
      </c>
      <c r="C67" s="141">
        <f t="shared" ref="C67" si="31">SUM(C60:C66)</f>
        <v>0</v>
      </c>
      <c r="D67" s="141">
        <f t="shared" ref="D67:J67" si="32">SUM(D60:D66)</f>
        <v>0</v>
      </c>
      <c r="E67" s="141">
        <f t="shared" si="32"/>
        <v>0</v>
      </c>
      <c r="F67" s="141">
        <f t="shared" si="32"/>
        <v>0</v>
      </c>
      <c r="G67" s="141">
        <f t="shared" si="32"/>
        <v>0</v>
      </c>
      <c r="H67" s="141">
        <f t="shared" si="32"/>
        <v>0</v>
      </c>
      <c r="I67" s="141">
        <f t="shared" si="32"/>
        <v>0</v>
      </c>
      <c r="J67" s="141">
        <f t="shared" si="32"/>
        <v>0</v>
      </c>
    </row>
    <row r="68" spans="1:17" s="62" customFormat="1" ht="15.75" hidden="1" customHeight="1" outlineLevel="1" thickBot="1" x14ac:dyDescent="0.3">
      <c r="A68" s="133" t="s">
        <v>27</v>
      </c>
      <c r="B68" s="338"/>
      <c r="C68" s="134" t="e">
        <f t="shared" ref="C68" si="33">AVERAGE(C60:C66)</f>
        <v>#DIV/0!</v>
      </c>
      <c r="D68" s="134" t="e">
        <f t="shared" ref="D68:J68" si="34">AVERAGE(D60:D66)</f>
        <v>#DIV/0!</v>
      </c>
      <c r="E68" s="134" t="e">
        <f t="shared" si="34"/>
        <v>#DIV/0!</v>
      </c>
      <c r="F68" s="134" t="e">
        <f t="shared" si="34"/>
        <v>#DIV/0!</v>
      </c>
      <c r="G68" s="134" t="e">
        <f t="shared" si="34"/>
        <v>#DIV/0!</v>
      </c>
      <c r="H68" s="134" t="e">
        <f t="shared" si="34"/>
        <v>#DIV/0!</v>
      </c>
      <c r="I68" s="134" t="e">
        <f t="shared" si="34"/>
        <v>#DIV/0!</v>
      </c>
      <c r="J68" s="134" t="e">
        <f t="shared" si="34"/>
        <v>#DIV/0!</v>
      </c>
    </row>
    <row r="69" spans="1:17" s="62" customFormat="1" ht="14.25" hidden="1" customHeight="1" thickBot="1" x14ac:dyDescent="0.3">
      <c r="A69" s="36" t="s">
        <v>24</v>
      </c>
      <c r="B69" s="338"/>
      <c r="C69" s="37">
        <f t="shared" ref="C69" si="35">SUM(C60:C64)</f>
        <v>0</v>
      </c>
      <c r="D69" s="37">
        <f t="shared" ref="D69:J69" si="36">SUM(D60:D64)</f>
        <v>0</v>
      </c>
      <c r="E69" s="37">
        <f t="shared" si="36"/>
        <v>0</v>
      </c>
      <c r="F69" s="37">
        <f t="shared" si="36"/>
        <v>0</v>
      </c>
      <c r="G69" s="37">
        <f t="shared" si="36"/>
        <v>0</v>
      </c>
      <c r="H69" s="37">
        <f t="shared" si="36"/>
        <v>0</v>
      </c>
      <c r="I69" s="37">
        <f t="shared" si="36"/>
        <v>0</v>
      </c>
      <c r="J69" s="37">
        <f t="shared" si="36"/>
        <v>0</v>
      </c>
    </row>
    <row r="70" spans="1:17" s="62" customFormat="1" ht="15.75" hidden="1" customHeight="1" thickBot="1" x14ac:dyDescent="0.3">
      <c r="A70" s="36" t="s">
        <v>26</v>
      </c>
      <c r="B70" s="339"/>
      <c r="C70" s="43" t="e">
        <f t="shared" ref="C70" si="37">AVERAGE(C60:C64)</f>
        <v>#DIV/0!</v>
      </c>
      <c r="D70" s="43" t="e">
        <f t="shared" ref="D70:J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8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1"/>
      <c r="H72" s="78"/>
      <c r="I72" s="351" t="s">
        <v>68</v>
      </c>
      <c r="J72" s="364"/>
      <c r="K72" s="365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61">
        <f>SUM(C58:C58, C47:C47, C36:C36, C25:C25, C14:C14, C69:C69 )</f>
        <v>6733</v>
      </c>
      <c r="C73" s="50">
        <f>SUM(D58:D58, D47:D47, D36:D36, D25:D25, D14:D14, D69:D69)</f>
        <v>0</v>
      </c>
      <c r="D73" s="50">
        <f>SUM(E69, E58, E47, E36, E25, E14, )</f>
        <v>7246</v>
      </c>
      <c r="E73" s="50">
        <f xml:space="preserve"> SUM(G14:I14, G25:I25, G36:I36, G47:I47, G58:I58, G69:I69)</f>
        <v>25731</v>
      </c>
      <c r="F73" s="50">
        <f>SUM(F14,F25,F36,F47,F58,F69)</f>
        <v>1220</v>
      </c>
      <c r="G73" s="199"/>
      <c r="H73" s="79"/>
      <c r="I73" s="329" t="s">
        <v>34</v>
      </c>
      <c r="J73" s="330"/>
      <c r="K73" s="125">
        <f>SUM(J14, J25, J36, J47, J58, J69)</f>
        <v>40930</v>
      </c>
      <c r="L73" s="79"/>
      <c r="M73" s="79"/>
      <c r="N73" s="79"/>
    </row>
    <row r="74" spans="1:17" ht="30" customHeight="1" x14ac:dyDescent="0.25">
      <c r="A74" s="57" t="s">
        <v>33</v>
      </c>
      <c r="B74" s="261">
        <f>SUM(C56:C56, C45:C45, C34:C34, C23:C23, C12:C12, C67:C67  )</f>
        <v>10621</v>
      </c>
      <c r="C74" s="50">
        <f>SUM(D56:D56, D45:D45, D34:D34, D23:D23, D12:D12, D67:D67 )</f>
        <v>0</v>
      </c>
      <c r="D74" s="50">
        <f>SUM(E67, E56, E45, E34, E23, E12)</f>
        <v>10468</v>
      </c>
      <c r="E74" s="50">
        <f xml:space="preserve"> SUM(G12:I12, G23:I23, G34:I34, G45:I45, G56:I56, G67:I67)</f>
        <v>51253</v>
      </c>
      <c r="F74" s="50">
        <f>SUM(F12,F23,F34,F45,F56,F67)</f>
        <v>2053</v>
      </c>
      <c r="G74" s="199"/>
      <c r="H74" s="79"/>
      <c r="I74" s="329" t="s">
        <v>33</v>
      </c>
      <c r="J74" s="330"/>
      <c r="K74" s="126">
        <f>SUM(J56, J45, J34, J23, J12, J67)</f>
        <v>74395</v>
      </c>
      <c r="L74" s="79"/>
      <c r="M74" s="79"/>
      <c r="N74" s="79"/>
    </row>
    <row r="75" spans="1:17" ht="30" customHeight="1" x14ac:dyDescent="0.25">
      <c r="I75" s="329" t="s">
        <v>26</v>
      </c>
      <c r="J75" s="330"/>
      <c r="K75" s="126">
        <f>AVERAGE(J14, J25, J36, J47, J58, J69)</f>
        <v>6821.666666666667</v>
      </c>
    </row>
    <row r="76" spans="1:17" ht="30" customHeight="1" x14ac:dyDescent="0.25">
      <c r="I76" s="329" t="s">
        <v>72</v>
      </c>
      <c r="J76" s="330"/>
      <c r="K76" s="125">
        <f>AVERAGE(J56, J45, J34, J23, J12, J67)</f>
        <v>12399.166666666666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I50" sqref="I50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5"/>
      <c r="C1" s="354" t="s">
        <v>8</v>
      </c>
      <c r="D1" s="356"/>
      <c r="E1" s="356"/>
      <c r="F1" s="356"/>
      <c r="G1" s="349"/>
      <c r="H1" s="354" t="s">
        <v>9</v>
      </c>
      <c r="I1" s="354" t="s">
        <v>10</v>
      </c>
      <c r="J1" s="356"/>
      <c r="K1" s="360" t="s">
        <v>23</v>
      </c>
    </row>
    <row r="2" spans="1:11" ht="15" customHeight="1" thickBot="1" x14ac:dyDescent="0.3">
      <c r="A2" s="34"/>
      <c r="B2" s="236"/>
      <c r="C2" s="355"/>
      <c r="D2" s="357"/>
      <c r="E2" s="357"/>
      <c r="F2" s="357"/>
      <c r="G2" s="350"/>
      <c r="H2" s="355"/>
      <c r="I2" s="355"/>
      <c r="J2" s="357"/>
      <c r="K2" s="361"/>
    </row>
    <row r="3" spans="1:11" ht="14.25" customHeight="1" x14ac:dyDescent="0.25">
      <c r="A3" s="331" t="s">
        <v>61</v>
      </c>
      <c r="B3" s="333" t="s">
        <v>62</v>
      </c>
      <c r="C3" s="344" t="s">
        <v>43</v>
      </c>
      <c r="D3" s="344" t="s">
        <v>44</v>
      </c>
      <c r="E3" s="344" t="s">
        <v>45</v>
      </c>
      <c r="F3" s="342" t="s">
        <v>46</v>
      </c>
      <c r="G3" s="342" t="s">
        <v>63</v>
      </c>
      <c r="H3" s="344" t="s">
        <v>47</v>
      </c>
      <c r="I3" s="344" t="s">
        <v>48</v>
      </c>
      <c r="J3" s="347" t="s">
        <v>49</v>
      </c>
      <c r="K3" s="361"/>
    </row>
    <row r="4" spans="1:11" ht="14.25" customHeight="1" thickBot="1" x14ac:dyDescent="0.3">
      <c r="A4" s="332"/>
      <c r="B4" s="334"/>
      <c r="C4" s="345"/>
      <c r="D4" s="345"/>
      <c r="E4" s="345"/>
      <c r="F4" s="343"/>
      <c r="G4" s="343"/>
      <c r="H4" s="345"/>
      <c r="I4" s="345"/>
      <c r="J4" s="348"/>
      <c r="K4" s="361"/>
    </row>
    <row r="5" spans="1:11" s="61" customFormat="1" ht="14.25" hidden="1" customHeight="1" thickBot="1" x14ac:dyDescent="0.3">
      <c r="A5" s="35" t="s">
        <v>3</v>
      </c>
      <c r="B5" s="237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35" t="s">
        <v>4</v>
      </c>
      <c r="B6" s="25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customHeight="1" thickBot="1" x14ac:dyDescent="0.3">
      <c r="A7" s="35" t="s">
        <v>5</v>
      </c>
      <c r="B7" s="252">
        <v>42522</v>
      </c>
      <c r="C7" s="14">
        <v>5953</v>
      </c>
      <c r="D7" s="14">
        <v>1933</v>
      </c>
      <c r="E7" s="14">
        <v>1035</v>
      </c>
      <c r="F7" s="15">
        <v>2485</v>
      </c>
      <c r="G7" s="15"/>
      <c r="H7" s="14">
        <v>1020</v>
      </c>
      <c r="I7" s="14">
        <v>1205</v>
      </c>
      <c r="J7" s="16">
        <v>2325</v>
      </c>
      <c r="K7" s="20">
        <f t="shared" ref="K7:K10" si="0">SUM(C7:J7)</f>
        <v>15956</v>
      </c>
    </row>
    <row r="8" spans="1:11" s="61" customFormat="1" ht="14.25" customHeight="1" thickBot="1" x14ac:dyDescent="0.3">
      <c r="A8" s="35" t="s">
        <v>6</v>
      </c>
      <c r="B8" s="252">
        <f>B7+1</f>
        <v>42523</v>
      </c>
      <c r="C8" s="14">
        <v>6090</v>
      </c>
      <c r="D8" s="21">
        <v>1953</v>
      </c>
      <c r="E8" s="14">
        <v>1066</v>
      </c>
      <c r="F8" s="15">
        <v>2428</v>
      </c>
      <c r="G8" s="15"/>
      <c r="H8" s="14">
        <v>924</v>
      </c>
      <c r="I8" s="14">
        <v>1193</v>
      </c>
      <c r="J8" s="16">
        <v>2372</v>
      </c>
      <c r="K8" s="20">
        <f t="shared" si="0"/>
        <v>16026</v>
      </c>
    </row>
    <row r="9" spans="1:11" s="61" customFormat="1" ht="14.25" customHeight="1" thickBot="1" x14ac:dyDescent="0.3">
      <c r="A9" s="35" t="s">
        <v>0</v>
      </c>
      <c r="B9" s="252">
        <f t="shared" ref="B9:B11" si="1">B8+1</f>
        <v>42524</v>
      </c>
      <c r="C9" s="21">
        <v>5519</v>
      </c>
      <c r="D9" s="21">
        <v>1451</v>
      </c>
      <c r="E9" s="21">
        <v>881</v>
      </c>
      <c r="F9" s="15">
        <v>2132</v>
      </c>
      <c r="G9" s="15"/>
      <c r="H9" s="14">
        <v>944</v>
      </c>
      <c r="I9" s="14">
        <v>946</v>
      </c>
      <c r="J9" s="16">
        <v>1832</v>
      </c>
      <c r="K9" s="20">
        <f t="shared" si="0"/>
        <v>13705</v>
      </c>
    </row>
    <row r="10" spans="1:11" s="61" customFormat="1" ht="14.25" customHeight="1" outlineLevel="1" thickBot="1" x14ac:dyDescent="0.3">
      <c r="A10" s="35" t="s">
        <v>1</v>
      </c>
      <c r="B10" s="252">
        <f t="shared" si="1"/>
        <v>42525</v>
      </c>
      <c r="C10" s="21">
        <v>4098</v>
      </c>
      <c r="D10" s="21"/>
      <c r="E10" s="21"/>
      <c r="F10" s="22"/>
      <c r="G10" s="22">
        <v>2655</v>
      </c>
      <c r="H10" s="21"/>
      <c r="I10" s="21"/>
      <c r="J10" s="23"/>
      <c r="K10" s="20">
        <f t="shared" si="0"/>
        <v>6753</v>
      </c>
    </row>
    <row r="11" spans="1:11" s="61" customFormat="1" ht="14.25" customHeight="1" outlineLevel="1" thickBot="1" x14ac:dyDescent="0.3">
      <c r="A11" s="35" t="s">
        <v>2</v>
      </c>
      <c r="B11" s="252">
        <f t="shared" si="1"/>
        <v>42526</v>
      </c>
      <c r="C11" s="27">
        <v>1609</v>
      </c>
      <c r="D11" s="27"/>
      <c r="E11" s="27"/>
      <c r="F11" s="28"/>
      <c r="G11" s="28"/>
      <c r="H11" s="27"/>
      <c r="I11" s="27"/>
      <c r="J11" s="29"/>
      <c r="K11" s="20">
        <f t="shared" ref="K11" si="2">SUM(C11:J11)</f>
        <v>1609</v>
      </c>
    </row>
    <row r="12" spans="1:11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23269</v>
      </c>
      <c r="D12" s="141">
        <f t="shared" ref="D12:K12" si="3">SUM(D5:D11)</f>
        <v>5337</v>
      </c>
      <c r="E12" s="141">
        <f t="shared" si="3"/>
        <v>2982</v>
      </c>
      <c r="F12" s="141">
        <f t="shared" si="3"/>
        <v>7045</v>
      </c>
      <c r="G12" s="141">
        <f>SUM(G5:G11)</f>
        <v>2655</v>
      </c>
      <c r="H12" s="141">
        <f t="shared" si="3"/>
        <v>2888</v>
      </c>
      <c r="I12" s="141">
        <f t="shared" si="3"/>
        <v>3344</v>
      </c>
      <c r="J12" s="141">
        <f t="shared" si="3"/>
        <v>6529</v>
      </c>
      <c r="K12" s="145">
        <f t="shared" si="3"/>
        <v>54049</v>
      </c>
    </row>
    <row r="13" spans="1:11" s="62" customFormat="1" ht="14.25" customHeight="1" outlineLevel="1" thickBot="1" x14ac:dyDescent="0.3">
      <c r="A13" s="133" t="s">
        <v>27</v>
      </c>
      <c r="B13" s="338"/>
      <c r="C13" s="134">
        <f>AVERAGE(C5:C11)</f>
        <v>4653.8</v>
      </c>
      <c r="D13" s="134">
        <f t="shared" ref="D13:K13" si="4">AVERAGE(D5:D11)</f>
        <v>1779</v>
      </c>
      <c r="E13" s="134">
        <f t="shared" si="4"/>
        <v>994</v>
      </c>
      <c r="F13" s="134">
        <f t="shared" si="4"/>
        <v>2348.3333333333335</v>
      </c>
      <c r="G13" s="134">
        <f t="shared" si="4"/>
        <v>2655</v>
      </c>
      <c r="H13" s="134">
        <f t="shared" si="4"/>
        <v>962.66666666666663</v>
      </c>
      <c r="I13" s="134">
        <f t="shared" si="4"/>
        <v>1114.6666666666667</v>
      </c>
      <c r="J13" s="134">
        <f t="shared" si="4"/>
        <v>2176.3333333333335</v>
      </c>
      <c r="K13" s="140">
        <f t="shared" si="4"/>
        <v>10809.8</v>
      </c>
    </row>
    <row r="14" spans="1:11" s="62" customFormat="1" ht="14.25" customHeight="1" thickBot="1" x14ac:dyDescent="0.3">
      <c r="A14" s="36" t="s">
        <v>24</v>
      </c>
      <c r="B14" s="338"/>
      <c r="C14" s="37">
        <f t="shared" ref="C14:K14" si="5">SUM(C5:C9)</f>
        <v>17562</v>
      </c>
      <c r="D14" s="37">
        <f>SUM(D8:D9)</f>
        <v>3404</v>
      </c>
      <c r="E14" s="37">
        <f t="shared" si="5"/>
        <v>2982</v>
      </c>
      <c r="F14" s="37">
        <f t="shared" si="5"/>
        <v>7045</v>
      </c>
      <c r="G14" s="37">
        <f t="shared" si="5"/>
        <v>0</v>
      </c>
      <c r="H14" s="37">
        <f t="shared" si="5"/>
        <v>2888</v>
      </c>
      <c r="I14" s="37">
        <f t="shared" si="5"/>
        <v>3344</v>
      </c>
      <c r="J14" s="37">
        <f t="shared" si="5"/>
        <v>6529</v>
      </c>
      <c r="K14" s="41">
        <f t="shared" si="5"/>
        <v>45687</v>
      </c>
    </row>
    <row r="15" spans="1:11" s="62" customFormat="1" ht="14.25" customHeight="1" thickBot="1" x14ac:dyDescent="0.3">
      <c r="A15" s="36" t="s">
        <v>26</v>
      </c>
      <c r="B15" s="338"/>
      <c r="C15" s="43">
        <f t="shared" ref="C15:J15" si="6">AVERAGE(C5:C9)</f>
        <v>5854</v>
      </c>
      <c r="D15" s="43">
        <f>AVERAGE(D5:D8)</f>
        <v>1943</v>
      </c>
      <c r="E15" s="43">
        <f t="shared" si="6"/>
        <v>994</v>
      </c>
      <c r="F15" s="43">
        <f t="shared" si="6"/>
        <v>2348.3333333333335</v>
      </c>
      <c r="G15" s="43" t="e">
        <f t="shared" si="6"/>
        <v>#DIV/0!</v>
      </c>
      <c r="H15" s="43">
        <f t="shared" si="6"/>
        <v>962.66666666666663</v>
      </c>
      <c r="I15" s="43">
        <f t="shared" si="6"/>
        <v>1114.6666666666667</v>
      </c>
      <c r="J15" s="43">
        <f t="shared" si="6"/>
        <v>2176.3333333333335</v>
      </c>
      <c r="K15" s="48">
        <f>AVERAGE(K5:K9)</f>
        <v>15229</v>
      </c>
    </row>
    <row r="16" spans="1:11" s="62" customFormat="1" ht="14.25" customHeight="1" thickBot="1" x14ac:dyDescent="0.3">
      <c r="A16" s="35" t="s">
        <v>3</v>
      </c>
      <c r="B16" s="237">
        <f>B11+1</f>
        <v>42527</v>
      </c>
      <c r="C16" s="14">
        <v>5587</v>
      </c>
      <c r="D16" s="14">
        <v>1888</v>
      </c>
      <c r="E16" s="17">
        <v>912</v>
      </c>
      <c r="F16" s="155">
        <v>2275</v>
      </c>
      <c r="G16" s="20"/>
      <c r="H16" s="14">
        <v>1090</v>
      </c>
      <c r="I16" s="14">
        <v>1191</v>
      </c>
      <c r="J16" s="16">
        <v>2181</v>
      </c>
      <c r="K16" s="18">
        <f t="shared" ref="K16:K22" si="7">SUM(C16:J16)</f>
        <v>15124</v>
      </c>
    </row>
    <row r="17" spans="1:11" s="62" customFormat="1" ht="14.25" customHeight="1" thickBot="1" x14ac:dyDescent="0.3">
      <c r="A17" s="35" t="s">
        <v>4</v>
      </c>
      <c r="B17" s="238">
        <f>B16+1</f>
        <v>42528</v>
      </c>
      <c r="C17" s="14">
        <v>5807</v>
      </c>
      <c r="D17" s="14">
        <v>2100</v>
      </c>
      <c r="E17" s="17">
        <v>1045</v>
      </c>
      <c r="F17" s="81">
        <v>2378</v>
      </c>
      <c r="G17" s="18"/>
      <c r="H17" s="14">
        <v>1153</v>
      </c>
      <c r="I17" s="14">
        <v>1164</v>
      </c>
      <c r="J17" s="16">
        <v>2171</v>
      </c>
      <c r="K17" s="20">
        <f t="shared" si="7"/>
        <v>15818</v>
      </c>
    </row>
    <row r="18" spans="1:11" s="62" customFormat="1" ht="14.25" customHeight="1" thickBot="1" x14ac:dyDescent="0.3">
      <c r="A18" s="35" t="s">
        <v>5</v>
      </c>
      <c r="B18" s="238">
        <f t="shared" ref="B18:B22" si="8">B17+1</f>
        <v>42529</v>
      </c>
      <c r="C18" s="14">
        <v>5729</v>
      </c>
      <c r="D18" s="14">
        <v>2116</v>
      </c>
      <c r="E18" s="17">
        <v>991</v>
      </c>
      <c r="F18" s="81">
        <v>2283</v>
      </c>
      <c r="G18" s="18"/>
      <c r="H18" s="14">
        <v>1111</v>
      </c>
      <c r="I18" s="14">
        <v>1164</v>
      </c>
      <c r="J18" s="16">
        <v>2227</v>
      </c>
      <c r="K18" s="20">
        <f>SUM(C18:J18)</f>
        <v>15621</v>
      </c>
    </row>
    <row r="19" spans="1:11" s="62" customFormat="1" ht="14.25" customHeight="1" thickBot="1" x14ac:dyDescent="0.3">
      <c r="A19" s="35" t="s">
        <v>6</v>
      </c>
      <c r="B19" s="239">
        <f t="shared" si="8"/>
        <v>42530</v>
      </c>
      <c r="C19" s="14">
        <v>5954</v>
      </c>
      <c r="D19" s="14">
        <v>2567</v>
      </c>
      <c r="E19" s="17">
        <v>1056</v>
      </c>
      <c r="F19" s="81">
        <v>2613</v>
      </c>
      <c r="G19" s="18"/>
      <c r="H19" s="14">
        <v>1080</v>
      </c>
      <c r="I19" s="14">
        <v>1127</v>
      </c>
      <c r="J19" s="16">
        <v>2256</v>
      </c>
      <c r="K19" s="20">
        <f t="shared" si="7"/>
        <v>16653</v>
      </c>
    </row>
    <row r="20" spans="1:11" s="62" customFormat="1" ht="14.25" customHeight="1" thickBot="1" x14ac:dyDescent="0.3">
      <c r="A20" s="35" t="s">
        <v>0</v>
      </c>
      <c r="B20" s="239">
        <f t="shared" si="8"/>
        <v>42531</v>
      </c>
      <c r="C20" s="21">
        <v>6316</v>
      </c>
      <c r="D20" s="21">
        <v>1660</v>
      </c>
      <c r="E20" s="24">
        <v>888</v>
      </c>
      <c r="F20" s="82">
        <v>2459</v>
      </c>
      <c r="G20" s="18"/>
      <c r="H20" s="14">
        <v>914</v>
      </c>
      <c r="I20" s="14">
        <v>986</v>
      </c>
      <c r="J20" s="16">
        <v>1769</v>
      </c>
      <c r="K20" s="20">
        <f>SUM(C20:J20)</f>
        <v>14992</v>
      </c>
    </row>
    <row r="21" spans="1:11" s="62" customFormat="1" ht="14.25" customHeight="1" outlineLevel="1" thickBot="1" x14ac:dyDescent="0.3">
      <c r="A21" s="35" t="s">
        <v>1</v>
      </c>
      <c r="B21" s="252">
        <f t="shared" si="8"/>
        <v>42532</v>
      </c>
      <c r="C21" s="21">
        <v>3970</v>
      </c>
      <c r="D21" s="21"/>
      <c r="E21" s="24"/>
      <c r="F21" s="82"/>
      <c r="G21" s="25">
        <v>2046</v>
      </c>
      <c r="H21" s="21"/>
      <c r="I21" s="21"/>
      <c r="J21" s="23"/>
      <c r="K21" s="20">
        <f>SUM(C21:J21)</f>
        <v>6016</v>
      </c>
    </row>
    <row r="22" spans="1:11" s="62" customFormat="1" ht="14.25" customHeight="1" outlineLevel="1" thickBot="1" x14ac:dyDescent="0.3">
      <c r="A22" s="35" t="s">
        <v>2</v>
      </c>
      <c r="B22" s="238">
        <f t="shared" si="8"/>
        <v>42533</v>
      </c>
      <c r="C22" s="160">
        <v>3759</v>
      </c>
      <c r="D22" s="160"/>
      <c r="E22" s="216"/>
      <c r="F22" s="221"/>
      <c r="G22" s="222">
        <v>1831</v>
      </c>
      <c r="H22" s="27"/>
      <c r="I22" s="27"/>
      <c r="J22" s="29"/>
      <c r="K22" s="84">
        <f t="shared" si="7"/>
        <v>5590</v>
      </c>
    </row>
    <row r="23" spans="1:11" s="62" customFormat="1" ht="14.25" customHeight="1" outlineLevel="1" thickBot="1" x14ac:dyDescent="0.3">
      <c r="A23" s="224" t="s">
        <v>25</v>
      </c>
      <c r="B23" s="337" t="s">
        <v>29</v>
      </c>
      <c r="C23" s="141">
        <f>SUM(C16:C22)</f>
        <v>37122</v>
      </c>
      <c r="D23" s="141">
        <f t="shared" ref="D23:K23" si="9">SUM(D16:D22)</f>
        <v>10331</v>
      </c>
      <c r="E23" s="141">
        <f t="shared" si="9"/>
        <v>4892</v>
      </c>
      <c r="F23" s="141">
        <f t="shared" si="9"/>
        <v>12008</v>
      </c>
      <c r="G23" s="141">
        <f t="shared" si="9"/>
        <v>3877</v>
      </c>
      <c r="H23" s="141">
        <f>SUM(H16:H22)</f>
        <v>5348</v>
      </c>
      <c r="I23" s="141">
        <f t="shared" si="9"/>
        <v>5632</v>
      </c>
      <c r="J23" s="141">
        <f t="shared" si="9"/>
        <v>10604</v>
      </c>
      <c r="K23" s="145">
        <f t="shared" si="9"/>
        <v>89814</v>
      </c>
    </row>
    <row r="24" spans="1:11" s="62" customFormat="1" ht="14.25" customHeight="1" outlineLevel="1" thickBot="1" x14ac:dyDescent="0.3">
      <c r="A24" s="133" t="s">
        <v>27</v>
      </c>
      <c r="B24" s="338"/>
      <c r="C24" s="134">
        <f>AVERAGE(C16:C22)</f>
        <v>5303.1428571428569</v>
      </c>
      <c r="D24" s="134">
        <f t="shared" ref="D24:K24" si="10">AVERAGE(D16:D22)</f>
        <v>2066.1999999999998</v>
      </c>
      <c r="E24" s="134">
        <f t="shared" si="10"/>
        <v>978.4</v>
      </c>
      <c r="F24" s="134">
        <f t="shared" si="10"/>
        <v>2401.6</v>
      </c>
      <c r="G24" s="134">
        <f t="shared" si="10"/>
        <v>1938.5</v>
      </c>
      <c r="H24" s="134">
        <f t="shared" si="10"/>
        <v>1069.5999999999999</v>
      </c>
      <c r="I24" s="134">
        <f t="shared" si="10"/>
        <v>1126.4000000000001</v>
      </c>
      <c r="J24" s="134">
        <f t="shared" si="10"/>
        <v>2120.8000000000002</v>
      </c>
      <c r="K24" s="140">
        <f t="shared" si="10"/>
        <v>12830.571428571429</v>
      </c>
    </row>
    <row r="25" spans="1:11" s="62" customFormat="1" ht="14.25" customHeight="1" thickBot="1" x14ac:dyDescent="0.3">
      <c r="A25" s="36" t="s">
        <v>24</v>
      </c>
      <c r="B25" s="338"/>
      <c r="C25" s="37">
        <f>SUM(C16:C20)</f>
        <v>29393</v>
      </c>
      <c r="D25" s="37">
        <f t="shared" ref="D25:K25" si="11">SUM(D16:D20)</f>
        <v>10331</v>
      </c>
      <c r="E25" s="37">
        <f t="shared" si="11"/>
        <v>4892</v>
      </c>
      <c r="F25" s="37">
        <f t="shared" si="11"/>
        <v>12008</v>
      </c>
      <c r="G25" s="37">
        <f t="shared" si="11"/>
        <v>0</v>
      </c>
      <c r="H25" s="37">
        <f t="shared" si="11"/>
        <v>5348</v>
      </c>
      <c r="I25" s="37">
        <f t="shared" si="11"/>
        <v>5632</v>
      </c>
      <c r="J25" s="37">
        <f t="shared" si="11"/>
        <v>10604</v>
      </c>
      <c r="K25" s="41">
        <f t="shared" si="11"/>
        <v>78208</v>
      </c>
    </row>
    <row r="26" spans="1:11" s="62" customFormat="1" ht="14.25" customHeight="1" thickBot="1" x14ac:dyDescent="0.3">
      <c r="A26" s="36" t="s">
        <v>26</v>
      </c>
      <c r="B26" s="339"/>
      <c r="C26" s="43">
        <f>AVERAGE(C16:C20)</f>
        <v>5878.6</v>
      </c>
      <c r="D26" s="43">
        <f t="shared" ref="D26:K26" si="12">AVERAGE(D16:D20)</f>
        <v>2066.1999999999998</v>
      </c>
      <c r="E26" s="43">
        <f t="shared" si="12"/>
        <v>978.4</v>
      </c>
      <c r="F26" s="43">
        <f t="shared" si="12"/>
        <v>2401.6</v>
      </c>
      <c r="G26" s="43" t="e">
        <f t="shared" si="12"/>
        <v>#DIV/0!</v>
      </c>
      <c r="H26" s="43">
        <v>893</v>
      </c>
      <c r="I26" s="43">
        <f t="shared" si="12"/>
        <v>1126.4000000000001</v>
      </c>
      <c r="J26" s="43">
        <f t="shared" si="12"/>
        <v>2120.8000000000002</v>
      </c>
      <c r="K26" s="48">
        <f t="shared" si="12"/>
        <v>15641.6</v>
      </c>
    </row>
    <row r="27" spans="1:11" s="62" customFormat="1" ht="14.25" customHeight="1" thickBot="1" x14ac:dyDescent="0.3">
      <c r="A27" s="35" t="s">
        <v>3</v>
      </c>
      <c r="B27" s="240">
        <f>B22+1</f>
        <v>42534</v>
      </c>
      <c r="C27" s="14">
        <v>6107</v>
      </c>
      <c r="D27" s="14">
        <v>1782</v>
      </c>
      <c r="E27" s="14">
        <v>1048</v>
      </c>
      <c r="F27" s="15">
        <v>1961</v>
      </c>
      <c r="G27" s="15"/>
      <c r="H27" s="14">
        <v>1093</v>
      </c>
      <c r="I27" s="14">
        <v>1152</v>
      </c>
      <c r="J27" s="16">
        <v>2198</v>
      </c>
      <c r="K27" s="18">
        <f t="shared" ref="K27:K32" si="13">SUM(C27:J27)</f>
        <v>15341</v>
      </c>
    </row>
    <row r="28" spans="1:11" s="62" customFormat="1" ht="14.25" customHeight="1" thickBot="1" x14ac:dyDescent="0.3">
      <c r="A28" s="35" t="s">
        <v>4</v>
      </c>
      <c r="B28" s="241">
        <f>B27+1</f>
        <v>42535</v>
      </c>
      <c r="C28" s="14">
        <v>6968</v>
      </c>
      <c r="D28" s="14">
        <v>2122</v>
      </c>
      <c r="E28" s="14">
        <v>1081</v>
      </c>
      <c r="F28" s="15">
        <v>2490</v>
      </c>
      <c r="G28" s="15"/>
      <c r="H28" s="14">
        <v>1090</v>
      </c>
      <c r="I28" s="14">
        <v>1199</v>
      </c>
      <c r="J28" s="16">
        <v>2377</v>
      </c>
      <c r="K28" s="20">
        <f t="shared" si="13"/>
        <v>17327</v>
      </c>
    </row>
    <row r="29" spans="1:11" s="62" customFormat="1" ht="14.25" customHeight="1" thickBot="1" x14ac:dyDescent="0.3">
      <c r="A29" s="35" t="s">
        <v>5</v>
      </c>
      <c r="B29" s="241">
        <f t="shared" ref="B29:B33" si="14">B28+1</f>
        <v>42536</v>
      </c>
      <c r="C29" s="14">
        <v>8046</v>
      </c>
      <c r="D29" s="14">
        <v>2414</v>
      </c>
      <c r="E29" s="14">
        <v>1112</v>
      </c>
      <c r="F29" s="15">
        <v>3093</v>
      </c>
      <c r="G29" s="15"/>
      <c r="H29" s="14">
        <v>1162</v>
      </c>
      <c r="I29" s="14">
        <v>1181</v>
      </c>
      <c r="J29" s="16">
        <v>2296</v>
      </c>
      <c r="K29" s="20">
        <f t="shared" si="13"/>
        <v>19304</v>
      </c>
    </row>
    <row r="30" spans="1:11" s="62" customFormat="1" ht="14.25" customHeight="1" thickBot="1" x14ac:dyDescent="0.3">
      <c r="A30" s="35" t="s">
        <v>6</v>
      </c>
      <c r="B30" s="241">
        <f t="shared" si="14"/>
        <v>42537</v>
      </c>
      <c r="C30" s="14">
        <v>6921</v>
      </c>
      <c r="D30" s="14">
        <v>2006</v>
      </c>
      <c r="E30" s="14">
        <v>1005</v>
      </c>
      <c r="F30" s="15">
        <v>2542</v>
      </c>
      <c r="G30" s="15"/>
      <c r="H30" s="14">
        <v>1082</v>
      </c>
      <c r="I30" s="14">
        <v>1131</v>
      </c>
      <c r="J30" s="16">
        <v>2085</v>
      </c>
      <c r="K30" s="20">
        <f t="shared" si="13"/>
        <v>16772</v>
      </c>
    </row>
    <row r="31" spans="1:11" s="62" customFormat="1" ht="14.25" customHeight="1" thickBot="1" x14ac:dyDescent="0.3">
      <c r="A31" s="35" t="s">
        <v>0</v>
      </c>
      <c r="B31" s="241">
        <f t="shared" si="14"/>
        <v>42538</v>
      </c>
      <c r="C31" s="21">
        <v>6247</v>
      </c>
      <c r="D31" s="21">
        <v>1660</v>
      </c>
      <c r="E31" s="21">
        <v>970</v>
      </c>
      <c r="F31" s="15">
        <v>2533</v>
      </c>
      <c r="G31" s="15"/>
      <c r="H31" s="14">
        <v>931</v>
      </c>
      <c r="I31" s="14">
        <v>965</v>
      </c>
      <c r="J31" s="16">
        <v>1910</v>
      </c>
      <c r="K31" s="20">
        <f t="shared" si="13"/>
        <v>15216</v>
      </c>
    </row>
    <row r="32" spans="1:11" s="62" customFormat="1" ht="14.25" customHeight="1" outlineLevel="1" thickBot="1" x14ac:dyDescent="0.3">
      <c r="A32" s="35" t="s">
        <v>1</v>
      </c>
      <c r="B32" s="241">
        <f t="shared" si="14"/>
        <v>42539</v>
      </c>
      <c r="C32" s="21">
        <v>5315</v>
      </c>
      <c r="D32" s="21"/>
      <c r="E32" s="21"/>
      <c r="F32" s="22"/>
      <c r="G32" s="22">
        <v>2259</v>
      </c>
      <c r="H32" s="21"/>
      <c r="I32" s="21"/>
      <c r="J32" s="23"/>
      <c r="K32" s="20">
        <f t="shared" si="13"/>
        <v>7574</v>
      </c>
    </row>
    <row r="33" spans="1:12" s="62" customFormat="1" ht="14.25" customHeight="1" outlineLevel="1" thickBot="1" x14ac:dyDescent="0.3">
      <c r="A33" s="35" t="s">
        <v>2</v>
      </c>
      <c r="B33" s="241">
        <f t="shared" si="14"/>
        <v>42540</v>
      </c>
      <c r="C33" s="27">
        <v>4007</v>
      </c>
      <c r="D33" s="27"/>
      <c r="E33" s="27"/>
      <c r="F33" s="28"/>
      <c r="G33" s="28">
        <v>1423</v>
      </c>
      <c r="H33" s="27"/>
      <c r="I33" s="27"/>
      <c r="J33" s="29"/>
      <c r="K33" s="20">
        <f t="shared" ref="K33" si="15">SUM(C33:J33)</f>
        <v>5430</v>
      </c>
    </row>
    <row r="34" spans="1:12" s="62" customFormat="1" ht="14.25" customHeight="1" outlineLevel="1" thickBot="1" x14ac:dyDescent="0.3">
      <c r="A34" s="224" t="s">
        <v>25</v>
      </c>
      <c r="B34" s="337" t="s">
        <v>30</v>
      </c>
      <c r="C34" s="141">
        <f>SUM(C27:C33)</f>
        <v>43611</v>
      </c>
      <c r="D34" s="141">
        <f t="shared" ref="D34:K34" si="16">SUM(D27:D33)</f>
        <v>9984</v>
      </c>
      <c r="E34" s="141">
        <f t="shared" si="16"/>
        <v>5216</v>
      </c>
      <c r="F34" s="141">
        <f t="shared" si="16"/>
        <v>12619</v>
      </c>
      <c r="G34" s="141">
        <f t="shared" si="16"/>
        <v>3682</v>
      </c>
      <c r="H34" s="141">
        <f t="shared" si="16"/>
        <v>5358</v>
      </c>
      <c r="I34" s="141">
        <f t="shared" si="16"/>
        <v>5628</v>
      </c>
      <c r="J34" s="141">
        <f t="shared" si="16"/>
        <v>10866</v>
      </c>
      <c r="K34" s="145">
        <f t="shared" si="16"/>
        <v>96964</v>
      </c>
    </row>
    <row r="35" spans="1:12" s="62" customFormat="1" ht="14.25" customHeight="1" outlineLevel="1" thickBot="1" x14ac:dyDescent="0.3">
      <c r="A35" s="133" t="s">
        <v>27</v>
      </c>
      <c r="B35" s="338"/>
      <c r="C35" s="134">
        <f>AVERAGE(C27:C33)</f>
        <v>6230.1428571428569</v>
      </c>
      <c r="D35" s="134">
        <f t="shared" ref="D35:K35" si="17">AVERAGE(D27:D33)</f>
        <v>1996.8</v>
      </c>
      <c r="E35" s="134">
        <f t="shared" si="17"/>
        <v>1043.2</v>
      </c>
      <c r="F35" s="134">
        <f t="shared" si="17"/>
        <v>2523.8000000000002</v>
      </c>
      <c r="G35" s="134">
        <f t="shared" si="17"/>
        <v>1841</v>
      </c>
      <c r="H35" s="134">
        <f t="shared" si="17"/>
        <v>1071.5999999999999</v>
      </c>
      <c r="I35" s="134">
        <f t="shared" si="17"/>
        <v>1125.5999999999999</v>
      </c>
      <c r="J35" s="134">
        <f t="shared" si="17"/>
        <v>2173.1999999999998</v>
      </c>
      <c r="K35" s="140">
        <f t="shared" si="17"/>
        <v>13852</v>
      </c>
    </row>
    <row r="36" spans="1:12" s="62" customFormat="1" ht="14.25" customHeight="1" thickBot="1" x14ac:dyDescent="0.3">
      <c r="A36" s="36" t="s">
        <v>24</v>
      </c>
      <c r="B36" s="338"/>
      <c r="C36" s="37">
        <f>SUM(C27:C31)</f>
        <v>34289</v>
      </c>
      <c r="D36" s="37">
        <f>SUM(D27:D31)</f>
        <v>9984</v>
      </c>
      <c r="E36" s="37">
        <f t="shared" ref="E36:K36" si="18">SUM(E27:E31)</f>
        <v>5216</v>
      </c>
      <c r="F36" s="37">
        <f t="shared" si="18"/>
        <v>12619</v>
      </c>
      <c r="G36" s="37">
        <f t="shared" si="18"/>
        <v>0</v>
      </c>
      <c r="H36" s="37">
        <f t="shared" si="18"/>
        <v>5358</v>
      </c>
      <c r="I36" s="37">
        <f t="shared" si="18"/>
        <v>5628</v>
      </c>
      <c r="J36" s="37">
        <f t="shared" si="18"/>
        <v>10866</v>
      </c>
      <c r="K36" s="41">
        <f t="shared" si="18"/>
        <v>83960</v>
      </c>
    </row>
    <row r="37" spans="1:12" s="62" customFormat="1" ht="14.25" customHeight="1" thickBot="1" x14ac:dyDescent="0.3">
      <c r="A37" s="36" t="s">
        <v>26</v>
      </c>
      <c r="B37" s="339"/>
      <c r="C37" s="43">
        <f>AVERAGE(C27:C31)</f>
        <v>6857.8</v>
      </c>
      <c r="D37" s="43">
        <f>AVERAGE(D27:D31)</f>
        <v>1996.8</v>
      </c>
      <c r="E37" s="43">
        <f t="shared" ref="E37:K37" si="19">AVERAGE(E27:E31)</f>
        <v>1043.2</v>
      </c>
      <c r="F37" s="43">
        <f t="shared" si="19"/>
        <v>2523.8000000000002</v>
      </c>
      <c r="G37" s="43" t="e">
        <f t="shared" si="19"/>
        <v>#DIV/0!</v>
      </c>
      <c r="H37" s="43">
        <f t="shared" si="19"/>
        <v>1071.5999999999999</v>
      </c>
      <c r="I37" s="43">
        <f t="shared" si="19"/>
        <v>1125.5999999999999</v>
      </c>
      <c r="J37" s="43">
        <f t="shared" si="19"/>
        <v>2173.1999999999998</v>
      </c>
      <c r="K37" s="48">
        <f t="shared" si="19"/>
        <v>16792</v>
      </c>
    </row>
    <row r="38" spans="1:12" s="62" customFormat="1" ht="14.25" customHeight="1" thickBot="1" x14ac:dyDescent="0.3">
      <c r="A38" s="35" t="s">
        <v>3</v>
      </c>
      <c r="B38" s="242">
        <f>B33+1</f>
        <v>42541</v>
      </c>
      <c r="C38" s="14">
        <v>5776</v>
      </c>
      <c r="D38" s="14">
        <v>1810</v>
      </c>
      <c r="E38" s="17">
        <v>1017</v>
      </c>
      <c r="F38" s="155">
        <v>2987</v>
      </c>
      <c r="G38" s="20"/>
      <c r="H38" s="14">
        <v>1032</v>
      </c>
      <c r="I38" s="14">
        <v>1251</v>
      </c>
      <c r="J38" s="16">
        <v>2238</v>
      </c>
      <c r="K38" s="18">
        <f t="shared" ref="K38:K44" si="20">SUM(C38:J38)</f>
        <v>16111</v>
      </c>
    </row>
    <row r="39" spans="1:12" s="62" customFormat="1" ht="14.25" customHeight="1" thickBot="1" x14ac:dyDescent="0.3">
      <c r="A39" s="35" t="s">
        <v>4</v>
      </c>
      <c r="B39" s="243">
        <f>B38+1</f>
        <v>42542</v>
      </c>
      <c r="C39" s="14">
        <v>5802</v>
      </c>
      <c r="D39" s="14">
        <v>2149</v>
      </c>
      <c r="E39" s="17">
        <v>1051</v>
      </c>
      <c r="F39" s="81">
        <v>2512</v>
      </c>
      <c r="G39" s="18"/>
      <c r="H39" s="14">
        <v>1108</v>
      </c>
      <c r="I39" s="14">
        <v>1214</v>
      </c>
      <c r="J39" s="16">
        <v>2265</v>
      </c>
      <c r="K39" s="20">
        <f t="shared" si="20"/>
        <v>16101</v>
      </c>
    </row>
    <row r="40" spans="1:12" s="62" customFormat="1" ht="14.25" customHeight="1" thickBot="1" x14ac:dyDescent="0.3">
      <c r="A40" s="35" t="s">
        <v>5</v>
      </c>
      <c r="B40" s="243">
        <f t="shared" ref="B40:B44" si="21">B39+1</f>
        <v>42543</v>
      </c>
      <c r="C40" s="14">
        <v>6404</v>
      </c>
      <c r="D40" s="14">
        <v>2004</v>
      </c>
      <c r="E40" s="17">
        <v>1063</v>
      </c>
      <c r="F40" s="81">
        <v>2386</v>
      </c>
      <c r="G40" s="18"/>
      <c r="H40" s="14">
        <v>1158</v>
      </c>
      <c r="I40" s="14">
        <v>1172</v>
      </c>
      <c r="J40" s="16">
        <v>2335</v>
      </c>
      <c r="K40" s="20">
        <f t="shared" si="20"/>
        <v>16522</v>
      </c>
    </row>
    <row r="41" spans="1:12" s="62" customFormat="1" ht="14.25" customHeight="1" thickBot="1" x14ac:dyDescent="0.3">
      <c r="A41" s="35" t="s">
        <v>6</v>
      </c>
      <c r="B41" s="243">
        <f t="shared" si="21"/>
        <v>42544</v>
      </c>
      <c r="C41" s="14">
        <v>6155</v>
      </c>
      <c r="D41" s="14">
        <v>1988</v>
      </c>
      <c r="E41" s="17">
        <v>1040</v>
      </c>
      <c r="F41" s="81">
        <v>2355</v>
      </c>
      <c r="G41" s="18"/>
      <c r="H41" s="14">
        <v>1077</v>
      </c>
      <c r="I41" s="14">
        <v>1188</v>
      </c>
      <c r="J41" s="16">
        <v>2155</v>
      </c>
      <c r="K41" s="20">
        <f t="shared" si="20"/>
        <v>15958</v>
      </c>
    </row>
    <row r="42" spans="1:12" s="62" customFormat="1" ht="14.25" customHeight="1" thickBot="1" x14ac:dyDescent="0.3">
      <c r="A42" s="35" t="s">
        <v>0</v>
      </c>
      <c r="B42" s="243">
        <f t="shared" si="21"/>
        <v>42545</v>
      </c>
      <c r="C42" s="21">
        <v>4021</v>
      </c>
      <c r="D42" s="21">
        <v>1065</v>
      </c>
      <c r="E42" s="24">
        <v>886</v>
      </c>
      <c r="F42" s="82">
        <v>2421</v>
      </c>
      <c r="G42" s="18"/>
      <c r="H42" s="14">
        <v>957</v>
      </c>
      <c r="I42" s="14">
        <v>1000</v>
      </c>
      <c r="J42" s="16">
        <v>1879</v>
      </c>
      <c r="K42" s="20">
        <f t="shared" si="20"/>
        <v>12229</v>
      </c>
    </row>
    <row r="43" spans="1:12" s="62" customFormat="1" ht="14.25" customHeight="1" outlineLevel="1" thickBot="1" x14ac:dyDescent="0.3">
      <c r="A43" s="35" t="s">
        <v>1</v>
      </c>
      <c r="B43" s="243">
        <f t="shared" si="21"/>
        <v>42546</v>
      </c>
      <c r="C43" s="21">
        <v>5302</v>
      </c>
      <c r="D43" s="21"/>
      <c r="E43" s="21"/>
      <c r="F43" s="82"/>
      <c r="G43" s="25">
        <v>2678</v>
      </c>
      <c r="H43" s="21"/>
      <c r="I43" s="21"/>
      <c r="J43" s="23"/>
      <c r="K43" s="20">
        <f t="shared" si="20"/>
        <v>7980</v>
      </c>
      <c r="L43" s="159"/>
    </row>
    <row r="44" spans="1:12" s="62" customFormat="1" ht="14.25" customHeight="1" outlineLevel="1" thickBot="1" x14ac:dyDescent="0.3">
      <c r="A44" s="35" t="s">
        <v>2</v>
      </c>
      <c r="B44" s="243">
        <f t="shared" si="21"/>
        <v>42547</v>
      </c>
      <c r="C44" s="27">
        <v>5877</v>
      </c>
      <c r="D44" s="27"/>
      <c r="E44" s="27"/>
      <c r="F44" s="83"/>
      <c r="G44" s="75">
        <v>2340</v>
      </c>
      <c r="H44" s="27"/>
      <c r="I44" s="27"/>
      <c r="J44" s="29"/>
      <c r="K44" s="84">
        <f t="shared" si="20"/>
        <v>8217</v>
      </c>
      <c r="L44" s="159"/>
    </row>
    <row r="45" spans="1:12" s="62" customFormat="1" ht="14.25" customHeight="1" outlineLevel="1" thickBot="1" x14ac:dyDescent="0.3">
      <c r="A45" s="224" t="s">
        <v>25</v>
      </c>
      <c r="B45" s="337" t="s">
        <v>31</v>
      </c>
      <c r="C45" s="141">
        <f t="shared" ref="C45:K45" si="22">SUM(C38:C44)</f>
        <v>39337</v>
      </c>
      <c r="D45" s="141">
        <f t="shared" si="22"/>
        <v>9016</v>
      </c>
      <c r="E45" s="141">
        <f t="shared" si="22"/>
        <v>5057</v>
      </c>
      <c r="F45" s="141">
        <f t="shared" si="22"/>
        <v>12661</v>
      </c>
      <c r="G45" s="141">
        <f t="shared" si="22"/>
        <v>5018</v>
      </c>
      <c r="H45" s="141">
        <f t="shared" si="22"/>
        <v>5332</v>
      </c>
      <c r="I45" s="141">
        <f t="shared" si="22"/>
        <v>5825</v>
      </c>
      <c r="J45" s="141">
        <f t="shared" si="22"/>
        <v>10872</v>
      </c>
      <c r="K45" s="145">
        <f t="shared" si="22"/>
        <v>93118</v>
      </c>
    </row>
    <row r="46" spans="1:12" s="62" customFormat="1" ht="14.25" customHeight="1" outlineLevel="1" thickBot="1" x14ac:dyDescent="0.3">
      <c r="A46" s="133" t="s">
        <v>27</v>
      </c>
      <c r="B46" s="338"/>
      <c r="C46" s="134">
        <f t="shared" ref="C46:K46" si="23">AVERAGE(C38:C44)</f>
        <v>5619.5714285714284</v>
      </c>
      <c r="D46" s="134">
        <f t="shared" si="23"/>
        <v>1803.2</v>
      </c>
      <c r="E46" s="134">
        <f t="shared" si="23"/>
        <v>1011.4</v>
      </c>
      <c r="F46" s="134">
        <f t="shared" si="23"/>
        <v>2532.1999999999998</v>
      </c>
      <c r="G46" s="134">
        <f t="shared" si="23"/>
        <v>2509</v>
      </c>
      <c r="H46" s="134">
        <f t="shared" si="23"/>
        <v>1066.4000000000001</v>
      </c>
      <c r="I46" s="134">
        <f t="shared" si="23"/>
        <v>1165</v>
      </c>
      <c r="J46" s="134">
        <f t="shared" si="23"/>
        <v>2174.4</v>
      </c>
      <c r="K46" s="140">
        <f t="shared" si="23"/>
        <v>13302.571428571429</v>
      </c>
    </row>
    <row r="47" spans="1:12" s="62" customFormat="1" ht="14.25" customHeight="1" thickBot="1" x14ac:dyDescent="0.3">
      <c r="A47" s="36" t="s">
        <v>24</v>
      </c>
      <c r="B47" s="338"/>
      <c r="C47" s="37">
        <f t="shared" ref="C47:K47" si="24">SUM(C38:C42)</f>
        <v>28158</v>
      </c>
      <c r="D47" s="37">
        <f t="shared" si="24"/>
        <v>9016</v>
      </c>
      <c r="E47" s="37">
        <f t="shared" si="24"/>
        <v>5057</v>
      </c>
      <c r="F47" s="37">
        <f t="shared" si="24"/>
        <v>12661</v>
      </c>
      <c r="G47" s="37">
        <f t="shared" si="24"/>
        <v>0</v>
      </c>
      <c r="H47" s="37">
        <f t="shared" si="24"/>
        <v>5332</v>
      </c>
      <c r="I47" s="37">
        <f t="shared" si="24"/>
        <v>5825</v>
      </c>
      <c r="J47" s="37">
        <f t="shared" si="24"/>
        <v>10872</v>
      </c>
      <c r="K47" s="41">
        <f t="shared" si="24"/>
        <v>76921</v>
      </c>
    </row>
    <row r="48" spans="1:12" s="62" customFormat="1" ht="14.25" customHeight="1" thickBot="1" x14ac:dyDescent="0.3">
      <c r="A48" s="36" t="s">
        <v>26</v>
      </c>
      <c r="B48" s="339"/>
      <c r="C48" s="43">
        <f t="shared" ref="C48:K48" si="25">AVERAGE(C38:C42)</f>
        <v>5631.6</v>
      </c>
      <c r="D48" s="43">
        <f t="shared" si="25"/>
        <v>1803.2</v>
      </c>
      <c r="E48" s="43">
        <f t="shared" si="25"/>
        <v>1011.4</v>
      </c>
      <c r="F48" s="43">
        <f t="shared" si="25"/>
        <v>2532.1999999999998</v>
      </c>
      <c r="G48" s="43" t="e">
        <f t="shared" si="25"/>
        <v>#DIV/0!</v>
      </c>
      <c r="H48" s="43">
        <f t="shared" si="25"/>
        <v>1066.4000000000001</v>
      </c>
      <c r="I48" s="43">
        <f t="shared" si="25"/>
        <v>1165</v>
      </c>
      <c r="J48" s="43">
        <f t="shared" si="25"/>
        <v>2174.4</v>
      </c>
      <c r="K48" s="48">
        <f t="shared" si="25"/>
        <v>15384.2</v>
      </c>
    </row>
    <row r="49" spans="1:11" s="62" customFormat="1" ht="14.25" customHeight="1" x14ac:dyDescent="0.25">
      <c r="A49" s="35" t="s">
        <v>3</v>
      </c>
      <c r="B49" s="242">
        <f>B44+1</f>
        <v>42548</v>
      </c>
      <c r="C49" s="20">
        <v>7223</v>
      </c>
      <c r="D49" s="203">
        <v>1985</v>
      </c>
      <c r="E49" s="14">
        <v>1039</v>
      </c>
      <c r="F49" s="15">
        <v>2339</v>
      </c>
      <c r="G49" s="15"/>
      <c r="H49" s="14">
        <v>1128</v>
      </c>
      <c r="I49" s="14">
        <v>1213</v>
      </c>
      <c r="J49" s="204">
        <v>2245</v>
      </c>
      <c r="K49" s="18">
        <f>SUM(C49:J49)</f>
        <v>17172</v>
      </c>
    </row>
    <row r="50" spans="1:11" s="62" customFormat="1" ht="14.25" customHeight="1" x14ac:dyDescent="0.25">
      <c r="A50" s="193" t="s">
        <v>4</v>
      </c>
      <c r="B50" s="243">
        <f>B49+1</f>
        <v>42549</v>
      </c>
      <c r="C50" s="18">
        <v>6637</v>
      </c>
      <c r="D50" s="183">
        <v>2027</v>
      </c>
      <c r="E50" s="14">
        <v>1077</v>
      </c>
      <c r="F50" s="15">
        <v>2493</v>
      </c>
      <c r="G50" s="15"/>
      <c r="H50" s="14">
        <v>1160</v>
      </c>
      <c r="I50" s="14">
        <v>1012</v>
      </c>
      <c r="J50" s="16">
        <v>2283</v>
      </c>
      <c r="K50" s="18">
        <f t="shared" ref="K50:K52" si="26">SUM(C50:J50)</f>
        <v>16689</v>
      </c>
    </row>
    <row r="51" spans="1:11" s="62" customFormat="1" ht="14.25" customHeight="1" x14ac:dyDescent="0.25">
      <c r="A51" s="193" t="s">
        <v>5</v>
      </c>
      <c r="B51" s="243">
        <f t="shared" ref="B51:B55" si="27">B50+1</f>
        <v>42550</v>
      </c>
      <c r="C51" s="18">
        <v>6647</v>
      </c>
      <c r="D51" s="183">
        <v>2113</v>
      </c>
      <c r="E51" s="14">
        <v>1165</v>
      </c>
      <c r="F51" s="15">
        <v>2526</v>
      </c>
      <c r="G51" s="15"/>
      <c r="H51" s="14">
        <v>1101</v>
      </c>
      <c r="I51" s="14">
        <v>1169</v>
      </c>
      <c r="J51" s="16">
        <v>2201</v>
      </c>
      <c r="K51" s="18">
        <f t="shared" si="26"/>
        <v>16922</v>
      </c>
    </row>
    <row r="52" spans="1:11" s="62" customFormat="1" ht="14.25" customHeight="1" thickBot="1" x14ac:dyDescent="0.3">
      <c r="A52" s="193" t="s">
        <v>6</v>
      </c>
      <c r="B52" s="243">
        <f t="shared" si="27"/>
        <v>42551</v>
      </c>
      <c r="C52" s="25">
        <v>6416</v>
      </c>
      <c r="D52" s="183">
        <v>1823</v>
      </c>
      <c r="E52" s="14">
        <v>972</v>
      </c>
      <c r="F52" s="15">
        <v>2654</v>
      </c>
      <c r="G52" s="15"/>
      <c r="H52" s="14">
        <v>1147</v>
      </c>
      <c r="I52" s="14">
        <v>1154</v>
      </c>
      <c r="J52" s="16">
        <v>2187</v>
      </c>
      <c r="K52" s="18">
        <f t="shared" si="26"/>
        <v>16353</v>
      </c>
    </row>
    <row r="53" spans="1:11" s="62" customFormat="1" ht="14.25" hidden="1" customHeight="1" x14ac:dyDescent="0.25">
      <c r="A53" s="35" t="s">
        <v>0</v>
      </c>
      <c r="B53" s="245">
        <f t="shared" si="27"/>
        <v>42552</v>
      </c>
      <c r="C53" s="14"/>
      <c r="D53" s="14"/>
      <c r="E53" s="21"/>
      <c r="F53" s="15"/>
      <c r="G53" s="15"/>
      <c r="H53" s="14"/>
      <c r="I53" s="14"/>
      <c r="J53" s="16"/>
      <c r="K53" s="18"/>
    </row>
    <row r="54" spans="1:11" s="62" customFormat="1" ht="14.25" hidden="1" customHeight="1" outlineLevel="1" x14ac:dyDescent="0.25">
      <c r="A54" s="35" t="s">
        <v>1</v>
      </c>
      <c r="B54" s="245">
        <f t="shared" si="27"/>
        <v>42553</v>
      </c>
      <c r="C54" s="21"/>
      <c r="D54" s="21"/>
      <c r="E54" s="21"/>
      <c r="F54" s="22"/>
      <c r="G54" s="22"/>
      <c r="H54" s="21"/>
      <c r="I54" s="21"/>
      <c r="J54" s="23"/>
      <c r="K54" s="18"/>
    </row>
    <row r="55" spans="1:11" s="62" customFormat="1" ht="14.25" hidden="1" customHeight="1" outlineLevel="1" thickBot="1" x14ac:dyDescent="0.3">
      <c r="A55" s="193" t="s">
        <v>2</v>
      </c>
      <c r="B55" s="245">
        <f t="shared" si="27"/>
        <v>42554</v>
      </c>
      <c r="C55" s="27"/>
      <c r="D55" s="27"/>
      <c r="E55" s="27"/>
      <c r="F55" s="28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24" t="s">
        <v>25</v>
      </c>
      <c r="B56" s="337" t="s">
        <v>32</v>
      </c>
      <c r="C56" s="141">
        <f>SUM(C49:C55)</f>
        <v>26923</v>
      </c>
      <c r="D56" s="141">
        <f t="shared" ref="D56:K56" si="28">SUM(D49:D55)</f>
        <v>7948</v>
      </c>
      <c r="E56" s="141">
        <f t="shared" si="28"/>
        <v>4253</v>
      </c>
      <c r="F56" s="141">
        <f t="shared" si="28"/>
        <v>10012</v>
      </c>
      <c r="G56" s="141">
        <f t="shared" si="28"/>
        <v>0</v>
      </c>
      <c r="H56" s="141">
        <f t="shared" si="28"/>
        <v>4536</v>
      </c>
      <c r="I56" s="141">
        <f t="shared" si="28"/>
        <v>4548</v>
      </c>
      <c r="J56" s="141">
        <f t="shared" si="28"/>
        <v>8916</v>
      </c>
      <c r="K56" s="141">
        <f t="shared" si="28"/>
        <v>67136</v>
      </c>
    </row>
    <row r="57" spans="1:11" s="62" customFormat="1" ht="14.25" customHeight="1" outlineLevel="1" thickBot="1" x14ac:dyDescent="0.3">
      <c r="A57" s="133" t="s">
        <v>27</v>
      </c>
      <c r="B57" s="338"/>
      <c r="C57" s="134">
        <f t="shared" ref="C57" si="29">AVERAGE(C49:C55)</f>
        <v>6730.75</v>
      </c>
      <c r="D57" s="134">
        <f t="shared" ref="D57:K57" si="30">AVERAGE(D49:D55)</f>
        <v>1987</v>
      </c>
      <c r="E57" s="134">
        <f t="shared" si="30"/>
        <v>1063.25</v>
      </c>
      <c r="F57" s="134">
        <f t="shared" si="30"/>
        <v>2503</v>
      </c>
      <c r="G57" s="134" t="e">
        <f t="shared" si="30"/>
        <v>#DIV/0!</v>
      </c>
      <c r="H57" s="134">
        <f t="shared" si="30"/>
        <v>1134</v>
      </c>
      <c r="I57" s="134">
        <f t="shared" si="30"/>
        <v>1137</v>
      </c>
      <c r="J57" s="134">
        <f t="shared" si="30"/>
        <v>2229</v>
      </c>
      <c r="K57" s="134">
        <f t="shared" si="30"/>
        <v>16784</v>
      </c>
    </row>
    <row r="58" spans="1:11" s="62" customFormat="1" ht="14.25" customHeight="1" thickBot="1" x14ac:dyDescent="0.3">
      <c r="A58" s="36" t="s">
        <v>24</v>
      </c>
      <c r="B58" s="338"/>
      <c r="C58" s="37">
        <f t="shared" ref="C58" si="31">SUM(C49:C53)</f>
        <v>26923</v>
      </c>
      <c r="D58" s="37">
        <f t="shared" ref="D58:K58" si="32">SUM(D49:D53)</f>
        <v>7948</v>
      </c>
      <c r="E58" s="37">
        <f t="shared" si="32"/>
        <v>4253</v>
      </c>
      <c r="F58" s="37">
        <f t="shared" si="32"/>
        <v>10012</v>
      </c>
      <c r="G58" s="37">
        <f t="shared" si="32"/>
        <v>0</v>
      </c>
      <c r="H58" s="37">
        <f t="shared" si="32"/>
        <v>4536</v>
      </c>
      <c r="I58" s="37">
        <f t="shared" si="32"/>
        <v>4548</v>
      </c>
      <c r="J58" s="37">
        <f t="shared" si="32"/>
        <v>8916</v>
      </c>
      <c r="K58" s="37">
        <f t="shared" si="32"/>
        <v>67136</v>
      </c>
    </row>
    <row r="59" spans="1:11" s="62" customFormat="1" ht="14.25" customHeight="1" thickBot="1" x14ac:dyDescent="0.3">
      <c r="A59" s="36" t="s">
        <v>26</v>
      </c>
      <c r="B59" s="339"/>
      <c r="C59" s="43">
        <f t="shared" ref="C59" si="33">AVERAGE(C49:C53)</f>
        <v>6730.75</v>
      </c>
      <c r="D59" s="43">
        <f t="shared" ref="D59:K59" si="34">AVERAGE(D49:D53)</f>
        <v>1987</v>
      </c>
      <c r="E59" s="43">
        <f t="shared" si="34"/>
        <v>1063.25</v>
      </c>
      <c r="F59" s="43">
        <f t="shared" si="34"/>
        <v>2503</v>
      </c>
      <c r="G59" s="43" t="e">
        <f t="shared" si="34"/>
        <v>#DIV/0!</v>
      </c>
      <c r="H59" s="43">
        <f t="shared" si="34"/>
        <v>1134</v>
      </c>
      <c r="I59" s="43">
        <f t="shared" si="34"/>
        <v>1137</v>
      </c>
      <c r="J59" s="43">
        <f t="shared" si="34"/>
        <v>2229</v>
      </c>
      <c r="K59" s="43">
        <f t="shared" si="34"/>
        <v>16784</v>
      </c>
    </row>
    <row r="60" spans="1:11" s="62" customFormat="1" ht="14.25" hidden="1" customHeight="1" x14ac:dyDescent="0.25">
      <c r="A60" s="193" t="s">
        <v>3</v>
      </c>
      <c r="B60" s="242">
        <f>B55+1</f>
        <v>42555</v>
      </c>
      <c r="C60" s="14"/>
      <c r="D60" s="14"/>
      <c r="E60" s="14"/>
      <c r="F60" s="15"/>
      <c r="G60" s="15"/>
      <c r="H60" s="14"/>
      <c r="I60" s="14"/>
      <c r="J60" s="16"/>
      <c r="K60" s="18"/>
    </row>
    <row r="61" spans="1:11" s="62" customFormat="1" ht="14.25" hidden="1" customHeight="1" thickBot="1" x14ac:dyDescent="0.3">
      <c r="A61" s="193" t="s">
        <v>4</v>
      </c>
      <c r="B61" s="243">
        <f>B60+1</f>
        <v>42556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62" customFormat="1" ht="14.25" hidden="1" customHeight="1" thickBot="1" x14ac:dyDescent="0.3">
      <c r="A62" s="193"/>
      <c r="B62" s="24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customHeight="1" thickBot="1" x14ac:dyDescent="0.3">
      <c r="A63" s="193"/>
      <c r="B63" s="24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customHeight="1" thickBot="1" x14ac:dyDescent="0.3">
      <c r="A64" s="35"/>
      <c r="B64" s="24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customHeight="1" outlineLevel="1" thickBot="1" x14ac:dyDescent="0.3">
      <c r="A65" s="35"/>
      <c r="B65" s="24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6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4.25" hidden="1" customHeight="1" outlineLevel="1" thickBot="1" x14ac:dyDescent="0.3">
      <c r="A67" s="224" t="s">
        <v>25</v>
      </c>
      <c r="B67" s="337" t="s">
        <v>37</v>
      </c>
      <c r="C67" s="141">
        <f>SUM(C60:C66)</f>
        <v>0</v>
      </c>
      <c r="D67" s="141">
        <f t="shared" ref="D67:K67" si="35">SUM(D60:D66)</f>
        <v>0</v>
      </c>
      <c r="E67" s="141">
        <f t="shared" si="35"/>
        <v>0</v>
      </c>
      <c r="F67" s="141">
        <f t="shared" si="35"/>
        <v>0</v>
      </c>
      <c r="G67" s="141">
        <f t="shared" si="35"/>
        <v>0</v>
      </c>
      <c r="H67" s="141">
        <f t="shared" si="35"/>
        <v>0</v>
      </c>
      <c r="I67" s="141">
        <f t="shared" si="35"/>
        <v>0</v>
      </c>
      <c r="J67" s="141">
        <f t="shared" si="35"/>
        <v>0</v>
      </c>
      <c r="K67" s="141">
        <f t="shared" si="35"/>
        <v>0</v>
      </c>
    </row>
    <row r="68" spans="1:15" s="62" customFormat="1" ht="15.7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ref="D68:K68" si="36">AVERAGE(D60:D66)</f>
        <v>#DIV/0!</v>
      </c>
      <c r="E68" s="134" t="e">
        <f t="shared" si="36"/>
        <v>#DIV/0!</v>
      </c>
      <c r="F68" s="134" t="e">
        <f t="shared" si="36"/>
        <v>#DIV/0!</v>
      </c>
      <c r="G68" s="134" t="e">
        <f t="shared" si="36"/>
        <v>#DIV/0!</v>
      </c>
      <c r="H68" s="134" t="e">
        <f t="shared" si="36"/>
        <v>#DIV/0!</v>
      </c>
      <c r="I68" s="134" t="e">
        <f t="shared" si="36"/>
        <v>#DIV/0!</v>
      </c>
      <c r="J68" s="134" t="e">
        <f t="shared" si="36"/>
        <v>#DIV/0!</v>
      </c>
      <c r="K68" s="134" t="e">
        <f t="shared" si="36"/>
        <v>#DIV/0!</v>
      </c>
    </row>
    <row r="69" spans="1:15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ref="D69:K69" si="37">SUM(D60:D64)</f>
        <v>0</v>
      </c>
      <c r="E69" s="37">
        <f t="shared" si="37"/>
        <v>0</v>
      </c>
      <c r="F69" s="37">
        <f t="shared" si="37"/>
        <v>0</v>
      </c>
      <c r="G69" s="37">
        <f t="shared" si="37"/>
        <v>0</v>
      </c>
      <c r="H69" s="37">
        <f t="shared" si="37"/>
        <v>0</v>
      </c>
      <c r="I69" s="37">
        <f t="shared" si="37"/>
        <v>0</v>
      </c>
      <c r="J69" s="37">
        <f t="shared" si="37"/>
        <v>0</v>
      </c>
      <c r="K69" s="37">
        <f t="shared" si="37"/>
        <v>0</v>
      </c>
    </row>
    <row r="70" spans="1:15" s="62" customFormat="1" ht="15.7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ref="D70:K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  <c r="K70" s="43" t="e">
        <f t="shared" si="38"/>
        <v>#DIV/0!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62"/>
      <c r="B72" s="51" t="s">
        <v>8</v>
      </c>
      <c r="C72" s="52" t="s">
        <v>9</v>
      </c>
      <c r="D72" s="52" t="s">
        <v>10</v>
      </c>
      <c r="E72" s="78"/>
      <c r="F72" s="351" t="s">
        <v>69</v>
      </c>
      <c r="G72" s="364"/>
      <c r="H72" s="365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3">
        <f>SUM(C58:G58, C47:G47, C36:G36, C25:G25, C14:G14, C69:G69 )</f>
        <v>253753</v>
      </c>
      <c r="C73" s="80">
        <f>SUM(H58:H58, H47:H47, H36:H36, H25:H25, H14:H14, H69:H69)</f>
        <v>23462</v>
      </c>
      <c r="D73" s="80">
        <f>SUM(I58:J58, I47:J47, I36:J36, I25:J25, I14:J14, I69:J69)</f>
        <v>72764</v>
      </c>
      <c r="E73" s="79"/>
      <c r="F73" s="329" t="s">
        <v>34</v>
      </c>
      <c r="G73" s="330"/>
      <c r="H73" s="125">
        <f>SUM(K14, K25, K36, K47, K58, K69)</f>
        <v>351912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1">
        <f>SUM(C56:G56, C45:G45, C34:G34, C23:G23, C12:G12, C67:G67  )</f>
        <v>304855</v>
      </c>
      <c r="C74" s="50">
        <f>SUM(H56:H56, H45:H45, H34:H34, H23:H23, H12:H12, H67:H67 )</f>
        <v>23462</v>
      </c>
      <c r="D74" s="50">
        <f>SUM(I56:J56, I45:J45, I34:J34, I23:J23, I12:J12, I67:J67)</f>
        <v>72764</v>
      </c>
      <c r="E74" s="79"/>
      <c r="F74" s="329" t="s">
        <v>33</v>
      </c>
      <c r="G74" s="330"/>
      <c r="H74" s="126">
        <f>SUM(K56, K45, K34, K23, K12, K67)</f>
        <v>401081</v>
      </c>
      <c r="I74" s="79"/>
      <c r="J74" s="79"/>
      <c r="K74" s="79"/>
      <c r="L74" s="79"/>
    </row>
    <row r="75" spans="1:15" ht="30" customHeight="1" x14ac:dyDescent="0.25">
      <c r="F75" s="329" t="s">
        <v>26</v>
      </c>
      <c r="G75" s="330"/>
      <c r="H75" s="126">
        <f>AVERAGE(K14, K25, K36, K47, K58, K69)</f>
        <v>58652</v>
      </c>
    </row>
    <row r="76" spans="1:15" ht="30" customHeight="1" x14ac:dyDescent="0.25">
      <c r="F76" s="329" t="s">
        <v>72</v>
      </c>
      <c r="G76" s="330"/>
      <c r="H76" s="125">
        <f>AVERAGE(K56, K45, K34, K23, K12, K67)</f>
        <v>66846.833333333328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" formulaRange="1"/>
    <ignoredError sqref="C13:J13" evalError="1" emptyCellReference="1"/>
    <ignoredError sqref="C23:J24 C56:J57 C34:G35 I34:J37 H14:J15 I25:J26 H45:J48 C58:F58 H58:J59 D59:F59 K15" evalError="1"/>
    <ignoredError sqref="H34:H37 C15:G15 C25:H26 C36:G37 C45:G48 G58:G59 C59 C14 E14:G14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49" activePane="bottomRight" state="frozen"/>
      <selection pane="topRight" activeCell="C1" sqref="C1"/>
      <selection pane="bottomLeft" activeCell="A5" sqref="A5"/>
      <selection pane="bottomRight" activeCell="F49" sqref="F49:F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5"/>
      <c r="C1" s="354" t="s">
        <v>10</v>
      </c>
      <c r="D1" s="356"/>
      <c r="E1" s="354" t="s">
        <v>16</v>
      </c>
      <c r="F1" s="349"/>
      <c r="G1" s="360" t="s">
        <v>23</v>
      </c>
    </row>
    <row r="2" spans="1:8" ht="14.25" customHeight="1" thickBot="1" x14ac:dyDescent="0.3">
      <c r="A2" s="34"/>
      <c r="B2" s="236"/>
      <c r="C2" s="355"/>
      <c r="D2" s="357"/>
      <c r="E2" s="355"/>
      <c r="F2" s="350"/>
      <c r="G2" s="361"/>
    </row>
    <row r="3" spans="1:8" ht="14.25" customHeight="1" x14ac:dyDescent="0.25">
      <c r="A3" s="331" t="s">
        <v>61</v>
      </c>
      <c r="B3" s="333" t="s">
        <v>62</v>
      </c>
      <c r="C3" s="344" t="s">
        <v>50</v>
      </c>
      <c r="D3" s="377" t="s">
        <v>51</v>
      </c>
      <c r="E3" s="344" t="s">
        <v>64</v>
      </c>
      <c r="F3" s="342" t="s">
        <v>51</v>
      </c>
      <c r="G3" s="361"/>
    </row>
    <row r="4" spans="1:8" ht="14.25" customHeight="1" thickBot="1" x14ac:dyDescent="0.3">
      <c r="A4" s="332"/>
      <c r="B4" s="334"/>
      <c r="C4" s="345"/>
      <c r="D4" s="378"/>
      <c r="E4" s="345"/>
      <c r="F4" s="343"/>
      <c r="G4" s="361"/>
    </row>
    <row r="5" spans="1:8" s="61" customFormat="1" ht="14.25" hidden="1" customHeight="1" thickBot="1" x14ac:dyDescent="0.3">
      <c r="A5" s="35" t="s">
        <v>3</v>
      </c>
      <c r="B5" s="237"/>
      <c r="C5" s="14"/>
      <c r="D5" s="81"/>
      <c r="E5" s="21"/>
      <c r="F5" s="22"/>
      <c r="G5" s="20"/>
    </row>
    <row r="6" spans="1:8" s="61" customFormat="1" ht="14.25" hidden="1" customHeight="1" thickBot="1" x14ac:dyDescent="0.3">
      <c r="A6" s="35" t="s">
        <v>4</v>
      </c>
      <c r="B6" s="252"/>
      <c r="C6" s="14"/>
      <c r="D6" s="81"/>
      <c r="E6" s="21"/>
      <c r="F6" s="22"/>
      <c r="G6" s="20"/>
    </row>
    <row r="7" spans="1:8" s="61" customFormat="1" ht="14.25" customHeight="1" thickBot="1" x14ac:dyDescent="0.3">
      <c r="A7" s="35" t="s">
        <v>5</v>
      </c>
      <c r="B7" s="252">
        <v>42522</v>
      </c>
      <c r="C7" s="14">
        <v>1261</v>
      </c>
      <c r="D7" s="81">
        <v>1222</v>
      </c>
      <c r="E7" s="21">
        <v>832</v>
      </c>
      <c r="F7" s="22">
        <v>744</v>
      </c>
      <c r="G7" s="20">
        <f t="shared" ref="G7:G10" si="0">SUM(C7:F7)</f>
        <v>4059</v>
      </c>
    </row>
    <row r="8" spans="1:8" s="61" customFormat="1" ht="14.25" customHeight="1" thickBot="1" x14ac:dyDescent="0.3">
      <c r="A8" s="35" t="s">
        <v>6</v>
      </c>
      <c r="B8" s="252">
        <f>B7+1</f>
        <v>42523</v>
      </c>
      <c r="C8" s="14">
        <v>1251</v>
      </c>
      <c r="D8" s="81">
        <v>1180</v>
      </c>
      <c r="E8" s="21">
        <v>815</v>
      </c>
      <c r="F8" s="22">
        <v>841</v>
      </c>
      <c r="G8" s="20">
        <f t="shared" si="0"/>
        <v>4087</v>
      </c>
      <c r="H8" s="194"/>
    </row>
    <row r="9" spans="1:8" s="61" customFormat="1" ht="14.25" customHeight="1" thickBot="1" x14ac:dyDescent="0.3">
      <c r="A9" s="35" t="s">
        <v>0</v>
      </c>
      <c r="B9" s="252">
        <f t="shared" ref="B9:B11" si="1">B8+1</f>
        <v>42524</v>
      </c>
      <c r="C9" s="14">
        <v>1022</v>
      </c>
      <c r="D9" s="81">
        <v>1108</v>
      </c>
      <c r="E9" s="21">
        <v>670</v>
      </c>
      <c r="F9" s="22">
        <v>825</v>
      </c>
      <c r="G9" s="20">
        <f t="shared" si="0"/>
        <v>3625</v>
      </c>
      <c r="H9" s="194"/>
    </row>
    <row r="10" spans="1:8" s="61" customFormat="1" ht="14.25" customHeight="1" outlineLevel="1" thickBot="1" x14ac:dyDescent="0.3">
      <c r="A10" s="35" t="s">
        <v>1</v>
      </c>
      <c r="B10" s="252">
        <f t="shared" si="1"/>
        <v>42525</v>
      </c>
      <c r="C10" s="21"/>
      <c r="D10" s="82">
        <v>587</v>
      </c>
      <c r="E10" s="21"/>
      <c r="F10" s="22">
        <v>592</v>
      </c>
      <c r="G10" s="20">
        <f t="shared" si="0"/>
        <v>1179</v>
      </c>
      <c r="H10" s="194"/>
    </row>
    <row r="11" spans="1:8" s="61" customFormat="1" ht="14.25" customHeight="1" outlineLevel="1" thickBot="1" x14ac:dyDescent="0.3">
      <c r="A11" s="35" t="s">
        <v>2</v>
      </c>
      <c r="B11" s="252">
        <f t="shared" si="1"/>
        <v>42526</v>
      </c>
      <c r="C11" s="27"/>
      <c r="D11" s="83">
        <v>321</v>
      </c>
      <c r="E11" s="27"/>
      <c r="F11" s="28">
        <v>419</v>
      </c>
      <c r="G11" s="20">
        <f t="shared" ref="G11" si="2">SUM(C11:F11)</f>
        <v>740</v>
      </c>
      <c r="H11" s="194"/>
    </row>
    <row r="12" spans="1:8" s="62" customFormat="1" ht="14.25" customHeight="1" outlineLevel="1" thickBot="1" x14ac:dyDescent="0.3">
      <c r="A12" s="224" t="s">
        <v>25</v>
      </c>
      <c r="B12" s="337" t="s">
        <v>28</v>
      </c>
      <c r="C12" s="141">
        <f>SUM(C5:C11)</f>
        <v>3534</v>
      </c>
      <c r="D12" s="149">
        <f>SUM(D5:D11)</f>
        <v>4418</v>
      </c>
      <c r="E12" s="141">
        <f>SUM(E5:E11)</f>
        <v>2317</v>
      </c>
      <c r="F12" s="141">
        <f>SUM(F5:F11)</f>
        <v>3421</v>
      </c>
      <c r="G12" s="145">
        <f>SUM(G5:G11)</f>
        <v>13690</v>
      </c>
    </row>
    <row r="13" spans="1:8" s="62" customFormat="1" ht="14.25" customHeight="1" outlineLevel="1" thickBot="1" x14ac:dyDescent="0.3">
      <c r="A13" s="133" t="s">
        <v>27</v>
      </c>
      <c r="B13" s="338"/>
      <c r="C13" s="134">
        <f>AVERAGE(C5:C11)</f>
        <v>1178</v>
      </c>
      <c r="D13" s="150">
        <f>AVERAGE(D5:D11)</f>
        <v>883.6</v>
      </c>
      <c r="E13" s="134">
        <f>AVERAGE(E5:E11)</f>
        <v>772.33333333333337</v>
      </c>
      <c r="F13" s="134">
        <f>AVERAGE(F5:F11)</f>
        <v>684.2</v>
      </c>
      <c r="G13" s="140">
        <f>AVERAGE(G5:G11)</f>
        <v>2738</v>
      </c>
    </row>
    <row r="14" spans="1:8" s="62" customFormat="1" ht="14.25" customHeight="1" thickBot="1" x14ac:dyDescent="0.3">
      <c r="A14" s="36" t="s">
        <v>24</v>
      </c>
      <c r="B14" s="338"/>
      <c r="C14" s="37">
        <f>SUM(C5:C9)</f>
        <v>3534</v>
      </c>
      <c r="D14" s="37">
        <f>SUM(D5:D9)</f>
        <v>3510</v>
      </c>
      <c r="E14" s="37">
        <f>SUM(E5:E9)</f>
        <v>2317</v>
      </c>
      <c r="F14" s="37">
        <f>SUM(F5:F9)</f>
        <v>2410</v>
      </c>
      <c r="G14" s="37">
        <f>SUM(G5:G9)</f>
        <v>11771</v>
      </c>
    </row>
    <row r="15" spans="1:8" s="62" customFormat="1" ht="14.25" customHeight="1" thickBot="1" x14ac:dyDescent="0.3">
      <c r="A15" s="36" t="s">
        <v>26</v>
      </c>
      <c r="B15" s="338"/>
      <c r="C15" s="43">
        <f>AVERAGE(C5:C9)</f>
        <v>1178</v>
      </c>
      <c r="D15" s="43">
        <f>AVERAGE(D5:D9)</f>
        <v>1170</v>
      </c>
      <c r="E15" s="43">
        <f>AVERAGE(E5:E9)</f>
        <v>772.33333333333337</v>
      </c>
      <c r="F15" s="43">
        <f>AVERAGE(F5:F9)</f>
        <v>803.33333333333337</v>
      </c>
      <c r="G15" s="43">
        <f>AVERAGE(G5:G9)</f>
        <v>3923.6666666666665</v>
      </c>
    </row>
    <row r="16" spans="1:8" s="62" customFormat="1" ht="14.25" customHeight="1" thickBot="1" x14ac:dyDescent="0.3">
      <c r="A16" s="35" t="s">
        <v>3</v>
      </c>
      <c r="B16" s="237">
        <f>B11+1</f>
        <v>42527</v>
      </c>
      <c r="C16" s="14">
        <v>1162</v>
      </c>
      <c r="D16" s="14">
        <v>1181</v>
      </c>
      <c r="E16" s="15">
        <v>848</v>
      </c>
      <c r="F16" s="15">
        <v>901</v>
      </c>
      <c r="G16" s="18">
        <f>SUM(C16:F16)</f>
        <v>4092</v>
      </c>
    </row>
    <row r="17" spans="1:8" s="62" customFormat="1" ht="14.25" customHeight="1" thickBot="1" x14ac:dyDescent="0.3">
      <c r="A17" s="35" t="s">
        <v>4</v>
      </c>
      <c r="B17" s="238">
        <f>B16+1</f>
        <v>42528</v>
      </c>
      <c r="C17" s="14">
        <v>1311</v>
      </c>
      <c r="D17" s="21">
        <v>1167</v>
      </c>
      <c r="E17" s="22">
        <v>853</v>
      </c>
      <c r="F17" s="22">
        <v>840</v>
      </c>
      <c r="G17" s="20">
        <f t="shared" ref="G17:G22" si="3">SUM(C17:F17)</f>
        <v>4171</v>
      </c>
    </row>
    <row r="18" spans="1:8" s="62" customFormat="1" ht="14.25" customHeight="1" thickBot="1" x14ac:dyDescent="0.3">
      <c r="A18" s="35" t="s">
        <v>5</v>
      </c>
      <c r="B18" s="238">
        <f t="shared" ref="B18:B22" si="4">B17+1</f>
        <v>42529</v>
      </c>
      <c r="C18" s="14">
        <v>1156</v>
      </c>
      <c r="D18" s="21">
        <v>992</v>
      </c>
      <c r="E18" s="22">
        <v>753</v>
      </c>
      <c r="F18" s="22">
        <v>853</v>
      </c>
      <c r="G18" s="20">
        <f t="shared" si="3"/>
        <v>3754</v>
      </c>
    </row>
    <row r="19" spans="1:8" s="62" customFormat="1" ht="14.25" customHeight="1" thickBot="1" x14ac:dyDescent="0.3">
      <c r="A19" s="35" t="s">
        <v>6</v>
      </c>
      <c r="B19" s="239">
        <f t="shared" si="4"/>
        <v>42530</v>
      </c>
      <c r="C19" s="14">
        <v>1273</v>
      </c>
      <c r="D19" s="21">
        <v>1127</v>
      </c>
      <c r="E19" s="22">
        <v>787</v>
      </c>
      <c r="F19" s="22">
        <v>742</v>
      </c>
      <c r="G19" s="20">
        <f t="shared" si="3"/>
        <v>3929</v>
      </c>
    </row>
    <row r="20" spans="1:8" s="62" customFormat="1" ht="14.25" customHeight="1" thickBot="1" x14ac:dyDescent="0.3">
      <c r="A20" s="35" t="s">
        <v>0</v>
      </c>
      <c r="B20" s="239">
        <f t="shared" si="4"/>
        <v>42531</v>
      </c>
      <c r="C20" s="14">
        <v>1006</v>
      </c>
      <c r="D20" s="21">
        <v>994</v>
      </c>
      <c r="E20" s="22">
        <v>798</v>
      </c>
      <c r="F20" s="22">
        <v>956</v>
      </c>
      <c r="G20" s="20">
        <f t="shared" si="3"/>
        <v>3754</v>
      </c>
    </row>
    <row r="21" spans="1:8" s="62" customFormat="1" ht="14.25" customHeight="1" outlineLevel="1" thickBot="1" x14ac:dyDescent="0.3">
      <c r="A21" s="35" t="s">
        <v>1</v>
      </c>
      <c r="B21" s="252">
        <f t="shared" si="4"/>
        <v>42532</v>
      </c>
      <c r="C21" s="21"/>
      <c r="D21" s="21">
        <v>423</v>
      </c>
      <c r="E21" s="22"/>
      <c r="F21" s="22">
        <v>524</v>
      </c>
      <c r="G21" s="20">
        <f t="shared" si="3"/>
        <v>947</v>
      </c>
      <c r="H21" s="197"/>
    </row>
    <row r="22" spans="1:8" s="62" customFormat="1" ht="14.25" customHeight="1" outlineLevel="1" thickBot="1" x14ac:dyDescent="0.3">
      <c r="A22" s="35" t="s">
        <v>2</v>
      </c>
      <c r="B22" s="238">
        <f t="shared" si="4"/>
        <v>42533</v>
      </c>
      <c r="C22" s="27"/>
      <c r="D22" s="27">
        <v>693</v>
      </c>
      <c r="E22" s="28"/>
      <c r="F22" s="28">
        <v>1030</v>
      </c>
      <c r="G22" s="84">
        <f t="shared" si="3"/>
        <v>1723</v>
      </c>
    </row>
    <row r="23" spans="1:8" s="62" customFormat="1" ht="14.25" customHeight="1" outlineLevel="1" thickBot="1" x14ac:dyDescent="0.3">
      <c r="A23" s="224" t="s">
        <v>25</v>
      </c>
      <c r="B23" s="337" t="s">
        <v>29</v>
      </c>
      <c r="C23" s="141">
        <f>SUM(C16:C22)</f>
        <v>5908</v>
      </c>
      <c r="D23" s="141">
        <f t="shared" ref="D23:F23" si="5">SUM(D16:D22)</f>
        <v>6577</v>
      </c>
      <c r="E23" s="141">
        <f t="shared" si="5"/>
        <v>4039</v>
      </c>
      <c r="F23" s="141">
        <f t="shared" si="5"/>
        <v>5846</v>
      </c>
      <c r="G23" s="141">
        <f t="shared" ref="G23" si="6">SUM(G16:G22)</f>
        <v>22370</v>
      </c>
    </row>
    <row r="24" spans="1:8" s="62" customFormat="1" ht="14.25" customHeight="1" outlineLevel="1" thickBot="1" x14ac:dyDescent="0.3">
      <c r="A24" s="133" t="s">
        <v>27</v>
      </c>
      <c r="B24" s="338"/>
      <c r="C24" s="134">
        <f>AVERAGE(C16:C22)</f>
        <v>1181.5999999999999</v>
      </c>
      <c r="D24" s="134">
        <f t="shared" ref="D24:F24" si="7">AVERAGE(D16:D22)</f>
        <v>939.57142857142856</v>
      </c>
      <c r="E24" s="134">
        <f t="shared" si="7"/>
        <v>807.8</v>
      </c>
      <c r="F24" s="134">
        <f t="shared" si="7"/>
        <v>835.14285714285711</v>
      </c>
      <c r="G24" s="134">
        <f t="shared" ref="G24" si="8">AVERAGE(G16:G22)</f>
        <v>3195.7142857142858</v>
      </c>
    </row>
    <row r="25" spans="1:8" s="62" customFormat="1" ht="14.25" customHeight="1" thickBot="1" x14ac:dyDescent="0.3">
      <c r="A25" s="36" t="s">
        <v>24</v>
      </c>
      <c r="B25" s="338"/>
      <c r="C25" s="37">
        <f>SUM(C16:C20)</f>
        <v>5908</v>
      </c>
      <c r="D25" s="37">
        <f>SUM(D16:D20)</f>
        <v>5461</v>
      </c>
      <c r="E25" s="37">
        <f>SUM(E16:E20)</f>
        <v>4039</v>
      </c>
      <c r="F25" s="37">
        <f>SUM(F16:F20)</f>
        <v>4292</v>
      </c>
      <c r="G25" s="37">
        <f t="shared" ref="G25" si="9">SUM(G16:G20)</f>
        <v>19700</v>
      </c>
    </row>
    <row r="26" spans="1:8" s="62" customFormat="1" ht="14.25" customHeight="1" thickBot="1" x14ac:dyDescent="0.3">
      <c r="A26" s="36" t="s">
        <v>26</v>
      </c>
      <c r="B26" s="339"/>
      <c r="C26" s="43">
        <f>AVERAGE(C16:C20)</f>
        <v>1181.5999999999999</v>
      </c>
      <c r="D26" s="43">
        <f t="shared" ref="D26:F26" si="10">AVERAGE(D16:D20)</f>
        <v>1092.2</v>
      </c>
      <c r="E26" s="43">
        <f t="shared" si="10"/>
        <v>807.8</v>
      </c>
      <c r="F26" s="43">
        <f t="shared" si="10"/>
        <v>858.4</v>
      </c>
      <c r="G26" s="43">
        <f t="shared" ref="G26" si="11">AVERAGE(G16:G20)</f>
        <v>3940</v>
      </c>
    </row>
    <row r="27" spans="1:8" s="62" customFormat="1" ht="14.25" customHeight="1" thickBot="1" x14ac:dyDescent="0.3">
      <c r="A27" s="35" t="s">
        <v>3</v>
      </c>
      <c r="B27" s="240">
        <f>B22+1</f>
        <v>42534</v>
      </c>
      <c r="C27" s="14">
        <v>1196</v>
      </c>
      <c r="D27" s="81">
        <v>1186</v>
      </c>
      <c r="E27" s="14">
        <v>818</v>
      </c>
      <c r="F27" s="15">
        <v>840</v>
      </c>
      <c r="G27" s="18">
        <f>SUM(C27:F27)</f>
        <v>4040</v>
      </c>
    </row>
    <row r="28" spans="1:8" s="62" customFormat="1" ht="14.25" customHeight="1" thickBot="1" x14ac:dyDescent="0.3">
      <c r="A28" s="35" t="s">
        <v>4</v>
      </c>
      <c r="B28" s="241">
        <f>B27+1</f>
        <v>42535</v>
      </c>
      <c r="C28" s="14">
        <v>1244</v>
      </c>
      <c r="D28" s="81">
        <v>1154</v>
      </c>
      <c r="E28" s="21">
        <v>849</v>
      </c>
      <c r="F28" s="22">
        <v>815</v>
      </c>
      <c r="G28" s="20">
        <f t="shared" ref="G28:G33" si="12">SUM(C28:F28)</f>
        <v>4062</v>
      </c>
    </row>
    <row r="29" spans="1:8" s="62" customFormat="1" ht="14.25" customHeight="1" thickBot="1" x14ac:dyDescent="0.3">
      <c r="A29" s="35" t="s">
        <v>5</v>
      </c>
      <c r="B29" s="241">
        <f t="shared" ref="B29:B33" si="13">B28+1</f>
        <v>42536</v>
      </c>
      <c r="C29" s="14">
        <v>1312</v>
      </c>
      <c r="D29" s="81">
        <v>1239</v>
      </c>
      <c r="E29" s="21">
        <v>886</v>
      </c>
      <c r="F29" s="22">
        <v>1000</v>
      </c>
      <c r="G29" s="20">
        <f t="shared" si="12"/>
        <v>4437</v>
      </c>
    </row>
    <row r="30" spans="1:8" s="62" customFormat="1" ht="14.25" customHeight="1" thickBot="1" x14ac:dyDescent="0.3">
      <c r="A30" s="35" t="s">
        <v>6</v>
      </c>
      <c r="B30" s="241">
        <f t="shared" si="13"/>
        <v>42537</v>
      </c>
      <c r="C30" s="14">
        <v>1145</v>
      </c>
      <c r="D30" s="81">
        <v>1232</v>
      </c>
      <c r="E30" s="21">
        <v>751</v>
      </c>
      <c r="F30" s="22">
        <v>832</v>
      </c>
      <c r="G30" s="20">
        <f t="shared" si="12"/>
        <v>3960</v>
      </c>
    </row>
    <row r="31" spans="1:8" s="62" customFormat="1" ht="14.25" customHeight="1" thickBot="1" x14ac:dyDescent="0.3">
      <c r="A31" s="35" t="s">
        <v>0</v>
      </c>
      <c r="B31" s="241">
        <f t="shared" si="13"/>
        <v>42538</v>
      </c>
      <c r="C31" s="14">
        <v>938</v>
      </c>
      <c r="D31" s="81">
        <v>1147</v>
      </c>
      <c r="E31" s="21">
        <v>743</v>
      </c>
      <c r="F31" s="22">
        <v>981</v>
      </c>
      <c r="G31" s="20">
        <f t="shared" si="12"/>
        <v>3809</v>
      </c>
    </row>
    <row r="32" spans="1:8" s="62" customFormat="1" ht="14.25" customHeight="1" outlineLevel="1" thickBot="1" x14ac:dyDescent="0.3">
      <c r="A32" s="35" t="s">
        <v>1</v>
      </c>
      <c r="B32" s="241">
        <f t="shared" si="13"/>
        <v>42539</v>
      </c>
      <c r="C32" s="21"/>
      <c r="D32" s="82">
        <v>1169</v>
      </c>
      <c r="E32" s="21"/>
      <c r="F32" s="22">
        <v>1056</v>
      </c>
      <c r="G32" s="20">
        <f t="shared" si="12"/>
        <v>2225</v>
      </c>
    </row>
    <row r="33" spans="1:8" s="62" customFormat="1" ht="14.25" customHeight="1" outlineLevel="1" thickBot="1" x14ac:dyDescent="0.3">
      <c r="A33" s="35" t="s">
        <v>2</v>
      </c>
      <c r="B33" s="241">
        <f t="shared" si="13"/>
        <v>42540</v>
      </c>
      <c r="C33" s="27"/>
      <c r="D33" s="83">
        <v>1241</v>
      </c>
      <c r="E33" s="27"/>
      <c r="F33" s="28">
        <v>1401</v>
      </c>
      <c r="G33" s="84">
        <f t="shared" si="12"/>
        <v>2642</v>
      </c>
      <c r="H33" s="197"/>
    </row>
    <row r="34" spans="1:8" s="62" customFormat="1" ht="14.25" customHeight="1" outlineLevel="1" thickBot="1" x14ac:dyDescent="0.3">
      <c r="A34" s="224" t="s">
        <v>25</v>
      </c>
      <c r="B34" s="337" t="s">
        <v>30</v>
      </c>
      <c r="C34" s="141">
        <f>SUM(C27:C33)</f>
        <v>5835</v>
      </c>
      <c r="D34" s="141">
        <f t="shared" ref="D34:G34" si="14">SUM(D27:D33)</f>
        <v>8368</v>
      </c>
      <c r="E34" s="141">
        <f t="shared" si="14"/>
        <v>4047</v>
      </c>
      <c r="F34" s="141">
        <f t="shared" si="14"/>
        <v>6925</v>
      </c>
      <c r="G34" s="141">
        <f t="shared" si="14"/>
        <v>25175</v>
      </c>
    </row>
    <row r="35" spans="1:8" s="62" customFormat="1" ht="14.25" customHeight="1" outlineLevel="1" thickBot="1" x14ac:dyDescent="0.3">
      <c r="A35" s="133" t="s">
        <v>27</v>
      </c>
      <c r="B35" s="338"/>
      <c r="C35" s="134">
        <f>AVERAGE(C27:C33)</f>
        <v>1167</v>
      </c>
      <c r="D35" s="134">
        <f t="shared" ref="D35:G35" si="15">AVERAGE(D27:D33)</f>
        <v>1195.4285714285713</v>
      </c>
      <c r="E35" s="134">
        <f t="shared" si="15"/>
        <v>809.4</v>
      </c>
      <c r="F35" s="134">
        <f t="shared" si="15"/>
        <v>989.28571428571433</v>
      </c>
      <c r="G35" s="134">
        <f t="shared" si="15"/>
        <v>3596.4285714285716</v>
      </c>
    </row>
    <row r="36" spans="1:8" s="62" customFormat="1" ht="14.25" customHeight="1" thickBot="1" x14ac:dyDescent="0.3">
      <c r="A36" s="36" t="s">
        <v>24</v>
      </c>
      <c r="B36" s="338"/>
      <c r="C36" s="37">
        <f>SUM(C27:C31)</f>
        <v>5835</v>
      </c>
      <c r="D36" s="37">
        <f t="shared" ref="D36:G36" si="16">SUM(D27:D31)</f>
        <v>5958</v>
      </c>
      <c r="E36" s="37">
        <f t="shared" si="16"/>
        <v>4047</v>
      </c>
      <c r="F36" s="37">
        <f t="shared" si="16"/>
        <v>4468</v>
      </c>
      <c r="G36" s="37">
        <f t="shared" si="16"/>
        <v>20308</v>
      </c>
    </row>
    <row r="37" spans="1:8" s="62" customFormat="1" ht="14.25" customHeight="1" thickBot="1" x14ac:dyDescent="0.3">
      <c r="A37" s="36" t="s">
        <v>26</v>
      </c>
      <c r="B37" s="339"/>
      <c r="C37" s="43">
        <f>AVERAGE(C27:C31)</f>
        <v>1167</v>
      </c>
      <c r="D37" s="43">
        <f t="shared" ref="D37:G37" si="17">AVERAGE(D27:D31)</f>
        <v>1191.5999999999999</v>
      </c>
      <c r="E37" s="43">
        <f t="shared" si="17"/>
        <v>809.4</v>
      </c>
      <c r="F37" s="43">
        <f>AVERAGE(F27:F31)</f>
        <v>893.6</v>
      </c>
      <c r="G37" s="43">
        <f t="shared" si="17"/>
        <v>4061.6</v>
      </c>
    </row>
    <row r="38" spans="1:8" s="62" customFormat="1" ht="14.25" customHeight="1" thickBot="1" x14ac:dyDescent="0.3">
      <c r="A38" s="35" t="s">
        <v>3</v>
      </c>
      <c r="B38" s="242">
        <f>B33+1</f>
        <v>42541</v>
      </c>
      <c r="C38" s="14">
        <v>1306</v>
      </c>
      <c r="D38" s="14">
        <v>1134</v>
      </c>
      <c r="E38" s="14">
        <v>870</v>
      </c>
      <c r="F38" s="15">
        <v>939</v>
      </c>
      <c r="G38" s="18">
        <f t="shared" ref="G38:G44" si="18">SUM(C38:F38)</f>
        <v>4249</v>
      </c>
      <c r="H38" s="197"/>
    </row>
    <row r="39" spans="1:8" s="62" customFormat="1" ht="14.25" customHeight="1" thickBot="1" x14ac:dyDescent="0.3">
      <c r="A39" s="35" t="s">
        <v>4</v>
      </c>
      <c r="B39" s="243">
        <f>B38+1</f>
        <v>42542</v>
      </c>
      <c r="C39" s="14">
        <v>1239</v>
      </c>
      <c r="D39" s="21">
        <v>1200</v>
      </c>
      <c r="E39" s="21">
        <v>815</v>
      </c>
      <c r="F39" s="22">
        <v>908</v>
      </c>
      <c r="G39" s="20">
        <f t="shared" si="18"/>
        <v>4162</v>
      </c>
      <c r="H39" s="197"/>
    </row>
    <row r="40" spans="1:8" s="62" customFormat="1" ht="14.25" customHeight="1" thickBot="1" x14ac:dyDescent="0.3">
      <c r="A40" s="35" t="s">
        <v>5</v>
      </c>
      <c r="B40" s="243">
        <f t="shared" ref="B40:B44" si="19">B39+1</f>
        <v>42543</v>
      </c>
      <c r="C40" s="14">
        <v>1278</v>
      </c>
      <c r="D40" s="21">
        <v>1207</v>
      </c>
      <c r="E40" s="21">
        <v>943</v>
      </c>
      <c r="F40" s="22">
        <v>976</v>
      </c>
      <c r="G40" s="20">
        <f t="shared" si="18"/>
        <v>4404</v>
      </c>
      <c r="H40" s="197"/>
    </row>
    <row r="41" spans="1:8" s="62" customFormat="1" ht="14.25" customHeight="1" thickBot="1" x14ac:dyDescent="0.3">
      <c r="A41" s="35" t="s">
        <v>6</v>
      </c>
      <c r="B41" s="243">
        <f t="shared" si="19"/>
        <v>42544</v>
      </c>
      <c r="C41" s="14">
        <v>1165</v>
      </c>
      <c r="D41" s="21">
        <v>1245</v>
      </c>
      <c r="E41" s="21">
        <v>749</v>
      </c>
      <c r="F41" s="22">
        <v>921</v>
      </c>
      <c r="G41" s="20">
        <f t="shared" si="18"/>
        <v>4080</v>
      </c>
      <c r="H41" s="197"/>
    </row>
    <row r="42" spans="1:8" s="62" customFormat="1" ht="14.25" customHeight="1" thickBot="1" x14ac:dyDescent="0.3">
      <c r="A42" s="35" t="s">
        <v>0</v>
      </c>
      <c r="B42" s="243">
        <f t="shared" si="19"/>
        <v>42545</v>
      </c>
      <c r="C42" s="14">
        <v>1015</v>
      </c>
      <c r="D42" s="21">
        <v>1225</v>
      </c>
      <c r="E42" s="21">
        <v>917</v>
      </c>
      <c r="F42" s="22">
        <v>1093</v>
      </c>
      <c r="G42" s="20">
        <f t="shared" si="18"/>
        <v>4250</v>
      </c>
      <c r="H42" s="197"/>
    </row>
    <row r="43" spans="1:8" s="62" customFormat="1" ht="14.25" customHeight="1" outlineLevel="1" thickBot="1" x14ac:dyDescent="0.3">
      <c r="A43" s="35" t="s">
        <v>1</v>
      </c>
      <c r="B43" s="243">
        <f t="shared" si="19"/>
        <v>42546</v>
      </c>
      <c r="C43" s="21"/>
      <c r="D43" s="21">
        <v>1114</v>
      </c>
      <c r="E43" s="21"/>
      <c r="F43" s="22">
        <v>1327</v>
      </c>
      <c r="G43" s="20">
        <f t="shared" si="18"/>
        <v>2441</v>
      </c>
      <c r="H43" s="197"/>
    </row>
    <row r="44" spans="1:8" s="62" customFormat="1" ht="14.25" customHeight="1" outlineLevel="1" thickBot="1" x14ac:dyDescent="0.3">
      <c r="A44" s="35" t="s">
        <v>2</v>
      </c>
      <c r="B44" s="243">
        <f t="shared" si="19"/>
        <v>42547</v>
      </c>
      <c r="C44" s="27"/>
      <c r="D44" s="27">
        <v>1058</v>
      </c>
      <c r="E44" s="27"/>
      <c r="F44" s="28">
        <v>1144</v>
      </c>
      <c r="G44" s="84">
        <f t="shared" si="18"/>
        <v>2202</v>
      </c>
      <c r="H44" s="197"/>
    </row>
    <row r="45" spans="1:8" s="62" customFormat="1" ht="14.25" customHeight="1" outlineLevel="1" thickBot="1" x14ac:dyDescent="0.3">
      <c r="A45" s="224" t="s">
        <v>25</v>
      </c>
      <c r="B45" s="337" t="s">
        <v>31</v>
      </c>
      <c r="C45" s="141">
        <f>SUM(C38:C44)</f>
        <v>6003</v>
      </c>
      <c r="D45" s="141">
        <f>SUM(D38:D44)</f>
        <v>8183</v>
      </c>
      <c r="E45" s="141">
        <f t="shared" ref="E45:G45" si="20">SUM(E38:E44)</f>
        <v>4294</v>
      </c>
      <c r="F45" s="141">
        <f>SUM(F38:F44)</f>
        <v>7308</v>
      </c>
      <c r="G45" s="141">
        <f t="shared" si="20"/>
        <v>25788</v>
      </c>
    </row>
    <row r="46" spans="1:8" s="62" customFormat="1" ht="14.25" customHeight="1" outlineLevel="1" thickBot="1" x14ac:dyDescent="0.3">
      <c r="A46" s="133" t="s">
        <v>27</v>
      </c>
      <c r="B46" s="338"/>
      <c r="C46" s="134">
        <f>AVERAGE(C38:C44)</f>
        <v>1200.5999999999999</v>
      </c>
      <c r="D46" s="134">
        <f t="shared" ref="D46:G46" si="21">AVERAGE(D38:D44)</f>
        <v>1169</v>
      </c>
      <c r="E46" s="134">
        <f t="shared" si="21"/>
        <v>858.8</v>
      </c>
      <c r="F46" s="134">
        <f>AVERAGE(F38:F44)</f>
        <v>1044</v>
      </c>
      <c r="G46" s="134">
        <f t="shared" si="21"/>
        <v>3684</v>
      </c>
    </row>
    <row r="47" spans="1:8" s="62" customFormat="1" ht="14.25" customHeight="1" thickBot="1" x14ac:dyDescent="0.3">
      <c r="A47" s="36" t="s">
        <v>24</v>
      </c>
      <c r="B47" s="338"/>
      <c r="C47" s="37">
        <f>SUM(C38:C42)</f>
        <v>6003</v>
      </c>
      <c r="D47" s="37">
        <f t="shared" ref="D47:G47" si="22">SUM(D38:D42)</f>
        <v>6011</v>
      </c>
      <c r="E47" s="37">
        <f t="shared" si="22"/>
        <v>4294</v>
      </c>
      <c r="F47" s="37">
        <f>SUM(F38:F42)</f>
        <v>4837</v>
      </c>
      <c r="G47" s="37">
        <f t="shared" si="22"/>
        <v>21145</v>
      </c>
    </row>
    <row r="48" spans="1:8" s="62" customFormat="1" ht="14.25" customHeight="1" thickBot="1" x14ac:dyDescent="0.3">
      <c r="A48" s="36" t="s">
        <v>26</v>
      </c>
      <c r="B48" s="339"/>
      <c r="C48" s="43">
        <f>AVERAGE(C38:C42)</f>
        <v>1200.5999999999999</v>
      </c>
      <c r="D48" s="43">
        <f t="shared" ref="D48:G48" si="23">AVERAGE(D38:D42)</f>
        <v>1202.2</v>
      </c>
      <c r="E48" s="43">
        <f t="shared" si="23"/>
        <v>858.8</v>
      </c>
      <c r="F48" s="43">
        <f>AVERAGE(F38:F42)</f>
        <v>967.4</v>
      </c>
      <c r="G48" s="43">
        <f t="shared" si="23"/>
        <v>4229</v>
      </c>
    </row>
    <row r="49" spans="1:8" s="62" customFormat="1" ht="14.25" customHeight="1" thickBot="1" x14ac:dyDescent="0.3">
      <c r="A49" s="35" t="s">
        <v>3</v>
      </c>
      <c r="B49" s="242">
        <f>B44+1</f>
        <v>42548</v>
      </c>
      <c r="C49" s="66">
        <v>1366</v>
      </c>
      <c r="D49" s="155">
        <v>1215</v>
      </c>
      <c r="E49" s="69">
        <v>965</v>
      </c>
      <c r="F49" s="67">
        <v>1013</v>
      </c>
      <c r="G49" s="20">
        <f>SUM(C49:F49)</f>
        <v>4559</v>
      </c>
      <c r="H49" s="197"/>
    </row>
    <row r="50" spans="1:8" s="62" customFormat="1" ht="14.25" customHeight="1" thickBot="1" x14ac:dyDescent="0.3">
      <c r="A50" s="193" t="s">
        <v>4</v>
      </c>
      <c r="B50" s="243">
        <f>B49+1</f>
        <v>42549</v>
      </c>
      <c r="C50" s="14">
        <v>1264</v>
      </c>
      <c r="D50" s="81">
        <v>1190</v>
      </c>
      <c r="E50" s="17">
        <v>836</v>
      </c>
      <c r="F50" s="22">
        <v>900</v>
      </c>
      <c r="G50" s="20">
        <f t="shared" ref="G50:G52" si="24">SUM(C50:F50)</f>
        <v>4190</v>
      </c>
      <c r="H50" s="197"/>
    </row>
    <row r="51" spans="1:8" s="62" customFormat="1" ht="14.25" customHeight="1" thickBot="1" x14ac:dyDescent="0.3">
      <c r="A51" s="193" t="s">
        <v>5</v>
      </c>
      <c r="B51" s="243">
        <f t="shared" ref="B51:B55" si="25">B50+1</f>
        <v>42550</v>
      </c>
      <c r="C51" s="14">
        <v>1409</v>
      </c>
      <c r="D51" s="81">
        <v>1237</v>
      </c>
      <c r="E51" s="17">
        <v>1072</v>
      </c>
      <c r="F51" s="22">
        <v>923</v>
      </c>
      <c r="G51" s="20">
        <f t="shared" si="24"/>
        <v>4641</v>
      </c>
      <c r="H51" s="197"/>
    </row>
    <row r="52" spans="1:8" s="62" customFormat="1" ht="14.25" customHeight="1" thickBot="1" x14ac:dyDescent="0.3">
      <c r="A52" s="193" t="s">
        <v>6</v>
      </c>
      <c r="B52" s="243">
        <f t="shared" si="25"/>
        <v>42551</v>
      </c>
      <c r="C52" s="14">
        <v>1312</v>
      </c>
      <c r="D52" s="81">
        <v>1316</v>
      </c>
      <c r="E52" s="17">
        <v>1062</v>
      </c>
      <c r="F52" s="22">
        <v>1102</v>
      </c>
      <c r="G52" s="20">
        <f t="shared" si="24"/>
        <v>4792</v>
      </c>
      <c r="H52" s="197"/>
    </row>
    <row r="53" spans="1:8" s="62" customFormat="1" ht="14.25" hidden="1" customHeight="1" thickBot="1" x14ac:dyDescent="0.3">
      <c r="A53" s="35" t="s">
        <v>0</v>
      </c>
      <c r="B53" s="245">
        <f t="shared" si="25"/>
        <v>42552</v>
      </c>
      <c r="C53" s="14"/>
      <c r="D53" s="81"/>
      <c r="E53" s="17"/>
      <c r="F53" s="22"/>
      <c r="G53" s="20"/>
      <c r="H53" s="197"/>
    </row>
    <row r="54" spans="1:8" s="62" customFormat="1" ht="14.25" hidden="1" customHeight="1" outlineLevel="1" thickBot="1" x14ac:dyDescent="0.3">
      <c r="A54" s="35" t="s">
        <v>1</v>
      </c>
      <c r="B54" s="245">
        <f t="shared" si="25"/>
        <v>42553</v>
      </c>
      <c r="C54" s="21"/>
      <c r="D54" s="82"/>
      <c r="E54" s="21"/>
      <c r="F54" s="22"/>
      <c r="G54" s="20"/>
      <c r="H54" s="197"/>
    </row>
    <row r="55" spans="1:8" s="62" customFormat="1" ht="14.25" hidden="1" customHeight="1" outlineLevel="1" thickBot="1" x14ac:dyDescent="0.3">
      <c r="A55" s="193" t="s">
        <v>2</v>
      </c>
      <c r="B55" s="245">
        <f t="shared" si="25"/>
        <v>42554</v>
      </c>
      <c r="C55" s="27"/>
      <c r="D55" s="83"/>
      <c r="E55" s="27"/>
      <c r="F55" s="28"/>
      <c r="G55" s="20"/>
    </row>
    <row r="56" spans="1:8" s="62" customFormat="1" ht="14.25" customHeight="1" outlineLevel="1" thickBot="1" x14ac:dyDescent="0.3">
      <c r="A56" s="224" t="s">
        <v>25</v>
      </c>
      <c r="B56" s="337" t="s">
        <v>32</v>
      </c>
      <c r="C56" s="141">
        <f>SUM(C49:C55)</f>
        <v>5351</v>
      </c>
      <c r="D56" s="141">
        <f t="shared" ref="D56:G56" si="26">SUM(D49:D55)</f>
        <v>4958</v>
      </c>
      <c r="E56" s="141">
        <f>SUM(E49:E55)</f>
        <v>3935</v>
      </c>
      <c r="F56" s="141">
        <f t="shared" si="26"/>
        <v>3938</v>
      </c>
      <c r="G56" s="145">
        <f t="shared" si="26"/>
        <v>18182</v>
      </c>
    </row>
    <row r="57" spans="1:8" s="62" customFormat="1" ht="14.25" customHeight="1" outlineLevel="1" thickBot="1" x14ac:dyDescent="0.3">
      <c r="A57" s="133" t="s">
        <v>27</v>
      </c>
      <c r="B57" s="338"/>
      <c r="C57" s="134">
        <f>AVERAGE(C49:C55)</f>
        <v>1337.75</v>
      </c>
      <c r="D57" s="134">
        <f t="shared" ref="D57:G57" si="27">AVERAGE(D49:D55)</f>
        <v>1239.5</v>
      </c>
      <c r="E57" s="134">
        <f>AVERAGE(E49:E55)</f>
        <v>983.75</v>
      </c>
      <c r="F57" s="134">
        <f t="shared" si="27"/>
        <v>984.5</v>
      </c>
      <c r="G57" s="140">
        <f t="shared" si="27"/>
        <v>4545.5</v>
      </c>
    </row>
    <row r="58" spans="1:8" s="62" customFormat="1" ht="14.25" customHeight="1" thickBot="1" x14ac:dyDescent="0.3">
      <c r="A58" s="36" t="s">
        <v>24</v>
      </c>
      <c r="B58" s="338"/>
      <c r="C58" s="37">
        <f>SUM(C49:C53)</f>
        <v>5351</v>
      </c>
      <c r="D58" s="37">
        <f>SUM(D49:D53)</f>
        <v>4958</v>
      </c>
      <c r="E58" s="37">
        <f>SUM(E49:E53)</f>
        <v>3935</v>
      </c>
      <c r="F58" s="37">
        <f t="shared" ref="F58:G58" si="28">SUM(F49:F53)</f>
        <v>3938</v>
      </c>
      <c r="G58" s="37">
        <f t="shared" si="28"/>
        <v>18182</v>
      </c>
    </row>
    <row r="59" spans="1:8" s="62" customFormat="1" ht="14.25" customHeight="1" thickBot="1" x14ac:dyDescent="0.3">
      <c r="A59" s="36" t="s">
        <v>26</v>
      </c>
      <c r="B59" s="339"/>
      <c r="C59" s="43">
        <f>AVERAGE(C49:C53)</f>
        <v>1337.75</v>
      </c>
      <c r="D59" s="43">
        <f>AVERAGE(D49:D53)</f>
        <v>1239.5</v>
      </c>
      <c r="E59" s="43">
        <f>AVERAGE(E49:E53)</f>
        <v>983.75</v>
      </c>
      <c r="F59" s="43">
        <f t="shared" ref="F59:G59" si="29">AVERAGE(F49:F53)</f>
        <v>984.5</v>
      </c>
      <c r="G59" s="43">
        <f t="shared" si="29"/>
        <v>4545.5</v>
      </c>
    </row>
    <row r="60" spans="1:8" s="62" customFormat="1" ht="14.25" hidden="1" customHeight="1" thickBot="1" x14ac:dyDescent="0.3">
      <c r="A60" s="193" t="s">
        <v>3</v>
      </c>
      <c r="B60" s="242">
        <f>B55+1</f>
        <v>42555</v>
      </c>
      <c r="C60" s="14"/>
      <c r="D60" s="81"/>
      <c r="E60" s="14"/>
      <c r="F60" s="15"/>
      <c r="G60" s="20"/>
    </row>
    <row r="61" spans="1:8" s="62" customFormat="1" ht="14.25" hidden="1" customHeight="1" thickBot="1" x14ac:dyDescent="0.3">
      <c r="A61" s="193" t="s">
        <v>4</v>
      </c>
      <c r="B61" s="243">
        <f>B60+1</f>
        <v>42556</v>
      </c>
      <c r="C61" s="14"/>
      <c r="D61" s="81"/>
      <c r="E61" s="21"/>
      <c r="F61" s="22"/>
      <c r="G61" s="20"/>
    </row>
    <row r="62" spans="1:8" s="62" customFormat="1" ht="14.25" hidden="1" customHeight="1" thickBot="1" x14ac:dyDescent="0.3">
      <c r="A62" s="193"/>
      <c r="B62" s="244"/>
      <c r="C62" s="14"/>
      <c r="D62" s="81"/>
      <c r="E62" s="21"/>
      <c r="F62" s="22"/>
      <c r="G62" s="20"/>
    </row>
    <row r="63" spans="1:8" s="62" customFormat="1" ht="14.25" hidden="1" customHeight="1" thickBot="1" x14ac:dyDescent="0.3">
      <c r="A63" s="193"/>
      <c r="B63" s="244"/>
      <c r="C63" s="14"/>
      <c r="D63" s="81"/>
      <c r="E63" s="21"/>
      <c r="F63" s="22"/>
      <c r="G63" s="20"/>
    </row>
    <row r="64" spans="1:8" s="62" customFormat="1" ht="14.25" hidden="1" customHeight="1" thickBot="1" x14ac:dyDescent="0.3">
      <c r="A64" s="35"/>
      <c r="B64" s="244"/>
      <c r="C64" s="14"/>
      <c r="D64" s="81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44"/>
      <c r="C65" s="21"/>
      <c r="D65" s="82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46"/>
      <c r="C66" s="27"/>
      <c r="D66" s="83"/>
      <c r="E66" s="27"/>
      <c r="F66" s="28"/>
      <c r="G66" s="84"/>
    </row>
    <row r="67" spans="1:7" s="62" customFormat="1" ht="14.25" hidden="1" customHeight="1" outlineLevel="1" thickBot="1" x14ac:dyDescent="0.3">
      <c r="A67" s="224" t="s">
        <v>25</v>
      </c>
      <c r="B67" s="337" t="s">
        <v>37</v>
      </c>
      <c r="C67" s="141">
        <f>SUM(C60:C66)</f>
        <v>0</v>
      </c>
      <c r="D67" s="141">
        <f t="shared" ref="D67:G67" si="30">SUM(D60:D66)</f>
        <v>0</v>
      </c>
      <c r="E67" s="141">
        <f t="shared" si="30"/>
        <v>0</v>
      </c>
      <c r="F67" s="141">
        <f t="shared" si="30"/>
        <v>0</v>
      </c>
      <c r="G67" s="141">
        <f t="shared" si="30"/>
        <v>0</v>
      </c>
    </row>
    <row r="68" spans="1:7" s="62" customFormat="1" ht="15.75" hidden="1" customHeight="1" outlineLevel="1" thickBot="1" x14ac:dyDescent="0.3">
      <c r="A68" s="133" t="s">
        <v>27</v>
      </c>
      <c r="B68" s="338"/>
      <c r="C68" s="134" t="e">
        <f>AVERAGE(C60:C66)</f>
        <v>#DIV/0!</v>
      </c>
      <c r="D68" s="134" t="e">
        <f t="shared" ref="D68:G68" si="31">AVERAGE(D60:D66)</f>
        <v>#DIV/0!</v>
      </c>
      <c r="E68" s="134" t="e">
        <f t="shared" si="31"/>
        <v>#DIV/0!</v>
      </c>
      <c r="F68" s="134" t="e">
        <f t="shared" si="31"/>
        <v>#DIV/0!</v>
      </c>
      <c r="G68" s="134" t="e">
        <f t="shared" si="31"/>
        <v>#DIV/0!</v>
      </c>
    </row>
    <row r="69" spans="1:7" s="62" customFormat="1" ht="14.25" hidden="1" customHeight="1" thickBot="1" x14ac:dyDescent="0.3">
      <c r="A69" s="36" t="s">
        <v>24</v>
      </c>
      <c r="B69" s="338"/>
      <c r="C69" s="37">
        <f>SUM(C60:C64)</f>
        <v>0</v>
      </c>
      <c r="D69" s="37">
        <f t="shared" ref="D69:G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</row>
    <row r="70" spans="1:7" s="62" customFormat="1" ht="15.75" hidden="1" customHeight="1" thickBot="1" x14ac:dyDescent="0.3">
      <c r="A70" s="36" t="s">
        <v>26</v>
      </c>
      <c r="B70" s="339"/>
      <c r="C70" s="43" t="e">
        <f>AVERAGE(C60:C64)</f>
        <v>#DIV/0!</v>
      </c>
      <c r="D70" s="43" t="e">
        <f t="shared" ref="D70:G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8"/>
      <c r="B72" s="52" t="s">
        <v>10</v>
      </c>
      <c r="C72" s="52" t="s">
        <v>16</v>
      </c>
      <c r="D72" s="65"/>
      <c r="E72" s="351" t="s">
        <v>70</v>
      </c>
      <c r="F72" s="364"/>
      <c r="G72" s="365"/>
    </row>
    <row r="73" spans="1:7" ht="30" customHeight="1" x14ac:dyDescent="0.25">
      <c r="A73" s="57" t="s">
        <v>34</v>
      </c>
      <c r="B73" s="261">
        <f>SUM(C58:D58, C47:D47, C36:D36, C25:D25, C14:D14, C69:D69)</f>
        <v>52529</v>
      </c>
      <c r="C73" s="50">
        <f>SUM(E69:F69, E58:F58, E47:F47, E36:F36, E25:F25, E14:F14)</f>
        <v>38577</v>
      </c>
      <c r="D73" s="151"/>
      <c r="E73" s="329" t="s">
        <v>34</v>
      </c>
      <c r="F73" s="330"/>
      <c r="G73" s="125">
        <f>SUM(G14, G25, G36, G47, G58, G69)</f>
        <v>91106</v>
      </c>
    </row>
    <row r="74" spans="1:7" ht="30" customHeight="1" x14ac:dyDescent="0.25">
      <c r="A74" s="57" t="s">
        <v>33</v>
      </c>
      <c r="B74" s="261">
        <f>SUM(C56:D56, C45:D45, C34:D34, C23:D23, C12:D12, C67:D67)</f>
        <v>59135</v>
      </c>
      <c r="C74" s="50">
        <f>SUM(E67:F67, E56:F56, E45:F45, E34:F34, E23:F23, E12:F12)</f>
        <v>46070</v>
      </c>
      <c r="D74" s="151"/>
      <c r="E74" s="329" t="s">
        <v>33</v>
      </c>
      <c r="F74" s="330"/>
      <c r="G74" s="126">
        <f>SUM(G56, G45, G34, G23, G12, G67)</f>
        <v>105205</v>
      </c>
    </row>
    <row r="75" spans="1:7" ht="30" customHeight="1" x14ac:dyDescent="0.25">
      <c r="E75" s="329" t="s">
        <v>26</v>
      </c>
      <c r="F75" s="330"/>
      <c r="G75" s="126">
        <f>AVERAGE(G14, G25, G36, G47, G58, G69)</f>
        <v>15184.333333333334</v>
      </c>
    </row>
    <row r="76" spans="1:7" ht="30" customHeight="1" x14ac:dyDescent="0.25">
      <c r="E76" s="329" t="s">
        <v>72</v>
      </c>
      <c r="F76" s="330"/>
      <c r="G76" s="125">
        <f>AVERAGE(G56, G45, G34, G23, G12, G67)</f>
        <v>17534.166666666668</v>
      </c>
    </row>
    <row r="78" spans="1:7" x14ac:dyDescent="0.25">
      <c r="C78" s="195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74" activePane="bottomRight" state="frozen"/>
      <selection pane="topRight" activeCell="C1" sqref="C1"/>
      <selection pane="bottomLeft" activeCell="A5" sqref="A5"/>
      <selection pane="bottomRight" activeCell="C43" sqref="C43:C44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54" t="s">
        <v>56</v>
      </c>
      <c r="D1" s="356"/>
      <c r="E1" s="354"/>
      <c r="F1" s="349"/>
      <c r="G1" s="360" t="s">
        <v>23</v>
      </c>
    </row>
    <row r="2" spans="1:7" ht="15" customHeight="1" thickBot="1" x14ac:dyDescent="0.3">
      <c r="B2" s="173"/>
      <c r="C2" s="355"/>
      <c r="D2" s="357"/>
      <c r="E2" s="355"/>
      <c r="F2" s="350"/>
      <c r="G2" s="361"/>
    </row>
    <row r="3" spans="1:7" x14ac:dyDescent="0.25">
      <c r="A3" s="380" t="s">
        <v>61</v>
      </c>
      <c r="B3" s="381" t="s">
        <v>62</v>
      </c>
      <c r="C3" s="344" t="s">
        <v>59</v>
      </c>
      <c r="D3" s="377" t="s">
        <v>60</v>
      </c>
      <c r="E3" s="344"/>
      <c r="F3" s="377"/>
      <c r="G3" s="361"/>
    </row>
    <row r="4" spans="1:7" ht="14.25" customHeight="1" thickBot="1" x14ac:dyDescent="0.3">
      <c r="A4" s="345"/>
      <c r="B4" s="382"/>
      <c r="C4" s="345"/>
      <c r="D4" s="378"/>
      <c r="E4" s="345"/>
      <c r="F4" s="378"/>
      <c r="G4" s="361"/>
    </row>
    <row r="5" spans="1:7" s="91" customFormat="1" ht="14.25" hidden="1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6" t="s">
        <v>1</v>
      </c>
      <c r="B10" s="220">
        <v>42525</v>
      </c>
      <c r="C10" s="88"/>
      <c r="D10" s="92"/>
      <c r="E10" s="88"/>
      <c r="F10" s="89"/>
      <c r="G10" s="90">
        <f t="shared" ref="G10:G11" si="0">SUM(C10:F10)</f>
        <v>0</v>
      </c>
    </row>
    <row r="11" spans="1:7" s="91" customFormat="1" ht="14.25" customHeight="1" outlineLevel="1" thickBot="1" x14ac:dyDescent="0.3">
      <c r="A11" s="196" t="s">
        <v>2</v>
      </c>
      <c r="B11" s="162">
        <f>B10+1</f>
        <v>42526</v>
      </c>
      <c r="C11" s="93"/>
      <c r="D11" s="94"/>
      <c r="E11" s="93"/>
      <c r="F11" s="95"/>
      <c r="G11" s="90">
        <f t="shared" si="0"/>
        <v>0</v>
      </c>
    </row>
    <row r="12" spans="1:7" s="97" customFormat="1" ht="14.25" customHeight="1" outlineLevel="1" thickBot="1" x14ac:dyDescent="0.3">
      <c r="A12" s="132" t="s">
        <v>25</v>
      </c>
      <c r="B12" s="337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38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38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9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3"/>
      <c r="C16" s="86"/>
      <c r="D16" s="87"/>
      <c r="E16" s="86"/>
      <c r="F16" s="98"/>
      <c r="G16" s="200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200"/>
    </row>
    <row r="18" spans="1:7" s="97" customFormat="1" ht="14.25" hidden="1" customHeight="1" thickBot="1" x14ac:dyDescent="0.3">
      <c r="A18" s="35"/>
      <c r="B18" s="164"/>
      <c r="C18" s="86"/>
      <c r="D18" s="87"/>
      <c r="E18" s="88"/>
      <c r="F18" s="89"/>
      <c r="G18" s="200"/>
    </row>
    <row r="19" spans="1:7" s="97" customFormat="1" ht="14.25" hidden="1" customHeight="1" thickBot="1" x14ac:dyDescent="0.3">
      <c r="A19" s="35"/>
      <c r="B19" s="164"/>
      <c r="C19" s="86"/>
      <c r="D19" s="87"/>
      <c r="E19" s="88"/>
      <c r="F19" s="89"/>
      <c r="G19" s="200"/>
    </row>
    <row r="20" spans="1:7" s="97" customFormat="1" ht="14.25" hidden="1" customHeight="1" thickBot="1" x14ac:dyDescent="0.3">
      <c r="A20" s="35"/>
      <c r="B20" s="164"/>
      <c r="C20" s="86"/>
      <c r="D20" s="87"/>
      <c r="E20" s="88"/>
      <c r="F20" s="89"/>
      <c r="G20" s="200"/>
    </row>
    <row r="21" spans="1:7" s="97" customFormat="1" ht="14.25" customHeight="1" outlineLevel="1" thickBot="1" x14ac:dyDescent="0.3">
      <c r="A21" s="193" t="s">
        <v>1</v>
      </c>
      <c r="B21" s="164">
        <f>B11+6</f>
        <v>42532</v>
      </c>
      <c r="C21" s="88">
        <v>96</v>
      </c>
      <c r="D21" s="92"/>
      <c r="E21" s="88"/>
      <c r="F21" s="89"/>
      <c r="G21" s="200">
        <f>SUM(C21:F21)</f>
        <v>96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42533</v>
      </c>
      <c r="C22" s="93">
        <v>132</v>
      </c>
      <c r="D22" s="94"/>
      <c r="E22" s="93"/>
      <c r="F22" s="95"/>
      <c r="G22" s="200">
        <f t="shared" ref="G22" si="5">SUM(C22:F22)</f>
        <v>132</v>
      </c>
    </row>
    <row r="23" spans="1:7" s="97" customFormat="1" ht="14.25" customHeight="1" outlineLevel="1" thickBot="1" x14ac:dyDescent="0.3">
      <c r="A23" s="132" t="s">
        <v>25</v>
      </c>
      <c r="B23" s="337" t="s">
        <v>29</v>
      </c>
      <c r="C23" s="153">
        <f>SUM(C16:C22)</f>
        <v>228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228</v>
      </c>
    </row>
    <row r="24" spans="1:7" s="97" customFormat="1" ht="14.25" customHeight="1" outlineLevel="1" thickBot="1" x14ac:dyDescent="0.3">
      <c r="A24" s="133" t="s">
        <v>27</v>
      </c>
      <c r="B24" s="338"/>
      <c r="C24" s="154">
        <f>AVERAGE(C16:C22)</f>
        <v>114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114</v>
      </c>
    </row>
    <row r="25" spans="1:7" s="97" customFormat="1" ht="14.25" customHeight="1" thickBot="1" x14ac:dyDescent="0.3">
      <c r="A25" s="36" t="s">
        <v>24</v>
      </c>
      <c r="B25" s="338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9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92"/>
      <c r="C27" s="86"/>
      <c r="D27" s="87"/>
      <c r="E27" s="86"/>
      <c r="F27" s="98"/>
      <c r="G27" s="200"/>
    </row>
    <row r="28" spans="1:7" s="97" customFormat="1" ht="14.25" hidden="1" customHeight="1" thickBot="1" x14ac:dyDescent="0.3">
      <c r="A28" s="35"/>
      <c r="B28" s="166"/>
      <c r="C28" s="86"/>
      <c r="D28" s="87"/>
      <c r="E28" s="88"/>
      <c r="F28" s="89"/>
      <c r="G28" s="200"/>
    </row>
    <row r="29" spans="1:7" s="97" customFormat="1" ht="14.25" hidden="1" customHeight="1" thickBot="1" x14ac:dyDescent="0.3">
      <c r="A29" s="35"/>
      <c r="B29" s="166"/>
      <c r="C29" s="86"/>
      <c r="D29" s="87"/>
      <c r="E29" s="88"/>
      <c r="F29" s="89"/>
      <c r="G29" s="200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200"/>
    </row>
    <row r="31" spans="1:7" s="97" customFormat="1" ht="14.25" hidden="1" customHeight="1" thickBot="1" x14ac:dyDescent="0.3">
      <c r="A31" s="35"/>
      <c r="B31" s="166"/>
      <c r="C31" s="86"/>
      <c r="D31" s="87"/>
      <c r="E31" s="88"/>
      <c r="F31" s="89"/>
      <c r="G31" s="200"/>
    </row>
    <row r="32" spans="1:7" s="97" customFormat="1" ht="14.25" customHeight="1" outlineLevel="1" thickBot="1" x14ac:dyDescent="0.3">
      <c r="A32" s="193" t="s">
        <v>1</v>
      </c>
      <c r="B32" s="164">
        <f>B22+6</f>
        <v>42539</v>
      </c>
      <c r="C32" s="88">
        <v>113</v>
      </c>
      <c r="D32" s="92"/>
      <c r="E32" s="88"/>
      <c r="F32" s="89"/>
      <c r="G32" s="200">
        <f>SUM(C32:F32)</f>
        <v>113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42540</v>
      </c>
      <c r="C33" s="93">
        <v>148</v>
      </c>
      <c r="D33" s="94"/>
      <c r="E33" s="93"/>
      <c r="F33" s="95"/>
      <c r="G33" s="200">
        <f>SUM(C33:F33)</f>
        <v>148</v>
      </c>
    </row>
    <row r="34" spans="1:8" s="97" customFormat="1" ht="14.25" customHeight="1" outlineLevel="1" thickBot="1" x14ac:dyDescent="0.3">
      <c r="A34" s="132" t="s">
        <v>25</v>
      </c>
      <c r="B34" s="337" t="s">
        <v>30</v>
      </c>
      <c r="C34" s="153">
        <f>SUM(C27:C33)</f>
        <v>261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261</v>
      </c>
    </row>
    <row r="35" spans="1:8" s="97" customFormat="1" ht="14.25" customHeight="1" outlineLevel="1" thickBot="1" x14ac:dyDescent="0.3">
      <c r="A35" s="133" t="s">
        <v>27</v>
      </c>
      <c r="B35" s="338"/>
      <c r="C35" s="154">
        <f>AVERAGE(C27:C33)</f>
        <v>130.5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130.5</v>
      </c>
    </row>
    <row r="36" spans="1:8" s="97" customFormat="1" ht="14.25" customHeight="1" thickBot="1" x14ac:dyDescent="0.3">
      <c r="A36" s="36" t="s">
        <v>24</v>
      </c>
      <c r="B36" s="338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9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42546</v>
      </c>
      <c r="C43" s="88">
        <v>123</v>
      </c>
      <c r="D43" s="92"/>
      <c r="E43" s="88"/>
      <c r="F43" s="89"/>
      <c r="G43" s="90">
        <f t="shared" ref="G43:G44" si="14">SUM(C43:F43)</f>
        <v>123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42547</v>
      </c>
      <c r="C44" s="93">
        <v>108</v>
      </c>
      <c r="D44" s="94"/>
      <c r="E44" s="93"/>
      <c r="F44" s="95"/>
      <c r="G44" s="96">
        <f t="shared" si="14"/>
        <v>108</v>
      </c>
      <c r="H44" s="159"/>
    </row>
    <row r="45" spans="1:8" s="97" customFormat="1" ht="14.25" customHeight="1" outlineLevel="1" thickBot="1" x14ac:dyDescent="0.3">
      <c r="A45" s="132" t="s">
        <v>25</v>
      </c>
      <c r="B45" s="337" t="s">
        <v>31</v>
      </c>
      <c r="C45" s="153">
        <f>SUM(C38:C44)</f>
        <v>231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231</v>
      </c>
    </row>
    <row r="46" spans="1:8" s="97" customFormat="1" ht="14.25" customHeight="1" outlineLevel="1" thickBot="1" x14ac:dyDescent="0.3">
      <c r="A46" s="133" t="s">
        <v>27</v>
      </c>
      <c r="B46" s="338"/>
      <c r="C46" s="154">
        <f>AVERAGE(C38:C44)</f>
        <v>115.5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115.5</v>
      </c>
    </row>
    <row r="47" spans="1:8" s="97" customFormat="1" ht="14.25" customHeight="1" thickBot="1" x14ac:dyDescent="0.3">
      <c r="A47" s="36" t="s">
        <v>24</v>
      </c>
      <c r="B47" s="338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9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thickBot="1" x14ac:dyDescent="0.3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thickBot="1" x14ac:dyDescent="0.3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thickBot="1" x14ac:dyDescent="0.3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3"/>
      <c r="B52" s="185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3"/>
      <c r="B53" s="185"/>
      <c r="C53" s="186"/>
      <c r="D53" s="247"/>
      <c r="E53" s="93"/>
      <c r="F53" s="95"/>
      <c r="G53" s="96"/>
    </row>
    <row r="54" spans="1:7" s="97" customFormat="1" ht="14.25" hidden="1" customHeight="1" outlineLevel="1" x14ac:dyDescent="0.25">
      <c r="A54" s="250" t="s">
        <v>1</v>
      </c>
      <c r="B54" s="164">
        <f>B44+6</f>
        <v>42553</v>
      </c>
      <c r="C54" s="88"/>
      <c r="D54" s="89"/>
      <c r="E54" s="88"/>
      <c r="F54" s="89"/>
      <c r="G54" s="88"/>
    </row>
    <row r="55" spans="1:7" s="97" customFormat="1" ht="14.25" hidden="1" customHeight="1" outlineLevel="1" thickBot="1" x14ac:dyDescent="0.3">
      <c r="A55" s="193" t="s">
        <v>2</v>
      </c>
      <c r="B55" s="164">
        <f>B54+1</f>
        <v>42554</v>
      </c>
      <c r="C55" s="248"/>
      <c r="D55" s="249"/>
      <c r="E55" s="186"/>
      <c r="F55" s="247"/>
      <c r="G55" s="88"/>
    </row>
    <row r="56" spans="1:7" s="97" customFormat="1" ht="14.25" hidden="1" customHeight="1" outlineLevel="1" thickBot="1" x14ac:dyDescent="0.3">
      <c r="A56" s="132" t="s">
        <v>25</v>
      </c>
      <c r="B56" s="337" t="s">
        <v>32</v>
      </c>
      <c r="C56" s="153">
        <f>SUM(C49:C55)</f>
        <v>0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4.25" hidden="1" customHeight="1" outlineLevel="1" thickBot="1" x14ac:dyDescent="0.3">
      <c r="A57" s="133" t="s">
        <v>27</v>
      </c>
      <c r="B57" s="338"/>
      <c r="C57" s="154" t="e">
        <f>AVERAGE(C49:C55)</f>
        <v>#DIV/0!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 t="e">
        <f t="shared" si="20"/>
        <v>#DIV/0!</v>
      </c>
    </row>
    <row r="58" spans="1:7" s="97" customFormat="1" ht="14.25" hidden="1" customHeight="1" thickBot="1" x14ac:dyDescent="0.3">
      <c r="A58" s="36" t="s">
        <v>24</v>
      </c>
      <c r="B58" s="338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hidden="1" customHeight="1" thickBot="1" x14ac:dyDescent="0.3">
      <c r="A59" s="36" t="s">
        <v>26</v>
      </c>
      <c r="B59" s="339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81"/>
      <c r="B60" s="168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4"/>
      <c r="B62" s="166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4"/>
      <c r="B64" s="166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4"/>
      <c r="B65" s="166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7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8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8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9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51" t="s">
        <v>71</v>
      </c>
      <c r="F72" s="364"/>
      <c r="G72" s="365"/>
    </row>
    <row r="73" spans="1:7" ht="30" customHeight="1" x14ac:dyDescent="0.25">
      <c r="B73" s="57" t="s">
        <v>33</v>
      </c>
      <c r="C73" s="102">
        <f>SUM(C56:D56, C45:D45, C34:D34, C23:D23, C12:D12, C67:D67)</f>
        <v>720</v>
      </c>
      <c r="D73" s="102">
        <f>SUM(E67:F67, E56:F56, E45:F45, E34:F34, E23:F23, E12:F12)</f>
        <v>0</v>
      </c>
      <c r="E73" s="329" t="s">
        <v>33</v>
      </c>
      <c r="F73" s="330"/>
      <c r="G73" s="125">
        <f>SUM(G12, G23, G34, G45, G56, G67)</f>
        <v>720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79" t="s">
        <v>34</v>
      </c>
      <c r="F74" s="379"/>
      <c r="G74" s="126">
        <f>SUM(G58, G47, G36, G25, G14, G69)</f>
        <v>0</v>
      </c>
    </row>
    <row r="75" spans="1:7" ht="30" customHeight="1" x14ac:dyDescent="0.25">
      <c r="E75" s="329" t="s">
        <v>72</v>
      </c>
      <c r="F75" s="330"/>
      <c r="G75" s="126">
        <f>AVERAGE(G12, G23, G34, G45, G56, G67)</f>
        <v>120</v>
      </c>
    </row>
    <row r="76" spans="1:7" ht="30" customHeight="1" x14ac:dyDescent="0.25">
      <c r="E76" s="379" t="s">
        <v>26</v>
      </c>
      <c r="F76" s="379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B29311-0045-4ABE-8C37-99FEDC8BF589}"/>
</file>

<file path=customXml/itemProps2.xml><?xml version="1.0" encoding="utf-8"?>
<ds:datastoreItem xmlns:ds="http://schemas.openxmlformats.org/officeDocument/2006/customXml" ds:itemID="{E5F1E351-34F3-4C1E-A8CB-8162ED1E8609}"/>
</file>

<file path=customXml/itemProps3.xml><?xml version="1.0" encoding="utf-8"?>
<ds:datastoreItem xmlns:ds="http://schemas.openxmlformats.org/officeDocument/2006/customXml" ds:itemID="{1670C826-EE14-443E-BCA2-F1F7DC1B8B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2019-03-19T17:11:39Z</dcterms:created>
  <dcterms:modified xsi:type="dcterms:W3CDTF">2019-03-19T17:11:39Z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