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-105" windowWidth="18360" windowHeight="1191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T51" i="3" l="1"/>
  <c r="T50" i="3"/>
  <c r="T49" i="3"/>
  <c r="K56" i="3" l="1"/>
  <c r="K57" i="3"/>
  <c r="K58" i="3"/>
  <c r="K59" i="3"/>
  <c r="K34" i="3"/>
  <c r="K35" i="3"/>
  <c r="K36" i="3"/>
  <c r="K37" i="3"/>
  <c r="E56" i="3" l="1"/>
  <c r="E12" i="1"/>
  <c r="E13" i="1"/>
  <c r="E14" i="1"/>
  <c r="J12" i="3"/>
  <c r="G54" i="8" l="1"/>
  <c r="G53" i="8"/>
  <c r="D50" i="5" l="1"/>
  <c r="D51" i="5"/>
  <c r="D52" i="5"/>
  <c r="D53" i="5"/>
  <c r="D54" i="5"/>
  <c r="D55" i="5"/>
  <c r="D49" i="5"/>
  <c r="D39" i="5"/>
  <c r="D40" i="5"/>
  <c r="D41" i="5"/>
  <c r="D42" i="5"/>
  <c r="D43" i="5"/>
  <c r="D44" i="5"/>
  <c r="D38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9" i="5"/>
  <c r="D10" i="5"/>
  <c r="D11" i="5"/>
  <c r="D8" i="5"/>
  <c r="G52" i="4" l="1"/>
  <c r="G53" i="4"/>
  <c r="G54" i="4"/>
  <c r="G55" i="4"/>
  <c r="K54" i="1"/>
  <c r="K55" i="1"/>
  <c r="K52" i="1"/>
  <c r="K53" i="1"/>
  <c r="J52" i="2"/>
  <c r="J53" i="2"/>
  <c r="J54" i="2"/>
  <c r="T52" i="3"/>
  <c r="T53" i="3"/>
  <c r="T54" i="3"/>
  <c r="G7" i="4" l="1"/>
  <c r="G8" i="4"/>
  <c r="G9" i="4"/>
  <c r="G10" i="4"/>
  <c r="G6" i="4"/>
  <c r="K7" i="1"/>
  <c r="K8" i="1"/>
  <c r="K9" i="1"/>
  <c r="K6" i="1"/>
  <c r="J7" i="2"/>
  <c r="J8" i="2"/>
  <c r="J9" i="2"/>
  <c r="J10" i="2"/>
  <c r="J6" i="2"/>
  <c r="T8" i="3"/>
  <c r="T9" i="3"/>
  <c r="T10" i="3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G51" i="4" l="1"/>
  <c r="K51" i="1"/>
  <c r="J51" i="2"/>
  <c r="C45" i="4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0" i="1" l="1"/>
  <c r="K11" i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50" i="2"/>
  <c r="J49" i="2"/>
  <c r="G50" i="4" l="1"/>
  <c r="G49" i="4"/>
  <c r="K49" i="1"/>
  <c r="K50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G10" i="8" l="1"/>
  <c r="C26" i="4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32" i="8"/>
  <c r="G33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E14" i="2"/>
  <c r="F14" i="2"/>
  <c r="B30" i="6" s="1"/>
  <c r="H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F37" i="3"/>
  <c r="G37" i="3"/>
  <c r="H37" i="3"/>
  <c r="I37" i="3"/>
  <c r="J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4" i="6"/>
  <c r="C24" i="3"/>
  <c r="H42" i="6"/>
  <c r="H44" i="6"/>
  <c r="K42" i="6"/>
  <c r="B38" i="6"/>
  <c r="B44" i="6"/>
  <c r="Q10" i="6"/>
  <c r="Q12" i="6"/>
  <c r="B12" i="6"/>
  <c r="T70" i="3"/>
  <c r="D46" i="5" l="1"/>
  <c r="D48" i="5"/>
  <c r="D45" i="5"/>
  <c r="D47" i="5"/>
  <c r="D35" i="5"/>
  <c r="D37" i="5"/>
  <c r="D34" i="5"/>
  <c r="D36" i="5"/>
  <c r="D24" i="5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<sst xmlns="http://schemas.openxmlformats.org/spreadsheetml/2006/main" count="666" uniqueCount="80">
  <si>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</si>
  <si>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</si>
  <si>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</si>
  <si>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</si>
  <si>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</si>
  <si>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</si>
  <si>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</si>
  <si>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</si>
  <si>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</si>
  <si>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</si>
  <si>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</si>
  <si>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</si>
  <si>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</si>
  <si>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</si>
  <si>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</si>
  <si>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</si>
  <si>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</si>
  <si>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</si>
  <si>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</si>
  <si>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</si>
  <si>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</si>
  <si>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</si>
  <si>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</si>
  <si>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</si>
  <si>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</si>
  <si>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</si>
  <si>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</si>
  <si>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</si>
  <si>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</si>
  <si>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</si>
  <si>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</si>
  <si>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</si>
  <si>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</si>
  <si>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</si>
  <si>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</si>
  <si>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</si>
  <si>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</si>
  <si>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</si>
  <si>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</si>
  <si>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</si>
  <si>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</si>
  <si>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</si>
  <si>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</si>
  <si>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</si>
  <si>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</si>
  <si>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</si>
  <si>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</si>
  <si>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</si>
  <si>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</si>
  <si>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</si>
  <si>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</si>
  <si>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</si>
  <si>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</si>
  <si>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</si>
  <si>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</si>
  <si>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</si>
  <si>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</si>
  <si>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</si>
  <si>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</si>
  <si>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</si>
  <si>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</si>
  <si>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</si>
  <si>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</si>
  <si>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</si>
  <si>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</si>
  <si>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</si>
  <si>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</si>
  <si>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</si>
  <si>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</si>
  <si>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</si>
  <si>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</si>
  <si>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</si>
  <si>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</si>
  <si>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</si>
  <si>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October Monthly Totals</t>
  </si>
  <si>
    <t>10.01.15 - 10.02.15</t>
  </si>
  <si>
    <t>10.05.15 - 10.09.15</t>
  </si>
  <si>
    <t>10.12.15 - 10.16.15</t>
  </si>
  <si>
    <t>10.19.15 - 10.23.15</t>
  </si>
  <si>
    <t>10.24.15 - 10.30.15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</si>
</sst>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9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164" fontId="6" fillId="0" borderId="28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52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8" fillId="0" borderId="18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164" fontId="8" fillId="0" borderId="52" xfId="0" applyNumberFormat="1" applyFont="1" applyFill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8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1" fillId="0" borderId="8" xfId="0" applyNumberFormat="1" applyFont="1" applyFill="1" applyBorder="1" applyAlignment="1">
      <alignment horizontal="right"/>
    </xf>
    <xf numFmtId="164" fontId="1" fillId="0" borderId="52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6" fillId="0" borderId="52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I1" zoomScaleNormal="100" workbookViewId="0">
      <selection activeCell="H18" sqref="H18:H19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309" t="s">
        <v>52</v>
      </c>
      <c r="B1" s="310"/>
      <c r="C1" s="108"/>
      <c r="D1" s="309" t="s">
        <v>52</v>
      </c>
      <c r="E1" s="310"/>
      <c r="F1" s="60"/>
      <c r="G1" s="309" t="s">
        <v>52</v>
      </c>
      <c r="H1" s="310"/>
      <c r="I1" s="109"/>
      <c r="J1" s="309" t="s">
        <v>52</v>
      </c>
      <c r="K1" s="310"/>
      <c r="L1" s="109"/>
      <c r="M1" s="309" t="s">
        <v>52</v>
      </c>
      <c r="N1" s="310"/>
      <c r="P1" s="309" t="s">
        <v>52</v>
      </c>
      <c r="Q1" s="310"/>
      <c r="R1" s="108"/>
    </row>
    <row r="2" spans="1:20" ht="15.75" customHeight="1" x14ac:dyDescent="0.25">
      <c r="A2" s="311" t="s">
        <v>75</v>
      </c>
      <c r="B2" s="321"/>
      <c r="C2" s="110"/>
      <c r="D2" s="311" t="s">
        <v>76</v>
      </c>
      <c r="E2" s="321"/>
      <c r="F2" s="111"/>
      <c r="G2" s="311" t="s">
        <v>77</v>
      </c>
      <c r="H2" s="321"/>
      <c r="I2" s="109"/>
      <c r="J2" s="311" t="s">
        <v>78</v>
      </c>
      <c r="K2" s="321"/>
      <c r="L2" s="109"/>
      <c r="M2" s="311" t="s">
        <v>79</v>
      </c>
      <c r="N2" s="312"/>
      <c r="P2" s="317"/>
      <c r="Q2" s="318"/>
      <c r="R2" s="110"/>
    </row>
    <row r="3" spans="1:20" ht="14.25" thickBot="1" x14ac:dyDescent="0.3">
      <c r="A3" s="313" t="s">
        <v>53</v>
      </c>
      <c r="B3" s="314"/>
      <c r="C3" s="108"/>
      <c r="D3" s="313" t="s">
        <v>53</v>
      </c>
      <c r="E3" s="314"/>
      <c r="F3" s="109"/>
      <c r="G3" s="313" t="s">
        <v>53</v>
      </c>
      <c r="H3" s="314"/>
      <c r="I3" s="109"/>
      <c r="J3" s="313" t="s">
        <v>53</v>
      </c>
      <c r="K3" s="322"/>
      <c r="L3" s="109"/>
      <c r="M3" s="313" t="s">
        <v>53</v>
      </c>
      <c r="N3" s="314"/>
      <c r="P3" s="313" t="s">
        <v>53</v>
      </c>
      <c r="Q3" s="314"/>
      <c r="R3" s="108"/>
    </row>
    <row r="4" spans="1:20" s="125" customFormat="1" ht="12.95" customHeight="1" x14ac:dyDescent="0.25">
      <c r="A4" s="293" t="s">
        <v>54</v>
      </c>
      <c r="B4" s="287">
        <f>SUM('NY Waterway'!K14)</f>
        <v>27614</v>
      </c>
      <c r="C4" s="7"/>
      <c r="D4" s="293" t="s">
        <v>54</v>
      </c>
      <c r="E4" s="287">
        <f>SUM('NY Waterway'!K25)</f>
        <v>79610</v>
      </c>
      <c r="F4" s="112"/>
      <c r="G4" s="293" t="s">
        <v>54</v>
      </c>
      <c r="H4" s="287">
        <f>SUM('NY Waterway'!K36)</f>
        <v>71952</v>
      </c>
      <c r="I4" s="112"/>
      <c r="J4" s="293" t="s">
        <v>54</v>
      </c>
      <c r="K4" s="287">
        <f>SUM('NY Waterway'!K47)</f>
        <v>76075</v>
      </c>
      <c r="L4" s="112"/>
      <c r="M4" s="293" t="s">
        <v>54</v>
      </c>
      <c r="N4" s="287">
        <f>SUM('NY Waterway'!K58)</f>
        <v>73955</v>
      </c>
      <c r="P4" s="293" t="s">
        <v>54</v>
      </c>
      <c r="Q4" s="287">
        <f>SUM('NY Waterway'!K69)</f>
        <v>0</v>
      </c>
      <c r="R4" s="7"/>
    </row>
    <row r="5" spans="1:20" s="125" customFormat="1" ht="12.95" customHeight="1" thickBot="1" x14ac:dyDescent="0.3">
      <c r="A5" s="308"/>
      <c r="B5" s="288"/>
      <c r="C5" s="8"/>
      <c r="D5" s="308"/>
      <c r="E5" s="288"/>
      <c r="F5" s="112"/>
      <c r="G5" s="308"/>
      <c r="H5" s="315"/>
      <c r="I5" s="112"/>
      <c r="J5" s="308"/>
      <c r="K5" s="315"/>
      <c r="L5" s="112"/>
      <c r="M5" s="308"/>
      <c r="N5" s="315"/>
      <c r="P5" s="308"/>
      <c r="Q5" s="315"/>
      <c r="R5" s="7"/>
    </row>
    <row r="6" spans="1:20" s="125" customFormat="1" ht="12.95" customHeight="1" x14ac:dyDescent="0.25">
      <c r="A6" s="274" t="s">
        <v>55</v>
      </c>
      <c r="B6" s="287">
        <f>SUM('Billy Bey'!T14)</f>
        <v>28832</v>
      </c>
      <c r="C6" s="7"/>
      <c r="D6" s="274" t="s">
        <v>55</v>
      </c>
      <c r="E6" s="287">
        <f>SUM('Billy Bey'!T25)</f>
        <v>80888</v>
      </c>
      <c r="F6" s="112"/>
      <c r="G6" s="274" t="s">
        <v>55</v>
      </c>
      <c r="H6" s="291">
        <f>SUM('Billy Bey'!T36)</f>
        <v>77526</v>
      </c>
      <c r="I6" s="112"/>
      <c r="J6" s="274" t="s">
        <v>55</v>
      </c>
      <c r="K6" s="291">
        <f>SUM('Billy Bey'!T47)</f>
        <v>80423</v>
      </c>
      <c r="L6" s="112"/>
      <c r="M6" s="274" t="s">
        <v>55</v>
      </c>
      <c r="N6" s="291">
        <f>SUM('Billy Bey'!T58)</f>
        <v>78566</v>
      </c>
      <c r="P6" s="274" t="s">
        <v>55</v>
      </c>
      <c r="Q6" s="291">
        <f>SUM('Billy Bey'!T69)</f>
        <v>0</v>
      </c>
      <c r="R6" s="9"/>
    </row>
    <row r="7" spans="1:20" s="125" customFormat="1" ht="12.95" customHeight="1" thickBot="1" x14ac:dyDescent="0.3">
      <c r="A7" s="316"/>
      <c r="B7" s="288"/>
      <c r="C7" s="8"/>
      <c r="D7" s="316"/>
      <c r="E7" s="288"/>
      <c r="F7" s="112"/>
      <c r="G7" s="316"/>
      <c r="H7" s="299"/>
      <c r="I7" s="112"/>
      <c r="J7" s="316"/>
      <c r="K7" s="299"/>
      <c r="L7" s="112"/>
      <c r="M7" s="316"/>
      <c r="N7" s="299"/>
      <c r="P7" s="316"/>
      <c r="Q7" s="299"/>
      <c r="R7" s="9"/>
    </row>
    <row r="8" spans="1:20" s="125" customFormat="1" ht="12.95" customHeight="1" x14ac:dyDescent="0.25">
      <c r="A8" s="293" t="s">
        <v>56</v>
      </c>
      <c r="B8" s="287">
        <f>SUM(SeaStreak!G14)</f>
        <v>5299</v>
      </c>
      <c r="C8" s="7"/>
      <c r="D8" s="293" t="s">
        <v>56</v>
      </c>
      <c r="E8" s="287">
        <f>SUM(SeaStreak!G25)</f>
        <v>17237</v>
      </c>
      <c r="F8" s="112"/>
      <c r="G8" s="293" t="s">
        <v>56</v>
      </c>
      <c r="H8" s="287">
        <f>SUM(SeaStreak!G36)</f>
        <v>16965</v>
      </c>
      <c r="I8" s="112"/>
      <c r="J8" s="293" t="s">
        <v>56</v>
      </c>
      <c r="K8" s="287">
        <f>SUM(SeaStreak!G47)</f>
        <v>17271</v>
      </c>
      <c r="L8" s="112"/>
      <c r="M8" s="293" t="s">
        <v>56</v>
      </c>
      <c r="N8" s="287">
        <f>SUM(SeaStreak!G58)</f>
        <v>16559</v>
      </c>
      <c r="P8" s="293" t="s">
        <v>56</v>
      </c>
      <c r="Q8" s="287">
        <f>SUM(SeaStreak!G69)</f>
        <v>0</v>
      </c>
      <c r="R8" s="7"/>
    </row>
    <row r="9" spans="1:20" s="125" customFormat="1" ht="12.95" customHeight="1" thickBot="1" x14ac:dyDescent="0.3">
      <c r="A9" s="294"/>
      <c r="B9" s="288"/>
      <c r="C9" s="113"/>
      <c r="D9" s="294"/>
      <c r="E9" s="315"/>
      <c r="F9" s="112"/>
      <c r="G9" s="294"/>
      <c r="H9" s="315"/>
      <c r="I9" s="112"/>
      <c r="J9" s="294"/>
      <c r="K9" s="315"/>
      <c r="L9" s="112"/>
      <c r="M9" s="294"/>
      <c r="N9" s="315"/>
      <c r="P9" s="294"/>
      <c r="Q9" s="315"/>
      <c r="R9" s="7"/>
    </row>
    <row r="10" spans="1:20" s="125" customFormat="1" ht="12.95" customHeight="1" x14ac:dyDescent="0.25">
      <c r="A10" s="274" t="s">
        <v>57</v>
      </c>
      <c r="B10" s="287">
        <f>SUM('New York Water Taxi'!J14)</f>
        <v>1591</v>
      </c>
      <c r="C10" s="9"/>
      <c r="D10" s="274" t="s">
        <v>57</v>
      </c>
      <c r="E10" s="291">
        <f>SUM('New York Water Taxi'!J25)</f>
        <v>6271</v>
      </c>
      <c r="F10" s="112"/>
      <c r="G10" s="274" t="s">
        <v>57</v>
      </c>
      <c r="H10" s="291">
        <f>SUM('New York Water Taxi'!J36)</f>
        <v>6502</v>
      </c>
      <c r="I10" s="112"/>
      <c r="J10" s="274" t="s">
        <v>57</v>
      </c>
      <c r="K10" s="291">
        <f>SUM('New York Water Taxi'!J47)</f>
        <v>6058</v>
      </c>
      <c r="L10" s="112"/>
      <c r="M10" s="274" t="s">
        <v>57</v>
      </c>
      <c r="N10" s="291">
        <f>SUM('New York Water Taxi'!J58)</f>
        <v>5975</v>
      </c>
      <c r="P10" s="274" t="s">
        <v>57</v>
      </c>
      <c r="Q10" s="291">
        <f>SUM('New York Water Taxi'!J69)</f>
        <v>0</v>
      </c>
      <c r="R10" s="9"/>
    </row>
    <row r="11" spans="1:20" s="125" customFormat="1" ht="12.95" customHeight="1" thickBot="1" x14ac:dyDescent="0.3">
      <c r="A11" s="275"/>
      <c r="B11" s="288"/>
      <c r="C11" s="114"/>
      <c r="D11" s="275"/>
      <c r="E11" s="296"/>
      <c r="F11" s="112"/>
      <c r="G11" s="275"/>
      <c r="H11" s="299"/>
      <c r="I11" s="112"/>
      <c r="J11" s="275"/>
      <c r="K11" s="299"/>
      <c r="L11" s="112"/>
      <c r="M11" s="275"/>
      <c r="N11" s="299"/>
      <c r="P11" s="275"/>
      <c r="Q11" s="299"/>
      <c r="R11" s="9"/>
    </row>
    <row r="12" spans="1:20" s="125" customFormat="1" ht="12.95" customHeight="1" x14ac:dyDescent="0.25">
      <c r="A12" s="300" t="s">
        <v>38</v>
      </c>
      <c r="B12" s="287">
        <f>SUM('Liberty Landing Ferry'!D14)</f>
        <v>1045</v>
      </c>
      <c r="C12" s="9"/>
      <c r="D12" s="300" t="s">
        <v>38</v>
      </c>
      <c r="E12" s="291">
        <f>SUM('Liberty Landing Ferry'!D25)</f>
        <v>2956</v>
      </c>
      <c r="F12" s="112"/>
      <c r="G12" s="300" t="s">
        <v>38</v>
      </c>
      <c r="H12" s="291">
        <f>SUM('Liberty Landing Ferry'!D36)</f>
        <v>3503</v>
      </c>
      <c r="I12" s="112"/>
      <c r="J12" s="300" t="s">
        <v>38</v>
      </c>
      <c r="K12" s="291">
        <f>SUM('Liberty Landing Ferry'!D47)</f>
        <v>3217</v>
      </c>
      <c r="L12" s="112"/>
      <c r="M12" s="300" t="s">
        <v>38</v>
      </c>
      <c r="N12" s="291">
        <f>SUM('Liberty Landing Ferry'!D58)</f>
        <v>2881</v>
      </c>
      <c r="P12" s="300" t="s">
        <v>38</v>
      </c>
      <c r="Q12" s="291">
        <f>SUM('Liberty Landing Ferry'!D69)</f>
        <v>0</v>
      </c>
      <c r="R12" s="9"/>
    </row>
    <row r="13" spans="1:20" s="125" customFormat="1" ht="12.95" customHeight="1" thickBot="1" x14ac:dyDescent="0.3">
      <c r="A13" s="301"/>
      <c r="B13" s="288"/>
      <c r="C13" s="114"/>
      <c r="D13" s="301"/>
      <c r="E13" s="296"/>
      <c r="F13" s="112"/>
      <c r="G13" s="301"/>
      <c r="H13" s="299"/>
      <c r="I13" s="112"/>
      <c r="J13" s="301"/>
      <c r="K13" s="299"/>
      <c r="L13" s="112"/>
      <c r="M13" s="301"/>
      <c r="N13" s="299"/>
      <c r="P13" s="301"/>
      <c r="Q13" s="299"/>
      <c r="R13" s="9"/>
    </row>
    <row r="14" spans="1:20" s="116" customFormat="1" ht="12.95" customHeight="1" thickBot="1" x14ac:dyDescent="0.25">
      <c r="A14" s="302" t="s">
        <v>23</v>
      </c>
      <c r="B14" s="304">
        <f>SUM(B4:B13)</f>
        <v>64381</v>
      </c>
      <c r="C14" s="10"/>
      <c r="D14" s="302" t="s">
        <v>23</v>
      </c>
      <c r="E14" s="304">
        <f>SUM(E4:E13)</f>
        <v>186962</v>
      </c>
      <c r="F14" s="115"/>
      <c r="G14" s="302" t="s">
        <v>23</v>
      </c>
      <c r="H14" s="304">
        <f>SUM(H4:H13)</f>
        <v>176448</v>
      </c>
      <c r="I14" s="115"/>
      <c r="J14" s="302" t="s">
        <v>23</v>
      </c>
      <c r="K14" s="304">
        <f>SUM(K4:K13)</f>
        <v>183044</v>
      </c>
      <c r="L14" s="115"/>
      <c r="M14" s="302" t="s">
        <v>23</v>
      </c>
      <c r="N14" s="304">
        <f>SUM(N4:N13)</f>
        <v>177936</v>
      </c>
      <c r="P14" s="302" t="s">
        <v>23</v>
      </c>
      <c r="Q14" s="304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29814.76666666667</v>
      </c>
    </row>
    <row r="15" spans="1:20" s="116" customFormat="1" ht="12.95" customHeight="1" thickBot="1" x14ac:dyDescent="0.3">
      <c r="A15" s="303"/>
      <c r="B15" s="286"/>
      <c r="C15" s="117"/>
      <c r="D15" s="303"/>
      <c r="E15" s="286"/>
      <c r="F15" s="115"/>
      <c r="G15" s="303"/>
      <c r="H15" s="286"/>
      <c r="I15" s="115"/>
      <c r="J15" s="303"/>
      <c r="K15" s="286"/>
      <c r="L15" s="115"/>
      <c r="M15" s="303"/>
      <c r="N15" s="286"/>
      <c r="P15" s="303"/>
      <c r="Q15" s="305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306" t="s">
        <v>58</v>
      </c>
      <c r="B17" s="307"/>
      <c r="C17" s="108"/>
      <c r="D17" s="306" t="s">
        <v>58</v>
      </c>
      <c r="E17" s="307"/>
      <c r="F17" s="109"/>
      <c r="G17" s="306" t="s">
        <v>58</v>
      </c>
      <c r="H17" s="307"/>
      <c r="I17" s="109"/>
      <c r="J17" s="306" t="s">
        <v>58</v>
      </c>
      <c r="K17" s="320"/>
      <c r="L17" s="109"/>
      <c r="M17" s="306" t="s">
        <v>58</v>
      </c>
      <c r="N17" s="307"/>
      <c r="P17" s="306" t="s">
        <v>58</v>
      </c>
      <c r="Q17" s="307"/>
      <c r="R17" s="108"/>
    </row>
    <row r="18" spans="1:20" ht="12.95" customHeight="1" x14ac:dyDescent="0.25">
      <c r="A18" s="293" t="s">
        <v>10</v>
      </c>
      <c r="B18" s="287">
        <f>SUM('Billy Bey'!G14:K14, 'New York Water Taxi'!G14:I14, 'NY Waterway'!I14:J14, SeaStreak!C14:D14)</f>
        <v>21123</v>
      </c>
      <c r="C18" s="7"/>
      <c r="D18" s="293" t="s">
        <v>10</v>
      </c>
      <c r="E18" s="287">
        <f>SUM('Billy Bey'!G25:K25, 'New York Water Taxi'!G25:I25, 'NY Waterway'!I25:J25, SeaStreak!C25:D25)</f>
        <v>60857</v>
      </c>
      <c r="F18" s="109"/>
      <c r="G18" s="293" t="s">
        <v>10</v>
      </c>
      <c r="H18" s="287">
        <f>SUM('Billy Bey'!G36:K36, 'New York Water Taxi'!G36:I36, 'NY Waterway'!I36:J36, SeaStreak!C36:D36)</f>
        <v>58102</v>
      </c>
      <c r="I18" s="109"/>
      <c r="J18" s="293" t="s">
        <v>10</v>
      </c>
      <c r="K18" s="287">
        <f>SUM('Billy Bey'!G47:K47, 'New York Water Taxi'!G47:I47, 'NY Waterway'!I47:J47, SeaStreak!C47:D47)</f>
        <v>61041</v>
      </c>
      <c r="L18" s="109"/>
      <c r="M18" s="293" t="s">
        <v>10</v>
      </c>
      <c r="N18" s="287">
        <f>SUM('Billy Bey'!G58:K58, 'New York Water Taxi'!G58:I58, 'NY Waterway'!I58:J58, SeaStreak!C58:D58)</f>
        <v>59510</v>
      </c>
      <c r="P18" s="293" t="s">
        <v>10</v>
      </c>
      <c r="Q18" s="287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308"/>
      <c r="B19" s="288"/>
      <c r="C19" s="8"/>
      <c r="D19" s="308"/>
      <c r="E19" s="288"/>
      <c r="F19" s="109"/>
      <c r="G19" s="308"/>
      <c r="H19" s="288"/>
      <c r="I19" s="109"/>
      <c r="J19" s="308"/>
      <c r="K19" s="288"/>
      <c r="L19" s="109"/>
      <c r="M19" s="308"/>
      <c r="N19" s="288"/>
      <c r="P19" s="308"/>
      <c r="Q19" s="288"/>
      <c r="R19" s="8"/>
    </row>
    <row r="20" spans="1:20" ht="12.95" customHeight="1" x14ac:dyDescent="0.25">
      <c r="A20" s="274" t="s">
        <v>8</v>
      </c>
      <c r="B20" s="291">
        <f>SUM('Billy Bey'!C14:D14, 'New York Water Taxi'!E14, 'NY Waterway'!C14:G14)</f>
        <v>21360</v>
      </c>
      <c r="C20" s="9"/>
      <c r="D20" s="274" t="s">
        <v>8</v>
      </c>
      <c r="E20" s="291">
        <f>SUM('Billy Bey'!C25:D25, 'New York Water Taxi'!E25, 'NY Waterway'!C25:G25)</f>
        <v>62579</v>
      </c>
      <c r="F20" s="109"/>
      <c r="G20" s="274" t="s">
        <v>8</v>
      </c>
      <c r="H20" s="291">
        <f>SUM('Billy Bey'!C36:D36, 'New York Water Taxi'!E36, 'NY Waterway'!C36:G36)</f>
        <v>56141</v>
      </c>
      <c r="I20" s="109"/>
      <c r="J20" s="274" t="s">
        <v>8</v>
      </c>
      <c r="K20" s="291">
        <f>SUM('Billy Bey'!C47:D47, 'NY Waterway'!C47:G47, 'New York Water Taxi'!E47)</f>
        <v>58909</v>
      </c>
      <c r="L20" s="109"/>
      <c r="M20" s="274" t="s">
        <v>8</v>
      </c>
      <c r="N20" s="291">
        <f>SUM('Billy Bey'!C58:D58, 'NY Waterway'!C58:G58, 'New York Water Taxi'!E58)</f>
        <v>57549</v>
      </c>
      <c r="P20" s="274" t="s">
        <v>8</v>
      </c>
      <c r="Q20" s="291">
        <f>SUM('Billy Bey'!C69:D69, 'NY Waterway'!C69:G69, 'New York Water Taxi'!E69)</f>
        <v>0</v>
      </c>
      <c r="R20" s="9"/>
    </row>
    <row r="21" spans="1:20" ht="12.95" customHeight="1" thickBot="1" x14ac:dyDescent="0.3">
      <c r="A21" s="290"/>
      <c r="B21" s="292"/>
      <c r="C21" s="111"/>
      <c r="D21" s="290"/>
      <c r="E21" s="299"/>
      <c r="F21" s="109"/>
      <c r="G21" s="290"/>
      <c r="H21" s="292"/>
      <c r="I21" s="109"/>
      <c r="J21" s="290"/>
      <c r="K21" s="292"/>
      <c r="L21" s="109"/>
      <c r="M21" s="290"/>
      <c r="N21" s="292"/>
      <c r="P21" s="290"/>
      <c r="Q21" s="292"/>
      <c r="R21" s="111"/>
    </row>
    <row r="22" spans="1:20" ht="12.95" customHeight="1" x14ac:dyDescent="0.25">
      <c r="A22" s="293" t="s">
        <v>16</v>
      </c>
      <c r="B22" s="287">
        <f>SUM('Billy Bey'!L14, SeaStreak!E14:F14)</f>
        <v>3440</v>
      </c>
      <c r="C22" s="7"/>
      <c r="D22" s="293" t="s">
        <v>16</v>
      </c>
      <c r="E22" s="287">
        <f>SUM('Billy Bey'!L25, SeaStreak!E25:F25)</f>
        <v>11399</v>
      </c>
      <c r="F22" s="109"/>
      <c r="G22" s="293" t="s">
        <v>16</v>
      </c>
      <c r="H22" s="287">
        <f>SUM('Billy Bey'!L36, SeaStreak!E36:F36)</f>
        <v>11773</v>
      </c>
      <c r="I22" s="109"/>
      <c r="J22" s="293" t="s">
        <v>16</v>
      </c>
      <c r="K22" s="287">
        <f>SUM('Billy Bey'!L47, SeaStreak!E47:F47)</f>
        <v>11342</v>
      </c>
      <c r="L22" s="109"/>
      <c r="M22" s="293" t="s">
        <v>16</v>
      </c>
      <c r="N22" s="287">
        <f>SUM('Billy Bey'!L58, SeaStreak!E58:F58)</f>
        <v>10741</v>
      </c>
      <c r="P22" s="293" t="s">
        <v>16</v>
      </c>
      <c r="Q22" s="287">
        <f>SUM('Billy Bey'!L69, SeaStreak!E69:F69)</f>
        <v>0</v>
      </c>
      <c r="R22" s="7"/>
    </row>
    <row r="23" spans="1:20" ht="12.95" customHeight="1" thickBot="1" x14ac:dyDescent="0.3">
      <c r="A23" s="294"/>
      <c r="B23" s="295"/>
      <c r="C23" s="113"/>
      <c r="D23" s="294"/>
      <c r="E23" s="295"/>
      <c r="F23" s="109"/>
      <c r="G23" s="294"/>
      <c r="H23" s="295"/>
      <c r="I23" s="109"/>
      <c r="J23" s="294"/>
      <c r="K23" s="295"/>
      <c r="L23" s="109"/>
      <c r="M23" s="294"/>
      <c r="N23" s="295"/>
      <c r="P23" s="294"/>
      <c r="Q23" s="295"/>
      <c r="R23" s="113"/>
    </row>
    <row r="24" spans="1:20" ht="12.95" customHeight="1" x14ac:dyDescent="0.25">
      <c r="A24" s="274" t="s">
        <v>9</v>
      </c>
      <c r="B24" s="291">
        <f>SUM('Billy Bey'!E14:F14, 'Liberty Landing Ferry'!C14, 'NY Waterway'!H14)</f>
        <v>12792</v>
      </c>
      <c r="C24" s="9"/>
      <c r="D24" s="274" t="s">
        <v>9</v>
      </c>
      <c r="E24" s="277">
        <f>SUM('Billy Bey'!E25:F25, 'Liberty Landing Ferry'!C25, 'NY Waterway'!H25)</f>
        <v>33677</v>
      </c>
      <c r="F24" s="109"/>
      <c r="G24" s="274" t="s">
        <v>9</v>
      </c>
      <c r="H24" s="291">
        <f>SUM('Billy Bey'!E36:F36, 'Liberty Landing Ferry'!C36, 'NY Waterway'!H36)</f>
        <v>33188</v>
      </c>
      <c r="I24" s="109"/>
      <c r="J24" s="274" t="s">
        <v>9</v>
      </c>
      <c r="K24" s="291">
        <f>SUM('Billy Bey'!E47:F47, 'Liberty Landing Ferry'!C47, 'NY Waterway'!H47)</f>
        <v>34672</v>
      </c>
      <c r="L24" s="109"/>
      <c r="M24" s="274" t="s">
        <v>9</v>
      </c>
      <c r="N24" s="291">
        <f>SUM('Billy Bey'!E58:F58, 'Liberty Landing Ferry'!C58, 'NY Waterway'!H58)</f>
        <v>34986</v>
      </c>
      <c r="P24" s="274" t="s">
        <v>9</v>
      </c>
      <c r="Q24" s="291">
        <f>SUM('Billy Bey'!E69:F69, 'Liberty Landing Ferry'!C69, 'NY Waterway'!H69)</f>
        <v>0</v>
      </c>
      <c r="R24" s="9"/>
    </row>
    <row r="25" spans="1:20" ht="12.95" customHeight="1" thickBot="1" x14ac:dyDescent="0.3">
      <c r="A25" s="275"/>
      <c r="B25" s="296"/>
      <c r="C25" s="114"/>
      <c r="D25" s="275"/>
      <c r="E25" s="296"/>
      <c r="F25" s="109"/>
      <c r="G25" s="275"/>
      <c r="H25" s="296"/>
      <c r="I25" s="109"/>
      <c r="J25" s="275"/>
      <c r="K25" s="296"/>
      <c r="L25" s="109"/>
      <c r="M25" s="275"/>
      <c r="N25" s="296"/>
      <c r="P25" s="275"/>
      <c r="Q25" s="296"/>
      <c r="R25" s="114"/>
      <c r="S25" s="123"/>
      <c r="T25" s="123"/>
    </row>
    <row r="26" spans="1:20" s="123" customFormat="1" ht="12.95" customHeight="1" x14ac:dyDescent="0.2">
      <c r="A26" s="274" t="s">
        <v>7</v>
      </c>
      <c r="B26" s="277">
        <f>SUM('New York Water Taxi'!C14)</f>
        <v>168</v>
      </c>
      <c r="C26" s="10"/>
      <c r="D26" s="274" t="s">
        <v>7</v>
      </c>
      <c r="E26" s="277">
        <f>SUM('New York Water Taxi'!C25)</f>
        <v>1425</v>
      </c>
      <c r="F26" s="122"/>
      <c r="G26" s="274" t="s">
        <v>7</v>
      </c>
      <c r="H26" s="277">
        <f>SUM('New York Water Taxi'!C36)</f>
        <v>1312</v>
      </c>
      <c r="I26" s="122"/>
      <c r="J26" s="274" t="s">
        <v>7</v>
      </c>
      <c r="K26" s="277">
        <f>SUM('New York Water Taxi'!C47)</f>
        <v>1290</v>
      </c>
      <c r="L26" s="122"/>
      <c r="M26" s="274" t="s">
        <v>7</v>
      </c>
      <c r="N26" s="277">
        <f>SUM('New York Water Taxi'!C58)</f>
        <v>1438</v>
      </c>
      <c r="P26" s="274" t="s">
        <v>7</v>
      </c>
      <c r="Q26" s="277">
        <f>SUM('New York Water Taxi'!C69)</f>
        <v>0</v>
      </c>
      <c r="R26" s="11"/>
    </row>
    <row r="27" spans="1:20" s="123" customFormat="1" ht="12.95" customHeight="1" thickBot="1" x14ac:dyDescent="0.3">
      <c r="A27" s="275"/>
      <c r="B27" s="297"/>
      <c r="C27" s="117"/>
      <c r="D27" s="275"/>
      <c r="E27" s="297"/>
      <c r="F27" s="122"/>
      <c r="G27" s="275"/>
      <c r="H27" s="297"/>
      <c r="I27" s="122"/>
      <c r="J27" s="275"/>
      <c r="K27" s="297"/>
      <c r="L27" s="122"/>
      <c r="M27" s="275"/>
      <c r="N27" s="297"/>
      <c r="P27" s="275"/>
      <c r="Q27" s="297"/>
      <c r="R27" s="12"/>
      <c r="S27" s="124"/>
      <c r="T27" s="124"/>
    </row>
    <row r="28" spans="1:20" ht="12.75" customHeight="1" x14ac:dyDescent="0.25">
      <c r="A28" s="274" t="s">
        <v>39</v>
      </c>
      <c r="B28" s="277">
        <f>SUM('New York Water Taxi'!D14)</f>
        <v>0</v>
      </c>
      <c r="C28" s="109"/>
      <c r="D28" s="274" t="s">
        <v>39</v>
      </c>
      <c r="E28" s="277">
        <f>SUM('New York Water Taxi'!D25)</f>
        <v>0</v>
      </c>
      <c r="F28" s="109"/>
      <c r="G28" s="274" t="s">
        <v>39</v>
      </c>
      <c r="H28" s="277">
        <f>SUM('New York Water Taxi'!D36)</f>
        <v>0</v>
      </c>
      <c r="I28" s="109"/>
      <c r="J28" s="274" t="s">
        <v>39</v>
      </c>
      <c r="K28" s="277">
        <f>SUM('New York Water Taxi'!D47)</f>
        <v>0</v>
      </c>
      <c r="L28" s="109"/>
      <c r="M28" s="274" t="s">
        <v>39</v>
      </c>
      <c r="N28" s="277">
        <f>SUM('New York Water Taxi'!D58)</f>
        <v>0</v>
      </c>
      <c r="P28" s="274" t="s">
        <v>39</v>
      </c>
      <c r="Q28" s="277">
        <f>SUM('New York Water Taxi'!D69)</f>
        <v>0</v>
      </c>
      <c r="R28" s="11"/>
    </row>
    <row r="29" spans="1:20" ht="14.25" thickBot="1" x14ac:dyDescent="0.3">
      <c r="A29" s="275"/>
      <c r="B29" s="298"/>
      <c r="C29" s="109"/>
      <c r="D29" s="275"/>
      <c r="E29" s="298"/>
      <c r="F29" s="109"/>
      <c r="G29" s="275"/>
      <c r="H29" s="298"/>
      <c r="I29" s="109"/>
      <c r="J29" s="275"/>
      <c r="K29" s="298"/>
      <c r="L29" s="109"/>
      <c r="M29" s="275"/>
      <c r="N29" s="298"/>
      <c r="P29" s="275"/>
      <c r="Q29" s="298"/>
      <c r="R29" s="126"/>
    </row>
    <row r="30" spans="1:20" ht="12.75" customHeight="1" x14ac:dyDescent="0.25">
      <c r="A30" s="274" t="s">
        <v>73</v>
      </c>
      <c r="B30" s="277">
        <f>SUM('New York Water Taxi'!F14)</f>
        <v>25</v>
      </c>
      <c r="C30" s="109"/>
      <c r="D30" s="274" t="s">
        <v>73</v>
      </c>
      <c r="E30" s="277">
        <f>SUM('New York Water Taxi'!F25)</f>
        <v>196</v>
      </c>
      <c r="F30" s="109"/>
      <c r="G30" s="274" t="s">
        <v>73</v>
      </c>
      <c r="H30" s="277">
        <f>SUM('New York Water Taxi'!F36)</f>
        <v>151</v>
      </c>
      <c r="I30" s="109"/>
      <c r="J30" s="274" t="s">
        <v>73</v>
      </c>
      <c r="K30" s="277">
        <f>SUM('New York Water Taxi'!F47)</f>
        <v>150</v>
      </c>
      <c r="L30" s="109"/>
      <c r="M30" s="274" t="s">
        <v>73</v>
      </c>
      <c r="N30" s="277">
        <f>SUM('New York Water Taxi'!F58)</f>
        <v>99</v>
      </c>
      <c r="P30" s="274" t="s">
        <v>73</v>
      </c>
      <c r="Q30" s="277">
        <f>SUM('New York Water Taxi'!F69)</f>
        <v>0</v>
      </c>
      <c r="R30" s="11"/>
    </row>
    <row r="31" spans="1:20" ht="14.25" customHeight="1" thickBot="1" x14ac:dyDescent="0.3">
      <c r="A31" s="275"/>
      <c r="B31" s="278"/>
      <c r="C31" s="109"/>
      <c r="D31" s="275"/>
      <c r="E31" s="278"/>
      <c r="F31" s="109"/>
      <c r="G31" s="275"/>
      <c r="H31" s="278"/>
      <c r="I31" s="109"/>
      <c r="J31" s="276"/>
      <c r="K31" s="279"/>
      <c r="L31" s="109"/>
      <c r="M31" s="276"/>
      <c r="N31" s="279"/>
      <c r="P31" s="276"/>
      <c r="Q31" s="279"/>
      <c r="R31" s="11"/>
    </row>
    <row r="32" spans="1:20" x14ac:dyDescent="0.25">
      <c r="A32" s="289" t="s">
        <v>11</v>
      </c>
      <c r="B32" s="277">
        <f>SUM('Billy Bey'!M14)</f>
        <v>1052</v>
      </c>
      <c r="C32" s="109"/>
      <c r="D32" s="289" t="s">
        <v>11</v>
      </c>
      <c r="E32" s="277">
        <f>SUM('Billy Bey'!M25)</f>
        <v>4748</v>
      </c>
      <c r="F32" s="109"/>
      <c r="G32" s="289" t="s">
        <v>11</v>
      </c>
      <c r="H32" s="277">
        <f>SUM('Billy Bey'!M36)</f>
        <v>4245</v>
      </c>
      <c r="I32" s="109"/>
      <c r="J32" s="289" t="s">
        <v>11</v>
      </c>
      <c r="K32" s="277">
        <f>SUM('Billy Bey'!M47)</f>
        <v>3877</v>
      </c>
      <c r="L32" s="109"/>
      <c r="M32" s="289" t="s">
        <v>11</v>
      </c>
      <c r="N32" s="277">
        <f>SUM('Billy Bey'!M58)</f>
        <v>3245</v>
      </c>
      <c r="P32" s="289" t="s">
        <v>11</v>
      </c>
      <c r="Q32" s="277">
        <f>SUM('Billy Bey'!M69)</f>
        <v>0</v>
      </c>
      <c r="R32" s="11"/>
    </row>
    <row r="33" spans="1:18" ht="14.25" thickBot="1" x14ac:dyDescent="0.3">
      <c r="A33" s="281"/>
      <c r="B33" s="279"/>
      <c r="C33" s="109"/>
      <c r="D33" s="281"/>
      <c r="E33" s="279"/>
      <c r="F33" s="109"/>
      <c r="G33" s="281"/>
      <c r="H33" s="279"/>
      <c r="I33" s="109"/>
      <c r="J33" s="281"/>
      <c r="K33" s="279"/>
      <c r="L33" s="109"/>
      <c r="M33" s="281"/>
      <c r="N33" s="279"/>
      <c r="P33" s="281"/>
      <c r="Q33" s="279"/>
      <c r="R33" s="11"/>
    </row>
    <row r="34" spans="1:18" ht="12.75" customHeight="1" x14ac:dyDescent="0.25">
      <c r="A34" s="289" t="s">
        <v>12</v>
      </c>
      <c r="B34" s="277">
        <f>SUM('Billy Bey'!N14)</f>
        <v>878</v>
      </c>
      <c r="C34" s="109"/>
      <c r="D34" s="289" t="s">
        <v>12</v>
      </c>
      <c r="E34" s="277">
        <f>SUM('Billy Bey'!N25)</f>
        <v>1693</v>
      </c>
      <c r="F34" s="109"/>
      <c r="G34" s="289" t="s">
        <v>12</v>
      </c>
      <c r="H34" s="277">
        <f>SUM('Billy Bey'!N36)</f>
        <v>1605</v>
      </c>
      <c r="I34" s="109"/>
      <c r="J34" s="289" t="s">
        <v>12</v>
      </c>
      <c r="K34" s="277">
        <f>SUM('Billy Bey'!N47)</f>
        <v>1866</v>
      </c>
      <c r="L34" s="109"/>
      <c r="M34" s="289" t="s">
        <v>12</v>
      </c>
      <c r="N34" s="277">
        <f>SUM('Billy Bey'!N58)</f>
        <v>1577</v>
      </c>
      <c r="P34" s="289" t="s">
        <v>12</v>
      </c>
      <c r="Q34" s="277">
        <f>SUM('Billy Bey'!N69)</f>
        <v>0</v>
      </c>
      <c r="R34" s="11"/>
    </row>
    <row r="35" spans="1:18" ht="13.5" customHeight="1" thickBot="1" x14ac:dyDescent="0.3">
      <c r="A35" s="281"/>
      <c r="B35" s="279"/>
      <c r="C35" s="109"/>
      <c r="D35" s="281"/>
      <c r="E35" s="279"/>
      <c r="F35" s="109"/>
      <c r="G35" s="281"/>
      <c r="H35" s="279"/>
      <c r="I35" s="109"/>
      <c r="J35" s="281"/>
      <c r="K35" s="279"/>
      <c r="L35" s="109"/>
      <c r="M35" s="281"/>
      <c r="N35" s="279"/>
      <c r="P35" s="281"/>
      <c r="Q35" s="279"/>
      <c r="R35" s="11"/>
    </row>
    <row r="36" spans="1:18" ht="12.75" customHeight="1" x14ac:dyDescent="0.25">
      <c r="A36" s="289" t="s">
        <v>13</v>
      </c>
      <c r="B36" s="277">
        <f>SUM('Billy Bey'!O14)</f>
        <v>1688</v>
      </c>
      <c r="C36" s="109"/>
      <c r="D36" s="289" t="s">
        <v>13</v>
      </c>
      <c r="E36" s="277">
        <f>SUM('Billy Bey'!O25)</f>
        <v>5401</v>
      </c>
      <c r="F36" s="109"/>
      <c r="G36" s="289" t="s">
        <v>13</v>
      </c>
      <c r="H36" s="277">
        <f>SUM('Billy Bey'!O36)</f>
        <v>5110</v>
      </c>
      <c r="I36" s="109"/>
      <c r="J36" s="289" t="s">
        <v>13</v>
      </c>
      <c r="K36" s="277">
        <f>SUM('Billy Bey'!O47)</f>
        <v>5049</v>
      </c>
      <c r="L36" s="109"/>
      <c r="M36" s="289" t="s">
        <v>13</v>
      </c>
      <c r="N36" s="277">
        <f>SUM('Billy Bey'!O58)</f>
        <v>4550</v>
      </c>
      <c r="P36" s="289" t="s">
        <v>13</v>
      </c>
      <c r="Q36" s="277">
        <f>SUM('Billy Bey'!O69)</f>
        <v>0</v>
      </c>
      <c r="R36" s="11"/>
    </row>
    <row r="37" spans="1:18" ht="13.5" customHeight="1" thickBot="1" x14ac:dyDescent="0.3">
      <c r="A37" s="281"/>
      <c r="B37" s="279"/>
      <c r="C37" s="109"/>
      <c r="D37" s="281"/>
      <c r="E37" s="279"/>
      <c r="F37" s="109"/>
      <c r="G37" s="281"/>
      <c r="H37" s="279"/>
      <c r="I37" s="109"/>
      <c r="J37" s="281"/>
      <c r="K37" s="279"/>
      <c r="L37" s="109"/>
      <c r="M37" s="281"/>
      <c r="N37" s="279"/>
      <c r="P37" s="281"/>
      <c r="Q37" s="279"/>
      <c r="R37" s="11"/>
    </row>
    <row r="38" spans="1:18" ht="12.75" customHeight="1" x14ac:dyDescent="0.25">
      <c r="A38" s="289" t="s">
        <v>14</v>
      </c>
      <c r="B38" s="277">
        <f>SUM('Billy Bey'!P14)</f>
        <v>877</v>
      </c>
      <c r="C38" s="109"/>
      <c r="D38" s="289" t="s">
        <v>14</v>
      </c>
      <c r="E38" s="277">
        <f>SUM('Billy Bey'!P25)</f>
        <v>2304</v>
      </c>
      <c r="F38" s="109"/>
      <c r="G38" s="289" t="s">
        <v>14</v>
      </c>
      <c r="H38" s="277">
        <f>SUM('Billy Bey'!P36)</f>
        <v>2208</v>
      </c>
      <c r="I38" s="109"/>
      <c r="J38" s="289" t="s">
        <v>14</v>
      </c>
      <c r="K38" s="277">
        <f>SUM('Billy Bey'!P47)</f>
        <v>2266</v>
      </c>
      <c r="L38" s="109"/>
      <c r="M38" s="289" t="s">
        <v>14</v>
      </c>
      <c r="N38" s="277">
        <f>SUM('Billy Bey'!P58)</f>
        <v>2030</v>
      </c>
      <c r="P38" s="289" t="s">
        <v>14</v>
      </c>
      <c r="Q38" s="277">
        <f>SUM('Billy Bey'!P69)</f>
        <v>0</v>
      </c>
      <c r="R38" s="11"/>
    </row>
    <row r="39" spans="1:18" ht="13.5" customHeight="1" thickBot="1" x14ac:dyDescent="0.3">
      <c r="A39" s="281"/>
      <c r="B39" s="279"/>
      <c r="C39" s="109"/>
      <c r="D39" s="281"/>
      <c r="E39" s="279"/>
      <c r="F39" s="109"/>
      <c r="G39" s="281"/>
      <c r="H39" s="279"/>
      <c r="I39" s="109"/>
      <c r="J39" s="281"/>
      <c r="K39" s="279"/>
      <c r="L39" s="109"/>
      <c r="M39" s="281"/>
      <c r="N39" s="279"/>
      <c r="P39" s="281"/>
      <c r="Q39" s="279"/>
      <c r="R39" s="11"/>
    </row>
    <row r="40" spans="1:18" ht="12.75" customHeight="1" x14ac:dyDescent="0.25">
      <c r="A40" s="289" t="s">
        <v>35</v>
      </c>
      <c r="B40" s="277">
        <f>SUM('Billy Bey'!Q14)</f>
        <v>978</v>
      </c>
      <c r="C40" s="109"/>
      <c r="D40" s="289" t="s">
        <v>35</v>
      </c>
      <c r="E40" s="277">
        <f>SUM('Billy Bey'!Q25)</f>
        <v>2683</v>
      </c>
      <c r="F40" s="109"/>
      <c r="G40" s="289" t="s">
        <v>35</v>
      </c>
      <c r="H40" s="277">
        <f>SUM('Billy Bey'!Q36)</f>
        <v>2613</v>
      </c>
      <c r="I40" s="109"/>
      <c r="J40" s="289" t="s">
        <v>35</v>
      </c>
      <c r="K40" s="277">
        <f>SUM('Billy Bey'!Q47)</f>
        <v>2582</v>
      </c>
      <c r="L40" s="109"/>
      <c r="M40" s="289" t="s">
        <v>35</v>
      </c>
      <c r="N40" s="277">
        <f>SUM('Billy Bey'!Q58)</f>
        <v>2211</v>
      </c>
      <c r="P40" s="289" t="s">
        <v>35</v>
      </c>
      <c r="Q40" s="277">
        <f>SUM('Billy Bey'!Q69)</f>
        <v>0</v>
      </c>
      <c r="R40" s="11"/>
    </row>
    <row r="41" spans="1:18" ht="13.5" customHeight="1" thickBot="1" x14ac:dyDescent="0.3">
      <c r="A41" s="281"/>
      <c r="B41" s="279"/>
      <c r="C41" s="109"/>
      <c r="D41" s="281"/>
      <c r="E41" s="279"/>
      <c r="F41" s="109"/>
      <c r="G41" s="281"/>
      <c r="H41" s="279"/>
      <c r="I41" s="109"/>
      <c r="J41" s="281"/>
      <c r="K41" s="279"/>
      <c r="L41" s="109"/>
      <c r="M41" s="281"/>
      <c r="N41" s="279"/>
      <c r="P41" s="281"/>
      <c r="Q41" s="279"/>
      <c r="R41" s="11"/>
    </row>
    <row r="42" spans="1:18" ht="12.75" customHeight="1" x14ac:dyDescent="0.25">
      <c r="A42" s="289" t="s">
        <v>15</v>
      </c>
      <c r="B42" s="277">
        <f>SUM('Billy Bey'!R14)</f>
        <v>0</v>
      </c>
      <c r="C42" s="109"/>
      <c r="D42" s="289" t="s">
        <v>15</v>
      </c>
      <c r="E42" s="277">
        <f>SUM('Billy Bey'!R25)</f>
        <v>0</v>
      </c>
      <c r="F42" s="109"/>
      <c r="G42" s="289" t="s">
        <v>15</v>
      </c>
      <c r="H42" s="277">
        <f>SUM('Billy Bey'!R36)</f>
        <v>0</v>
      </c>
      <c r="I42" s="109"/>
      <c r="J42" s="289" t="s">
        <v>15</v>
      </c>
      <c r="K42" s="277">
        <f>SUM('Billy Bey'!R47)</f>
        <v>0</v>
      </c>
      <c r="L42" s="109"/>
      <c r="M42" s="289" t="s">
        <v>15</v>
      </c>
      <c r="N42" s="277">
        <f>SUM('Billy Bey'!R58)</f>
        <v>0</v>
      </c>
      <c r="P42" s="289" t="s">
        <v>15</v>
      </c>
      <c r="Q42" s="277">
        <f>SUM('Billy Bey'!R69)</f>
        <v>0</v>
      </c>
      <c r="R42" s="11"/>
    </row>
    <row r="43" spans="1:18" ht="13.5" customHeight="1" thickBot="1" x14ac:dyDescent="0.3">
      <c r="A43" s="281"/>
      <c r="B43" s="279"/>
      <c r="C43" s="109"/>
      <c r="D43" s="281"/>
      <c r="E43" s="279"/>
      <c r="F43" s="109"/>
      <c r="G43" s="281"/>
      <c r="H43" s="279"/>
      <c r="I43" s="109"/>
      <c r="J43" s="281"/>
      <c r="K43" s="279"/>
      <c r="L43" s="109"/>
      <c r="M43" s="281"/>
      <c r="N43" s="279"/>
      <c r="P43" s="281"/>
      <c r="Q43" s="279"/>
      <c r="R43" s="11"/>
    </row>
    <row r="44" spans="1:18" ht="13.5" customHeight="1" x14ac:dyDescent="0.25">
      <c r="A44" s="280" t="s">
        <v>36</v>
      </c>
      <c r="B44" s="277">
        <f>SUM('Billy Bey'!S14)</f>
        <v>0</v>
      </c>
      <c r="C44" s="109"/>
      <c r="D44" s="280" t="s">
        <v>36</v>
      </c>
      <c r="E44" s="277">
        <f>SUM('Billy Bey'!S25)</f>
        <v>0</v>
      </c>
      <c r="F44" s="109"/>
      <c r="G44" s="280" t="s">
        <v>36</v>
      </c>
      <c r="H44" s="282">
        <f>SUM('Billy Bey'!S36)</f>
        <v>0</v>
      </c>
      <c r="I44" s="109"/>
      <c r="J44" s="280" t="s">
        <v>36</v>
      </c>
      <c r="K44" s="282">
        <f>SUM('Billy Bey'!S47)</f>
        <v>0</v>
      </c>
      <c r="L44" s="109"/>
      <c r="M44" s="280" t="s">
        <v>36</v>
      </c>
      <c r="N44" s="282">
        <f>SUM('Billy Bey'!S58)</f>
        <v>0</v>
      </c>
      <c r="P44" s="280" t="s">
        <v>36</v>
      </c>
      <c r="Q44" s="282">
        <f>SUM('Billy Bey'!S69)</f>
        <v>0</v>
      </c>
      <c r="R44" s="11"/>
    </row>
    <row r="45" spans="1:18" ht="13.5" customHeight="1" thickBot="1" x14ac:dyDescent="0.3">
      <c r="A45" s="281"/>
      <c r="B45" s="279"/>
      <c r="C45" s="109"/>
      <c r="D45" s="281"/>
      <c r="E45" s="279"/>
      <c r="F45" s="109"/>
      <c r="G45" s="281"/>
      <c r="H45" s="279"/>
      <c r="I45" s="109"/>
      <c r="J45" s="281"/>
      <c r="K45" s="279"/>
      <c r="L45" s="109"/>
      <c r="M45" s="281"/>
      <c r="N45" s="279"/>
      <c r="P45" s="281"/>
      <c r="Q45" s="279"/>
      <c r="R45" s="11"/>
    </row>
    <row r="46" spans="1:18" ht="13.5" customHeight="1" x14ac:dyDescent="0.25">
      <c r="A46" s="319" t="s">
        <v>23</v>
      </c>
      <c r="B46" s="304">
        <f>SUM(B18:B45)</f>
        <v>64381</v>
      </c>
      <c r="C46" s="109"/>
      <c r="D46" s="319" t="s">
        <v>23</v>
      </c>
      <c r="E46" s="304">
        <f>SUM(E18:E45)</f>
        <v>186962</v>
      </c>
      <c r="F46" s="109"/>
      <c r="G46" s="319" t="s">
        <v>23</v>
      </c>
      <c r="H46" s="304">
        <f>SUM(H18:H45)</f>
        <v>176448</v>
      </c>
      <c r="I46" s="109"/>
      <c r="J46" s="283" t="s">
        <v>23</v>
      </c>
      <c r="K46" s="285">
        <f>SUM(K18:K45)</f>
        <v>183044</v>
      </c>
      <c r="L46" s="109"/>
      <c r="M46" s="319" t="s">
        <v>23</v>
      </c>
      <c r="N46" s="285">
        <f>SUM(N18:N45)</f>
        <v>177936</v>
      </c>
      <c r="P46" s="283" t="s">
        <v>23</v>
      </c>
      <c r="Q46" s="285">
        <f>SUM(Q18:Q45)</f>
        <v>0</v>
      </c>
      <c r="R46" s="11"/>
    </row>
    <row r="47" spans="1:18" ht="13.5" customHeight="1" thickBot="1" x14ac:dyDescent="0.3">
      <c r="A47" s="284"/>
      <c r="B47" s="286"/>
      <c r="C47" s="109"/>
      <c r="D47" s="284"/>
      <c r="E47" s="286"/>
      <c r="F47" s="109"/>
      <c r="G47" s="284"/>
      <c r="H47" s="286"/>
      <c r="I47" s="109"/>
      <c r="J47" s="284"/>
      <c r="K47" s="286"/>
      <c r="L47" s="109"/>
      <c r="M47" s="284"/>
      <c r="N47" s="286"/>
      <c r="P47" s="284"/>
      <c r="Q47" s="286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opLeftCell="A10" zoomScaleNormal="100" workbookViewId="0">
      <selection activeCell="B12" sqref="B12:B1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34" t="s">
        <v>74</v>
      </c>
      <c r="B1" s="335"/>
    </row>
    <row r="2" spans="1:2" ht="15.75" thickBot="1" x14ac:dyDescent="0.3">
      <c r="A2" s="336"/>
      <c r="B2" s="337"/>
    </row>
    <row r="3" spans="1:2" ht="15.75" thickBot="1" x14ac:dyDescent="0.3">
      <c r="A3" s="306" t="s">
        <v>53</v>
      </c>
      <c r="B3" s="333"/>
    </row>
    <row r="4" spans="1:2" ht="12.75" customHeight="1" x14ac:dyDescent="0.25">
      <c r="A4" s="293" t="s">
        <v>54</v>
      </c>
      <c r="B4" s="287">
        <f>SUM('NY Waterway'!H74)</f>
        <v>399541</v>
      </c>
    </row>
    <row r="5" spans="1:2" ht="13.5" customHeight="1" thickBot="1" x14ac:dyDescent="0.3">
      <c r="A5" s="308"/>
      <c r="B5" s="315"/>
    </row>
    <row r="6" spans="1:2" ht="12.75" customHeight="1" x14ac:dyDescent="0.25">
      <c r="A6" s="274" t="s">
        <v>55</v>
      </c>
      <c r="B6" s="291">
        <f>SUM('Billy Bey'!T73)</f>
        <v>390561</v>
      </c>
    </row>
    <row r="7" spans="1:2" ht="13.5" customHeight="1" thickBot="1" x14ac:dyDescent="0.3">
      <c r="A7" s="328"/>
      <c r="B7" s="299"/>
    </row>
    <row r="8" spans="1:2" ht="12.75" customHeight="1" x14ac:dyDescent="0.25">
      <c r="A8" s="293" t="s">
        <v>56</v>
      </c>
      <c r="B8" s="287">
        <f>SUM(SeaStreak!G74)</f>
        <v>78331</v>
      </c>
    </row>
    <row r="9" spans="1:2" ht="13.5" customHeight="1" thickBot="1" x14ac:dyDescent="0.3">
      <c r="A9" s="330"/>
      <c r="B9" s="315"/>
    </row>
    <row r="10" spans="1:2" ht="12.75" customHeight="1" x14ac:dyDescent="0.25">
      <c r="A10" s="274" t="s">
        <v>57</v>
      </c>
      <c r="B10" s="291">
        <f>SUM('New York Water Taxi'!K74)</f>
        <v>51311</v>
      </c>
    </row>
    <row r="11" spans="1:2" ht="13.5" customHeight="1" thickBot="1" x14ac:dyDescent="0.3">
      <c r="A11" s="325"/>
      <c r="B11" s="299"/>
    </row>
    <row r="12" spans="1:2" ht="12.75" customHeight="1" x14ac:dyDescent="0.25">
      <c r="A12" s="300" t="s">
        <v>38</v>
      </c>
      <c r="B12" s="291">
        <f>SUM('Liberty Landing Ferry'!F74)</f>
        <v>19025</v>
      </c>
    </row>
    <row r="13" spans="1:2" ht="13.5" customHeight="1" thickBot="1" x14ac:dyDescent="0.3">
      <c r="A13" s="331"/>
      <c r="B13" s="299"/>
    </row>
    <row r="14" spans="1:2" x14ac:dyDescent="0.25">
      <c r="A14" s="302" t="s">
        <v>23</v>
      </c>
      <c r="B14" s="304">
        <f>SUM(B4:B13)</f>
        <v>938769</v>
      </c>
    </row>
    <row r="15" spans="1:2" ht="15.75" thickBot="1" x14ac:dyDescent="0.3">
      <c r="A15" s="332"/>
      <c r="B15" s="324"/>
    </row>
    <row r="16" spans="1:2" ht="15.75" thickBot="1" x14ac:dyDescent="0.3">
      <c r="A16" s="58"/>
      <c r="B16" s="59"/>
    </row>
    <row r="17" spans="1:2" ht="15.75" thickBot="1" x14ac:dyDescent="0.3">
      <c r="A17" s="306" t="s">
        <v>58</v>
      </c>
      <c r="B17" s="333"/>
    </row>
    <row r="18" spans="1:2" x14ac:dyDescent="0.25">
      <c r="A18" s="293" t="s">
        <v>10</v>
      </c>
      <c r="B18" s="287">
        <f>SUM('Billy Bey'!F73, 'New York Water Taxi'!E74, 'NY Waterway'!D74, SeaStreak!B74)</f>
        <v>285449</v>
      </c>
    </row>
    <row r="19" spans="1:2" ht="15.75" thickBot="1" x14ac:dyDescent="0.3">
      <c r="A19" s="308"/>
      <c r="B19" s="288"/>
    </row>
    <row r="20" spans="1:2" x14ac:dyDescent="0.25">
      <c r="A20" s="274" t="s">
        <v>8</v>
      </c>
      <c r="B20" s="291">
        <f>SUM('Billy Bey'!D73, 'NY Waterway'!B74, 'New York Water Taxi'!D74)</f>
        <v>329352</v>
      </c>
    </row>
    <row r="21" spans="1:2" ht="15.75" thickBot="1" x14ac:dyDescent="0.3">
      <c r="A21" s="328"/>
      <c r="B21" s="329"/>
    </row>
    <row r="22" spans="1:2" x14ac:dyDescent="0.25">
      <c r="A22" s="293" t="s">
        <v>16</v>
      </c>
      <c r="B22" s="287">
        <f>SUM('Billy Bey'!G73, SeaStreak!C74)</f>
        <v>56287</v>
      </c>
    </row>
    <row r="23" spans="1:2" ht="15.75" thickBot="1" x14ac:dyDescent="0.3">
      <c r="A23" s="330"/>
      <c r="B23" s="326"/>
    </row>
    <row r="24" spans="1:2" ht="12.75" customHeight="1" x14ac:dyDescent="0.25">
      <c r="A24" s="274" t="s">
        <v>9</v>
      </c>
      <c r="B24" s="287">
        <f>SUM('Billy Bey'!E73, 'Liberty Landing Ferry'!B74, 'NY Waterway'!C74)</f>
        <v>171688</v>
      </c>
    </row>
    <row r="25" spans="1:2" ht="15.75" thickBot="1" x14ac:dyDescent="0.3">
      <c r="A25" s="325"/>
      <c r="B25" s="326"/>
    </row>
    <row r="26" spans="1:2" x14ac:dyDescent="0.25">
      <c r="A26" s="274" t="s">
        <v>7</v>
      </c>
      <c r="B26" s="277">
        <f>SUM('New York Water Taxi'!B74)</f>
        <v>8750</v>
      </c>
    </row>
    <row r="27" spans="1:2" ht="15.75" thickBot="1" x14ac:dyDescent="0.3">
      <c r="A27" s="325"/>
      <c r="B27" s="297"/>
    </row>
    <row r="28" spans="1:2" x14ac:dyDescent="0.25">
      <c r="A28" s="274" t="s">
        <v>39</v>
      </c>
      <c r="B28" s="277">
        <f>SUM('New York Water Taxi'!C74)</f>
        <v>0</v>
      </c>
    </row>
    <row r="29" spans="1:2" ht="15.75" thickBot="1" x14ac:dyDescent="0.3">
      <c r="A29" s="325"/>
      <c r="B29" s="327"/>
    </row>
    <row r="30" spans="1:2" ht="13.5" customHeight="1" x14ac:dyDescent="0.25">
      <c r="A30" s="289" t="s">
        <v>11</v>
      </c>
      <c r="B30" s="277">
        <f>SUM('Billy Bey'!H73)</f>
        <v>24054</v>
      </c>
    </row>
    <row r="31" spans="1:2" ht="14.25" customHeight="1" thickBot="1" x14ac:dyDescent="0.3">
      <c r="A31" s="281"/>
      <c r="B31" s="279"/>
    </row>
    <row r="32" spans="1:2" ht="14.25" customHeight="1" x14ac:dyDescent="0.25">
      <c r="A32" s="289" t="s">
        <v>73</v>
      </c>
      <c r="B32" s="277">
        <f>SUM('New York Water Taxi'!F74)</f>
        <v>872</v>
      </c>
    </row>
    <row r="33" spans="1:2" ht="14.25" customHeight="1" thickBot="1" x14ac:dyDescent="0.3">
      <c r="A33" s="281"/>
      <c r="B33" s="278"/>
    </row>
    <row r="34" spans="1:2" ht="13.5" customHeight="1" x14ac:dyDescent="0.25">
      <c r="A34" s="289" t="s">
        <v>12</v>
      </c>
      <c r="B34" s="277">
        <f>SUM('Billy Bey'!I73)</f>
        <v>8782</v>
      </c>
    </row>
    <row r="35" spans="1:2" ht="14.25" customHeight="1" thickBot="1" x14ac:dyDescent="0.3">
      <c r="A35" s="281"/>
      <c r="B35" s="279"/>
    </row>
    <row r="36" spans="1:2" ht="13.5" customHeight="1" x14ac:dyDescent="0.25">
      <c r="A36" s="289" t="s">
        <v>13</v>
      </c>
      <c r="B36" s="282">
        <f>SUM('Billy Bey'!J73)</f>
        <v>28215</v>
      </c>
    </row>
    <row r="37" spans="1:2" ht="14.25" customHeight="1" thickBot="1" x14ac:dyDescent="0.3">
      <c r="A37" s="281"/>
      <c r="B37" s="282"/>
    </row>
    <row r="38" spans="1:2" ht="13.5" customHeight="1" x14ac:dyDescent="0.25">
      <c r="A38" s="289" t="s">
        <v>14</v>
      </c>
      <c r="B38" s="277">
        <f>SUM('Billy Bey'!K73)</f>
        <v>11336</v>
      </c>
    </row>
    <row r="39" spans="1:2" ht="14.25" customHeight="1" thickBot="1" x14ac:dyDescent="0.3">
      <c r="A39" s="281"/>
      <c r="B39" s="279"/>
    </row>
    <row r="40" spans="1:2" ht="13.5" customHeight="1" x14ac:dyDescent="0.25">
      <c r="A40" s="289" t="s">
        <v>35</v>
      </c>
      <c r="B40" s="282">
        <f>SUM('Billy Bey'!L73)</f>
        <v>13984</v>
      </c>
    </row>
    <row r="41" spans="1:2" ht="14.25" customHeight="1" thickBot="1" x14ac:dyDescent="0.3">
      <c r="A41" s="281"/>
      <c r="B41" s="279"/>
    </row>
    <row r="42" spans="1:2" ht="14.25" customHeight="1" x14ac:dyDescent="0.25">
      <c r="A42" s="289" t="s">
        <v>15</v>
      </c>
      <c r="B42" s="277">
        <f>SUM('Billy Bey'!M73)</f>
        <v>0</v>
      </c>
    </row>
    <row r="43" spans="1:2" ht="14.25" customHeight="1" thickBot="1" x14ac:dyDescent="0.3">
      <c r="A43" s="281"/>
      <c r="B43" s="279"/>
    </row>
    <row r="44" spans="1:2" ht="14.25" customHeight="1" x14ac:dyDescent="0.25">
      <c r="A44" s="289" t="s">
        <v>36</v>
      </c>
      <c r="B44" s="282">
        <f>SUM('Billy Bey'!N73)</f>
        <v>0</v>
      </c>
    </row>
    <row r="45" spans="1:2" ht="14.25" customHeight="1" thickBot="1" x14ac:dyDescent="0.3">
      <c r="A45" s="281"/>
      <c r="B45" s="279"/>
    </row>
    <row r="46" spans="1:2" x14ac:dyDescent="0.25">
      <c r="A46" s="319" t="s">
        <v>23</v>
      </c>
      <c r="B46" s="304">
        <f>SUM(B18:B45)</f>
        <v>938769</v>
      </c>
    </row>
    <row r="47" spans="1:2" ht="15.75" thickBot="1" x14ac:dyDescent="0.3">
      <c r="A47" s="323"/>
      <c r="B47" s="324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M5" activePane="bottomRight" state="frozen"/>
      <selection pane="topRight" activeCell="C1" sqref="C1"/>
      <selection pane="bottomLeft" activeCell="A5" sqref="A5"/>
      <selection pane="bottomRight" activeCell="T50" sqref="T50"/>
    </sheetView>
  </sheetViews>
  <sheetFormatPr defaultRowHeight="15" outlineLevelRow="1" x14ac:dyDescent="0.25"/>
  <cols>
    <col min="1" max="1" width="18.7109375" style="1" bestFit="1" customWidth="1"/>
    <col min="2" max="2" width="10.7109375" style="174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46"/>
      <c r="C1" s="354" t="s">
        <v>8</v>
      </c>
      <c r="D1" s="345"/>
      <c r="E1" s="352" t="s">
        <v>9</v>
      </c>
      <c r="F1" s="345"/>
      <c r="G1" s="352" t="s">
        <v>10</v>
      </c>
      <c r="H1" s="354"/>
      <c r="I1" s="354"/>
      <c r="J1" s="354"/>
      <c r="K1" s="345"/>
      <c r="L1" s="352" t="s">
        <v>16</v>
      </c>
      <c r="M1" s="340" t="s">
        <v>11</v>
      </c>
      <c r="N1" s="345" t="s">
        <v>12</v>
      </c>
      <c r="O1" s="340" t="s">
        <v>13</v>
      </c>
      <c r="P1" s="340" t="s">
        <v>14</v>
      </c>
      <c r="Q1" s="340" t="s">
        <v>35</v>
      </c>
      <c r="R1" s="340" t="s">
        <v>15</v>
      </c>
      <c r="S1" s="340" t="s">
        <v>36</v>
      </c>
      <c r="T1" s="358" t="s">
        <v>23</v>
      </c>
    </row>
    <row r="2" spans="1:21" ht="15" customHeight="1" thickBot="1" x14ac:dyDescent="0.3">
      <c r="A2" s="34"/>
      <c r="B2" s="247"/>
      <c r="C2" s="355"/>
      <c r="D2" s="346"/>
      <c r="E2" s="353"/>
      <c r="F2" s="346"/>
      <c r="G2" s="353"/>
      <c r="H2" s="355"/>
      <c r="I2" s="355"/>
      <c r="J2" s="355"/>
      <c r="K2" s="346"/>
      <c r="L2" s="353"/>
      <c r="M2" s="341"/>
      <c r="N2" s="346"/>
      <c r="O2" s="341"/>
      <c r="P2" s="341"/>
      <c r="Q2" s="341"/>
      <c r="R2" s="341"/>
      <c r="S2" s="341"/>
      <c r="T2" s="359"/>
    </row>
    <row r="3" spans="1:21" x14ac:dyDescent="0.25">
      <c r="A3" s="362" t="s">
        <v>61</v>
      </c>
      <c r="B3" s="364" t="s">
        <v>62</v>
      </c>
      <c r="C3" s="366" t="s">
        <v>17</v>
      </c>
      <c r="D3" s="360" t="s">
        <v>18</v>
      </c>
      <c r="E3" s="368" t="s">
        <v>17</v>
      </c>
      <c r="F3" s="360" t="s">
        <v>19</v>
      </c>
      <c r="G3" s="368" t="s">
        <v>17</v>
      </c>
      <c r="H3" s="371" t="s">
        <v>20</v>
      </c>
      <c r="I3" s="371" t="s">
        <v>21</v>
      </c>
      <c r="J3" s="371" t="s">
        <v>19</v>
      </c>
      <c r="K3" s="360" t="s">
        <v>22</v>
      </c>
      <c r="L3" s="370" t="s">
        <v>22</v>
      </c>
      <c r="M3" s="338" t="s">
        <v>22</v>
      </c>
      <c r="N3" s="356" t="s">
        <v>22</v>
      </c>
      <c r="O3" s="338" t="s">
        <v>22</v>
      </c>
      <c r="P3" s="338" t="s">
        <v>22</v>
      </c>
      <c r="Q3" s="338" t="s">
        <v>22</v>
      </c>
      <c r="R3" s="338" t="s">
        <v>22</v>
      </c>
      <c r="S3" s="338" t="s">
        <v>22</v>
      </c>
      <c r="T3" s="359"/>
    </row>
    <row r="4" spans="1:21" ht="15.75" thickBot="1" x14ac:dyDescent="0.3">
      <c r="A4" s="363"/>
      <c r="B4" s="365"/>
      <c r="C4" s="367"/>
      <c r="D4" s="361"/>
      <c r="E4" s="369"/>
      <c r="F4" s="361"/>
      <c r="G4" s="369"/>
      <c r="H4" s="372"/>
      <c r="I4" s="372"/>
      <c r="J4" s="372"/>
      <c r="K4" s="361"/>
      <c r="L4" s="363"/>
      <c r="M4" s="339"/>
      <c r="N4" s="357"/>
      <c r="O4" s="339"/>
      <c r="P4" s="339"/>
      <c r="Q4" s="339"/>
      <c r="R4" s="339"/>
      <c r="S4" s="339"/>
      <c r="T4" s="359"/>
    </row>
    <row r="5" spans="1:21" s="2" customFormat="1" ht="15.75" hidden="1" thickBot="1" x14ac:dyDescent="0.3">
      <c r="A5" s="204"/>
      <c r="B5" s="248"/>
      <c r="C5" s="191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35"/>
      <c r="B6" s="249"/>
      <c r="C6" s="192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35"/>
      <c r="B7" s="249"/>
      <c r="C7" s="192"/>
      <c r="D7" s="22"/>
      <c r="E7" s="21"/>
      <c r="F7" s="22"/>
      <c r="G7" s="21"/>
      <c r="H7" s="23"/>
      <c r="I7" s="23"/>
      <c r="J7" s="23"/>
      <c r="K7" s="22"/>
      <c r="L7" s="158"/>
      <c r="M7" s="25"/>
      <c r="N7" s="26"/>
      <c r="O7" s="25"/>
      <c r="P7" s="25"/>
      <c r="Q7" s="25"/>
      <c r="R7" s="25"/>
      <c r="S7" s="25"/>
      <c r="T7" s="20"/>
    </row>
    <row r="8" spans="1:21" s="2" customFormat="1" ht="15.75" outlineLevel="1" thickBot="1" x14ac:dyDescent="0.3">
      <c r="A8" s="35" t="s">
        <v>6</v>
      </c>
      <c r="B8" s="249">
        <v>42278</v>
      </c>
      <c r="C8" s="199">
        <v>548</v>
      </c>
      <c r="D8" s="28"/>
      <c r="E8" s="27">
        <v>3022</v>
      </c>
      <c r="F8" s="28">
        <v>2204</v>
      </c>
      <c r="G8" s="27">
        <v>1550</v>
      </c>
      <c r="H8" s="29">
        <v>728</v>
      </c>
      <c r="I8" s="29">
        <v>402</v>
      </c>
      <c r="J8" s="29">
        <v>2431</v>
      </c>
      <c r="K8" s="28">
        <v>721</v>
      </c>
      <c r="L8" s="171">
        <v>850</v>
      </c>
      <c r="M8" s="31">
        <v>746</v>
      </c>
      <c r="N8" s="32">
        <v>524</v>
      </c>
      <c r="O8" s="31">
        <v>974</v>
      </c>
      <c r="P8" s="31">
        <v>456</v>
      </c>
      <c r="Q8" s="31">
        <v>581</v>
      </c>
      <c r="R8" s="31"/>
      <c r="S8" s="31"/>
      <c r="T8" s="20">
        <f t="shared" ref="T8:T10" si="0">SUM(C8:S8)</f>
        <v>15737</v>
      </c>
      <c r="U8" s="202"/>
    </row>
    <row r="9" spans="1:21" s="2" customFormat="1" ht="15.75" outlineLevel="1" thickBot="1" x14ac:dyDescent="0.3">
      <c r="A9" s="35" t="s">
        <v>0</v>
      </c>
      <c r="B9" s="250">
        <v>42279</v>
      </c>
      <c r="C9" s="199">
        <v>415</v>
      </c>
      <c r="D9" s="28"/>
      <c r="E9" s="27">
        <v>3139</v>
      </c>
      <c r="F9" s="28">
        <v>1611</v>
      </c>
      <c r="G9" s="27">
        <v>1228</v>
      </c>
      <c r="H9" s="29">
        <v>546</v>
      </c>
      <c r="I9" s="29">
        <v>333</v>
      </c>
      <c r="J9" s="29">
        <v>2882</v>
      </c>
      <c r="K9" s="28">
        <v>458</v>
      </c>
      <c r="L9" s="171">
        <v>291</v>
      </c>
      <c r="M9" s="31">
        <v>306</v>
      </c>
      <c r="N9" s="32">
        <v>354</v>
      </c>
      <c r="O9" s="31">
        <v>714</v>
      </c>
      <c r="P9" s="31">
        <v>421</v>
      </c>
      <c r="Q9" s="31">
        <v>397</v>
      </c>
      <c r="R9" s="31"/>
      <c r="S9" s="31"/>
      <c r="T9" s="20">
        <f t="shared" si="0"/>
        <v>13095</v>
      </c>
      <c r="U9" s="202"/>
    </row>
    <row r="10" spans="1:21" s="2" customFormat="1" ht="15.75" outlineLevel="1" thickBot="1" x14ac:dyDescent="0.3">
      <c r="A10" s="35" t="s">
        <v>1</v>
      </c>
      <c r="B10" s="251">
        <v>42280</v>
      </c>
      <c r="C10" s="199"/>
      <c r="D10" s="28"/>
      <c r="E10" s="27">
        <v>880</v>
      </c>
      <c r="F10" s="28"/>
      <c r="G10" s="27"/>
      <c r="H10" s="29"/>
      <c r="I10" s="29"/>
      <c r="J10" s="29"/>
      <c r="K10" s="28">
        <v>89</v>
      </c>
      <c r="L10" s="171">
        <v>212</v>
      </c>
      <c r="M10" s="31">
        <v>164</v>
      </c>
      <c r="N10" s="32">
        <v>47</v>
      </c>
      <c r="O10" s="31">
        <v>193</v>
      </c>
      <c r="P10" s="31">
        <v>74</v>
      </c>
      <c r="Q10" s="31">
        <v>75</v>
      </c>
      <c r="R10" s="31"/>
      <c r="S10" s="31"/>
      <c r="T10" s="20">
        <f t="shared" si="0"/>
        <v>1734</v>
      </c>
      <c r="U10" s="202"/>
    </row>
    <row r="11" spans="1:21" s="2" customFormat="1" ht="15.75" outlineLevel="1" thickBot="1" x14ac:dyDescent="0.3">
      <c r="A11" s="35" t="s">
        <v>2</v>
      </c>
      <c r="B11" s="249">
        <v>42281</v>
      </c>
      <c r="C11" s="199"/>
      <c r="D11" s="28"/>
      <c r="E11" s="27">
        <v>1569</v>
      </c>
      <c r="F11" s="28"/>
      <c r="G11" s="27"/>
      <c r="H11" s="29"/>
      <c r="I11" s="29"/>
      <c r="J11" s="29"/>
      <c r="K11" s="28">
        <v>359</v>
      </c>
      <c r="L11" s="30">
        <v>576</v>
      </c>
      <c r="M11" s="31">
        <v>624</v>
      </c>
      <c r="N11" s="32">
        <v>128</v>
      </c>
      <c r="O11" s="31">
        <v>655</v>
      </c>
      <c r="P11" s="31">
        <v>253</v>
      </c>
      <c r="Q11" s="31">
        <v>292</v>
      </c>
      <c r="R11" s="31"/>
      <c r="S11" s="31"/>
      <c r="T11" s="20">
        <f t="shared" ref="T11" si="1">SUM(C11:S11)</f>
        <v>4456</v>
      </c>
      <c r="U11" s="202"/>
    </row>
    <row r="12" spans="1:21" s="3" customFormat="1" ht="15.75" customHeight="1" outlineLevel="1" thickBot="1" x14ac:dyDescent="0.3">
      <c r="A12" s="235" t="s">
        <v>25</v>
      </c>
      <c r="B12" s="342" t="s">
        <v>28</v>
      </c>
      <c r="C12" s="236">
        <f t="shared" ref="C12:T12" si="2">SUM(C5:C11)</f>
        <v>963</v>
      </c>
      <c r="D12" s="130">
        <f t="shared" si="2"/>
        <v>0</v>
      </c>
      <c r="E12" s="130">
        <f t="shared" si="2"/>
        <v>8610</v>
      </c>
      <c r="F12" s="130">
        <f t="shared" si="2"/>
        <v>3815</v>
      </c>
      <c r="G12" s="130">
        <f t="shared" si="2"/>
        <v>2778</v>
      </c>
      <c r="H12" s="130">
        <f t="shared" si="2"/>
        <v>1274</v>
      </c>
      <c r="I12" s="130">
        <f t="shared" si="2"/>
        <v>735</v>
      </c>
      <c r="J12" s="130">
        <f t="shared" si="2"/>
        <v>5313</v>
      </c>
      <c r="K12" s="130">
        <f t="shared" ref="K12:Q12" si="3">SUM(K5:K11)</f>
        <v>1627</v>
      </c>
      <c r="L12" s="130">
        <f t="shared" si="3"/>
        <v>1929</v>
      </c>
      <c r="M12" s="130">
        <f t="shared" si="3"/>
        <v>1840</v>
      </c>
      <c r="N12" s="130">
        <f t="shared" si="3"/>
        <v>1053</v>
      </c>
      <c r="O12" s="130">
        <f t="shared" si="3"/>
        <v>2536</v>
      </c>
      <c r="P12" s="130">
        <f t="shared" si="3"/>
        <v>1204</v>
      </c>
      <c r="Q12" s="130">
        <f t="shared" si="3"/>
        <v>1345</v>
      </c>
      <c r="R12" s="130">
        <f t="shared" si="2"/>
        <v>0</v>
      </c>
      <c r="S12" s="130">
        <f t="shared" si="2"/>
        <v>0</v>
      </c>
      <c r="T12" s="130">
        <f t="shared" si="2"/>
        <v>35022</v>
      </c>
    </row>
    <row r="13" spans="1:21" s="3" customFormat="1" ht="15.75" outlineLevel="1" thickBot="1" x14ac:dyDescent="0.3">
      <c r="A13" s="135" t="s">
        <v>27</v>
      </c>
      <c r="B13" s="343"/>
      <c r="C13" s="237">
        <f t="shared" ref="C13:T13" si="4">AVERAGE(C5:C11)</f>
        <v>481.5</v>
      </c>
      <c r="D13" s="132" t="e">
        <f t="shared" si="4"/>
        <v>#DIV/0!</v>
      </c>
      <c r="E13" s="132">
        <f t="shared" si="4"/>
        <v>2152.5</v>
      </c>
      <c r="F13" s="132">
        <f t="shared" si="4"/>
        <v>1907.5</v>
      </c>
      <c r="G13" s="132">
        <f t="shared" si="4"/>
        <v>1389</v>
      </c>
      <c r="H13" s="132">
        <f t="shared" si="4"/>
        <v>637</v>
      </c>
      <c r="I13" s="132">
        <f t="shared" si="4"/>
        <v>367.5</v>
      </c>
      <c r="J13" s="132">
        <f t="shared" si="4"/>
        <v>2656.5</v>
      </c>
      <c r="K13" s="132">
        <f t="shared" ref="K13:Q13" si="5">AVERAGE(K5:K11)</f>
        <v>406.75</v>
      </c>
      <c r="L13" s="132">
        <f t="shared" si="5"/>
        <v>482.25</v>
      </c>
      <c r="M13" s="132">
        <f t="shared" si="5"/>
        <v>460</v>
      </c>
      <c r="N13" s="132">
        <f t="shared" si="5"/>
        <v>263.25</v>
      </c>
      <c r="O13" s="132">
        <f t="shared" si="5"/>
        <v>634</v>
      </c>
      <c r="P13" s="132">
        <f t="shared" si="5"/>
        <v>301</v>
      </c>
      <c r="Q13" s="132">
        <f t="shared" si="5"/>
        <v>336.25</v>
      </c>
      <c r="R13" s="132" t="e">
        <f t="shared" si="4"/>
        <v>#DIV/0!</v>
      </c>
      <c r="S13" s="132" t="e">
        <f t="shared" si="4"/>
        <v>#DIV/0!</v>
      </c>
      <c r="T13" s="132">
        <f t="shared" si="4"/>
        <v>8755.5</v>
      </c>
    </row>
    <row r="14" spans="1:21" s="3" customFormat="1" ht="15.75" thickBot="1" x14ac:dyDescent="0.3">
      <c r="A14" s="36" t="s">
        <v>24</v>
      </c>
      <c r="B14" s="343"/>
      <c r="C14" s="238">
        <f>SUM(C5:C9)</f>
        <v>963</v>
      </c>
      <c r="D14" s="53">
        <f t="shared" ref="D14:T14" si="6">SUM(D5:D9)</f>
        <v>0</v>
      </c>
      <c r="E14" s="53">
        <f t="shared" si="6"/>
        <v>6161</v>
      </c>
      <c r="F14" s="53">
        <f t="shared" si="6"/>
        <v>3815</v>
      </c>
      <c r="G14" s="53">
        <f t="shared" si="6"/>
        <v>2778</v>
      </c>
      <c r="H14" s="53">
        <f t="shared" si="6"/>
        <v>1274</v>
      </c>
      <c r="I14" s="53">
        <f t="shared" si="6"/>
        <v>735</v>
      </c>
      <c r="J14" s="53">
        <f t="shared" si="6"/>
        <v>5313</v>
      </c>
      <c r="K14" s="53">
        <f t="shared" ref="K14:Q14" si="7">SUM(K5:K9)</f>
        <v>1179</v>
      </c>
      <c r="L14" s="53">
        <f t="shared" si="7"/>
        <v>1141</v>
      </c>
      <c r="M14" s="53">
        <f t="shared" si="7"/>
        <v>1052</v>
      </c>
      <c r="N14" s="53">
        <f t="shared" si="7"/>
        <v>878</v>
      </c>
      <c r="O14" s="53">
        <f t="shared" si="7"/>
        <v>1688</v>
      </c>
      <c r="P14" s="53">
        <f t="shared" si="7"/>
        <v>877</v>
      </c>
      <c r="Q14" s="53">
        <f t="shared" si="7"/>
        <v>978</v>
      </c>
      <c r="R14" s="53">
        <f t="shared" si="6"/>
        <v>0</v>
      </c>
      <c r="S14" s="53">
        <f t="shared" si="6"/>
        <v>0</v>
      </c>
      <c r="T14" s="53">
        <f t="shared" si="6"/>
        <v>28832</v>
      </c>
    </row>
    <row r="15" spans="1:21" s="3" customFormat="1" ht="15.75" thickBot="1" x14ac:dyDescent="0.3">
      <c r="A15" s="36" t="s">
        <v>26</v>
      </c>
      <c r="B15" s="343"/>
      <c r="C15" s="239">
        <f>AVERAGE(C5:C9)</f>
        <v>481.5</v>
      </c>
      <c r="D15" s="55" t="e">
        <f t="shared" ref="D15:T15" si="8">AVERAGE(D5:D9)</f>
        <v>#DIV/0!</v>
      </c>
      <c r="E15" s="55">
        <f t="shared" si="8"/>
        <v>3080.5</v>
      </c>
      <c r="F15" s="55">
        <f t="shared" si="8"/>
        <v>1907.5</v>
      </c>
      <c r="G15" s="55">
        <f t="shared" si="8"/>
        <v>1389</v>
      </c>
      <c r="H15" s="55">
        <f t="shared" si="8"/>
        <v>637</v>
      </c>
      <c r="I15" s="55">
        <f t="shared" si="8"/>
        <v>367.5</v>
      </c>
      <c r="J15" s="55">
        <f t="shared" si="8"/>
        <v>2656.5</v>
      </c>
      <c r="K15" s="55">
        <f t="shared" ref="K15:Q15" si="9">AVERAGE(K5:K9)</f>
        <v>589.5</v>
      </c>
      <c r="L15" s="55">
        <f t="shared" si="9"/>
        <v>570.5</v>
      </c>
      <c r="M15" s="55">
        <f t="shared" si="9"/>
        <v>526</v>
      </c>
      <c r="N15" s="55">
        <f t="shared" si="9"/>
        <v>439</v>
      </c>
      <c r="O15" s="55">
        <f t="shared" si="9"/>
        <v>844</v>
      </c>
      <c r="P15" s="55">
        <f t="shared" si="9"/>
        <v>438.5</v>
      </c>
      <c r="Q15" s="55">
        <f t="shared" si="9"/>
        <v>489</v>
      </c>
      <c r="R15" s="55" t="e">
        <f t="shared" si="8"/>
        <v>#DIV/0!</v>
      </c>
      <c r="S15" s="55" t="e">
        <f t="shared" si="8"/>
        <v>#DIV/0!</v>
      </c>
      <c r="T15" s="55">
        <f t="shared" si="8"/>
        <v>14416</v>
      </c>
    </row>
    <row r="16" spans="1:21" s="3" customFormat="1" ht="15.75" thickBot="1" x14ac:dyDescent="0.3">
      <c r="A16" s="35" t="s">
        <v>3</v>
      </c>
      <c r="B16" s="252">
        <v>42282</v>
      </c>
      <c r="C16" s="191">
        <v>544</v>
      </c>
      <c r="D16" s="15"/>
      <c r="E16" s="14">
        <v>2786</v>
      </c>
      <c r="F16" s="15">
        <v>2111</v>
      </c>
      <c r="G16" s="14">
        <v>1957</v>
      </c>
      <c r="H16" s="16">
        <v>693</v>
      </c>
      <c r="I16" s="16">
        <v>383</v>
      </c>
      <c r="J16" s="16">
        <v>2518</v>
      </c>
      <c r="K16" s="15">
        <v>775</v>
      </c>
      <c r="L16" s="17">
        <v>633</v>
      </c>
      <c r="M16" s="18">
        <v>975</v>
      </c>
      <c r="N16" s="19">
        <v>340</v>
      </c>
      <c r="O16" s="18">
        <v>1121</v>
      </c>
      <c r="P16" s="18">
        <v>414</v>
      </c>
      <c r="Q16" s="214">
        <v>509</v>
      </c>
      <c r="R16" s="18"/>
      <c r="S16" s="18"/>
      <c r="T16" s="18">
        <f t="shared" ref="T16:T22" si="10">SUM(C16:S16)</f>
        <v>15759</v>
      </c>
    </row>
    <row r="17" spans="1:20" s="3" customFormat="1" ht="15.75" thickBot="1" x14ac:dyDescent="0.3">
      <c r="A17" s="35" t="s">
        <v>4</v>
      </c>
      <c r="B17" s="253">
        <v>42283</v>
      </c>
      <c r="C17" s="191">
        <v>577</v>
      </c>
      <c r="D17" s="15"/>
      <c r="E17" s="14">
        <v>2466</v>
      </c>
      <c r="F17" s="15">
        <v>2277</v>
      </c>
      <c r="G17" s="14">
        <v>1594</v>
      </c>
      <c r="H17" s="16">
        <v>763</v>
      </c>
      <c r="I17" s="16">
        <v>384</v>
      </c>
      <c r="J17" s="16">
        <v>2823</v>
      </c>
      <c r="K17" s="15">
        <v>847</v>
      </c>
      <c r="L17" s="17">
        <v>972</v>
      </c>
      <c r="M17" s="18">
        <v>984</v>
      </c>
      <c r="N17" s="19">
        <v>297</v>
      </c>
      <c r="O17" s="18">
        <v>1028</v>
      </c>
      <c r="P17" s="18">
        <v>377</v>
      </c>
      <c r="Q17" s="18">
        <v>503</v>
      </c>
      <c r="R17" s="18"/>
      <c r="S17" s="18"/>
      <c r="T17" s="20">
        <f t="shared" si="10"/>
        <v>15892</v>
      </c>
    </row>
    <row r="18" spans="1:20" s="3" customFormat="1" ht="15.75" thickBot="1" x14ac:dyDescent="0.3">
      <c r="A18" s="35" t="s">
        <v>5</v>
      </c>
      <c r="B18" s="254">
        <v>42284</v>
      </c>
      <c r="C18" s="215">
        <v>569</v>
      </c>
      <c r="D18" s="15"/>
      <c r="E18" s="14">
        <v>3327</v>
      </c>
      <c r="F18" s="15">
        <v>2351</v>
      </c>
      <c r="G18" s="14">
        <v>1829</v>
      </c>
      <c r="H18" s="16">
        <v>732</v>
      </c>
      <c r="I18" s="16">
        <v>351</v>
      </c>
      <c r="J18" s="16">
        <v>2809</v>
      </c>
      <c r="K18" s="15">
        <v>921</v>
      </c>
      <c r="L18" s="17">
        <v>870</v>
      </c>
      <c r="M18" s="18">
        <v>877</v>
      </c>
      <c r="N18" s="19">
        <v>402</v>
      </c>
      <c r="O18" s="18">
        <v>1101</v>
      </c>
      <c r="P18" s="18">
        <v>451</v>
      </c>
      <c r="Q18" s="18">
        <v>607</v>
      </c>
      <c r="R18" s="18"/>
      <c r="S18" s="18"/>
      <c r="T18" s="20">
        <f t="shared" si="10"/>
        <v>17197</v>
      </c>
    </row>
    <row r="19" spans="1:20" s="3" customFormat="1" ht="15.75" thickBot="1" x14ac:dyDescent="0.3">
      <c r="A19" s="35" t="s">
        <v>6</v>
      </c>
      <c r="B19" s="254">
        <v>42285</v>
      </c>
      <c r="C19" s="191">
        <v>607</v>
      </c>
      <c r="D19" s="15"/>
      <c r="E19" s="14">
        <v>3494</v>
      </c>
      <c r="F19" s="15">
        <v>2235</v>
      </c>
      <c r="G19" s="14">
        <v>1602</v>
      </c>
      <c r="H19" s="16">
        <v>754</v>
      </c>
      <c r="I19" s="16">
        <v>364</v>
      </c>
      <c r="J19" s="16">
        <v>2785</v>
      </c>
      <c r="K19" s="15">
        <v>969</v>
      </c>
      <c r="L19" s="17">
        <v>976</v>
      </c>
      <c r="M19" s="18">
        <v>1069</v>
      </c>
      <c r="N19" s="19">
        <v>366</v>
      </c>
      <c r="O19" s="18">
        <v>1144</v>
      </c>
      <c r="P19" s="18">
        <v>491</v>
      </c>
      <c r="Q19" s="18">
        <v>564</v>
      </c>
      <c r="R19" s="18"/>
      <c r="S19" s="18"/>
      <c r="T19" s="20">
        <f t="shared" si="10"/>
        <v>17420</v>
      </c>
    </row>
    <row r="20" spans="1:20" s="3" customFormat="1" ht="15.75" thickBot="1" x14ac:dyDescent="0.3">
      <c r="A20" s="35" t="s">
        <v>0</v>
      </c>
      <c r="B20" s="254">
        <v>42286</v>
      </c>
      <c r="C20" s="192">
        <v>450</v>
      </c>
      <c r="D20" s="15"/>
      <c r="E20" s="14">
        <v>2811</v>
      </c>
      <c r="F20" s="15">
        <v>1876</v>
      </c>
      <c r="G20" s="14">
        <v>1358</v>
      </c>
      <c r="H20" s="16">
        <v>542</v>
      </c>
      <c r="I20" s="16">
        <v>286</v>
      </c>
      <c r="J20" s="16">
        <v>2522</v>
      </c>
      <c r="K20" s="15">
        <v>848</v>
      </c>
      <c r="L20" s="17">
        <v>718</v>
      </c>
      <c r="M20" s="18">
        <v>843</v>
      </c>
      <c r="N20" s="19">
        <v>288</v>
      </c>
      <c r="O20" s="18">
        <v>1007</v>
      </c>
      <c r="P20" s="18">
        <v>571</v>
      </c>
      <c r="Q20" s="18">
        <v>500</v>
      </c>
      <c r="R20" s="18"/>
      <c r="S20" s="18"/>
      <c r="T20" s="20">
        <f t="shared" si="10"/>
        <v>14620</v>
      </c>
    </row>
    <row r="21" spans="1:20" s="3" customFormat="1" ht="15.75" outlineLevel="1" thickBot="1" x14ac:dyDescent="0.3">
      <c r="A21" s="35" t="s">
        <v>1</v>
      </c>
      <c r="B21" s="255">
        <v>42287</v>
      </c>
      <c r="C21" s="192"/>
      <c r="D21" s="22"/>
      <c r="E21" s="21">
        <v>2821</v>
      </c>
      <c r="F21" s="22"/>
      <c r="G21" s="21"/>
      <c r="H21" s="23"/>
      <c r="I21" s="23"/>
      <c r="J21" s="23"/>
      <c r="K21" s="22">
        <v>674</v>
      </c>
      <c r="L21" s="24">
        <v>910</v>
      </c>
      <c r="M21" s="25">
        <v>1437</v>
      </c>
      <c r="N21" s="26">
        <v>174</v>
      </c>
      <c r="O21" s="25">
        <v>1352</v>
      </c>
      <c r="P21" s="25">
        <v>296</v>
      </c>
      <c r="Q21" s="25">
        <v>578</v>
      </c>
      <c r="R21" s="25"/>
      <c r="S21" s="25"/>
      <c r="T21" s="20">
        <f t="shared" si="10"/>
        <v>8242</v>
      </c>
    </row>
    <row r="22" spans="1:20" s="3" customFormat="1" ht="15.75" outlineLevel="1" thickBot="1" x14ac:dyDescent="0.3">
      <c r="A22" s="35" t="s">
        <v>2</v>
      </c>
      <c r="B22" s="256">
        <v>42288</v>
      </c>
      <c r="C22" s="199"/>
      <c r="D22" s="28"/>
      <c r="E22" s="27">
        <v>2687</v>
      </c>
      <c r="F22" s="28"/>
      <c r="G22" s="27"/>
      <c r="H22" s="29"/>
      <c r="I22" s="29"/>
      <c r="J22" s="29"/>
      <c r="K22" s="28">
        <v>639</v>
      </c>
      <c r="L22" s="30">
        <v>762</v>
      </c>
      <c r="M22" s="31">
        <v>1449</v>
      </c>
      <c r="N22" s="32">
        <v>220</v>
      </c>
      <c r="O22" s="31">
        <v>1027</v>
      </c>
      <c r="P22" s="31">
        <v>269</v>
      </c>
      <c r="Q22" s="31">
        <v>600</v>
      </c>
      <c r="R22" s="31"/>
      <c r="S22" s="31"/>
      <c r="T22" s="86">
        <f t="shared" si="10"/>
        <v>7653</v>
      </c>
    </row>
    <row r="23" spans="1:20" s="3" customFormat="1" ht="15.75" customHeight="1" outlineLevel="1" thickBot="1" x14ac:dyDescent="0.3">
      <c r="A23" s="235" t="s">
        <v>25</v>
      </c>
      <c r="B23" s="342" t="s">
        <v>29</v>
      </c>
      <c r="C23" s="236">
        <f t="shared" ref="C23" si="11">SUM(C16:C22)</f>
        <v>2747</v>
      </c>
      <c r="D23" s="130">
        <f t="shared" ref="D23:T23" si="12">SUM(D16:D22)</f>
        <v>0</v>
      </c>
      <c r="E23" s="130">
        <f t="shared" si="12"/>
        <v>20392</v>
      </c>
      <c r="F23" s="130">
        <f t="shared" si="12"/>
        <v>10850</v>
      </c>
      <c r="G23" s="130">
        <f t="shared" si="12"/>
        <v>8340</v>
      </c>
      <c r="H23" s="130">
        <f t="shared" si="12"/>
        <v>3484</v>
      </c>
      <c r="I23" s="130">
        <f t="shared" si="12"/>
        <v>1768</v>
      </c>
      <c r="J23" s="130">
        <f t="shared" si="12"/>
        <v>13457</v>
      </c>
      <c r="K23" s="130">
        <f>SUM(K16:K22)</f>
        <v>5673</v>
      </c>
      <c r="L23" s="130">
        <f>SUM(L16:L22)</f>
        <v>5841</v>
      </c>
      <c r="M23" s="130">
        <f t="shared" si="12"/>
        <v>7634</v>
      </c>
      <c r="N23" s="130">
        <f t="shared" si="12"/>
        <v>2087</v>
      </c>
      <c r="O23" s="130">
        <f t="shared" si="12"/>
        <v>7780</v>
      </c>
      <c r="P23" s="130">
        <f t="shared" si="12"/>
        <v>2869</v>
      </c>
      <c r="Q23" s="130">
        <f t="shared" si="12"/>
        <v>3861</v>
      </c>
      <c r="R23" s="130">
        <f t="shared" si="12"/>
        <v>0</v>
      </c>
      <c r="S23" s="130">
        <f t="shared" si="12"/>
        <v>0</v>
      </c>
      <c r="T23" s="130">
        <f t="shared" si="12"/>
        <v>96783</v>
      </c>
    </row>
    <row r="24" spans="1:20" s="3" customFormat="1" ht="15.75" outlineLevel="1" thickBot="1" x14ac:dyDescent="0.3">
      <c r="A24" s="135" t="s">
        <v>27</v>
      </c>
      <c r="B24" s="343"/>
      <c r="C24" s="237">
        <f t="shared" ref="C24" si="13">AVERAGE(C16:C22)</f>
        <v>549.4</v>
      </c>
      <c r="D24" s="132" t="e">
        <f t="shared" ref="D24:T24" si="14">AVERAGE(D16:D22)</f>
        <v>#DIV/0!</v>
      </c>
      <c r="E24" s="132">
        <f t="shared" si="14"/>
        <v>2913.1428571428573</v>
      </c>
      <c r="F24" s="132">
        <f t="shared" si="14"/>
        <v>2170</v>
      </c>
      <c r="G24" s="132">
        <f t="shared" si="14"/>
        <v>1668</v>
      </c>
      <c r="H24" s="132">
        <f t="shared" si="14"/>
        <v>696.8</v>
      </c>
      <c r="I24" s="132">
        <f t="shared" si="14"/>
        <v>353.6</v>
      </c>
      <c r="J24" s="132">
        <f t="shared" si="14"/>
        <v>2691.4</v>
      </c>
      <c r="K24" s="132">
        <f>AVERAGE(K16:K22)</f>
        <v>810.42857142857144</v>
      </c>
      <c r="L24" s="132">
        <f>AVERAGE(L16:L22)</f>
        <v>834.42857142857144</v>
      </c>
      <c r="M24" s="132">
        <f t="shared" si="14"/>
        <v>1090.5714285714287</v>
      </c>
      <c r="N24" s="132">
        <f t="shared" si="14"/>
        <v>298.14285714285717</v>
      </c>
      <c r="O24" s="132">
        <f t="shared" si="14"/>
        <v>1111.4285714285713</v>
      </c>
      <c r="P24" s="132">
        <f t="shared" si="14"/>
        <v>409.85714285714283</v>
      </c>
      <c r="Q24" s="132">
        <f t="shared" si="14"/>
        <v>551.57142857142856</v>
      </c>
      <c r="R24" s="132" t="e">
        <f t="shared" si="14"/>
        <v>#DIV/0!</v>
      </c>
      <c r="S24" s="132" t="e">
        <f t="shared" si="14"/>
        <v>#DIV/0!</v>
      </c>
      <c r="T24" s="132">
        <f t="shared" si="14"/>
        <v>13826.142857142857</v>
      </c>
    </row>
    <row r="25" spans="1:20" s="3" customFormat="1" ht="15.75" thickBot="1" x14ac:dyDescent="0.3">
      <c r="A25" s="36" t="s">
        <v>24</v>
      </c>
      <c r="B25" s="343"/>
      <c r="C25" s="238">
        <f>SUM(C16:C20)</f>
        <v>2747</v>
      </c>
      <c r="D25" s="53">
        <f t="shared" ref="D25:T25" si="15">SUM(D16:D20)</f>
        <v>0</v>
      </c>
      <c r="E25" s="53">
        <f t="shared" si="15"/>
        <v>14884</v>
      </c>
      <c r="F25" s="53">
        <f t="shared" si="15"/>
        <v>10850</v>
      </c>
      <c r="G25" s="53">
        <f t="shared" si="15"/>
        <v>8340</v>
      </c>
      <c r="H25" s="53">
        <f t="shared" si="15"/>
        <v>3484</v>
      </c>
      <c r="I25" s="53">
        <f t="shared" si="15"/>
        <v>1768</v>
      </c>
      <c r="J25" s="53">
        <f t="shared" si="15"/>
        <v>13457</v>
      </c>
      <c r="K25" s="53">
        <f>SUM(K16:K20)</f>
        <v>4360</v>
      </c>
      <c r="L25" s="53">
        <f>SUM(L16:L20)</f>
        <v>4169</v>
      </c>
      <c r="M25" s="53">
        <f t="shared" si="15"/>
        <v>4748</v>
      </c>
      <c r="N25" s="53">
        <f t="shared" si="15"/>
        <v>1693</v>
      </c>
      <c r="O25" s="53">
        <f t="shared" si="15"/>
        <v>5401</v>
      </c>
      <c r="P25" s="53">
        <f t="shared" si="15"/>
        <v>2304</v>
      </c>
      <c r="Q25" s="53">
        <f t="shared" si="15"/>
        <v>2683</v>
      </c>
      <c r="R25" s="53">
        <f t="shared" si="15"/>
        <v>0</v>
      </c>
      <c r="S25" s="53">
        <f t="shared" si="15"/>
        <v>0</v>
      </c>
      <c r="T25" s="53">
        <f t="shared" si="15"/>
        <v>80888</v>
      </c>
    </row>
    <row r="26" spans="1:20" s="3" customFormat="1" ht="15.75" thickBot="1" x14ac:dyDescent="0.3">
      <c r="A26" s="36" t="s">
        <v>26</v>
      </c>
      <c r="B26" s="344"/>
      <c r="C26" s="239">
        <f>AVERAGE(C16:C20)</f>
        <v>549.4</v>
      </c>
      <c r="D26" s="55" t="e">
        <f t="shared" ref="D26:T26" si="16">AVERAGE(D16:D20)</f>
        <v>#DIV/0!</v>
      </c>
      <c r="E26" s="55">
        <f t="shared" si="16"/>
        <v>2976.8</v>
      </c>
      <c r="F26" s="55">
        <f t="shared" si="16"/>
        <v>2170</v>
      </c>
      <c r="G26" s="55">
        <f t="shared" si="16"/>
        <v>1668</v>
      </c>
      <c r="H26" s="55">
        <f t="shared" si="16"/>
        <v>696.8</v>
      </c>
      <c r="I26" s="55">
        <f t="shared" si="16"/>
        <v>353.6</v>
      </c>
      <c r="J26" s="55">
        <f t="shared" si="16"/>
        <v>2691.4</v>
      </c>
      <c r="K26" s="55">
        <f>AVERAGE(K16:K20)</f>
        <v>872</v>
      </c>
      <c r="L26" s="55">
        <f>AVERAGE(L16:L20)</f>
        <v>833.8</v>
      </c>
      <c r="M26" s="55">
        <f t="shared" si="16"/>
        <v>949.6</v>
      </c>
      <c r="N26" s="55">
        <f t="shared" si="16"/>
        <v>338.6</v>
      </c>
      <c r="O26" s="55">
        <f t="shared" si="16"/>
        <v>1080.2</v>
      </c>
      <c r="P26" s="55">
        <f t="shared" si="16"/>
        <v>460.8</v>
      </c>
      <c r="Q26" s="55">
        <f t="shared" si="16"/>
        <v>536.6</v>
      </c>
      <c r="R26" s="55" t="e">
        <f t="shared" si="16"/>
        <v>#DIV/0!</v>
      </c>
      <c r="S26" s="55" t="e">
        <f t="shared" si="16"/>
        <v>#DIV/0!</v>
      </c>
      <c r="T26" s="55">
        <f t="shared" si="16"/>
        <v>16177.6</v>
      </c>
    </row>
    <row r="27" spans="1:20" s="3" customFormat="1" ht="15.75" thickBot="1" x14ac:dyDescent="0.3">
      <c r="A27" s="35" t="s">
        <v>3</v>
      </c>
      <c r="B27" s="257">
        <v>42289</v>
      </c>
      <c r="C27" s="191">
        <v>455</v>
      </c>
      <c r="D27" s="15"/>
      <c r="E27" s="14">
        <v>3145</v>
      </c>
      <c r="F27" s="15">
        <v>1884</v>
      </c>
      <c r="G27" s="14">
        <v>1349</v>
      </c>
      <c r="H27" s="16">
        <v>439</v>
      </c>
      <c r="I27" s="16">
        <v>295</v>
      </c>
      <c r="J27" s="16">
        <v>1951</v>
      </c>
      <c r="K27" s="218">
        <v>835</v>
      </c>
      <c r="L27" s="219">
        <v>977</v>
      </c>
      <c r="M27" s="214">
        <v>1101</v>
      </c>
      <c r="N27" s="220">
        <v>282</v>
      </c>
      <c r="O27" s="214">
        <v>941</v>
      </c>
      <c r="P27" s="214">
        <v>441</v>
      </c>
      <c r="Q27" s="214">
        <v>554</v>
      </c>
      <c r="R27" s="214"/>
      <c r="S27" s="214"/>
      <c r="T27" s="18">
        <f t="shared" ref="T27:T33" si="17">SUM(C27:S27)</f>
        <v>14649</v>
      </c>
    </row>
    <row r="28" spans="1:20" s="3" customFormat="1" ht="15.75" thickBot="1" x14ac:dyDescent="0.3">
      <c r="A28" s="35" t="s">
        <v>4</v>
      </c>
      <c r="B28" s="258">
        <v>42290</v>
      </c>
      <c r="C28" s="191">
        <v>577</v>
      </c>
      <c r="D28" s="15"/>
      <c r="E28" s="14">
        <v>2703</v>
      </c>
      <c r="F28" s="15">
        <v>2170</v>
      </c>
      <c r="G28" s="14">
        <v>1632</v>
      </c>
      <c r="H28" s="16">
        <v>743</v>
      </c>
      <c r="I28" s="16">
        <v>317</v>
      </c>
      <c r="J28" s="16">
        <v>2886</v>
      </c>
      <c r="K28" s="218">
        <v>832</v>
      </c>
      <c r="L28" s="219">
        <v>845</v>
      </c>
      <c r="M28" s="214">
        <v>707</v>
      </c>
      <c r="N28" s="220">
        <v>316</v>
      </c>
      <c r="O28" s="214">
        <v>977</v>
      </c>
      <c r="P28" s="214">
        <v>402</v>
      </c>
      <c r="Q28" s="214">
        <v>485</v>
      </c>
      <c r="R28" s="214"/>
      <c r="S28" s="214"/>
      <c r="T28" s="20">
        <f t="shared" si="17"/>
        <v>15592</v>
      </c>
    </row>
    <row r="29" spans="1:20" s="3" customFormat="1" ht="15.75" thickBot="1" x14ac:dyDescent="0.3">
      <c r="A29" s="35" t="s">
        <v>5</v>
      </c>
      <c r="B29" s="259">
        <v>42291</v>
      </c>
      <c r="C29" s="191">
        <v>554</v>
      </c>
      <c r="D29" s="15"/>
      <c r="E29" s="14">
        <v>2928</v>
      </c>
      <c r="F29" s="15">
        <v>2329</v>
      </c>
      <c r="G29" s="14">
        <v>1795</v>
      </c>
      <c r="H29" s="16">
        <v>710</v>
      </c>
      <c r="I29" s="16">
        <v>327</v>
      </c>
      <c r="J29" s="16">
        <v>2805</v>
      </c>
      <c r="K29" s="218">
        <v>931</v>
      </c>
      <c r="L29" s="219">
        <v>911</v>
      </c>
      <c r="M29" s="214">
        <v>779</v>
      </c>
      <c r="N29" s="220">
        <v>294</v>
      </c>
      <c r="O29" s="214">
        <v>1047</v>
      </c>
      <c r="P29" s="214">
        <v>447</v>
      </c>
      <c r="Q29" s="214">
        <v>530</v>
      </c>
      <c r="R29" s="214"/>
      <c r="S29" s="214"/>
      <c r="T29" s="20">
        <f t="shared" si="17"/>
        <v>16387</v>
      </c>
    </row>
    <row r="30" spans="1:20" s="3" customFormat="1" ht="15.75" thickBot="1" x14ac:dyDescent="0.3">
      <c r="A30" s="35" t="s">
        <v>6</v>
      </c>
      <c r="B30" s="259">
        <v>42292</v>
      </c>
      <c r="C30" s="191">
        <v>548</v>
      </c>
      <c r="D30" s="15"/>
      <c r="E30" s="14">
        <v>2999</v>
      </c>
      <c r="F30" s="15">
        <v>2225</v>
      </c>
      <c r="G30" s="14">
        <v>1513</v>
      </c>
      <c r="H30" s="16">
        <v>630</v>
      </c>
      <c r="I30" s="16">
        <v>327</v>
      </c>
      <c r="J30" s="16">
        <v>2903</v>
      </c>
      <c r="K30" s="218">
        <v>808</v>
      </c>
      <c r="L30" s="219">
        <v>860</v>
      </c>
      <c r="M30" s="214">
        <v>707</v>
      </c>
      <c r="N30" s="220">
        <v>363</v>
      </c>
      <c r="O30" s="214">
        <v>1108</v>
      </c>
      <c r="P30" s="214">
        <v>460</v>
      </c>
      <c r="Q30" s="214">
        <v>489</v>
      </c>
      <c r="R30" s="214"/>
      <c r="S30" s="214"/>
      <c r="T30" s="20">
        <f>SUM(C30:S30)</f>
        <v>15940</v>
      </c>
    </row>
    <row r="31" spans="1:20" s="3" customFormat="1" ht="15.75" thickBot="1" x14ac:dyDescent="0.3">
      <c r="A31" s="35" t="s">
        <v>0</v>
      </c>
      <c r="B31" s="260">
        <v>42293</v>
      </c>
      <c r="C31" s="192">
        <v>541</v>
      </c>
      <c r="D31" s="15"/>
      <c r="E31" s="14">
        <v>2708</v>
      </c>
      <c r="F31" s="15">
        <v>1976</v>
      </c>
      <c r="G31" s="14">
        <v>1308</v>
      </c>
      <c r="H31" s="16">
        <v>585</v>
      </c>
      <c r="I31" s="16">
        <v>381</v>
      </c>
      <c r="J31" s="16">
        <v>2098</v>
      </c>
      <c r="K31" s="218">
        <v>1098</v>
      </c>
      <c r="L31" s="219">
        <v>912</v>
      </c>
      <c r="M31" s="214">
        <v>951</v>
      </c>
      <c r="N31" s="220">
        <v>350</v>
      </c>
      <c r="O31" s="214">
        <v>1037</v>
      </c>
      <c r="P31" s="214">
        <v>458</v>
      </c>
      <c r="Q31" s="214">
        <v>555</v>
      </c>
      <c r="R31" s="214"/>
      <c r="S31" s="214"/>
      <c r="T31" s="20">
        <f t="shared" si="17"/>
        <v>14958</v>
      </c>
    </row>
    <row r="32" spans="1:20" s="3" customFormat="1" ht="15.75" outlineLevel="1" thickBot="1" x14ac:dyDescent="0.3">
      <c r="A32" s="35" t="s">
        <v>1</v>
      </c>
      <c r="B32" s="260">
        <v>42294</v>
      </c>
      <c r="C32" s="192"/>
      <c r="D32" s="22"/>
      <c r="E32" s="21">
        <v>2274</v>
      </c>
      <c r="F32" s="22"/>
      <c r="G32" s="21"/>
      <c r="H32" s="23"/>
      <c r="I32" s="23"/>
      <c r="J32" s="23"/>
      <c r="K32" s="221">
        <v>484</v>
      </c>
      <c r="L32" s="222">
        <v>605</v>
      </c>
      <c r="M32" s="223">
        <v>910</v>
      </c>
      <c r="N32" s="224">
        <v>212</v>
      </c>
      <c r="O32" s="223">
        <v>768</v>
      </c>
      <c r="P32" s="223">
        <v>135</v>
      </c>
      <c r="Q32" s="223">
        <v>373</v>
      </c>
      <c r="R32" s="223"/>
      <c r="S32" s="223"/>
      <c r="T32" s="20">
        <f t="shared" si="17"/>
        <v>5761</v>
      </c>
    </row>
    <row r="33" spans="1:21" s="3" customFormat="1" ht="15.75" outlineLevel="1" thickBot="1" x14ac:dyDescent="0.3">
      <c r="A33" s="35" t="s">
        <v>2</v>
      </c>
      <c r="B33" s="261">
        <v>42295</v>
      </c>
      <c r="C33" s="199"/>
      <c r="D33" s="28"/>
      <c r="E33" s="21">
        <v>1379</v>
      </c>
      <c r="F33" s="28"/>
      <c r="G33" s="27"/>
      <c r="H33" s="29"/>
      <c r="I33" s="29"/>
      <c r="J33" s="29"/>
      <c r="K33" s="163">
        <v>273</v>
      </c>
      <c r="L33" s="225">
        <v>226</v>
      </c>
      <c r="M33" s="226">
        <v>494</v>
      </c>
      <c r="N33" s="227">
        <v>131</v>
      </c>
      <c r="O33" s="223">
        <v>423</v>
      </c>
      <c r="P33" s="228">
        <v>144</v>
      </c>
      <c r="Q33" s="228">
        <v>195</v>
      </c>
      <c r="R33" s="228"/>
      <c r="S33" s="228"/>
      <c r="T33" s="86">
        <f t="shared" si="17"/>
        <v>3265</v>
      </c>
    </row>
    <row r="34" spans="1:21" s="3" customFormat="1" ht="15.75" customHeight="1" outlineLevel="1" thickBot="1" x14ac:dyDescent="0.3">
      <c r="A34" s="235" t="s">
        <v>25</v>
      </c>
      <c r="B34" s="342" t="s">
        <v>30</v>
      </c>
      <c r="C34" s="236">
        <f t="shared" ref="C34:T34" si="18">SUM(C27:C33)</f>
        <v>2675</v>
      </c>
      <c r="D34" s="130">
        <f t="shared" si="18"/>
        <v>0</v>
      </c>
      <c r="E34" s="233">
        <f t="shared" si="18"/>
        <v>18136</v>
      </c>
      <c r="F34" s="130">
        <f t="shared" si="18"/>
        <v>10584</v>
      </c>
      <c r="G34" s="130">
        <f t="shared" si="18"/>
        <v>7597</v>
      </c>
      <c r="H34" s="130">
        <f t="shared" si="18"/>
        <v>3107</v>
      </c>
      <c r="I34" s="130">
        <f t="shared" si="18"/>
        <v>1647</v>
      </c>
      <c r="J34" s="130">
        <f t="shared" si="18"/>
        <v>12643</v>
      </c>
      <c r="K34" s="130">
        <f t="shared" si="18"/>
        <v>5261</v>
      </c>
      <c r="L34" s="130">
        <f>SUM(L27:L33)</f>
        <v>5336</v>
      </c>
      <c r="M34" s="130">
        <f t="shared" si="18"/>
        <v>5649</v>
      </c>
      <c r="N34" s="130">
        <f t="shared" si="18"/>
        <v>1948</v>
      </c>
      <c r="O34" s="130">
        <f t="shared" si="18"/>
        <v>6301</v>
      </c>
      <c r="P34" s="130">
        <f t="shared" si="18"/>
        <v>2487</v>
      </c>
      <c r="Q34" s="130">
        <f t="shared" si="18"/>
        <v>3181</v>
      </c>
      <c r="R34" s="130">
        <f t="shared" si="18"/>
        <v>0</v>
      </c>
      <c r="S34" s="130">
        <f t="shared" si="18"/>
        <v>0</v>
      </c>
      <c r="T34" s="131">
        <f t="shared" si="18"/>
        <v>86552</v>
      </c>
    </row>
    <row r="35" spans="1:21" s="3" customFormat="1" ht="15.75" outlineLevel="1" thickBot="1" x14ac:dyDescent="0.3">
      <c r="A35" s="135" t="s">
        <v>27</v>
      </c>
      <c r="B35" s="343"/>
      <c r="C35" s="237">
        <f t="shared" ref="C35:T35" si="19">AVERAGE(C27:C33)</f>
        <v>535</v>
      </c>
      <c r="D35" s="132" t="e">
        <f t="shared" si="19"/>
        <v>#DIV/0!</v>
      </c>
      <c r="E35" s="132">
        <f>AVERAGE(E27:E33)</f>
        <v>2590.8571428571427</v>
      </c>
      <c r="F35" s="132">
        <f t="shared" si="19"/>
        <v>2116.8000000000002</v>
      </c>
      <c r="G35" s="132">
        <f t="shared" si="19"/>
        <v>1519.4</v>
      </c>
      <c r="H35" s="132">
        <f t="shared" si="19"/>
        <v>621.4</v>
      </c>
      <c r="I35" s="132">
        <f t="shared" si="19"/>
        <v>329.4</v>
      </c>
      <c r="J35" s="132">
        <f t="shared" si="19"/>
        <v>2528.6</v>
      </c>
      <c r="K35" s="132">
        <f t="shared" si="19"/>
        <v>751.57142857142856</v>
      </c>
      <c r="L35" s="132">
        <f t="shared" si="19"/>
        <v>762.28571428571433</v>
      </c>
      <c r="M35" s="132">
        <f t="shared" si="19"/>
        <v>807</v>
      </c>
      <c r="N35" s="132">
        <f t="shared" si="19"/>
        <v>278.28571428571428</v>
      </c>
      <c r="O35" s="132">
        <f t="shared" si="19"/>
        <v>900.14285714285711</v>
      </c>
      <c r="P35" s="132">
        <f t="shared" si="19"/>
        <v>355.28571428571428</v>
      </c>
      <c r="Q35" s="132">
        <f t="shared" si="19"/>
        <v>454.42857142857144</v>
      </c>
      <c r="R35" s="132" t="e">
        <f t="shared" si="19"/>
        <v>#DIV/0!</v>
      </c>
      <c r="S35" s="132" t="e">
        <f t="shared" si="19"/>
        <v>#DIV/0!</v>
      </c>
      <c r="T35" s="133">
        <f t="shared" si="19"/>
        <v>12364.571428571429</v>
      </c>
    </row>
    <row r="36" spans="1:21" s="3" customFormat="1" ht="15.75" customHeight="1" thickBot="1" x14ac:dyDescent="0.3">
      <c r="A36" s="36" t="s">
        <v>24</v>
      </c>
      <c r="B36" s="343"/>
      <c r="C36" s="238">
        <f t="shared" ref="C36:T36" si="20">SUM(C27:C31)</f>
        <v>2675</v>
      </c>
      <c r="D36" s="53">
        <f t="shared" si="20"/>
        <v>0</v>
      </c>
      <c r="E36" s="53">
        <f>SUM(E27:E31)</f>
        <v>14483</v>
      </c>
      <c r="F36" s="53">
        <f t="shared" si="20"/>
        <v>10584</v>
      </c>
      <c r="G36" s="53">
        <f t="shared" si="20"/>
        <v>7597</v>
      </c>
      <c r="H36" s="53">
        <f t="shared" si="20"/>
        <v>3107</v>
      </c>
      <c r="I36" s="53">
        <f t="shared" si="20"/>
        <v>1647</v>
      </c>
      <c r="J36" s="53">
        <f t="shared" si="20"/>
        <v>12643</v>
      </c>
      <c r="K36" s="53">
        <f t="shared" si="20"/>
        <v>4504</v>
      </c>
      <c r="L36" s="53">
        <f t="shared" si="20"/>
        <v>4505</v>
      </c>
      <c r="M36" s="53">
        <f t="shared" si="20"/>
        <v>4245</v>
      </c>
      <c r="N36" s="53">
        <f t="shared" si="20"/>
        <v>1605</v>
      </c>
      <c r="O36" s="53">
        <f t="shared" si="20"/>
        <v>5110</v>
      </c>
      <c r="P36" s="53">
        <f t="shared" si="20"/>
        <v>2208</v>
      </c>
      <c r="Q36" s="53">
        <f t="shared" si="20"/>
        <v>2613</v>
      </c>
      <c r="R36" s="53">
        <f t="shared" si="20"/>
        <v>0</v>
      </c>
      <c r="S36" s="53">
        <f t="shared" si="20"/>
        <v>0</v>
      </c>
      <c r="T36" s="54">
        <f t="shared" si="20"/>
        <v>77526</v>
      </c>
    </row>
    <row r="37" spans="1:21" s="3" customFormat="1" ht="15.75" thickBot="1" x14ac:dyDescent="0.3">
      <c r="A37" s="36" t="s">
        <v>26</v>
      </c>
      <c r="B37" s="344"/>
      <c r="C37" s="239">
        <f t="shared" ref="C37:T37" si="21">AVERAGE(C27:C31)</f>
        <v>535</v>
      </c>
      <c r="D37" s="55" t="e">
        <f t="shared" si="21"/>
        <v>#DIV/0!</v>
      </c>
      <c r="E37" s="55">
        <f>AVERAGE(E27:E31)</f>
        <v>2896.6</v>
      </c>
      <c r="F37" s="55">
        <f t="shared" si="21"/>
        <v>2116.8000000000002</v>
      </c>
      <c r="G37" s="55">
        <f t="shared" si="21"/>
        <v>1519.4</v>
      </c>
      <c r="H37" s="55">
        <f t="shared" si="21"/>
        <v>621.4</v>
      </c>
      <c r="I37" s="55">
        <f t="shared" si="21"/>
        <v>329.4</v>
      </c>
      <c r="J37" s="55">
        <f t="shared" si="21"/>
        <v>2528.6</v>
      </c>
      <c r="K37" s="55">
        <f t="shared" si="21"/>
        <v>900.8</v>
      </c>
      <c r="L37" s="55">
        <f t="shared" si="21"/>
        <v>901</v>
      </c>
      <c r="M37" s="55">
        <f t="shared" si="21"/>
        <v>849</v>
      </c>
      <c r="N37" s="55">
        <f t="shared" si="21"/>
        <v>321</v>
      </c>
      <c r="O37" s="55">
        <f t="shared" si="21"/>
        <v>1022</v>
      </c>
      <c r="P37" s="55">
        <f t="shared" si="21"/>
        <v>441.6</v>
      </c>
      <c r="Q37" s="55">
        <f t="shared" si="21"/>
        <v>522.6</v>
      </c>
      <c r="R37" s="55" t="e">
        <f t="shared" si="21"/>
        <v>#DIV/0!</v>
      </c>
      <c r="S37" s="55" t="e">
        <f t="shared" si="21"/>
        <v>#DIV/0!</v>
      </c>
      <c r="T37" s="56">
        <f t="shared" si="21"/>
        <v>15505.2</v>
      </c>
    </row>
    <row r="38" spans="1:21" s="3" customFormat="1" ht="15.75" thickBot="1" x14ac:dyDescent="0.3">
      <c r="A38" s="35" t="s">
        <v>3</v>
      </c>
      <c r="B38" s="262">
        <v>42296</v>
      </c>
      <c r="C38" s="191">
        <v>546</v>
      </c>
      <c r="D38" s="15"/>
      <c r="E38" s="14">
        <v>2961</v>
      </c>
      <c r="F38" s="15">
        <v>2095</v>
      </c>
      <c r="G38" s="14">
        <v>1994</v>
      </c>
      <c r="H38" s="16">
        <v>667</v>
      </c>
      <c r="I38" s="16">
        <v>282</v>
      </c>
      <c r="J38" s="16">
        <v>2549</v>
      </c>
      <c r="K38" s="15">
        <v>778</v>
      </c>
      <c r="L38" s="17">
        <v>741</v>
      </c>
      <c r="M38" s="18">
        <v>624</v>
      </c>
      <c r="N38" s="19">
        <v>291</v>
      </c>
      <c r="O38" s="18">
        <v>984</v>
      </c>
      <c r="P38" s="18">
        <v>392</v>
      </c>
      <c r="Q38" s="18">
        <v>438</v>
      </c>
      <c r="R38" s="18"/>
      <c r="S38" s="18"/>
      <c r="T38" s="18">
        <f t="shared" ref="T38:T44" si="22">SUM(C38:S38)</f>
        <v>15342</v>
      </c>
    </row>
    <row r="39" spans="1:21" s="3" customFormat="1" ht="15.75" thickBot="1" x14ac:dyDescent="0.3">
      <c r="A39" s="35" t="s">
        <v>4</v>
      </c>
      <c r="B39" s="263">
        <v>42297</v>
      </c>
      <c r="C39" s="191">
        <v>546</v>
      </c>
      <c r="D39" s="15"/>
      <c r="E39" s="14">
        <v>2859</v>
      </c>
      <c r="F39" s="15">
        <v>2266</v>
      </c>
      <c r="G39" s="14">
        <v>1692</v>
      </c>
      <c r="H39" s="16">
        <v>707</v>
      </c>
      <c r="I39" s="16">
        <v>329</v>
      </c>
      <c r="J39" s="16">
        <v>2831</v>
      </c>
      <c r="K39" s="15">
        <v>832</v>
      </c>
      <c r="L39" s="17">
        <v>841</v>
      </c>
      <c r="M39" s="18">
        <v>751</v>
      </c>
      <c r="N39" s="19">
        <v>391</v>
      </c>
      <c r="O39" s="18">
        <v>1030</v>
      </c>
      <c r="P39" s="18">
        <v>427</v>
      </c>
      <c r="Q39" s="18">
        <v>441</v>
      </c>
      <c r="R39" s="18"/>
      <c r="S39" s="18"/>
      <c r="T39" s="20">
        <f t="shared" si="22"/>
        <v>15943</v>
      </c>
    </row>
    <row r="40" spans="1:21" s="3" customFormat="1" ht="15.75" thickBot="1" x14ac:dyDescent="0.3">
      <c r="A40" s="35" t="s">
        <v>5</v>
      </c>
      <c r="B40" s="264">
        <v>42298</v>
      </c>
      <c r="C40" s="191">
        <v>594</v>
      </c>
      <c r="D40" s="15"/>
      <c r="E40" s="14">
        <v>3349</v>
      </c>
      <c r="F40" s="15">
        <v>2319</v>
      </c>
      <c r="G40" s="14">
        <v>2014</v>
      </c>
      <c r="H40" s="16">
        <v>673</v>
      </c>
      <c r="I40" s="16">
        <v>384</v>
      </c>
      <c r="J40" s="16">
        <v>2506</v>
      </c>
      <c r="K40" s="15">
        <v>1045</v>
      </c>
      <c r="L40" s="17">
        <v>948</v>
      </c>
      <c r="M40" s="18">
        <v>813</v>
      </c>
      <c r="N40" s="19">
        <v>387</v>
      </c>
      <c r="O40" s="18">
        <v>1063</v>
      </c>
      <c r="P40" s="18">
        <v>491</v>
      </c>
      <c r="Q40" s="18">
        <v>556</v>
      </c>
      <c r="R40" s="18"/>
      <c r="S40" s="18"/>
      <c r="T40" s="20">
        <f t="shared" si="22"/>
        <v>17142</v>
      </c>
    </row>
    <row r="41" spans="1:21" s="3" customFormat="1" ht="15.75" thickBot="1" x14ac:dyDescent="0.3">
      <c r="A41" s="35" t="s">
        <v>6</v>
      </c>
      <c r="B41" s="263">
        <v>42299</v>
      </c>
      <c r="C41" s="191">
        <v>581</v>
      </c>
      <c r="D41" s="15"/>
      <c r="E41" s="14">
        <v>2861</v>
      </c>
      <c r="F41" s="15">
        <v>2260</v>
      </c>
      <c r="G41" s="14">
        <v>1714</v>
      </c>
      <c r="H41" s="16">
        <v>673</v>
      </c>
      <c r="I41" s="16">
        <v>345</v>
      </c>
      <c r="J41" s="16">
        <v>2864</v>
      </c>
      <c r="K41" s="15">
        <v>915</v>
      </c>
      <c r="L41" s="17">
        <v>833</v>
      </c>
      <c r="M41" s="18">
        <v>793</v>
      </c>
      <c r="N41" s="19">
        <v>380</v>
      </c>
      <c r="O41" s="18">
        <v>929</v>
      </c>
      <c r="P41" s="18">
        <v>472</v>
      </c>
      <c r="Q41" s="18">
        <v>570</v>
      </c>
      <c r="R41" s="18"/>
      <c r="S41" s="18"/>
      <c r="T41" s="20">
        <f t="shared" si="22"/>
        <v>16190</v>
      </c>
    </row>
    <row r="42" spans="1:21" s="3" customFormat="1" ht="15.75" thickBot="1" x14ac:dyDescent="0.3">
      <c r="A42" s="35" t="s">
        <v>0</v>
      </c>
      <c r="B42" s="264">
        <v>42300</v>
      </c>
      <c r="C42" s="192">
        <v>507</v>
      </c>
      <c r="D42" s="15"/>
      <c r="E42" s="14">
        <v>3506</v>
      </c>
      <c r="F42" s="15">
        <v>1985</v>
      </c>
      <c r="G42" s="14">
        <v>1292</v>
      </c>
      <c r="H42" s="16">
        <v>577</v>
      </c>
      <c r="I42" s="16">
        <v>347</v>
      </c>
      <c r="J42" s="16">
        <v>2473</v>
      </c>
      <c r="K42" s="15">
        <v>909</v>
      </c>
      <c r="L42" s="17">
        <v>793</v>
      </c>
      <c r="M42" s="18">
        <v>896</v>
      </c>
      <c r="N42" s="19">
        <v>417</v>
      </c>
      <c r="O42" s="18">
        <v>1043</v>
      </c>
      <c r="P42" s="18">
        <v>484</v>
      </c>
      <c r="Q42" s="18">
        <v>577</v>
      </c>
      <c r="R42" s="18"/>
      <c r="S42" s="18"/>
      <c r="T42" s="20">
        <f t="shared" si="22"/>
        <v>15806</v>
      </c>
    </row>
    <row r="43" spans="1:21" s="3" customFormat="1" ht="15.75" outlineLevel="1" thickBot="1" x14ac:dyDescent="0.3">
      <c r="A43" s="35" t="s">
        <v>1</v>
      </c>
      <c r="B43" s="263">
        <v>42301</v>
      </c>
      <c r="C43" s="192"/>
      <c r="D43" s="22"/>
      <c r="E43" s="21">
        <v>1784</v>
      </c>
      <c r="F43" s="22"/>
      <c r="G43" s="21"/>
      <c r="H43" s="23"/>
      <c r="I43" s="23"/>
      <c r="J43" s="23"/>
      <c r="K43" s="22">
        <v>411</v>
      </c>
      <c r="L43" s="24">
        <v>628</v>
      </c>
      <c r="M43" s="25">
        <v>748</v>
      </c>
      <c r="N43" s="26">
        <v>91</v>
      </c>
      <c r="O43" s="25">
        <v>790</v>
      </c>
      <c r="P43" s="25">
        <v>151</v>
      </c>
      <c r="Q43" s="25">
        <v>347</v>
      </c>
      <c r="R43" s="25"/>
      <c r="S43" s="25"/>
      <c r="T43" s="20">
        <f t="shared" si="22"/>
        <v>4950</v>
      </c>
      <c r="U43" s="161"/>
    </row>
    <row r="44" spans="1:21" s="3" customFormat="1" ht="15.75" outlineLevel="1" thickBot="1" x14ac:dyDescent="0.3">
      <c r="A44" s="35" t="s">
        <v>2</v>
      </c>
      <c r="B44" s="264">
        <v>42302</v>
      </c>
      <c r="C44" s="199"/>
      <c r="D44" s="28"/>
      <c r="E44" s="27">
        <v>1644</v>
      </c>
      <c r="F44" s="28"/>
      <c r="G44" s="27"/>
      <c r="H44" s="29"/>
      <c r="I44" s="29"/>
      <c r="J44" s="29"/>
      <c r="K44" s="28">
        <v>259</v>
      </c>
      <c r="L44" s="30">
        <v>428</v>
      </c>
      <c r="M44" s="31">
        <v>570</v>
      </c>
      <c r="N44" s="32">
        <v>104</v>
      </c>
      <c r="O44" s="25">
        <v>585</v>
      </c>
      <c r="P44" s="31">
        <v>180</v>
      </c>
      <c r="Q44" s="31">
        <v>250</v>
      </c>
      <c r="R44" s="31"/>
      <c r="S44" s="31"/>
      <c r="T44" s="86">
        <f t="shared" si="22"/>
        <v>4020</v>
      </c>
      <c r="U44" s="161"/>
    </row>
    <row r="45" spans="1:21" s="3" customFormat="1" ht="15.75" customHeight="1" outlineLevel="1" thickBot="1" x14ac:dyDescent="0.3">
      <c r="A45" s="235" t="s">
        <v>25</v>
      </c>
      <c r="B45" s="342" t="s">
        <v>31</v>
      </c>
      <c r="C45" s="236">
        <f t="shared" ref="C45:T45" si="23">SUM(C38:C44)</f>
        <v>2774</v>
      </c>
      <c r="D45" s="130">
        <f t="shared" si="23"/>
        <v>0</v>
      </c>
      <c r="E45" s="130">
        <f t="shared" si="23"/>
        <v>18964</v>
      </c>
      <c r="F45" s="130">
        <f t="shared" si="23"/>
        <v>10925</v>
      </c>
      <c r="G45" s="130">
        <f t="shared" si="23"/>
        <v>8706</v>
      </c>
      <c r="H45" s="130">
        <f t="shared" si="23"/>
        <v>3297</v>
      </c>
      <c r="I45" s="130">
        <f t="shared" si="23"/>
        <v>1687</v>
      </c>
      <c r="J45" s="130">
        <f t="shared" si="23"/>
        <v>13223</v>
      </c>
      <c r="K45" s="130">
        <f t="shared" si="23"/>
        <v>5149</v>
      </c>
      <c r="L45" s="130">
        <f t="shared" si="23"/>
        <v>5212</v>
      </c>
      <c r="M45" s="130">
        <f t="shared" si="23"/>
        <v>5195</v>
      </c>
      <c r="N45" s="130">
        <f t="shared" si="23"/>
        <v>2061</v>
      </c>
      <c r="O45" s="130">
        <f t="shared" si="23"/>
        <v>6424</v>
      </c>
      <c r="P45" s="130">
        <f t="shared" si="23"/>
        <v>2597</v>
      </c>
      <c r="Q45" s="130">
        <f t="shared" si="23"/>
        <v>3179</v>
      </c>
      <c r="R45" s="130">
        <f t="shared" si="23"/>
        <v>0</v>
      </c>
      <c r="S45" s="130">
        <f t="shared" si="23"/>
        <v>0</v>
      </c>
      <c r="T45" s="131">
        <f t="shared" si="23"/>
        <v>89393</v>
      </c>
    </row>
    <row r="46" spans="1:21" s="3" customFormat="1" ht="15.75" outlineLevel="1" thickBot="1" x14ac:dyDescent="0.3">
      <c r="A46" s="135" t="s">
        <v>27</v>
      </c>
      <c r="B46" s="343"/>
      <c r="C46" s="237">
        <f t="shared" ref="C46:T46" si="24">AVERAGE(C38:C44)</f>
        <v>554.79999999999995</v>
      </c>
      <c r="D46" s="132" t="e">
        <f t="shared" si="24"/>
        <v>#DIV/0!</v>
      </c>
      <c r="E46" s="132">
        <f t="shared" si="24"/>
        <v>2709.1428571428573</v>
      </c>
      <c r="F46" s="132">
        <f t="shared" si="24"/>
        <v>2185</v>
      </c>
      <c r="G46" s="132">
        <f t="shared" si="24"/>
        <v>1741.2</v>
      </c>
      <c r="H46" s="132">
        <f t="shared" si="24"/>
        <v>659.4</v>
      </c>
      <c r="I46" s="132">
        <f t="shared" si="24"/>
        <v>337.4</v>
      </c>
      <c r="J46" s="132">
        <f t="shared" si="24"/>
        <v>2644.6</v>
      </c>
      <c r="K46" s="132">
        <f t="shared" si="24"/>
        <v>735.57142857142856</v>
      </c>
      <c r="L46" s="132">
        <f t="shared" si="24"/>
        <v>744.57142857142856</v>
      </c>
      <c r="M46" s="132">
        <f t="shared" si="24"/>
        <v>742.14285714285711</v>
      </c>
      <c r="N46" s="132">
        <f t="shared" si="24"/>
        <v>294.42857142857144</v>
      </c>
      <c r="O46" s="132">
        <f t="shared" si="24"/>
        <v>917.71428571428567</v>
      </c>
      <c r="P46" s="132">
        <f t="shared" si="24"/>
        <v>371</v>
      </c>
      <c r="Q46" s="132">
        <f t="shared" si="24"/>
        <v>454.14285714285717</v>
      </c>
      <c r="R46" s="132" t="e">
        <f t="shared" si="24"/>
        <v>#DIV/0!</v>
      </c>
      <c r="S46" s="132" t="e">
        <f t="shared" si="24"/>
        <v>#DIV/0!</v>
      </c>
      <c r="T46" s="133">
        <f t="shared" si="24"/>
        <v>12770.428571428571</v>
      </c>
    </row>
    <row r="47" spans="1:21" s="3" customFormat="1" ht="15.75" customHeight="1" thickBot="1" x14ac:dyDescent="0.3">
      <c r="A47" s="36" t="s">
        <v>24</v>
      </c>
      <c r="B47" s="343"/>
      <c r="C47" s="238">
        <f t="shared" ref="C47:T47" si="25">SUM(C38:C42)</f>
        <v>2774</v>
      </c>
      <c r="D47" s="53">
        <f t="shared" si="25"/>
        <v>0</v>
      </c>
      <c r="E47" s="53">
        <f t="shared" si="25"/>
        <v>15536</v>
      </c>
      <c r="F47" s="53">
        <f t="shared" si="25"/>
        <v>10925</v>
      </c>
      <c r="G47" s="53">
        <f t="shared" si="25"/>
        <v>8706</v>
      </c>
      <c r="H47" s="53">
        <f t="shared" si="25"/>
        <v>3297</v>
      </c>
      <c r="I47" s="53">
        <f t="shared" si="25"/>
        <v>1687</v>
      </c>
      <c r="J47" s="53">
        <f t="shared" si="25"/>
        <v>13223</v>
      </c>
      <c r="K47" s="53">
        <f t="shared" si="25"/>
        <v>4479</v>
      </c>
      <c r="L47" s="53">
        <f t="shared" si="25"/>
        <v>4156</v>
      </c>
      <c r="M47" s="53">
        <f t="shared" si="25"/>
        <v>3877</v>
      </c>
      <c r="N47" s="53">
        <f t="shared" si="25"/>
        <v>1866</v>
      </c>
      <c r="O47" s="53">
        <f t="shared" si="25"/>
        <v>5049</v>
      </c>
      <c r="P47" s="53">
        <f t="shared" si="25"/>
        <v>2266</v>
      </c>
      <c r="Q47" s="53">
        <f t="shared" si="25"/>
        <v>2582</v>
      </c>
      <c r="R47" s="53">
        <f t="shared" si="25"/>
        <v>0</v>
      </c>
      <c r="S47" s="53">
        <f t="shared" si="25"/>
        <v>0</v>
      </c>
      <c r="T47" s="54">
        <f t="shared" si="25"/>
        <v>80423</v>
      </c>
    </row>
    <row r="48" spans="1:21" s="3" customFormat="1" ht="15.75" thickBot="1" x14ac:dyDescent="0.3">
      <c r="A48" s="36" t="s">
        <v>26</v>
      </c>
      <c r="B48" s="344"/>
      <c r="C48" s="239">
        <f t="shared" ref="C48:T48" si="26">AVERAGE(C38:C42)</f>
        <v>554.79999999999995</v>
      </c>
      <c r="D48" s="55" t="e">
        <f t="shared" si="26"/>
        <v>#DIV/0!</v>
      </c>
      <c r="E48" s="55">
        <f t="shared" si="26"/>
        <v>3107.2</v>
      </c>
      <c r="F48" s="55">
        <f t="shared" si="26"/>
        <v>2185</v>
      </c>
      <c r="G48" s="55">
        <f t="shared" si="26"/>
        <v>1741.2</v>
      </c>
      <c r="H48" s="55">
        <f t="shared" si="26"/>
        <v>659.4</v>
      </c>
      <c r="I48" s="55">
        <f t="shared" si="26"/>
        <v>337.4</v>
      </c>
      <c r="J48" s="55">
        <f t="shared" si="26"/>
        <v>2644.6</v>
      </c>
      <c r="K48" s="55">
        <f t="shared" si="26"/>
        <v>895.8</v>
      </c>
      <c r="L48" s="55">
        <f t="shared" si="26"/>
        <v>831.2</v>
      </c>
      <c r="M48" s="55">
        <f t="shared" si="26"/>
        <v>775.4</v>
      </c>
      <c r="N48" s="55">
        <f t="shared" si="26"/>
        <v>373.2</v>
      </c>
      <c r="O48" s="55">
        <f t="shared" si="26"/>
        <v>1009.8</v>
      </c>
      <c r="P48" s="55">
        <f t="shared" si="26"/>
        <v>453.2</v>
      </c>
      <c r="Q48" s="55">
        <f t="shared" si="26"/>
        <v>516.4</v>
      </c>
      <c r="R48" s="55" t="e">
        <f t="shared" si="26"/>
        <v>#DIV/0!</v>
      </c>
      <c r="S48" s="55" t="e">
        <f t="shared" si="26"/>
        <v>#DIV/0!</v>
      </c>
      <c r="T48" s="56">
        <f t="shared" si="26"/>
        <v>16084.6</v>
      </c>
    </row>
    <row r="49" spans="1:20" s="3" customFormat="1" ht="15.75" thickBot="1" x14ac:dyDescent="0.3">
      <c r="A49" s="35" t="s">
        <v>3</v>
      </c>
      <c r="B49" s="265">
        <v>42303</v>
      </c>
      <c r="C49" s="240">
        <v>539</v>
      </c>
      <c r="D49" s="68"/>
      <c r="E49" s="67">
        <v>2626</v>
      </c>
      <c r="F49" s="68">
        <v>2228</v>
      </c>
      <c r="G49" s="67">
        <v>1910</v>
      </c>
      <c r="H49" s="69">
        <v>649</v>
      </c>
      <c r="I49" s="69">
        <v>364</v>
      </c>
      <c r="J49" s="69">
        <v>2725</v>
      </c>
      <c r="K49" s="68">
        <v>780</v>
      </c>
      <c r="L49" s="70">
        <v>819</v>
      </c>
      <c r="M49" s="20">
        <v>643</v>
      </c>
      <c r="N49" s="71">
        <v>290</v>
      </c>
      <c r="O49" s="20">
        <v>928</v>
      </c>
      <c r="P49" s="20">
        <v>456</v>
      </c>
      <c r="Q49" s="20">
        <v>480</v>
      </c>
      <c r="R49" s="20"/>
      <c r="S49" s="20"/>
      <c r="T49" s="78">
        <f>SUM(C49:S49)</f>
        <v>15437</v>
      </c>
    </row>
    <row r="50" spans="1:20" s="3" customFormat="1" ht="15.75" thickBot="1" x14ac:dyDescent="0.3">
      <c r="A50" s="35" t="s">
        <v>4</v>
      </c>
      <c r="B50" s="266">
        <v>42304</v>
      </c>
      <c r="C50" s="192">
        <v>542</v>
      </c>
      <c r="D50" s="22"/>
      <c r="E50" s="21">
        <v>2740</v>
      </c>
      <c r="F50" s="22">
        <v>2009</v>
      </c>
      <c r="G50" s="21">
        <v>1553</v>
      </c>
      <c r="H50" s="23">
        <v>653</v>
      </c>
      <c r="I50" s="23">
        <v>336</v>
      </c>
      <c r="J50" s="23">
        <v>2758</v>
      </c>
      <c r="K50" s="217">
        <v>734</v>
      </c>
      <c r="L50" s="24">
        <v>846</v>
      </c>
      <c r="M50" s="25">
        <v>782</v>
      </c>
      <c r="N50" s="26">
        <v>328</v>
      </c>
      <c r="O50" s="25">
        <v>1068</v>
      </c>
      <c r="P50" s="25">
        <v>457</v>
      </c>
      <c r="Q50" s="25">
        <v>506</v>
      </c>
      <c r="R50" s="25"/>
      <c r="S50" s="25"/>
      <c r="T50" s="78">
        <f>SUM(C50:S50)</f>
        <v>15312</v>
      </c>
    </row>
    <row r="51" spans="1:20" s="3" customFormat="1" ht="15.75" thickBot="1" x14ac:dyDescent="0.3">
      <c r="A51" s="35" t="s">
        <v>5</v>
      </c>
      <c r="B51" s="265">
        <v>42305</v>
      </c>
      <c r="C51" s="191">
        <v>514</v>
      </c>
      <c r="D51" s="15"/>
      <c r="E51" s="14">
        <v>3349</v>
      </c>
      <c r="F51" s="15">
        <v>1986</v>
      </c>
      <c r="G51" s="14">
        <v>1898</v>
      </c>
      <c r="H51" s="16">
        <v>606</v>
      </c>
      <c r="I51" s="16">
        <v>356</v>
      </c>
      <c r="J51" s="16">
        <v>2766</v>
      </c>
      <c r="K51" s="15">
        <v>570</v>
      </c>
      <c r="L51" s="17">
        <v>489</v>
      </c>
      <c r="M51" s="18">
        <v>264</v>
      </c>
      <c r="N51" s="19">
        <v>293</v>
      </c>
      <c r="O51" s="18">
        <v>651</v>
      </c>
      <c r="P51" s="18">
        <v>354</v>
      </c>
      <c r="Q51" s="18">
        <v>318</v>
      </c>
      <c r="R51" s="18"/>
      <c r="S51" s="18"/>
      <c r="T51" s="216">
        <f>SUM(C51:S51)</f>
        <v>14414</v>
      </c>
    </row>
    <row r="52" spans="1:20" s="3" customFormat="1" ht="15.75" thickBot="1" x14ac:dyDescent="0.3">
      <c r="A52" s="35" t="s">
        <v>6</v>
      </c>
      <c r="B52" s="266">
        <v>42306</v>
      </c>
      <c r="C52" s="191">
        <v>583</v>
      </c>
      <c r="D52" s="15"/>
      <c r="E52" s="14">
        <v>3323</v>
      </c>
      <c r="F52" s="15">
        <v>2265</v>
      </c>
      <c r="G52" s="14">
        <v>1491</v>
      </c>
      <c r="H52" s="16">
        <v>620</v>
      </c>
      <c r="I52" s="16">
        <v>363</v>
      </c>
      <c r="J52" s="16">
        <v>2925</v>
      </c>
      <c r="K52" s="15">
        <v>731</v>
      </c>
      <c r="L52" s="17">
        <v>778</v>
      </c>
      <c r="M52" s="18">
        <v>722</v>
      </c>
      <c r="N52" s="19">
        <v>345</v>
      </c>
      <c r="O52" s="18">
        <v>974</v>
      </c>
      <c r="P52" s="18">
        <v>395</v>
      </c>
      <c r="Q52" s="18">
        <v>471</v>
      </c>
      <c r="R52" s="18"/>
      <c r="S52" s="18"/>
      <c r="T52" s="216">
        <f t="shared" ref="T52:T54" si="27">SUM(C52:S52)</f>
        <v>15986</v>
      </c>
    </row>
    <row r="53" spans="1:20" s="3" customFormat="1" ht="15.75" thickBot="1" x14ac:dyDescent="0.3">
      <c r="A53" s="35" t="s">
        <v>0</v>
      </c>
      <c r="B53" s="265">
        <v>42307</v>
      </c>
      <c r="C53" s="192">
        <v>494</v>
      </c>
      <c r="D53" s="15"/>
      <c r="E53" s="14">
        <v>3587</v>
      </c>
      <c r="F53" s="15">
        <v>2874</v>
      </c>
      <c r="G53" s="14">
        <v>1405</v>
      </c>
      <c r="H53" s="16">
        <v>538</v>
      </c>
      <c r="I53" s="16">
        <v>344</v>
      </c>
      <c r="J53" s="16">
        <v>3670</v>
      </c>
      <c r="K53" s="15">
        <v>799</v>
      </c>
      <c r="L53" s="17">
        <v>818</v>
      </c>
      <c r="M53" s="18">
        <v>834</v>
      </c>
      <c r="N53" s="19">
        <v>321</v>
      </c>
      <c r="O53" s="18">
        <v>929</v>
      </c>
      <c r="P53" s="18">
        <v>368</v>
      </c>
      <c r="Q53" s="159">
        <v>436</v>
      </c>
      <c r="R53" s="18"/>
      <c r="S53" s="18"/>
      <c r="T53" s="216">
        <f t="shared" si="27"/>
        <v>17417</v>
      </c>
    </row>
    <row r="54" spans="1:20" s="3" customFormat="1" ht="15.75" outlineLevel="1" thickBot="1" x14ac:dyDescent="0.3">
      <c r="A54" s="35" t="s">
        <v>1</v>
      </c>
      <c r="B54" s="266">
        <v>42308</v>
      </c>
      <c r="C54" s="192"/>
      <c r="D54" s="22"/>
      <c r="E54" s="21">
        <v>1912</v>
      </c>
      <c r="F54" s="22"/>
      <c r="G54" s="21"/>
      <c r="H54" s="23"/>
      <c r="I54" s="23"/>
      <c r="J54" s="23"/>
      <c r="K54" s="22">
        <v>329</v>
      </c>
      <c r="L54" s="24">
        <v>477</v>
      </c>
      <c r="M54" s="25">
        <v>491</v>
      </c>
      <c r="N54" s="26">
        <v>56</v>
      </c>
      <c r="O54" s="25">
        <v>624</v>
      </c>
      <c r="P54" s="25">
        <v>149</v>
      </c>
      <c r="Q54" s="25">
        <v>207</v>
      </c>
      <c r="R54" s="25"/>
      <c r="S54" s="25"/>
      <c r="T54" s="216">
        <f t="shared" si="27"/>
        <v>4245</v>
      </c>
    </row>
    <row r="55" spans="1:20" s="3" customFormat="1" ht="15.75" hidden="1" outlineLevel="1" thickBot="1" x14ac:dyDescent="0.3">
      <c r="A55" s="201"/>
      <c r="B55" s="264"/>
      <c r="C55" s="199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235" t="s">
        <v>25</v>
      </c>
      <c r="B56" s="342" t="s">
        <v>32</v>
      </c>
      <c r="C56" s="236">
        <f t="shared" ref="C56:T56" si="28">SUM(C49:C55)</f>
        <v>2672</v>
      </c>
      <c r="D56" s="130">
        <f t="shared" si="28"/>
        <v>0</v>
      </c>
      <c r="E56" s="130">
        <f>SUM(E49:E55)</f>
        <v>17537</v>
      </c>
      <c r="F56" s="130">
        <f t="shared" si="28"/>
        <v>11362</v>
      </c>
      <c r="G56" s="130">
        <f t="shared" si="28"/>
        <v>8257</v>
      </c>
      <c r="H56" s="130">
        <f t="shared" si="28"/>
        <v>3066</v>
      </c>
      <c r="I56" s="130">
        <f t="shared" si="28"/>
        <v>1763</v>
      </c>
      <c r="J56" s="130">
        <f t="shared" si="28"/>
        <v>14844</v>
      </c>
      <c r="K56" s="130">
        <f t="shared" si="28"/>
        <v>3943</v>
      </c>
      <c r="L56" s="130">
        <f t="shared" si="28"/>
        <v>4227</v>
      </c>
      <c r="M56" s="130">
        <f>SUM(M49:M55)</f>
        <v>3736</v>
      </c>
      <c r="N56" s="130">
        <f t="shared" si="28"/>
        <v>1633</v>
      </c>
      <c r="O56" s="130">
        <f t="shared" si="28"/>
        <v>5174</v>
      </c>
      <c r="P56" s="130">
        <f t="shared" si="28"/>
        <v>2179</v>
      </c>
      <c r="Q56" s="130">
        <f t="shared" si="28"/>
        <v>2418</v>
      </c>
      <c r="R56" s="130">
        <f t="shared" si="28"/>
        <v>0</v>
      </c>
      <c r="S56" s="130">
        <f t="shared" si="28"/>
        <v>0</v>
      </c>
      <c r="T56" s="131">
        <f t="shared" si="28"/>
        <v>82811</v>
      </c>
    </row>
    <row r="57" spans="1:20" s="3" customFormat="1" ht="15.75" outlineLevel="1" thickBot="1" x14ac:dyDescent="0.3">
      <c r="A57" s="135" t="s">
        <v>27</v>
      </c>
      <c r="B57" s="343"/>
      <c r="C57" s="237">
        <f t="shared" ref="C57:T57" si="29">AVERAGE(C49:C55)</f>
        <v>534.4</v>
      </c>
      <c r="D57" s="132" t="e">
        <f t="shared" si="29"/>
        <v>#DIV/0!</v>
      </c>
      <c r="E57" s="132">
        <f t="shared" si="29"/>
        <v>2922.8333333333335</v>
      </c>
      <c r="F57" s="132">
        <f t="shared" si="29"/>
        <v>2272.4</v>
      </c>
      <c r="G57" s="132">
        <f t="shared" si="29"/>
        <v>1651.4</v>
      </c>
      <c r="H57" s="132">
        <f t="shared" si="29"/>
        <v>613.20000000000005</v>
      </c>
      <c r="I57" s="132">
        <f t="shared" si="29"/>
        <v>352.6</v>
      </c>
      <c r="J57" s="132">
        <f t="shared" si="29"/>
        <v>2968.8</v>
      </c>
      <c r="K57" s="132">
        <f t="shared" si="29"/>
        <v>657.16666666666663</v>
      </c>
      <c r="L57" s="132">
        <f t="shared" si="29"/>
        <v>704.5</v>
      </c>
      <c r="M57" s="132">
        <f t="shared" si="29"/>
        <v>622.66666666666663</v>
      </c>
      <c r="N57" s="132">
        <f t="shared" si="29"/>
        <v>272.16666666666669</v>
      </c>
      <c r="O57" s="132">
        <f t="shared" si="29"/>
        <v>862.33333333333337</v>
      </c>
      <c r="P57" s="132">
        <f t="shared" si="29"/>
        <v>363.16666666666669</v>
      </c>
      <c r="Q57" s="132">
        <f t="shared" si="29"/>
        <v>403</v>
      </c>
      <c r="R57" s="132" t="e">
        <f t="shared" si="29"/>
        <v>#DIV/0!</v>
      </c>
      <c r="S57" s="132" t="e">
        <f t="shared" si="29"/>
        <v>#DIV/0!</v>
      </c>
      <c r="T57" s="133">
        <f t="shared" si="29"/>
        <v>13801.833333333334</v>
      </c>
    </row>
    <row r="58" spans="1:20" s="3" customFormat="1" ht="15.75" customHeight="1" thickBot="1" x14ac:dyDescent="0.3">
      <c r="A58" s="36" t="s">
        <v>24</v>
      </c>
      <c r="B58" s="343"/>
      <c r="C58" s="238">
        <f t="shared" ref="C58:T58" si="30">SUM(C49:C53)</f>
        <v>2672</v>
      </c>
      <c r="D58" s="53">
        <f t="shared" si="30"/>
        <v>0</v>
      </c>
      <c r="E58" s="53">
        <f>SUM(E49:E53)</f>
        <v>15625</v>
      </c>
      <c r="F58" s="53">
        <f t="shared" si="30"/>
        <v>11362</v>
      </c>
      <c r="G58" s="53">
        <f t="shared" si="30"/>
        <v>8257</v>
      </c>
      <c r="H58" s="53">
        <f t="shared" si="30"/>
        <v>3066</v>
      </c>
      <c r="I58" s="53">
        <f t="shared" si="30"/>
        <v>1763</v>
      </c>
      <c r="J58" s="53">
        <f t="shared" si="30"/>
        <v>14844</v>
      </c>
      <c r="K58" s="53">
        <f t="shared" si="30"/>
        <v>3614</v>
      </c>
      <c r="L58" s="53">
        <f t="shared" si="30"/>
        <v>3750</v>
      </c>
      <c r="M58" s="53">
        <f t="shared" si="30"/>
        <v>3245</v>
      </c>
      <c r="N58" s="53">
        <f t="shared" si="30"/>
        <v>1577</v>
      </c>
      <c r="O58" s="53">
        <f t="shared" si="30"/>
        <v>4550</v>
      </c>
      <c r="P58" s="53">
        <f t="shared" si="30"/>
        <v>2030</v>
      </c>
      <c r="Q58" s="53">
        <f t="shared" si="30"/>
        <v>2211</v>
      </c>
      <c r="R58" s="53">
        <f t="shared" si="30"/>
        <v>0</v>
      </c>
      <c r="S58" s="53">
        <f t="shared" si="30"/>
        <v>0</v>
      </c>
      <c r="T58" s="54">
        <f t="shared" si="30"/>
        <v>78566</v>
      </c>
    </row>
    <row r="59" spans="1:20" s="3" customFormat="1" ht="15.75" thickBot="1" x14ac:dyDescent="0.3">
      <c r="A59" s="36" t="s">
        <v>26</v>
      </c>
      <c r="B59" s="344"/>
      <c r="C59" s="239">
        <f t="shared" ref="C59:T59" si="31">AVERAGE(C49:C53)</f>
        <v>534.4</v>
      </c>
      <c r="D59" s="55" t="e">
        <f t="shared" si="31"/>
        <v>#DIV/0!</v>
      </c>
      <c r="E59" s="55">
        <f>AVERAGE(E49:E53)</f>
        <v>3125</v>
      </c>
      <c r="F59" s="55">
        <f t="shared" si="31"/>
        <v>2272.4</v>
      </c>
      <c r="G59" s="55">
        <f t="shared" si="31"/>
        <v>1651.4</v>
      </c>
      <c r="H59" s="55">
        <f t="shared" si="31"/>
        <v>613.20000000000005</v>
      </c>
      <c r="I59" s="55">
        <f t="shared" si="31"/>
        <v>352.6</v>
      </c>
      <c r="J59" s="55">
        <f t="shared" si="31"/>
        <v>2968.8</v>
      </c>
      <c r="K59" s="55">
        <f t="shared" si="31"/>
        <v>722.8</v>
      </c>
      <c r="L59" s="55">
        <f t="shared" si="31"/>
        <v>750</v>
      </c>
      <c r="M59" s="55">
        <f t="shared" si="31"/>
        <v>649</v>
      </c>
      <c r="N59" s="55">
        <f t="shared" si="31"/>
        <v>315.39999999999998</v>
      </c>
      <c r="O59" s="55">
        <f t="shared" si="31"/>
        <v>910</v>
      </c>
      <c r="P59" s="55">
        <f t="shared" si="31"/>
        <v>406</v>
      </c>
      <c r="Q59" s="55">
        <f t="shared" si="31"/>
        <v>442.2</v>
      </c>
      <c r="R59" s="55" t="e">
        <f t="shared" si="31"/>
        <v>#DIV/0!</v>
      </c>
      <c r="S59" s="55" t="e">
        <f t="shared" si="31"/>
        <v>#DIV/0!</v>
      </c>
      <c r="T59" s="56">
        <f t="shared" si="31"/>
        <v>15713.2</v>
      </c>
    </row>
    <row r="60" spans="1:20" s="3" customFormat="1" ht="15.75" hidden="1" customHeight="1" thickBot="1" x14ac:dyDescent="0.3">
      <c r="A60" s="201"/>
      <c r="B60" s="267"/>
      <c r="C60" s="240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201"/>
      <c r="B61" s="265"/>
      <c r="C61" s="191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201"/>
      <c r="B62" s="265"/>
      <c r="C62" s="191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201"/>
      <c r="B63" s="265"/>
      <c r="C63" s="191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265"/>
      <c r="C64" s="192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265"/>
      <c r="C65" s="192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268"/>
      <c r="C66" s="241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customHeight="1" outlineLevel="1" thickBot="1" x14ac:dyDescent="0.3">
      <c r="A67" s="235" t="s">
        <v>25</v>
      </c>
      <c r="B67" s="342" t="s">
        <v>37</v>
      </c>
      <c r="C67" s="242">
        <f t="shared" ref="C67:T67" si="32">SUM(C60:C66)</f>
        <v>0</v>
      </c>
      <c r="D67" s="144">
        <f t="shared" si="32"/>
        <v>0</v>
      </c>
      <c r="E67" s="143">
        <f t="shared" si="32"/>
        <v>0</v>
      </c>
      <c r="F67" s="144">
        <f t="shared" si="32"/>
        <v>0</v>
      </c>
      <c r="G67" s="143">
        <f t="shared" si="32"/>
        <v>0</v>
      </c>
      <c r="H67" s="145">
        <f t="shared" si="32"/>
        <v>0</v>
      </c>
      <c r="I67" s="145">
        <f t="shared" si="32"/>
        <v>0</v>
      </c>
      <c r="J67" s="145">
        <f t="shared" si="32"/>
        <v>0</v>
      </c>
      <c r="K67" s="144">
        <f t="shared" si="32"/>
        <v>0</v>
      </c>
      <c r="L67" s="146">
        <f t="shared" si="32"/>
        <v>0</v>
      </c>
      <c r="M67" s="147">
        <f t="shared" si="32"/>
        <v>0</v>
      </c>
      <c r="N67" s="148">
        <f t="shared" si="32"/>
        <v>0</v>
      </c>
      <c r="O67" s="147">
        <f t="shared" si="32"/>
        <v>0</v>
      </c>
      <c r="P67" s="147">
        <f t="shared" si="32"/>
        <v>0</v>
      </c>
      <c r="Q67" s="147">
        <f t="shared" si="32"/>
        <v>0</v>
      </c>
      <c r="R67" s="147">
        <f t="shared" si="32"/>
        <v>0</v>
      </c>
      <c r="S67" s="147">
        <f t="shared" si="32"/>
        <v>0</v>
      </c>
      <c r="T67" s="147">
        <f t="shared" si="32"/>
        <v>0</v>
      </c>
    </row>
    <row r="68" spans="1:20" s="3" customFormat="1" ht="15.75" hidden="1" customHeight="1" outlineLevel="1" thickBot="1" x14ac:dyDescent="0.3">
      <c r="A68" s="135" t="s">
        <v>27</v>
      </c>
      <c r="B68" s="343"/>
      <c r="C68" s="243" t="e">
        <f t="shared" ref="C68:T68" si="33">AVERAGE(C60:C66)</f>
        <v>#DIV/0!</v>
      </c>
      <c r="D68" s="137" t="e">
        <f t="shared" si="33"/>
        <v>#DIV/0!</v>
      </c>
      <c r="E68" s="136" t="e">
        <f t="shared" si="33"/>
        <v>#DIV/0!</v>
      </c>
      <c r="F68" s="137" t="e">
        <f t="shared" si="33"/>
        <v>#DIV/0!</v>
      </c>
      <c r="G68" s="136" t="e">
        <f t="shared" si="33"/>
        <v>#DIV/0!</v>
      </c>
      <c r="H68" s="138" t="e">
        <f t="shared" si="33"/>
        <v>#DIV/0!</v>
      </c>
      <c r="I68" s="138" t="e">
        <f t="shared" si="33"/>
        <v>#DIV/0!</v>
      </c>
      <c r="J68" s="138" t="e">
        <f t="shared" si="33"/>
        <v>#DIV/0!</v>
      </c>
      <c r="K68" s="137" t="e">
        <f t="shared" si="33"/>
        <v>#DIV/0!</v>
      </c>
      <c r="L68" s="139" t="e">
        <f t="shared" si="33"/>
        <v>#DIV/0!</v>
      </c>
      <c r="M68" s="140" t="e">
        <f t="shared" si="33"/>
        <v>#DIV/0!</v>
      </c>
      <c r="N68" s="141" t="e">
        <f t="shared" si="33"/>
        <v>#DIV/0!</v>
      </c>
      <c r="O68" s="142" t="e">
        <f t="shared" si="33"/>
        <v>#DIV/0!</v>
      </c>
      <c r="P68" s="142" t="e">
        <f t="shared" si="33"/>
        <v>#DIV/0!</v>
      </c>
      <c r="Q68" s="142" t="e">
        <f t="shared" si="33"/>
        <v>#DIV/0!</v>
      </c>
      <c r="R68" s="142" t="e">
        <f t="shared" si="33"/>
        <v>#DIV/0!</v>
      </c>
      <c r="S68" s="142" t="e">
        <f t="shared" si="33"/>
        <v>#DIV/0!</v>
      </c>
      <c r="T68" s="142" t="e">
        <f t="shared" si="33"/>
        <v>#DIV/0!</v>
      </c>
    </row>
    <row r="69" spans="1:20" s="3" customFormat="1" ht="15.75" hidden="1" customHeight="1" thickBot="1" x14ac:dyDescent="0.3">
      <c r="A69" s="36" t="s">
        <v>24</v>
      </c>
      <c r="B69" s="343"/>
      <c r="C69" s="244">
        <f t="shared" ref="C69:T69" si="34">SUM(C60:C64)</f>
        <v>0</v>
      </c>
      <c r="D69" s="38">
        <f t="shared" si="34"/>
        <v>0</v>
      </c>
      <c r="E69" s="37">
        <f t="shared" si="34"/>
        <v>0</v>
      </c>
      <c r="F69" s="38">
        <f t="shared" si="34"/>
        <v>0</v>
      </c>
      <c r="G69" s="37">
        <f t="shared" si="34"/>
        <v>0</v>
      </c>
      <c r="H69" s="39">
        <f t="shared" si="34"/>
        <v>0</v>
      </c>
      <c r="I69" s="39">
        <f t="shared" si="34"/>
        <v>0</v>
      </c>
      <c r="J69" s="39">
        <f t="shared" si="34"/>
        <v>0</v>
      </c>
      <c r="K69" s="38">
        <f t="shared" si="34"/>
        <v>0</v>
      </c>
      <c r="L69" s="40">
        <f t="shared" si="34"/>
        <v>0</v>
      </c>
      <c r="M69" s="41">
        <f t="shared" si="34"/>
        <v>0</v>
      </c>
      <c r="N69" s="42">
        <f t="shared" si="34"/>
        <v>0</v>
      </c>
      <c r="O69" s="41">
        <f t="shared" si="34"/>
        <v>0</v>
      </c>
      <c r="P69" s="41">
        <f t="shared" si="34"/>
        <v>0</v>
      </c>
      <c r="Q69" s="41">
        <f t="shared" si="34"/>
        <v>0</v>
      </c>
      <c r="R69" s="41">
        <f t="shared" si="34"/>
        <v>0</v>
      </c>
      <c r="S69" s="41">
        <f t="shared" si="34"/>
        <v>0</v>
      </c>
      <c r="T69" s="41">
        <f t="shared" si="34"/>
        <v>0</v>
      </c>
    </row>
    <row r="70" spans="1:20" s="3" customFormat="1" ht="15.75" hidden="1" customHeight="1" thickBot="1" x14ac:dyDescent="0.3">
      <c r="A70" s="36" t="s">
        <v>26</v>
      </c>
      <c r="B70" s="344"/>
      <c r="C70" s="245" t="e">
        <f t="shared" ref="C70:T70" si="35">AVERAGE(C60:C64)</f>
        <v>#DIV/0!</v>
      </c>
      <c r="D70" s="44" t="e">
        <f t="shared" si="35"/>
        <v>#DIV/0!</v>
      </c>
      <c r="E70" s="43" t="e">
        <f t="shared" si="35"/>
        <v>#DIV/0!</v>
      </c>
      <c r="F70" s="44" t="e">
        <f t="shared" si="35"/>
        <v>#DIV/0!</v>
      </c>
      <c r="G70" s="43" t="e">
        <f t="shared" si="35"/>
        <v>#DIV/0!</v>
      </c>
      <c r="H70" s="45" t="e">
        <f t="shared" si="35"/>
        <v>#DIV/0!</v>
      </c>
      <c r="I70" s="45" t="e">
        <f t="shared" si="35"/>
        <v>#DIV/0!</v>
      </c>
      <c r="J70" s="45" t="e">
        <f t="shared" si="35"/>
        <v>#DIV/0!</v>
      </c>
      <c r="K70" s="44" t="e">
        <f t="shared" si="35"/>
        <v>#DIV/0!</v>
      </c>
      <c r="L70" s="46" t="e">
        <f t="shared" si="35"/>
        <v>#DIV/0!</v>
      </c>
      <c r="M70" s="48" t="e">
        <f t="shared" si="35"/>
        <v>#DIV/0!</v>
      </c>
      <c r="N70" s="47" t="e">
        <f t="shared" si="35"/>
        <v>#DIV/0!</v>
      </c>
      <c r="O70" s="48" t="e">
        <f t="shared" si="35"/>
        <v>#DIV/0!</v>
      </c>
      <c r="P70" s="48" t="e">
        <f t="shared" si="35"/>
        <v>#DIV/0!</v>
      </c>
      <c r="Q70" s="48" t="e">
        <f t="shared" si="35"/>
        <v>#DIV/0!</v>
      </c>
      <c r="R70" s="48" t="e">
        <f t="shared" si="35"/>
        <v>#DIV/0!</v>
      </c>
      <c r="S70" s="48" t="e">
        <f t="shared" si="35"/>
        <v>#DIV/0!</v>
      </c>
      <c r="T70" s="48" t="e">
        <f t="shared" si="35"/>
        <v>#DIV/0!</v>
      </c>
    </row>
    <row r="71" spans="1:20" s="3" customFormat="1" x14ac:dyDescent="0.25">
      <c r="A71" s="4"/>
      <c r="B71" s="17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3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49" t="s">
        <v>66</v>
      </c>
      <c r="S72" s="350"/>
      <c r="T72" s="351"/>
    </row>
    <row r="73" spans="1:20" ht="29.25" customHeight="1" x14ac:dyDescent="0.25">
      <c r="C73" s="57" t="s">
        <v>33</v>
      </c>
      <c r="D73" s="50">
        <f>SUM(C56:D56, C45:D45, C34:D34, C23:D23, C12:D12, C67:D67  )</f>
        <v>11831</v>
      </c>
      <c r="E73" s="50">
        <f>SUM(E56:F56, E45:F45, E34:F34, E23:F23, E12:F12, E67:F67 )</f>
        <v>131175</v>
      </c>
      <c r="F73" s="50">
        <f>SUM(G56:K56, G45:K45, G34:K34, G23:K23, G12:K12, G67:K67)</f>
        <v>138639</v>
      </c>
      <c r="G73" s="50">
        <f t="shared" ref="G73:N73" si="36">SUM(L56, L45, L34, L23, L12, L67)</f>
        <v>22545</v>
      </c>
      <c r="H73" s="50">
        <f t="shared" si="36"/>
        <v>24054</v>
      </c>
      <c r="I73" s="50">
        <f t="shared" si="36"/>
        <v>8782</v>
      </c>
      <c r="J73" s="50">
        <f t="shared" si="36"/>
        <v>28215</v>
      </c>
      <c r="K73" s="50">
        <f t="shared" si="36"/>
        <v>11336</v>
      </c>
      <c r="L73" s="50">
        <f t="shared" si="36"/>
        <v>13984</v>
      </c>
      <c r="M73" s="50">
        <f t="shared" si="36"/>
        <v>0</v>
      </c>
      <c r="N73" s="50">
        <f t="shared" si="36"/>
        <v>0</v>
      </c>
      <c r="O73" s="80"/>
      <c r="R73" s="347" t="s">
        <v>33</v>
      </c>
      <c r="S73" s="348"/>
      <c r="T73" s="128">
        <f>SUM(T56, T45, T34, T23, T12, T67)</f>
        <v>390561</v>
      </c>
    </row>
    <row r="74" spans="1:20" ht="29.25" customHeight="1" x14ac:dyDescent="0.25">
      <c r="C74" s="57" t="s">
        <v>34</v>
      </c>
      <c r="D74" s="50">
        <f>SUM(C58:D58, C47:D47, C36:D36, C25:D25, C14:D14, C69:D69 )</f>
        <v>11831</v>
      </c>
      <c r="E74" s="50">
        <f>SUM(E58:F58, E47:F47, E36:F36, E25:F25, E14:F14, E69:F69)</f>
        <v>114225</v>
      </c>
      <c r="F74" s="50">
        <f>SUM(G58:K58, G47:K47, G36:K36, G25:K25, G14:K14, G69:K69)</f>
        <v>135122</v>
      </c>
      <c r="G74" s="50">
        <f t="shared" ref="G74:N74" si="37">SUM(L58, L47, L36, L25, L14, L69)</f>
        <v>17721</v>
      </c>
      <c r="H74" s="50">
        <f t="shared" si="37"/>
        <v>17167</v>
      </c>
      <c r="I74" s="50">
        <f t="shared" si="37"/>
        <v>7619</v>
      </c>
      <c r="J74" s="50">
        <f t="shared" si="37"/>
        <v>21798</v>
      </c>
      <c r="K74" s="50">
        <f t="shared" si="37"/>
        <v>9685</v>
      </c>
      <c r="L74" s="50">
        <f t="shared" si="37"/>
        <v>11067</v>
      </c>
      <c r="M74" s="50">
        <f t="shared" si="37"/>
        <v>0</v>
      </c>
      <c r="N74" s="50">
        <f t="shared" si="37"/>
        <v>0</v>
      </c>
      <c r="O74" s="80"/>
      <c r="R74" s="347" t="s">
        <v>34</v>
      </c>
      <c r="S74" s="348"/>
      <c r="T74" s="127">
        <f>SUM(T14, T25, T36, T47, T58, T69)</f>
        <v>346235</v>
      </c>
    </row>
    <row r="75" spans="1:20" ht="30" customHeight="1" x14ac:dyDescent="0.25">
      <c r="R75" s="347" t="s">
        <v>72</v>
      </c>
      <c r="S75" s="348"/>
      <c r="T75" s="128">
        <f>AVERAGE(T56, T45, T34, T23, T12, T67)</f>
        <v>65093.5</v>
      </c>
    </row>
    <row r="76" spans="1:20" ht="30" customHeight="1" x14ac:dyDescent="0.25">
      <c r="R76" s="347" t="s">
        <v>26</v>
      </c>
      <c r="S76" s="348"/>
      <c r="T76" s="127">
        <f>AVERAGE(T14, T25, T36, T47, T58, T69)</f>
        <v>57705.833333333336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 F56:H56" evalError="1" emptyCellReference="1"/>
    <ignoredError sqref="T59 K67:S71 D67:I71" evalError="1"/>
    <ignoredError sqref="T22 T16:T21 T23 T12" formulaRange="1" emptyCellReference="1"/>
    <ignoredError sqref="T56:T58 T38:T42 T27:T33 T34:T37 T44 T43 T45 T13:T15 T46:T48 T24:T26 R14:S15 K14:Q15 K25:K26 L25:L26 M25:Q26 R25:S26 R36:S37 K36:Q37 K47:Q48 R47:R48 K59:Q59 K58:Q58 E23:E26 E14:E15" evalError="1" formulaRange="1" emptyCellReference="1"/>
    <ignoredError sqref="T11 E36:E37 E58:E59 T8:T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4" sqref="C54"/>
    </sheetView>
  </sheetViews>
  <sheetFormatPr defaultRowHeight="13.5" outlineLevelRow="1" x14ac:dyDescent="0.25"/>
  <cols>
    <col min="1" max="1" width="18.7109375" style="13" bestFit="1" customWidth="1"/>
    <col min="2" max="2" width="10.7109375" style="17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40" t="s">
        <v>9</v>
      </c>
      <c r="D1" s="358" t="s">
        <v>23</v>
      </c>
    </row>
    <row r="2" spans="1:4" ht="15" customHeight="1" thickBot="1" x14ac:dyDescent="0.3">
      <c r="C2" s="378"/>
      <c r="D2" s="359"/>
    </row>
    <row r="3" spans="1:4" ht="15" customHeight="1" x14ac:dyDescent="0.25">
      <c r="A3" s="373" t="s">
        <v>61</v>
      </c>
      <c r="B3" s="374" t="s">
        <v>62</v>
      </c>
      <c r="C3" s="368" t="s">
        <v>38</v>
      </c>
      <c r="D3" s="359"/>
    </row>
    <row r="4" spans="1:4" ht="14.25" thickBot="1" x14ac:dyDescent="0.3">
      <c r="A4" s="369"/>
      <c r="B4" s="375"/>
      <c r="C4" s="369"/>
      <c r="D4" s="359"/>
    </row>
    <row r="5" spans="1:4" s="61" customFormat="1" ht="14.25" hidden="1" thickBot="1" x14ac:dyDescent="0.3">
      <c r="A5" s="204"/>
      <c r="B5" s="248"/>
      <c r="C5" s="14"/>
      <c r="D5" s="20"/>
    </row>
    <row r="6" spans="1:4" s="61" customFormat="1" ht="14.25" hidden="1" customHeight="1" thickBot="1" x14ac:dyDescent="0.3">
      <c r="A6" s="35"/>
      <c r="B6" s="249"/>
      <c r="C6" s="14"/>
      <c r="D6" s="20"/>
    </row>
    <row r="7" spans="1:4" s="61" customFormat="1" ht="14.25" hidden="1" thickBot="1" x14ac:dyDescent="0.3">
      <c r="A7" s="35"/>
      <c r="B7" s="249"/>
      <c r="C7" s="14"/>
      <c r="D7" s="20"/>
    </row>
    <row r="8" spans="1:4" s="61" customFormat="1" ht="14.25" thickBot="1" x14ac:dyDescent="0.3">
      <c r="A8" s="35" t="s">
        <v>6</v>
      </c>
      <c r="B8" s="249">
        <v>42278</v>
      </c>
      <c r="C8" s="14">
        <v>612</v>
      </c>
      <c r="D8" s="20">
        <f>SUM(C8)</f>
        <v>612</v>
      </c>
    </row>
    <row r="9" spans="1:4" s="61" customFormat="1" ht="14.25" thickBot="1" x14ac:dyDescent="0.3">
      <c r="A9" s="35" t="s">
        <v>0</v>
      </c>
      <c r="B9" s="250">
        <v>42279</v>
      </c>
      <c r="C9" s="14">
        <v>433</v>
      </c>
      <c r="D9" s="20">
        <f t="shared" ref="D9:D11" si="0">SUM(C9)</f>
        <v>433</v>
      </c>
    </row>
    <row r="10" spans="1:4" s="61" customFormat="1" ht="14.25" outlineLevel="1" thickBot="1" x14ac:dyDescent="0.3">
      <c r="A10" s="35" t="s">
        <v>1</v>
      </c>
      <c r="B10" s="251">
        <v>42280</v>
      </c>
      <c r="C10" s="21">
        <v>244</v>
      </c>
      <c r="D10" s="20">
        <f t="shared" si="0"/>
        <v>244</v>
      </c>
    </row>
    <row r="11" spans="1:4" s="61" customFormat="1" ht="14.25" outlineLevel="1" thickBot="1" x14ac:dyDescent="0.3">
      <c r="A11" s="35" t="s">
        <v>2</v>
      </c>
      <c r="B11" s="249">
        <v>42281</v>
      </c>
      <c r="C11" s="27">
        <v>277</v>
      </c>
      <c r="D11" s="20">
        <f t="shared" si="0"/>
        <v>277</v>
      </c>
    </row>
    <row r="12" spans="1:4" s="62" customFormat="1" ht="14.25" customHeight="1" outlineLevel="1" thickBot="1" x14ac:dyDescent="0.3">
      <c r="A12" s="235" t="s">
        <v>25</v>
      </c>
      <c r="B12" s="342" t="s">
        <v>28</v>
      </c>
      <c r="C12" s="143">
        <f>SUM(C5:C11)</f>
        <v>1566</v>
      </c>
      <c r="D12" s="143">
        <f>SUM(D5:D11)</f>
        <v>1566</v>
      </c>
    </row>
    <row r="13" spans="1:4" s="62" customFormat="1" ht="15.75" customHeight="1" outlineLevel="1" thickBot="1" x14ac:dyDescent="0.3">
      <c r="A13" s="135" t="s">
        <v>27</v>
      </c>
      <c r="B13" s="343"/>
      <c r="C13" s="136">
        <f>AVERAGE(C5:C11)</f>
        <v>391.5</v>
      </c>
      <c r="D13" s="136">
        <f>AVERAGE(D5:D11)</f>
        <v>391.5</v>
      </c>
    </row>
    <row r="14" spans="1:4" s="62" customFormat="1" ht="14.25" customHeight="1" thickBot="1" x14ac:dyDescent="0.3">
      <c r="A14" s="36" t="s">
        <v>24</v>
      </c>
      <c r="B14" s="343"/>
      <c r="C14" s="37">
        <f>SUM(C5:C9)</f>
        <v>1045</v>
      </c>
      <c r="D14" s="37">
        <f>SUM(D5:D9)</f>
        <v>1045</v>
      </c>
    </row>
    <row r="15" spans="1:4" s="62" customFormat="1" ht="15.75" customHeight="1" thickBot="1" x14ac:dyDescent="0.3">
      <c r="A15" s="36" t="s">
        <v>26</v>
      </c>
      <c r="B15" s="343"/>
      <c r="C15" s="43">
        <f>AVERAGE(C5:C9)</f>
        <v>522.5</v>
      </c>
      <c r="D15" s="43">
        <f>AVERAGE(D5:D9)</f>
        <v>522.5</v>
      </c>
    </row>
    <row r="16" spans="1:4" s="62" customFormat="1" ht="14.25" thickBot="1" x14ac:dyDescent="0.3">
      <c r="A16" s="35" t="s">
        <v>3</v>
      </c>
      <c r="B16" s="252">
        <v>42282</v>
      </c>
      <c r="C16" s="14">
        <v>394</v>
      </c>
      <c r="D16" s="273">
        <f>SUM(C16)</f>
        <v>394</v>
      </c>
    </row>
    <row r="17" spans="1:5" s="62" customFormat="1" ht="14.25" customHeight="1" thickBot="1" x14ac:dyDescent="0.3">
      <c r="A17" s="35" t="s">
        <v>4</v>
      </c>
      <c r="B17" s="253">
        <v>42283</v>
      </c>
      <c r="C17" s="14">
        <v>551</v>
      </c>
      <c r="D17" s="78">
        <f t="shared" ref="D17:D22" si="1">SUM(C17)</f>
        <v>551</v>
      </c>
    </row>
    <row r="18" spans="1:5" s="62" customFormat="1" ht="14.25" thickBot="1" x14ac:dyDescent="0.3">
      <c r="A18" s="35" t="s">
        <v>5</v>
      </c>
      <c r="B18" s="254">
        <v>42284</v>
      </c>
      <c r="C18" s="14">
        <v>696</v>
      </c>
      <c r="D18" s="273">
        <f t="shared" si="1"/>
        <v>696</v>
      </c>
    </row>
    <row r="19" spans="1:5" s="62" customFormat="1" ht="14.25" thickBot="1" x14ac:dyDescent="0.3">
      <c r="A19" s="35" t="s">
        <v>6</v>
      </c>
      <c r="B19" s="254">
        <v>42285</v>
      </c>
      <c r="C19" s="14">
        <v>709</v>
      </c>
      <c r="D19" s="78">
        <f t="shared" si="1"/>
        <v>709</v>
      </c>
    </row>
    <row r="20" spans="1:5" s="62" customFormat="1" ht="14.25" thickBot="1" x14ac:dyDescent="0.3">
      <c r="A20" s="35" t="s">
        <v>0</v>
      </c>
      <c r="B20" s="254">
        <v>42286</v>
      </c>
      <c r="C20" s="14">
        <v>606</v>
      </c>
      <c r="D20" s="273">
        <f t="shared" si="1"/>
        <v>606</v>
      </c>
    </row>
    <row r="21" spans="1:5" s="62" customFormat="1" ht="14.25" outlineLevel="1" thickBot="1" x14ac:dyDescent="0.3">
      <c r="A21" s="35" t="s">
        <v>1</v>
      </c>
      <c r="B21" s="255">
        <v>42287</v>
      </c>
      <c r="C21" s="21">
        <v>1075</v>
      </c>
      <c r="D21" s="78">
        <f t="shared" si="1"/>
        <v>1075</v>
      </c>
      <c r="E21" s="205"/>
    </row>
    <row r="22" spans="1:5" s="62" customFormat="1" ht="14.25" outlineLevel="1" thickBot="1" x14ac:dyDescent="0.3">
      <c r="A22" s="35" t="s">
        <v>2</v>
      </c>
      <c r="B22" s="256">
        <v>42288</v>
      </c>
      <c r="C22" s="27">
        <v>1169</v>
      </c>
      <c r="D22" s="18">
        <f t="shared" si="1"/>
        <v>1169</v>
      </c>
    </row>
    <row r="23" spans="1:5" s="62" customFormat="1" ht="14.25" customHeight="1" outlineLevel="1" thickBot="1" x14ac:dyDescent="0.3">
      <c r="A23" s="235" t="s">
        <v>25</v>
      </c>
      <c r="B23" s="342" t="s">
        <v>29</v>
      </c>
      <c r="C23" s="143">
        <f>SUM(C16:C22)</f>
        <v>5200</v>
      </c>
      <c r="D23" s="143">
        <f>SUM(D16:D22)</f>
        <v>5200</v>
      </c>
    </row>
    <row r="24" spans="1:5" s="62" customFormat="1" ht="15.75" customHeight="1" outlineLevel="1" thickBot="1" x14ac:dyDescent="0.3">
      <c r="A24" s="135" t="s">
        <v>27</v>
      </c>
      <c r="B24" s="343"/>
      <c r="C24" s="136">
        <f>AVERAGE(C16:C22)</f>
        <v>742.85714285714289</v>
      </c>
      <c r="D24" s="136">
        <f>AVERAGE(D16:D22)</f>
        <v>742.85714285714289</v>
      </c>
    </row>
    <row r="25" spans="1:5" s="62" customFormat="1" ht="14.25" customHeight="1" thickBot="1" x14ac:dyDescent="0.3">
      <c r="A25" s="36" t="s">
        <v>24</v>
      </c>
      <c r="B25" s="343"/>
      <c r="C25" s="37">
        <f>SUM(C16:C20)</f>
        <v>2956</v>
      </c>
      <c r="D25" s="37">
        <f>SUM(D16:D20)</f>
        <v>2956</v>
      </c>
    </row>
    <row r="26" spans="1:5" s="62" customFormat="1" ht="15.75" customHeight="1" thickBot="1" x14ac:dyDescent="0.3">
      <c r="A26" s="36" t="s">
        <v>26</v>
      </c>
      <c r="B26" s="344"/>
      <c r="C26" s="43">
        <f>AVERAGE(C16:C20)</f>
        <v>591.20000000000005</v>
      </c>
      <c r="D26" s="43">
        <f>AVERAGE(D16:D20)</f>
        <v>591.20000000000005</v>
      </c>
    </row>
    <row r="27" spans="1:5" s="62" customFormat="1" ht="14.25" thickBot="1" x14ac:dyDescent="0.3">
      <c r="A27" s="35" t="s">
        <v>3</v>
      </c>
      <c r="B27" s="257">
        <v>42289</v>
      </c>
      <c r="C27" s="14">
        <v>872</v>
      </c>
      <c r="D27" s="273">
        <f>SUM(C27)</f>
        <v>872</v>
      </c>
    </row>
    <row r="28" spans="1:5" s="62" customFormat="1" ht="14.25" customHeight="1" thickBot="1" x14ac:dyDescent="0.3">
      <c r="A28" s="35" t="s">
        <v>4</v>
      </c>
      <c r="B28" s="258">
        <v>42290</v>
      </c>
      <c r="C28" s="14">
        <v>643</v>
      </c>
      <c r="D28" s="78">
        <f t="shared" ref="D28:D33" si="2">SUM(C28)</f>
        <v>643</v>
      </c>
    </row>
    <row r="29" spans="1:5" s="62" customFormat="1" ht="14.25" thickBot="1" x14ac:dyDescent="0.3">
      <c r="A29" s="35" t="s">
        <v>5</v>
      </c>
      <c r="B29" s="259">
        <v>42291</v>
      </c>
      <c r="C29" s="14">
        <v>640</v>
      </c>
      <c r="D29" s="273">
        <f t="shared" si="2"/>
        <v>640</v>
      </c>
    </row>
    <row r="30" spans="1:5" s="62" customFormat="1" ht="14.25" thickBot="1" x14ac:dyDescent="0.3">
      <c r="A30" s="35" t="s">
        <v>6</v>
      </c>
      <c r="B30" s="259">
        <v>42292</v>
      </c>
      <c r="C30" s="14">
        <v>663</v>
      </c>
      <c r="D30" s="78">
        <f t="shared" si="2"/>
        <v>663</v>
      </c>
    </row>
    <row r="31" spans="1:5" s="62" customFormat="1" ht="14.25" thickBot="1" x14ac:dyDescent="0.3">
      <c r="A31" s="35" t="s">
        <v>0</v>
      </c>
      <c r="B31" s="260">
        <v>42293</v>
      </c>
      <c r="C31" s="14">
        <v>685</v>
      </c>
      <c r="D31" s="273">
        <f t="shared" si="2"/>
        <v>685</v>
      </c>
    </row>
    <row r="32" spans="1:5" s="62" customFormat="1" ht="14.25" outlineLevel="1" thickBot="1" x14ac:dyDescent="0.3">
      <c r="A32" s="35" t="s">
        <v>1</v>
      </c>
      <c r="B32" s="260">
        <v>42294</v>
      </c>
      <c r="C32" s="21">
        <v>731</v>
      </c>
      <c r="D32" s="78">
        <f t="shared" si="2"/>
        <v>731</v>
      </c>
    </row>
    <row r="33" spans="1:5" s="62" customFormat="1" ht="14.25" outlineLevel="1" thickBot="1" x14ac:dyDescent="0.3">
      <c r="A33" s="35" t="s">
        <v>2</v>
      </c>
      <c r="B33" s="261">
        <v>42295</v>
      </c>
      <c r="C33" s="27">
        <v>441</v>
      </c>
      <c r="D33" s="18">
        <f t="shared" si="2"/>
        <v>441</v>
      </c>
    </row>
    <row r="34" spans="1:5" s="62" customFormat="1" ht="14.25" customHeight="1" outlineLevel="1" thickBot="1" x14ac:dyDescent="0.3">
      <c r="A34" s="235" t="s">
        <v>25</v>
      </c>
      <c r="B34" s="342" t="s">
        <v>30</v>
      </c>
      <c r="C34" s="143">
        <f>SUM(C27:C33)</f>
        <v>4675</v>
      </c>
      <c r="D34" s="143">
        <f>SUM(D27:D33)</f>
        <v>4675</v>
      </c>
    </row>
    <row r="35" spans="1:5" s="62" customFormat="1" ht="15.75" customHeight="1" outlineLevel="1" thickBot="1" x14ac:dyDescent="0.3">
      <c r="A35" s="135" t="s">
        <v>27</v>
      </c>
      <c r="B35" s="343"/>
      <c r="C35" s="136">
        <f>AVERAGE(C27:C33)</f>
        <v>667.85714285714289</v>
      </c>
      <c r="D35" s="136">
        <f>AVERAGE(D27:D33)</f>
        <v>667.85714285714289</v>
      </c>
    </row>
    <row r="36" spans="1:5" s="62" customFormat="1" ht="14.25" customHeight="1" thickBot="1" x14ac:dyDescent="0.3">
      <c r="A36" s="36" t="s">
        <v>24</v>
      </c>
      <c r="B36" s="343"/>
      <c r="C36" s="41">
        <f>SUM(C27:C31)</f>
        <v>3503</v>
      </c>
      <c r="D36" s="41">
        <f>SUM(D27:D31)</f>
        <v>3503</v>
      </c>
    </row>
    <row r="37" spans="1:5" s="62" customFormat="1" ht="15.75" customHeight="1" thickBot="1" x14ac:dyDescent="0.3">
      <c r="A37" s="36" t="s">
        <v>26</v>
      </c>
      <c r="B37" s="344"/>
      <c r="C37" s="48">
        <f>AVERAGE(C27:C31)</f>
        <v>700.6</v>
      </c>
      <c r="D37" s="48">
        <f>AVERAGE(D27:D31)</f>
        <v>700.6</v>
      </c>
    </row>
    <row r="38" spans="1:5" s="62" customFormat="1" ht="14.25" thickBot="1" x14ac:dyDescent="0.3">
      <c r="A38" s="35" t="s">
        <v>3</v>
      </c>
      <c r="B38" s="262">
        <v>42296</v>
      </c>
      <c r="C38" s="14">
        <v>573</v>
      </c>
      <c r="D38" s="273">
        <f>SUM(C38)</f>
        <v>573</v>
      </c>
    </row>
    <row r="39" spans="1:5" s="62" customFormat="1" ht="14.25" customHeight="1" thickBot="1" x14ac:dyDescent="0.3">
      <c r="A39" s="35" t="s">
        <v>4</v>
      </c>
      <c r="B39" s="263">
        <v>42297</v>
      </c>
      <c r="C39" s="14">
        <v>570</v>
      </c>
      <c r="D39" s="78">
        <f t="shared" ref="D39:D44" si="3">SUM(C39)</f>
        <v>570</v>
      </c>
    </row>
    <row r="40" spans="1:5" s="62" customFormat="1" ht="14.25" thickBot="1" x14ac:dyDescent="0.3">
      <c r="A40" s="35" t="s">
        <v>5</v>
      </c>
      <c r="B40" s="264">
        <v>42298</v>
      </c>
      <c r="C40" s="14">
        <v>676</v>
      </c>
      <c r="D40" s="273">
        <f t="shared" si="3"/>
        <v>676</v>
      </c>
    </row>
    <row r="41" spans="1:5" s="62" customFormat="1" ht="14.25" thickBot="1" x14ac:dyDescent="0.3">
      <c r="A41" s="35" t="s">
        <v>6</v>
      </c>
      <c r="B41" s="263">
        <v>42299</v>
      </c>
      <c r="C41" s="14">
        <v>726</v>
      </c>
      <c r="D41" s="78">
        <f t="shared" si="3"/>
        <v>726</v>
      </c>
    </row>
    <row r="42" spans="1:5" s="62" customFormat="1" ht="14.25" thickBot="1" x14ac:dyDescent="0.3">
      <c r="A42" s="35" t="s">
        <v>0</v>
      </c>
      <c r="B42" s="264">
        <v>42300</v>
      </c>
      <c r="C42" s="14">
        <v>672</v>
      </c>
      <c r="D42" s="273">
        <f t="shared" si="3"/>
        <v>672</v>
      </c>
    </row>
    <row r="43" spans="1:5" s="62" customFormat="1" ht="14.25" outlineLevel="1" thickBot="1" x14ac:dyDescent="0.3">
      <c r="A43" s="35" t="s">
        <v>1</v>
      </c>
      <c r="B43" s="263">
        <v>42301</v>
      </c>
      <c r="C43" s="21">
        <v>576</v>
      </c>
      <c r="D43" s="78">
        <f t="shared" si="3"/>
        <v>576</v>
      </c>
      <c r="E43" s="205"/>
    </row>
    <row r="44" spans="1:5" s="62" customFormat="1" ht="14.25" outlineLevel="1" thickBot="1" x14ac:dyDescent="0.3">
      <c r="A44" s="35" t="s">
        <v>2</v>
      </c>
      <c r="B44" s="264">
        <v>42302</v>
      </c>
      <c r="C44" s="27">
        <v>446</v>
      </c>
      <c r="D44" s="18">
        <f t="shared" si="3"/>
        <v>446</v>
      </c>
      <c r="E44" s="205"/>
    </row>
    <row r="45" spans="1:5" s="62" customFormat="1" ht="14.25" customHeight="1" outlineLevel="1" thickBot="1" x14ac:dyDescent="0.3">
      <c r="A45" s="235" t="s">
        <v>25</v>
      </c>
      <c r="B45" s="342" t="s">
        <v>31</v>
      </c>
      <c r="C45" s="143">
        <f>SUM(C38:C44)</f>
        <v>4239</v>
      </c>
      <c r="D45" s="143">
        <f>SUM(D38:D44)</f>
        <v>4239</v>
      </c>
      <c r="E45" s="205"/>
    </row>
    <row r="46" spans="1:5" s="62" customFormat="1" ht="15.75" customHeight="1" outlineLevel="1" thickBot="1" x14ac:dyDescent="0.3">
      <c r="A46" s="135" t="s">
        <v>27</v>
      </c>
      <c r="B46" s="343"/>
      <c r="C46" s="136">
        <f>AVERAGE(C38:C44)</f>
        <v>605.57142857142856</v>
      </c>
      <c r="D46" s="136">
        <f>AVERAGE(D38:D44)</f>
        <v>605.57142857142856</v>
      </c>
      <c r="E46" s="205"/>
    </row>
    <row r="47" spans="1:5" s="62" customFormat="1" ht="14.25" customHeight="1" thickBot="1" x14ac:dyDescent="0.3">
      <c r="A47" s="36" t="s">
        <v>24</v>
      </c>
      <c r="B47" s="343"/>
      <c r="C47" s="41">
        <f>SUM(C38:C42)</f>
        <v>3217</v>
      </c>
      <c r="D47" s="41">
        <f>SUM(D38:D42)</f>
        <v>3217</v>
      </c>
      <c r="E47" s="205"/>
    </row>
    <row r="48" spans="1:5" s="62" customFormat="1" ht="14.25" customHeight="1" thickBot="1" x14ac:dyDescent="0.3">
      <c r="A48" s="36" t="s">
        <v>26</v>
      </c>
      <c r="B48" s="344"/>
      <c r="C48" s="48">
        <f>AVERAGE(C38:C42)</f>
        <v>643.4</v>
      </c>
      <c r="D48" s="48">
        <f>AVERAGE(D38:D42)</f>
        <v>643.4</v>
      </c>
      <c r="E48" s="205"/>
    </row>
    <row r="49" spans="1:5" s="62" customFormat="1" ht="14.25" customHeight="1" thickBot="1" x14ac:dyDescent="0.3">
      <c r="A49" s="35" t="s">
        <v>3</v>
      </c>
      <c r="B49" s="265">
        <v>42303</v>
      </c>
      <c r="C49" s="211">
        <v>628</v>
      </c>
      <c r="D49" s="20">
        <f>SUM(C49)</f>
        <v>628</v>
      </c>
      <c r="E49" s="205"/>
    </row>
    <row r="50" spans="1:5" s="62" customFormat="1" ht="14.25" customHeight="1" thickBot="1" x14ac:dyDescent="0.3">
      <c r="A50" s="35" t="s">
        <v>4</v>
      </c>
      <c r="B50" s="266">
        <v>42304</v>
      </c>
      <c r="C50" s="14">
        <v>618</v>
      </c>
      <c r="D50" s="20">
        <f t="shared" ref="D50:D70" si="4">SUM(C50)</f>
        <v>618</v>
      </c>
      <c r="E50" s="205"/>
    </row>
    <row r="51" spans="1:5" s="62" customFormat="1" ht="14.25" customHeight="1" thickBot="1" x14ac:dyDescent="0.3">
      <c r="A51" s="35" t="s">
        <v>5</v>
      </c>
      <c r="B51" s="265">
        <v>42305</v>
      </c>
      <c r="C51" s="25">
        <v>457</v>
      </c>
      <c r="D51" s="20">
        <f t="shared" si="4"/>
        <v>457</v>
      </c>
      <c r="E51" s="205"/>
    </row>
    <row r="52" spans="1:5" s="62" customFormat="1" ht="14.25" customHeight="1" thickBot="1" x14ac:dyDescent="0.3">
      <c r="A52" s="35" t="s">
        <v>6</v>
      </c>
      <c r="B52" s="266">
        <v>42306</v>
      </c>
      <c r="C52" s="14">
        <v>638</v>
      </c>
      <c r="D52" s="20">
        <f t="shared" si="4"/>
        <v>638</v>
      </c>
      <c r="E52" s="205"/>
    </row>
    <row r="53" spans="1:5" s="62" customFormat="1" ht="14.25" customHeight="1" thickBot="1" x14ac:dyDescent="0.3">
      <c r="A53" s="35" t="s">
        <v>0</v>
      </c>
      <c r="B53" s="265">
        <v>42307</v>
      </c>
      <c r="C53" s="14">
        <v>540</v>
      </c>
      <c r="D53" s="20">
        <f t="shared" si="4"/>
        <v>540</v>
      </c>
      <c r="E53" s="205"/>
    </row>
    <row r="54" spans="1:5" s="62" customFormat="1" ht="14.25" customHeight="1" outlineLevel="1" thickBot="1" x14ac:dyDescent="0.3">
      <c r="A54" s="35" t="s">
        <v>1</v>
      </c>
      <c r="B54" s="266">
        <v>42308</v>
      </c>
      <c r="C54" s="21">
        <v>464</v>
      </c>
      <c r="D54" s="20">
        <f t="shared" si="4"/>
        <v>464</v>
      </c>
      <c r="E54" s="205"/>
    </row>
    <row r="55" spans="1:5" s="62" customFormat="1" ht="14.25" hidden="1" customHeight="1" outlineLevel="1" thickBot="1" x14ac:dyDescent="0.3">
      <c r="A55" s="201"/>
      <c r="B55" s="193"/>
      <c r="C55" s="27"/>
      <c r="D55" s="20">
        <f t="shared" si="4"/>
        <v>0</v>
      </c>
    </row>
    <row r="56" spans="1:5" s="62" customFormat="1" ht="14.25" customHeight="1" outlineLevel="1" thickBot="1" x14ac:dyDescent="0.3">
      <c r="A56" s="134" t="s">
        <v>25</v>
      </c>
      <c r="B56" s="342" t="s">
        <v>32</v>
      </c>
      <c r="C56" s="143">
        <f>SUM(C49:C55)</f>
        <v>3345</v>
      </c>
      <c r="D56" s="20">
        <f t="shared" si="4"/>
        <v>3345</v>
      </c>
    </row>
    <row r="57" spans="1:5" s="62" customFormat="1" ht="14.25" customHeight="1" outlineLevel="1" thickBot="1" x14ac:dyDescent="0.3">
      <c r="A57" s="135" t="s">
        <v>27</v>
      </c>
      <c r="B57" s="343"/>
      <c r="C57" s="136">
        <f>AVERAGE(C49:C55)</f>
        <v>557.5</v>
      </c>
      <c r="D57" s="20">
        <f t="shared" si="4"/>
        <v>557.5</v>
      </c>
    </row>
    <row r="58" spans="1:5" s="62" customFormat="1" ht="14.25" customHeight="1" thickBot="1" x14ac:dyDescent="0.3">
      <c r="A58" s="36" t="s">
        <v>24</v>
      </c>
      <c r="B58" s="343"/>
      <c r="C58" s="37">
        <f>SUM(C49:C53)</f>
        <v>2881</v>
      </c>
      <c r="D58" s="20">
        <f t="shared" si="4"/>
        <v>2881</v>
      </c>
    </row>
    <row r="59" spans="1:5" s="62" customFormat="1" ht="14.25" customHeight="1" thickBot="1" x14ac:dyDescent="0.3">
      <c r="A59" s="36" t="s">
        <v>26</v>
      </c>
      <c r="B59" s="344"/>
      <c r="C59" s="43">
        <f>AVERAGE(C49:C53)</f>
        <v>576.20000000000005</v>
      </c>
      <c r="D59" s="20">
        <f t="shared" si="4"/>
        <v>576.20000000000005</v>
      </c>
    </row>
    <row r="60" spans="1:5" s="62" customFormat="1" ht="14.25" hidden="1" customHeight="1" thickBot="1" x14ac:dyDescent="0.3">
      <c r="A60" s="201"/>
      <c r="B60" s="170"/>
      <c r="C60" s="14"/>
      <c r="D60" s="20"/>
    </row>
    <row r="61" spans="1:5" s="62" customFormat="1" ht="14.25" hidden="1" customHeight="1" thickBot="1" x14ac:dyDescent="0.3">
      <c r="A61" s="201"/>
      <c r="B61" s="168"/>
      <c r="C61" s="14"/>
      <c r="D61" s="20"/>
    </row>
    <row r="62" spans="1:5" s="62" customFormat="1" ht="13.5" hidden="1" customHeight="1" thickBot="1" x14ac:dyDescent="0.3">
      <c r="A62" s="201"/>
      <c r="B62" s="168"/>
      <c r="C62" s="14"/>
      <c r="D62" s="20"/>
    </row>
    <row r="63" spans="1:5" s="62" customFormat="1" ht="13.5" hidden="1" customHeight="1" thickBot="1" x14ac:dyDescent="0.3">
      <c r="A63" s="35"/>
      <c r="B63" s="168"/>
      <c r="C63" s="14"/>
      <c r="D63" s="20"/>
    </row>
    <row r="64" spans="1:5" s="62" customFormat="1" ht="13.5" hidden="1" customHeight="1" thickBot="1" x14ac:dyDescent="0.3">
      <c r="A64" s="35"/>
      <c r="B64" s="168"/>
      <c r="C64" s="14"/>
      <c r="D64" s="20"/>
    </row>
    <row r="65" spans="1:6" s="62" customFormat="1" ht="13.5" hidden="1" customHeight="1" outlineLevel="1" thickBot="1" x14ac:dyDescent="0.3">
      <c r="A65" s="35"/>
      <c r="B65" s="168"/>
      <c r="C65" s="21"/>
      <c r="D65" s="20"/>
    </row>
    <row r="66" spans="1:6" s="62" customFormat="1" ht="14.25" hidden="1" customHeight="1" outlineLevel="1" thickBot="1" x14ac:dyDescent="0.3">
      <c r="A66" s="35"/>
      <c r="B66" s="169"/>
      <c r="C66" s="27"/>
      <c r="D66" s="20"/>
    </row>
    <row r="67" spans="1:6" s="62" customFormat="1" ht="14.25" hidden="1" customHeight="1" outlineLevel="1" thickBot="1" x14ac:dyDescent="0.3">
      <c r="A67" s="134" t="s">
        <v>25</v>
      </c>
      <c r="B67" s="342" t="s">
        <v>37</v>
      </c>
      <c r="C67" s="143">
        <f>SUM(C60:C66)</f>
        <v>0</v>
      </c>
      <c r="D67" s="20">
        <f t="shared" si="4"/>
        <v>0</v>
      </c>
    </row>
    <row r="68" spans="1:6" s="62" customFormat="1" ht="15.75" hidden="1" customHeight="1" outlineLevel="1" thickBot="1" x14ac:dyDescent="0.3">
      <c r="A68" s="135" t="s">
        <v>27</v>
      </c>
      <c r="B68" s="343"/>
      <c r="C68" s="136" t="e">
        <f>AVERAGE(C60:C66)</f>
        <v>#DIV/0!</v>
      </c>
      <c r="D68" s="20" t="e">
        <f t="shared" si="4"/>
        <v>#DIV/0!</v>
      </c>
    </row>
    <row r="69" spans="1:6" s="62" customFormat="1" ht="14.25" hidden="1" customHeight="1" thickBot="1" x14ac:dyDescent="0.3">
      <c r="A69" s="36" t="s">
        <v>24</v>
      </c>
      <c r="B69" s="343"/>
      <c r="C69" s="37">
        <f>SUM(C60:C64)</f>
        <v>0</v>
      </c>
      <c r="D69" s="20">
        <f t="shared" si="4"/>
        <v>0</v>
      </c>
    </row>
    <row r="70" spans="1:6" s="62" customFormat="1" ht="15.75" hidden="1" customHeight="1" thickBot="1" x14ac:dyDescent="0.3">
      <c r="A70" s="36" t="s">
        <v>26</v>
      </c>
      <c r="B70" s="344"/>
      <c r="C70" s="43" t="e">
        <f>AVERAGE(C60:C64)</f>
        <v>#DIV/0!</v>
      </c>
      <c r="D70" s="20" t="e">
        <f t="shared" si="4"/>
        <v>#DIV/0!</v>
      </c>
    </row>
    <row r="71" spans="1:6" s="62" customFormat="1" x14ac:dyDescent="0.25">
      <c r="A71" s="63"/>
      <c r="B71" s="176"/>
      <c r="C71" s="65"/>
      <c r="D71" s="65"/>
    </row>
    <row r="72" spans="1:6" s="62" customFormat="1" ht="42" customHeight="1" x14ac:dyDescent="0.25">
      <c r="A72" s="49"/>
      <c r="B72" s="177" t="s">
        <v>9</v>
      </c>
      <c r="D72" s="349" t="s">
        <v>67</v>
      </c>
      <c r="E72" s="376"/>
      <c r="F72" s="377"/>
    </row>
    <row r="73" spans="1:6" ht="30" customHeight="1" x14ac:dyDescent="0.25">
      <c r="A73" s="57" t="s">
        <v>34</v>
      </c>
      <c r="B73" s="178">
        <f>SUM(C58:C58, C47:C47, C36:C36, C25:C25, C14:C14, C69:C69)</f>
        <v>13602</v>
      </c>
      <c r="D73" s="347" t="s">
        <v>34</v>
      </c>
      <c r="E73" s="348"/>
      <c r="F73" s="127">
        <f>SUM(D14, D25, D36, D47, D58, D69)</f>
        <v>13602</v>
      </c>
    </row>
    <row r="74" spans="1:6" ht="30" customHeight="1" x14ac:dyDescent="0.25">
      <c r="A74" s="57" t="s">
        <v>33</v>
      </c>
      <c r="B74" s="178">
        <f>SUM(C56:C56, C45:C45, C34:C34, C23:C23, C12:C12, C67:C67 )</f>
        <v>19025</v>
      </c>
      <c r="D74" s="347" t="s">
        <v>33</v>
      </c>
      <c r="E74" s="348"/>
      <c r="F74" s="128">
        <f>SUM(D56, D45, D34, D23, D12, D67)</f>
        <v>19025</v>
      </c>
    </row>
    <row r="75" spans="1:6" ht="30" customHeight="1" x14ac:dyDescent="0.25">
      <c r="D75" s="347" t="s">
        <v>26</v>
      </c>
      <c r="E75" s="348"/>
      <c r="F75" s="128">
        <f>AVERAGE(D14, D25, D36, D47, D58, D69)</f>
        <v>2267</v>
      </c>
    </row>
    <row r="76" spans="1:6" ht="30" customHeight="1" x14ac:dyDescent="0.25">
      <c r="D76" s="347" t="s">
        <v>72</v>
      </c>
      <c r="E76" s="348"/>
      <c r="F76" s="127">
        <f>AVERAGE(D56, D45, D34, D23, D12, D67)</f>
        <v>3170.8333333333335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I54" sqref="I54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5"/>
      <c r="C1" s="352" t="s">
        <v>7</v>
      </c>
      <c r="D1" s="352" t="s">
        <v>39</v>
      </c>
      <c r="E1" s="340" t="s">
        <v>8</v>
      </c>
      <c r="F1" s="352" t="s">
        <v>73</v>
      </c>
      <c r="G1" s="352" t="s">
        <v>10</v>
      </c>
      <c r="H1" s="383"/>
      <c r="I1" s="384"/>
      <c r="J1" s="379" t="s">
        <v>23</v>
      </c>
    </row>
    <row r="2" spans="1:11" ht="15" customHeight="1" thickBot="1" x14ac:dyDescent="0.3">
      <c r="B2" s="175"/>
      <c r="C2" s="353"/>
      <c r="D2" s="353"/>
      <c r="E2" s="341"/>
      <c r="F2" s="353"/>
      <c r="G2" s="385"/>
      <c r="H2" s="386"/>
      <c r="I2" s="387"/>
      <c r="J2" s="380"/>
    </row>
    <row r="3" spans="1:11" ht="13.5" customHeight="1" x14ac:dyDescent="0.25">
      <c r="A3" s="373" t="s">
        <v>61</v>
      </c>
      <c r="B3" s="374" t="s">
        <v>62</v>
      </c>
      <c r="C3" s="368" t="s">
        <v>7</v>
      </c>
      <c r="D3" s="368" t="s">
        <v>40</v>
      </c>
      <c r="E3" s="338" t="s">
        <v>8</v>
      </c>
      <c r="F3" s="370" t="s">
        <v>73</v>
      </c>
      <c r="G3" s="368" t="s">
        <v>10</v>
      </c>
      <c r="H3" s="382" t="s">
        <v>41</v>
      </c>
      <c r="I3" s="381" t="s">
        <v>42</v>
      </c>
      <c r="J3" s="380"/>
    </row>
    <row r="4" spans="1:11" ht="14.25" customHeight="1" thickBot="1" x14ac:dyDescent="0.3">
      <c r="A4" s="369"/>
      <c r="B4" s="375"/>
      <c r="C4" s="369"/>
      <c r="D4" s="369"/>
      <c r="E4" s="339"/>
      <c r="F4" s="363"/>
      <c r="G4" s="369"/>
      <c r="H4" s="369"/>
      <c r="I4" s="361"/>
      <c r="J4" s="380"/>
    </row>
    <row r="5" spans="1:11" s="61" customFormat="1" ht="14.25" hidden="1" customHeight="1" thickBot="1" x14ac:dyDescent="0.3">
      <c r="A5" s="204"/>
      <c r="B5" s="248"/>
      <c r="C5" s="14"/>
      <c r="D5" s="14"/>
      <c r="E5" s="18"/>
      <c r="F5" s="181"/>
      <c r="G5" s="17"/>
      <c r="H5" s="14"/>
      <c r="I5" s="15"/>
      <c r="J5" s="71"/>
    </row>
    <row r="6" spans="1:11" s="61" customFormat="1" ht="14.25" hidden="1" customHeight="1" thickBot="1" x14ac:dyDescent="0.3">
      <c r="A6" s="35"/>
      <c r="B6" s="249"/>
      <c r="C6" s="14"/>
      <c r="D6" s="14"/>
      <c r="E6" s="18"/>
      <c r="F6" s="181"/>
      <c r="G6" s="17"/>
      <c r="H6" s="14"/>
      <c r="I6" s="15"/>
      <c r="J6" s="71">
        <f>SUM(C6:I6)</f>
        <v>0</v>
      </c>
    </row>
    <row r="7" spans="1:11" s="61" customFormat="1" ht="14.25" hidden="1" thickBot="1" x14ac:dyDescent="0.3">
      <c r="A7" s="35"/>
      <c r="B7" s="249"/>
      <c r="C7" s="14"/>
      <c r="D7" s="14"/>
      <c r="E7" s="18"/>
      <c r="F7" s="181"/>
      <c r="G7" s="17"/>
      <c r="H7" s="14"/>
      <c r="I7" s="15"/>
      <c r="J7" s="71">
        <f t="shared" ref="J7:J10" si="0">SUM(C7:I7)</f>
        <v>0</v>
      </c>
    </row>
    <row r="8" spans="1:11" s="61" customFormat="1" ht="14.25" thickBot="1" x14ac:dyDescent="0.3">
      <c r="A8" s="35" t="s">
        <v>6</v>
      </c>
      <c r="B8" s="249">
        <v>42278</v>
      </c>
      <c r="C8" s="14">
        <v>107</v>
      </c>
      <c r="D8" s="14"/>
      <c r="E8" s="18">
        <v>196</v>
      </c>
      <c r="F8" s="181">
        <v>23</v>
      </c>
      <c r="G8" s="17">
        <v>256</v>
      </c>
      <c r="H8" s="14">
        <v>85</v>
      </c>
      <c r="I8" s="15">
        <v>377</v>
      </c>
      <c r="J8" s="71">
        <f t="shared" si="0"/>
        <v>1044</v>
      </c>
      <c r="K8" s="202"/>
    </row>
    <row r="9" spans="1:11" s="61" customFormat="1" ht="14.25" thickBot="1" x14ac:dyDescent="0.3">
      <c r="A9" s="35" t="s">
        <v>0</v>
      </c>
      <c r="B9" s="250">
        <v>42279</v>
      </c>
      <c r="C9" s="21">
        <v>61</v>
      </c>
      <c r="D9" s="14"/>
      <c r="E9" s="18">
        <v>210</v>
      </c>
      <c r="F9" s="181">
        <v>2</v>
      </c>
      <c r="G9" s="17">
        <v>91</v>
      </c>
      <c r="H9" s="14">
        <v>52</v>
      </c>
      <c r="I9" s="15">
        <v>131</v>
      </c>
      <c r="J9" s="71">
        <f t="shared" si="0"/>
        <v>547</v>
      </c>
      <c r="K9" s="202"/>
    </row>
    <row r="10" spans="1:11" s="61" customFormat="1" ht="14.25" outlineLevel="1" thickBot="1" x14ac:dyDescent="0.3">
      <c r="A10" s="35" t="s">
        <v>1</v>
      </c>
      <c r="B10" s="251">
        <v>42280</v>
      </c>
      <c r="C10" s="21">
        <v>112</v>
      </c>
      <c r="D10" s="21"/>
      <c r="E10" s="25">
        <v>157</v>
      </c>
      <c r="F10" s="182">
        <v>13</v>
      </c>
      <c r="G10" s="21">
        <v>245</v>
      </c>
      <c r="H10" s="21">
        <v>33</v>
      </c>
      <c r="I10" s="22">
        <v>1141</v>
      </c>
      <c r="J10" s="71">
        <f t="shared" si="0"/>
        <v>1701</v>
      </c>
      <c r="K10" s="202"/>
    </row>
    <row r="11" spans="1:11" s="61" customFormat="1" ht="14.25" outlineLevel="1" thickBot="1" x14ac:dyDescent="0.3">
      <c r="A11" s="35" t="s">
        <v>2</v>
      </c>
      <c r="B11" s="249">
        <v>42281</v>
      </c>
      <c r="C11" s="27">
        <v>290</v>
      </c>
      <c r="D11" s="27"/>
      <c r="E11" s="31">
        <v>245</v>
      </c>
      <c r="F11" s="183">
        <v>18</v>
      </c>
      <c r="G11" s="27">
        <v>273</v>
      </c>
      <c r="H11" s="27">
        <v>113</v>
      </c>
      <c r="I11" s="28">
        <v>1511</v>
      </c>
      <c r="J11" s="71">
        <f t="shared" ref="J11" si="1">SUM(C11:I11)</f>
        <v>2450</v>
      </c>
      <c r="K11" s="202"/>
    </row>
    <row r="12" spans="1:11" s="62" customFormat="1" ht="14.25" customHeight="1" outlineLevel="1" thickBot="1" x14ac:dyDescent="0.3">
      <c r="A12" s="235" t="s">
        <v>25</v>
      </c>
      <c r="B12" s="342" t="s">
        <v>28</v>
      </c>
      <c r="C12" s="143">
        <f>SUM(C5:C11)</f>
        <v>570</v>
      </c>
      <c r="D12" s="143">
        <f t="shared" ref="D12:J12" si="2">SUM(D5:D11)</f>
        <v>0</v>
      </c>
      <c r="E12" s="143">
        <f t="shared" si="2"/>
        <v>808</v>
      </c>
      <c r="F12" s="146">
        <f t="shared" si="2"/>
        <v>56</v>
      </c>
      <c r="G12" s="143">
        <f t="shared" si="2"/>
        <v>865</v>
      </c>
      <c r="H12" s="143">
        <f t="shared" si="2"/>
        <v>283</v>
      </c>
      <c r="I12" s="147">
        <f t="shared" si="2"/>
        <v>3160</v>
      </c>
      <c r="J12" s="143">
        <f t="shared" si="2"/>
        <v>5742</v>
      </c>
    </row>
    <row r="13" spans="1:11" s="62" customFormat="1" ht="15.75" customHeight="1" outlineLevel="1" thickBot="1" x14ac:dyDescent="0.3">
      <c r="A13" s="135" t="s">
        <v>27</v>
      </c>
      <c r="B13" s="343"/>
      <c r="C13" s="136">
        <f>AVERAGE(C5:C11)</f>
        <v>142.5</v>
      </c>
      <c r="D13" s="136" t="e">
        <f t="shared" ref="D13:J13" si="3">AVERAGE(D5:D11)</f>
        <v>#DIV/0!</v>
      </c>
      <c r="E13" s="136">
        <f t="shared" si="3"/>
        <v>202</v>
      </c>
      <c r="F13" s="139">
        <f t="shared" si="3"/>
        <v>14</v>
      </c>
      <c r="G13" s="136">
        <f t="shared" si="3"/>
        <v>216.25</v>
      </c>
      <c r="H13" s="136">
        <f t="shared" si="3"/>
        <v>70.75</v>
      </c>
      <c r="I13" s="142">
        <f t="shared" si="3"/>
        <v>790</v>
      </c>
      <c r="J13" s="136">
        <f t="shared" si="3"/>
        <v>957</v>
      </c>
    </row>
    <row r="14" spans="1:11" s="62" customFormat="1" ht="14.25" customHeight="1" thickBot="1" x14ac:dyDescent="0.3">
      <c r="A14" s="36" t="s">
        <v>24</v>
      </c>
      <c r="B14" s="343"/>
      <c r="C14" s="37">
        <f>SUM(C5:C9)</f>
        <v>168</v>
      </c>
      <c r="D14" s="37">
        <f t="shared" ref="D14:J14" si="4">SUM(D5:D9)</f>
        <v>0</v>
      </c>
      <c r="E14" s="37">
        <f t="shared" si="4"/>
        <v>406</v>
      </c>
      <c r="F14" s="40">
        <f t="shared" si="4"/>
        <v>25</v>
      </c>
      <c r="G14" s="37">
        <f t="shared" si="4"/>
        <v>347</v>
      </c>
      <c r="H14" s="37">
        <f t="shared" si="4"/>
        <v>137</v>
      </c>
      <c r="I14" s="41">
        <f t="shared" si="4"/>
        <v>508</v>
      </c>
      <c r="J14" s="37">
        <f t="shared" si="4"/>
        <v>1591</v>
      </c>
    </row>
    <row r="15" spans="1:11" s="62" customFormat="1" ht="15.75" customHeight="1" thickBot="1" x14ac:dyDescent="0.3">
      <c r="A15" s="36" t="s">
        <v>26</v>
      </c>
      <c r="B15" s="343"/>
      <c r="C15" s="43">
        <f>AVERAGE(C5:C9)</f>
        <v>84</v>
      </c>
      <c r="D15" s="43" t="e">
        <f t="shared" ref="D15:J15" si="5">AVERAGE(D5:D9)</f>
        <v>#DIV/0!</v>
      </c>
      <c r="E15" s="43">
        <f t="shared" si="5"/>
        <v>203</v>
      </c>
      <c r="F15" s="46">
        <f t="shared" si="5"/>
        <v>12.5</v>
      </c>
      <c r="G15" s="43">
        <f t="shared" si="5"/>
        <v>173.5</v>
      </c>
      <c r="H15" s="43">
        <f t="shared" si="5"/>
        <v>68.5</v>
      </c>
      <c r="I15" s="48">
        <f t="shared" si="5"/>
        <v>254</v>
      </c>
      <c r="J15" s="43">
        <f t="shared" si="5"/>
        <v>397.75</v>
      </c>
    </row>
    <row r="16" spans="1:11" s="62" customFormat="1" ht="14.25" thickBot="1" x14ac:dyDescent="0.3">
      <c r="A16" s="35" t="s">
        <v>3</v>
      </c>
      <c r="B16" s="252">
        <v>42282</v>
      </c>
      <c r="C16" s="14">
        <v>326</v>
      </c>
      <c r="D16" s="14"/>
      <c r="E16" s="18">
        <v>229</v>
      </c>
      <c r="F16" s="181">
        <v>46</v>
      </c>
      <c r="G16" s="14">
        <v>270</v>
      </c>
      <c r="H16" s="230">
        <v>160</v>
      </c>
      <c r="I16" s="15">
        <v>283</v>
      </c>
      <c r="J16" s="19">
        <f t="shared" ref="J16:J22" si="6">SUM(C16:I16)</f>
        <v>1314</v>
      </c>
    </row>
    <row r="17" spans="1:10" s="62" customFormat="1" ht="14.25" thickBot="1" x14ac:dyDescent="0.3">
      <c r="A17" s="35" t="s">
        <v>4</v>
      </c>
      <c r="B17" s="253">
        <v>42283</v>
      </c>
      <c r="C17" s="14">
        <v>315</v>
      </c>
      <c r="D17" s="14"/>
      <c r="E17" s="18">
        <v>290</v>
      </c>
      <c r="F17" s="181">
        <v>43</v>
      </c>
      <c r="G17" s="14">
        <v>293</v>
      </c>
      <c r="H17" s="14">
        <v>126</v>
      </c>
      <c r="I17" s="15">
        <v>277</v>
      </c>
      <c r="J17" s="71">
        <f t="shared" si="6"/>
        <v>1344</v>
      </c>
    </row>
    <row r="18" spans="1:10" s="62" customFormat="1" ht="14.25" thickBot="1" x14ac:dyDescent="0.3">
      <c r="A18" s="35" t="s">
        <v>5</v>
      </c>
      <c r="B18" s="254">
        <v>42284</v>
      </c>
      <c r="C18" s="14">
        <v>241</v>
      </c>
      <c r="D18" s="14"/>
      <c r="E18" s="18">
        <v>217</v>
      </c>
      <c r="F18" s="181">
        <v>37</v>
      </c>
      <c r="G18" s="14">
        <v>285</v>
      </c>
      <c r="H18" s="14">
        <v>89</v>
      </c>
      <c r="I18" s="15">
        <v>380</v>
      </c>
      <c r="J18" s="71">
        <f t="shared" si="6"/>
        <v>1249</v>
      </c>
    </row>
    <row r="19" spans="1:10" s="62" customFormat="1" ht="14.25" thickBot="1" x14ac:dyDescent="0.3">
      <c r="A19" s="35" t="s">
        <v>6</v>
      </c>
      <c r="B19" s="254">
        <v>42285</v>
      </c>
      <c r="C19" s="14">
        <v>224</v>
      </c>
      <c r="D19" s="14"/>
      <c r="E19" s="18">
        <v>232</v>
      </c>
      <c r="F19" s="181">
        <v>34</v>
      </c>
      <c r="G19" s="14">
        <v>219</v>
      </c>
      <c r="H19" s="14">
        <v>100</v>
      </c>
      <c r="I19" s="15">
        <v>237</v>
      </c>
      <c r="J19" s="71">
        <f t="shared" si="6"/>
        <v>1046</v>
      </c>
    </row>
    <row r="20" spans="1:10" s="62" customFormat="1" ht="14.25" thickBot="1" x14ac:dyDescent="0.3">
      <c r="A20" s="35" t="s">
        <v>0</v>
      </c>
      <c r="B20" s="254">
        <v>42286</v>
      </c>
      <c r="C20" s="21">
        <v>319</v>
      </c>
      <c r="D20" s="14"/>
      <c r="E20" s="18">
        <v>232</v>
      </c>
      <c r="F20" s="181">
        <v>36</v>
      </c>
      <c r="G20" s="14">
        <v>320</v>
      </c>
      <c r="H20" s="14">
        <v>79</v>
      </c>
      <c r="I20" s="15">
        <v>332</v>
      </c>
      <c r="J20" s="71">
        <f t="shared" si="6"/>
        <v>1318</v>
      </c>
    </row>
    <row r="21" spans="1:10" s="62" customFormat="1" ht="14.25" outlineLevel="1" thickBot="1" x14ac:dyDescent="0.3">
      <c r="A21" s="35" t="s">
        <v>1</v>
      </c>
      <c r="B21" s="255">
        <v>42287</v>
      </c>
      <c r="C21" s="21">
        <v>560</v>
      </c>
      <c r="D21" s="21"/>
      <c r="E21" s="25">
        <v>385</v>
      </c>
      <c r="F21" s="182">
        <v>37</v>
      </c>
      <c r="G21" s="21">
        <v>347</v>
      </c>
      <c r="H21" s="21">
        <v>159</v>
      </c>
      <c r="I21" s="22">
        <v>2366</v>
      </c>
      <c r="J21" s="71">
        <f t="shared" si="6"/>
        <v>3854</v>
      </c>
    </row>
    <row r="22" spans="1:10" s="62" customFormat="1" ht="14.25" outlineLevel="1" thickBot="1" x14ac:dyDescent="0.3">
      <c r="A22" s="35" t="s">
        <v>2</v>
      </c>
      <c r="B22" s="256">
        <v>42288</v>
      </c>
      <c r="C22" s="27">
        <v>560</v>
      </c>
      <c r="D22" s="27"/>
      <c r="E22" s="31">
        <v>357</v>
      </c>
      <c r="F22" s="183">
        <v>62</v>
      </c>
      <c r="G22" s="27">
        <v>427</v>
      </c>
      <c r="H22" s="27">
        <v>155</v>
      </c>
      <c r="I22" s="28">
        <v>2488</v>
      </c>
      <c r="J22" s="186">
        <f t="shared" si="6"/>
        <v>4049</v>
      </c>
    </row>
    <row r="23" spans="1:10" s="62" customFormat="1" ht="14.25" customHeight="1" outlineLevel="1" thickBot="1" x14ac:dyDescent="0.3">
      <c r="A23" s="235" t="s">
        <v>25</v>
      </c>
      <c r="B23" s="342" t="s">
        <v>29</v>
      </c>
      <c r="C23" s="143">
        <f t="shared" ref="C23:J23" si="7">SUM(C16:C22)</f>
        <v>2545</v>
      </c>
      <c r="D23" s="143">
        <f t="shared" si="7"/>
        <v>0</v>
      </c>
      <c r="E23" s="143">
        <f t="shared" si="7"/>
        <v>1942</v>
      </c>
      <c r="F23" s="146">
        <f t="shared" si="7"/>
        <v>295</v>
      </c>
      <c r="G23" s="143">
        <f t="shared" si="7"/>
        <v>2161</v>
      </c>
      <c r="H23" s="143">
        <f t="shared" si="7"/>
        <v>868</v>
      </c>
      <c r="I23" s="147">
        <f t="shared" si="7"/>
        <v>6363</v>
      </c>
      <c r="J23" s="143">
        <f t="shared" si="7"/>
        <v>14174</v>
      </c>
    </row>
    <row r="24" spans="1:10" s="62" customFormat="1" ht="15.75" customHeight="1" outlineLevel="1" thickBot="1" x14ac:dyDescent="0.3">
      <c r="A24" s="135" t="s">
        <v>27</v>
      </c>
      <c r="B24" s="343"/>
      <c r="C24" s="136">
        <f t="shared" ref="C24:J24" si="8">AVERAGE(C16:C22)</f>
        <v>363.57142857142856</v>
      </c>
      <c r="D24" s="136" t="e">
        <f t="shared" si="8"/>
        <v>#DIV/0!</v>
      </c>
      <c r="E24" s="136">
        <f t="shared" si="8"/>
        <v>277.42857142857144</v>
      </c>
      <c r="F24" s="139">
        <f t="shared" si="8"/>
        <v>42.142857142857146</v>
      </c>
      <c r="G24" s="136">
        <f t="shared" si="8"/>
        <v>308.71428571428572</v>
      </c>
      <c r="H24" s="136">
        <f t="shared" si="8"/>
        <v>124</v>
      </c>
      <c r="I24" s="142">
        <f t="shared" si="8"/>
        <v>909</v>
      </c>
      <c r="J24" s="136">
        <f t="shared" si="8"/>
        <v>2024.8571428571429</v>
      </c>
    </row>
    <row r="25" spans="1:10" s="62" customFormat="1" ht="14.25" customHeight="1" thickBot="1" x14ac:dyDescent="0.3">
      <c r="A25" s="36" t="s">
        <v>24</v>
      </c>
      <c r="B25" s="343"/>
      <c r="C25" s="37">
        <f>SUM(C16:C20)</f>
        <v>1425</v>
      </c>
      <c r="D25" s="37">
        <f t="shared" ref="D25:J25" si="9">SUM(D16:D20)</f>
        <v>0</v>
      </c>
      <c r="E25" s="37">
        <f t="shared" si="9"/>
        <v>1200</v>
      </c>
      <c r="F25" s="40">
        <f t="shared" si="9"/>
        <v>196</v>
      </c>
      <c r="G25" s="37">
        <f t="shared" si="9"/>
        <v>1387</v>
      </c>
      <c r="H25" s="37">
        <f t="shared" si="9"/>
        <v>554</v>
      </c>
      <c r="I25" s="41">
        <f t="shared" si="9"/>
        <v>1509</v>
      </c>
      <c r="J25" s="37">
        <f t="shared" si="9"/>
        <v>6271</v>
      </c>
    </row>
    <row r="26" spans="1:10" s="62" customFormat="1" ht="15.75" customHeight="1" thickBot="1" x14ac:dyDescent="0.3">
      <c r="A26" s="36" t="s">
        <v>26</v>
      </c>
      <c r="B26" s="344"/>
      <c r="C26" s="149">
        <f>AVERAGE(C16:C20)</f>
        <v>285</v>
      </c>
      <c r="D26" s="149" t="e">
        <f t="shared" ref="D26:J26" si="10">AVERAGE(D16:D20)</f>
        <v>#DIV/0!</v>
      </c>
      <c r="E26" s="149">
        <f t="shared" si="10"/>
        <v>240</v>
      </c>
      <c r="F26" s="184">
        <f t="shared" si="10"/>
        <v>39.200000000000003</v>
      </c>
      <c r="G26" s="149">
        <f t="shared" si="10"/>
        <v>277.39999999999998</v>
      </c>
      <c r="H26" s="149">
        <f t="shared" si="10"/>
        <v>110.8</v>
      </c>
      <c r="I26" s="185">
        <f t="shared" si="10"/>
        <v>301.8</v>
      </c>
      <c r="J26" s="149">
        <f t="shared" si="10"/>
        <v>1254.2</v>
      </c>
    </row>
    <row r="27" spans="1:10" s="62" customFormat="1" ht="14.25" thickBot="1" x14ac:dyDescent="0.3">
      <c r="A27" s="35" t="s">
        <v>3</v>
      </c>
      <c r="B27" s="257">
        <v>42289</v>
      </c>
      <c r="C27" s="14">
        <v>390</v>
      </c>
      <c r="D27" s="14"/>
      <c r="E27" s="18">
        <v>358</v>
      </c>
      <c r="F27" s="181">
        <v>48</v>
      </c>
      <c r="G27" s="14">
        <v>355</v>
      </c>
      <c r="H27" s="14">
        <v>215</v>
      </c>
      <c r="I27" s="15">
        <v>702</v>
      </c>
      <c r="J27" s="19">
        <f t="shared" ref="J27:J33" si="11">SUM(C27:I27)</f>
        <v>2068</v>
      </c>
    </row>
    <row r="28" spans="1:10" s="62" customFormat="1" ht="14.25" thickBot="1" x14ac:dyDescent="0.3">
      <c r="A28" s="35" t="s">
        <v>4</v>
      </c>
      <c r="B28" s="258">
        <v>42290</v>
      </c>
      <c r="C28" s="14">
        <v>211</v>
      </c>
      <c r="D28" s="14"/>
      <c r="E28" s="18">
        <v>193</v>
      </c>
      <c r="F28" s="181">
        <v>34</v>
      </c>
      <c r="G28" s="14">
        <v>187</v>
      </c>
      <c r="H28" s="14">
        <v>94</v>
      </c>
      <c r="I28" s="15">
        <v>216</v>
      </c>
      <c r="J28" s="71">
        <f t="shared" si="11"/>
        <v>935</v>
      </c>
    </row>
    <row r="29" spans="1:10" s="62" customFormat="1" ht="14.25" thickBot="1" x14ac:dyDescent="0.3">
      <c r="A29" s="35" t="s">
        <v>5</v>
      </c>
      <c r="B29" s="259">
        <v>42291</v>
      </c>
      <c r="C29" s="14">
        <v>234</v>
      </c>
      <c r="D29" s="14"/>
      <c r="E29" s="18">
        <v>210</v>
      </c>
      <c r="F29" s="181">
        <v>23</v>
      </c>
      <c r="G29" s="14">
        <v>195</v>
      </c>
      <c r="H29" s="14">
        <v>69</v>
      </c>
      <c r="I29" s="15">
        <v>242</v>
      </c>
      <c r="J29" s="71">
        <f t="shared" si="11"/>
        <v>973</v>
      </c>
    </row>
    <row r="30" spans="1:10" s="62" customFormat="1" ht="14.25" thickBot="1" x14ac:dyDescent="0.3">
      <c r="A30" s="35" t="s">
        <v>6</v>
      </c>
      <c r="B30" s="259">
        <v>42292</v>
      </c>
      <c r="C30" s="14">
        <v>205</v>
      </c>
      <c r="D30" s="14"/>
      <c r="E30" s="18">
        <v>276</v>
      </c>
      <c r="F30" s="181">
        <v>25</v>
      </c>
      <c r="G30" s="14">
        <v>261</v>
      </c>
      <c r="H30" s="14">
        <v>138</v>
      </c>
      <c r="I30" s="15">
        <v>295</v>
      </c>
      <c r="J30" s="71">
        <f t="shared" si="11"/>
        <v>1200</v>
      </c>
    </row>
    <row r="31" spans="1:10" s="62" customFormat="1" ht="14.25" thickBot="1" x14ac:dyDescent="0.3">
      <c r="A31" s="35" t="s">
        <v>0</v>
      </c>
      <c r="B31" s="260">
        <v>42293</v>
      </c>
      <c r="C31" s="21">
        <v>272</v>
      </c>
      <c r="D31" s="14"/>
      <c r="E31" s="18">
        <v>240</v>
      </c>
      <c r="F31" s="181">
        <v>21</v>
      </c>
      <c r="G31" s="14">
        <v>330</v>
      </c>
      <c r="H31" s="14">
        <v>136</v>
      </c>
      <c r="I31" s="15">
        <v>327</v>
      </c>
      <c r="J31" s="71">
        <f t="shared" si="11"/>
        <v>1326</v>
      </c>
    </row>
    <row r="32" spans="1:10" s="62" customFormat="1" ht="14.25" outlineLevel="1" thickBot="1" x14ac:dyDescent="0.3">
      <c r="A32" s="35" t="s">
        <v>1</v>
      </c>
      <c r="B32" s="260">
        <v>42294</v>
      </c>
      <c r="C32" s="21">
        <v>386</v>
      </c>
      <c r="D32" s="21"/>
      <c r="E32" s="25">
        <v>313</v>
      </c>
      <c r="F32" s="182">
        <v>22</v>
      </c>
      <c r="G32" s="21">
        <v>388</v>
      </c>
      <c r="H32" s="21">
        <v>117</v>
      </c>
      <c r="I32" s="22">
        <v>1811</v>
      </c>
      <c r="J32" s="71">
        <f t="shared" si="11"/>
        <v>3037</v>
      </c>
    </row>
    <row r="33" spans="1:11" s="62" customFormat="1" ht="14.25" outlineLevel="1" thickBot="1" x14ac:dyDescent="0.3">
      <c r="A33" s="35" t="s">
        <v>2</v>
      </c>
      <c r="B33" s="261">
        <v>42295</v>
      </c>
      <c r="C33" s="27">
        <v>198</v>
      </c>
      <c r="D33" s="27"/>
      <c r="E33" s="31">
        <v>208</v>
      </c>
      <c r="F33" s="183">
        <v>19</v>
      </c>
      <c r="G33" s="27">
        <v>198</v>
      </c>
      <c r="H33" s="27">
        <v>91</v>
      </c>
      <c r="I33" s="28">
        <v>1481</v>
      </c>
      <c r="J33" s="186">
        <f t="shared" si="11"/>
        <v>2195</v>
      </c>
    </row>
    <row r="34" spans="1:11" s="62" customFormat="1" ht="14.25" customHeight="1" outlineLevel="1" thickBot="1" x14ac:dyDescent="0.3">
      <c r="A34" s="235" t="s">
        <v>25</v>
      </c>
      <c r="B34" s="342" t="s">
        <v>30</v>
      </c>
      <c r="C34" s="143">
        <f t="shared" ref="C34:J34" si="12">SUM(C27:C33)</f>
        <v>1896</v>
      </c>
      <c r="D34" s="143">
        <f t="shared" si="12"/>
        <v>0</v>
      </c>
      <c r="E34" s="143">
        <f t="shared" si="12"/>
        <v>1798</v>
      </c>
      <c r="F34" s="146">
        <f>SUM(F27:F33)</f>
        <v>192</v>
      </c>
      <c r="G34" s="143">
        <f t="shared" si="12"/>
        <v>1914</v>
      </c>
      <c r="H34" s="143">
        <f t="shared" si="12"/>
        <v>860</v>
      </c>
      <c r="I34" s="147">
        <f t="shared" si="12"/>
        <v>5074</v>
      </c>
      <c r="J34" s="143">
        <f t="shared" si="12"/>
        <v>11734</v>
      </c>
    </row>
    <row r="35" spans="1:11" s="62" customFormat="1" ht="15.75" customHeight="1" outlineLevel="1" thickBot="1" x14ac:dyDescent="0.3">
      <c r="A35" s="135" t="s">
        <v>27</v>
      </c>
      <c r="B35" s="343"/>
      <c r="C35" s="136">
        <f t="shared" ref="C35:J35" si="13">AVERAGE(C27:C33)</f>
        <v>270.85714285714283</v>
      </c>
      <c r="D35" s="136" t="e">
        <f t="shared" si="13"/>
        <v>#DIV/0!</v>
      </c>
      <c r="E35" s="136">
        <f t="shared" si="13"/>
        <v>256.85714285714283</v>
      </c>
      <c r="F35" s="139">
        <f t="shared" si="13"/>
        <v>27.428571428571427</v>
      </c>
      <c r="G35" s="136">
        <f t="shared" si="13"/>
        <v>273.42857142857144</v>
      </c>
      <c r="H35" s="136">
        <f t="shared" si="13"/>
        <v>122.85714285714286</v>
      </c>
      <c r="I35" s="142">
        <f t="shared" si="13"/>
        <v>724.85714285714289</v>
      </c>
      <c r="J35" s="136">
        <f t="shared" si="13"/>
        <v>1676.2857142857142</v>
      </c>
    </row>
    <row r="36" spans="1:11" s="62" customFormat="1" ht="14.25" customHeight="1" thickBot="1" x14ac:dyDescent="0.3">
      <c r="A36" s="36" t="s">
        <v>24</v>
      </c>
      <c r="B36" s="343"/>
      <c r="C36" s="37">
        <f>SUM(C27:C31)</f>
        <v>1312</v>
      </c>
      <c r="D36" s="37">
        <f t="shared" ref="D36:J36" si="14">SUM(D27:D31)</f>
        <v>0</v>
      </c>
      <c r="E36" s="37">
        <f t="shared" si="14"/>
        <v>1277</v>
      </c>
      <c r="F36" s="40">
        <f t="shared" si="14"/>
        <v>151</v>
      </c>
      <c r="G36" s="37">
        <f t="shared" si="14"/>
        <v>1328</v>
      </c>
      <c r="H36" s="37">
        <f t="shared" si="14"/>
        <v>652</v>
      </c>
      <c r="I36" s="41">
        <f t="shared" si="14"/>
        <v>1782</v>
      </c>
      <c r="J36" s="37">
        <f t="shared" si="14"/>
        <v>6502</v>
      </c>
    </row>
    <row r="37" spans="1:11" s="62" customFormat="1" ht="15.75" customHeight="1" thickBot="1" x14ac:dyDescent="0.3">
      <c r="A37" s="36" t="s">
        <v>26</v>
      </c>
      <c r="B37" s="344"/>
      <c r="C37" s="43">
        <f>AVERAGE(C27:C31)</f>
        <v>262.39999999999998</v>
      </c>
      <c r="D37" s="43" t="e">
        <f t="shared" ref="D37:J37" si="15">AVERAGE(D27:D31)</f>
        <v>#DIV/0!</v>
      </c>
      <c r="E37" s="43">
        <f t="shared" si="15"/>
        <v>255.4</v>
      </c>
      <c r="F37" s="46">
        <f t="shared" si="15"/>
        <v>30.2</v>
      </c>
      <c r="G37" s="43">
        <f t="shared" si="15"/>
        <v>265.60000000000002</v>
      </c>
      <c r="H37" s="43">
        <f t="shared" si="15"/>
        <v>130.4</v>
      </c>
      <c r="I37" s="48">
        <f t="shared" si="15"/>
        <v>356.4</v>
      </c>
      <c r="J37" s="43">
        <f t="shared" si="15"/>
        <v>1300.4000000000001</v>
      </c>
    </row>
    <row r="38" spans="1:11" s="62" customFormat="1" ht="14.25" thickBot="1" x14ac:dyDescent="0.3">
      <c r="A38" s="35" t="s">
        <v>3</v>
      </c>
      <c r="B38" s="262">
        <v>42296</v>
      </c>
      <c r="C38" s="14">
        <v>252</v>
      </c>
      <c r="D38" s="14"/>
      <c r="E38" s="18">
        <v>213</v>
      </c>
      <c r="F38" s="181">
        <v>13</v>
      </c>
      <c r="G38" s="14">
        <v>190</v>
      </c>
      <c r="H38" s="14">
        <v>104</v>
      </c>
      <c r="I38" s="15">
        <v>263</v>
      </c>
      <c r="J38" s="19">
        <f t="shared" ref="J38:J44" si="16">SUM(C38:I38)</f>
        <v>1035</v>
      </c>
    </row>
    <row r="39" spans="1:11" s="62" customFormat="1" ht="14.25" thickBot="1" x14ac:dyDescent="0.3">
      <c r="A39" s="35" t="s">
        <v>4</v>
      </c>
      <c r="B39" s="263">
        <v>42297</v>
      </c>
      <c r="C39" s="14">
        <v>270</v>
      </c>
      <c r="D39" s="14"/>
      <c r="E39" s="18">
        <v>266</v>
      </c>
      <c r="F39" s="181">
        <v>48</v>
      </c>
      <c r="G39" s="14">
        <v>304</v>
      </c>
      <c r="H39" s="14">
        <v>135</v>
      </c>
      <c r="I39" s="15">
        <v>283</v>
      </c>
      <c r="J39" s="71">
        <f t="shared" si="16"/>
        <v>1306</v>
      </c>
    </row>
    <row r="40" spans="1:11" s="62" customFormat="1" ht="14.25" thickBot="1" x14ac:dyDescent="0.3">
      <c r="A40" s="35" t="s">
        <v>5</v>
      </c>
      <c r="B40" s="264">
        <v>42298</v>
      </c>
      <c r="C40" s="14">
        <v>234</v>
      </c>
      <c r="D40" s="14"/>
      <c r="E40" s="18">
        <v>235</v>
      </c>
      <c r="F40" s="181">
        <v>23</v>
      </c>
      <c r="G40" s="14">
        <v>274</v>
      </c>
      <c r="H40" s="14">
        <v>108</v>
      </c>
      <c r="I40" s="15">
        <v>284</v>
      </c>
      <c r="J40" s="71">
        <f t="shared" si="16"/>
        <v>1158</v>
      </c>
    </row>
    <row r="41" spans="1:11" s="62" customFormat="1" ht="14.25" thickBot="1" x14ac:dyDescent="0.3">
      <c r="A41" s="35" t="s">
        <v>6</v>
      </c>
      <c r="B41" s="263">
        <v>42299</v>
      </c>
      <c r="C41" s="14">
        <v>227</v>
      </c>
      <c r="D41" s="14"/>
      <c r="E41" s="18">
        <v>271</v>
      </c>
      <c r="F41" s="181">
        <v>47</v>
      </c>
      <c r="G41" s="14">
        <v>223</v>
      </c>
      <c r="H41" s="14">
        <v>97</v>
      </c>
      <c r="I41" s="15">
        <v>352</v>
      </c>
      <c r="J41" s="71">
        <f t="shared" si="16"/>
        <v>1217</v>
      </c>
    </row>
    <row r="42" spans="1:11" s="62" customFormat="1" ht="14.25" thickBot="1" x14ac:dyDescent="0.3">
      <c r="A42" s="35" t="s">
        <v>0</v>
      </c>
      <c r="B42" s="264">
        <v>42300</v>
      </c>
      <c r="C42" s="21">
        <v>307</v>
      </c>
      <c r="D42" s="14"/>
      <c r="E42" s="18">
        <v>287</v>
      </c>
      <c r="F42" s="181">
        <v>19</v>
      </c>
      <c r="G42" s="14">
        <v>333</v>
      </c>
      <c r="H42" s="14">
        <v>114</v>
      </c>
      <c r="I42" s="15">
        <v>282</v>
      </c>
      <c r="J42" s="71">
        <f t="shared" si="16"/>
        <v>1342</v>
      </c>
    </row>
    <row r="43" spans="1:11" s="62" customFormat="1" ht="14.25" outlineLevel="1" thickBot="1" x14ac:dyDescent="0.3">
      <c r="A43" s="35" t="s">
        <v>1</v>
      </c>
      <c r="B43" s="263">
        <v>42301</v>
      </c>
      <c r="C43" s="206">
        <v>386</v>
      </c>
      <c r="D43" s="21"/>
      <c r="E43" s="25">
        <v>333</v>
      </c>
      <c r="F43" s="182">
        <v>39</v>
      </c>
      <c r="G43" s="21">
        <v>373</v>
      </c>
      <c r="H43" s="21">
        <v>126</v>
      </c>
      <c r="I43" s="22">
        <v>1496</v>
      </c>
      <c r="J43" s="71">
        <f t="shared" si="16"/>
        <v>2753</v>
      </c>
      <c r="K43" s="161"/>
    </row>
    <row r="44" spans="1:11" s="62" customFormat="1" ht="14.25" outlineLevel="1" thickBot="1" x14ac:dyDescent="0.3">
      <c r="A44" s="35" t="s">
        <v>2</v>
      </c>
      <c r="B44" s="264">
        <v>42302</v>
      </c>
      <c r="C44" s="27">
        <v>315</v>
      </c>
      <c r="D44" s="27"/>
      <c r="E44" s="31">
        <v>205</v>
      </c>
      <c r="F44" s="183">
        <v>13</v>
      </c>
      <c r="G44" s="27">
        <v>204</v>
      </c>
      <c r="H44" s="27">
        <v>102</v>
      </c>
      <c r="I44" s="28">
        <v>1719</v>
      </c>
      <c r="J44" s="186">
        <f t="shared" si="16"/>
        <v>2558</v>
      </c>
      <c r="K44" s="161"/>
    </row>
    <row r="45" spans="1:11" s="62" customFormat="1" ht="14.25" customHeight="1" outlineLevel="1" thickBot="1" x14ac:dyDescent="0.3">
      <c r="A45" s="235" t="s">
        <v>25</v>
      </c>
      <c r="B45" s="342" t="s">
        <v>31</v>
      </c>
      <c r="C45" s="143">
        <f t="shared" ref="C45:J45" si="17">SUM(C38:C44)</f>
        <v>1991</v>
      </c>
      <c r="D45" s="143">
        <f t="shared" si="17"/>
        <v>0</v>
      </c>
      <c r="E45" s="143">
        <f t="shared" si="17"/>
        <v>1810</v>
      </c>
      <c r="F45" s="146">
        <f>SUM(F38:F44)</f>
        <v>202</v>
      </c>
      <c r="G45" s="143">
        <f t="shared" si="17"/>
        <v>1901</v>
      </c>
      <c r="H45" s="143">
        <f t="shared" si="17"/>
        <v>786</v>
      </c>
      <c r="I45" s="147">
        <f t="shared" si="17"/>
        <v>4679</v>
      </c>
      <c r="J45" s="143">
        <f t="shared" si="17"/>
        <v>11369</v>
      </c>
    </row>
    <row r="46" spans="1:11" s="62" customFormat="1" ht="15.75" customHeight="1" outlineLevel="1" thickBot="1" x14ac:dyDescent="0.3">
      <c r="A46" s="135" t="s">
        <v>27</v>
      </c>
      <c r="B46" s="343"/>
      <c r="C46" s="136">
        <f t="shared" ref="C46:J46" si="18">AVERAGE(C38:C44)</f>
        <v>284.42857142857144</v>
      </c>
      <c r="D46" s="136" t="e">
        <f t="shared" si="18"/>
        <v>#DIV/0!</v>
      </c>
      <c r="E46" s="136">
        <f t="shared" si="18"/>
        <v>258.57142857142856</v>
      </c>
      <c r="F46" s="139">
        <f t="shared" si="18"/>
        <v>28.857142857142858</v>
      </c>
      <c r="G46" s="136">
        <f t="shared" si="18"/>
        <v>271.57142857142856</v>
      </c>
      <c r="H46" s="136">
        <f t="shared" si="18"/>
        <v>112.28571428571429</v>
      </c>
      <c r="I46" s="142">
        <f t="shared" si="18"/>
        <v>668.42857142857144</v>
      </c>
      <c r="J46" s="136">
        <f t="shared" si="18"/>
        <v>1624.1428571428571</v>
      </c>
    </row>
    <row r="47" spans="1:11" s="62" customFormat="1" ht="14.25" customHeight="1" thickBot="1" x14ac:dyDescent="0.3">
      <c r="A47" s="36" t="s">
        <v>24</v>
      </c>
      <c r="B47" s="343"/>
      <c r="C47" s="37">
        <f>SUM(C38:C42)</f>
        <v>1290</v>
      </c>
      <c r="D47" s="37">
        <f t="shared" ref="D47:J47" si="19">SUM(D38:D42)</f>
        <v>0</v>
      </c>
      <c r="E47" s="37">
        <f t="shared" si="19"/>
        <v>1272</v>
      </c>
      <c r="F47" s="40">
        <f t="shared" si="19"/>
        <v>150</v>
      </c>
      <c r="G47" s="37">
        <f t="shared" si="19"/>
        <v>1324</v>
      </c>
      <c r="H47" s="37">
        <f t="shared" si="19"/>
        <v>558</v>
      </c>
      <c r="I47" s="41">
        <f t="shared" si="19"/>
        <v>1464</v>
      </c>
      <c r="J47" s="37">
        <f t="shared" si="19"/>
        <v>6058</v>
      </c>
    </row>
    <row r="48" spans="1:11" s="62" customFormat="1" ht="15.75" customHeight="1" thickBot="1" x14ac:dyDescent="0.3">
      <c r="A48" s="36" t="s">
        <v>26</v>
      </c>
      <c r="B48" s="344"/>
      <c r="C48" s="43">
        <f>AVERAGE(C38:C42)</f>
        <v>258</v>
      </c>
      <c r="D48" s="43" t="e">
        <f t="shared" ref="D48:J48" si="20">AVERAGE(D38:D42)</f>
        <v>#DIV/0!</v>
      </c>
      <c r="E48" s="43">
        <f t="shared" si="20"/>
        <v>254.4</v>
      </c>
      <c r="F48" s="46">
        <f t="shared" si="20"/>
        <v>30</v>
      </c>
      <c r="G48" s="43">
        <f t="shared" si="20"/>
        <v>264.8</v>
      </c>
      <c r="H48" s="43">
        <f t="shared" si="20"/>
        <v>111.6</v>
      </c>
      <c r="I48" s="48">
        <f t="shared" si="20"/>
        <v>292.8</v>
      </c>
      <c r="J48" s="43">
        <f t="shared" si="20"/>
        <v>1211.5999999999999</v>
      </c>
    </row>
    <row r="49" spans="1:11" s="62" customFormat="1" ht="14.25" customHeight="1" thickBot="1" x14ac:dyDescent="0.3">
      <c r="A49" s="35" t="s">
        <v>3</v>
      </c>
      <c r="B49" s="265">
        <v>42303</v>
      </c>
      <c r="C49" s="14">
        <v>453</v>
      </c>
      <c r="D49" s="14"/>
      <c r="E49" s="18">
        <v>427</v>
      </c>
      <c r="F49" s="181">
        <v>37</v>
      </c>
      <c r="G49" s="18">
        <v>376</v>
      </c>
      <c r="H49" s="14">
        <v>177</v>
      </c>
      <c r="I49" s="15">
        <v>247</v>
      </c>
      <c r="J49" s="78">
        <f>SUM(C49:I49)</f>
        <v>1717</v>
      </c>
      <c r="K49" s="205"/>
    </row>
    <row r="50" spans="1:11" s="62" customFormat="1" ht="14.25" customHeight="1" thickBot="1" x14ac:dyDescent="0.3">
      <c r="A50" s="35" t="s">
        <v>4</v>
      </c>
      <c r="B50" s="266">
        <v>42304</v>
      </c>
      <c r="C50" s="14">
        <v>364</v>
      </c>
      <c r="D50" s="14"/>
      <c r="E50" s="18">
        <v>330</v>
      </c>
      <c r="F50" s="181">
        <v>30</v>
      </c>
      <c r="G50" s="18">
        <v>310</v>
      </c>
      <c r="H50" s="14">
        <v>113</v>
      </c>
      <c r="I50" s="15">
        <v>226</v>
      </c>
      <c r="J50" s="78">
        <f t="shared" ref="J50:J54" si="21">SUM(C50:I50)</f>
        <v>1373</v>
      </c>
      <c r="K50" s="205"/>
    </row>
    <row r="51" spans="1:11" s="62" customFormat="1" ht="14.25" customHeight="1" thickBot="1" x14ac:dyDescent="0.3">
      <c r="A51" s="35" t="s">
        <v>5</v>
      </c>
      <c r="B51" s="265">
        <v>42305</v>
      </c>
      <c r="C51" s="14">
        <v>34</v>
      </c>
      <c r="D51" s="14"/>
      <c r="E51" s="18">
        <v>140</v>
      </c>
      <c r="F51" s="181"/>
      <c r="G51" s="18">
        <v>97</v>
      </c>
      <c r="H51" s="14">
        <v>12</v>
      </c>
      <c r="I51" s="15">
        <v>91</v>
      </c>
      <c r="J51" s="78">
        <f t="shared" si="21"/>
        <v>374</v>
      </c>
      <c r="K51" s="205"/>
    </row>
    <row r="52" spans="1:11" s="62" customFormat="1" ht="14.25" customHeight="1" thickBot="1" x14ac:dyDescent="0.3">
      <c r="A52" s="35" t="s">
        <v>6</v>
      </c>
      <c r="B52" s="266">
        <v>42306</v>
      </c>
      <c r="C52" s="14">
        <v>247</v>
      </c>
      <c r="D52" s="14"/>
      <c r="E52" s="18">
        <v>281</v>
      </c>
      <c r="F52" s="181">
        <v>17</v>
      </c>
      <c r="G52" s="18">
        <v>258</v>
      </c>
      <c r="H52" s="14">
        <v>93</v>
      </c>
      <c r="I52" s="15">
        <v>238</v>
      </c>
      <c r="J52" s="78">
        <f t="shared" si="21"/>
        <v>1134</v>
      </c>
      <c r="K52" s="205"/>
    </row>
    <row r="53" spans="1:11" s="62" customFormat="1" ht="14.25" customHeight="1" thickBot="1" x14ac:dyDescent="0.3">
      <c r="A53" s="35" t="s">
        <v>0</v>
      </c>
      <c r="B53" s="265">
        <v>42307</v>
      </c>
      <c r="C53" s="21">
        <v>340</v>
      </c>
      <c r="D53" s="14"/>
      <c r="E53" s="18">
        <v>262</v>
      </c>
      <c r="F53" s="181">
        <v>15</v>
      </c>
      <c r="G53" s="18">
        <v>324</v>
      </c>
      <c r="H53" s="14">
        <v>141</v>
      </c>
      <c r="I53" s="15">
        <v>295</v>
      </c>
      <c r="J53" s="78">
        <f t="shared" si="21"/>
        <v>1377</v>
      </c>
      <c r="K53" s="205"/>
    </row>
    <row r="54" spans="1:11" s="62" customFormat="1" ht="14.25" customHeight="1" outlineLevel="1" thickBot="1" x14ac:dyDescent="0.3">
      <c r="A54" s="35" t="s">
        <v>1</v>
      </c>
      <c r="B54" s="266">
        <v>42308</v>
      </c>
      <c r="C54" s="21">
        <v>310</v>
      </c>
      <c r="D54" s="21"/>
      <c r="E54" s="25">
        <v>276</v>
      </c>
      <c r="F54" s="182">
        <v>28</v>
      </c>
      <c r="G54" s="25">
        <v>358</v>
      </c>
      <c r="H54" s="21">
        <v>94</v>
      </c>
      <c r="I54" s="22">
        <v>1251</v>
      </c>
      <c r="J54" s="78">
        <f t="shared" si="21"/>
        <v>2317</v>
      </c>
      <c r="K54" s="205"/>
    </row>
    <row r="55" spans="1:11" s="62" customFormat="1" ht="14.25" hidden="1" customHeight="1" outlineLevel="1" thickBot="1" x14ac:dyDescent="0.3">
      <c r="A55" s="201"/>
      <c r="B55" s="264"/>
      <c r="C55" s="27"/>
      <c r="D55" s="27"/>
      <c r="E55" s="31"/>
      <c r="F55" s="183"/>
      <c r="G55" s="31"/>
      <c r="H55" s="187"/>
      <c r="I55" s="188"/>
      <c r="J55" s="78"/>
    </row>
    <row r="56" spans="1:11" s="62" customFormat="1" ht="14.25" customHeight="1" outlineLevel="1" thickBot="1" x14ac:dyDescent="0.3">
      <c r="A56" s="235" t="s">
        <v>25</v>
      </c>
      <c r="B56" s="342" t="s">
        <v>32</v>
      </c>
      <c r="C56" s="143">
        <f t="shared" ref="C56:J56" si="22">SUM(C49:C55)</f>
        <v>1748</v>
      </c>
      <c r="D56" s="143">
        <f t="shared" si="22"/>
        <v>0</v>
      </c>
      <c r="E56" s="143">
        <f t="shared" si="22"/>
        <v>1716</v>
      </c>
      <c r="F56" s="146">
        <f t="shared" si="22"/>
        <v>127</v>
      </c>
      <c r="G56" s="143">
        <f>SUM(G49:G55)</f>
        <v>1723</v>
      </c>
      <c r="H56" s="143">
        <f>SUM(H49:H55)</f>
        <v>630</v>
      </c>
      <c r="I56" s="147">
        <f t="shared" si="22"/>
        <v>2348</v>
      </c>
      <c r="J56" s="143">
        <f t="shared" si="22"/>
        <v>8292</v>
      </c>
    </row>
    <row r="57" spans="1:11" s="62" customFormat="1" ht="15.75" customHeight="1" outlineLevel="1" thickBot="1" x14ac:dyDescent="0.3">
      <c r="A57" s="135" t="s">
        <v>27</v>
      </c>
      <c r="B57" s="343"/>
      <c r="C57" s="136">
        <f t="shared" ref="C57:J57" si="23">AVERAGE(C49:C55)</f>
        <v>291.33333333333331</v>
      </c>
      <c r="D57" s="136" t="e">
        <f t="shared" si="23"/>
        <v>#DIV/0!</v>
      </c>
      <c r="E57" s="136">
        <f t="shared" si="23"/>
        <v>286</v>
      </c>
      <c r="F57" s="139">
        <f t="shared" si="23"/>
        <v>25.4</v>
      </c>
      <c r="G57" s="136">
        <f t="shared" si="23"/>
        <v>287.16666666666669</v>
      </c>
      <c r="H57" s="136">
        <f t="shared" si="23"/>
        <v>105</v>
      </c>
      <c r="I57" s="142">
        <f t="shared" si="23"/>
        <v>391.33333333333331</v>
      </c>
      <c r="J57" s="136">
        <f t="shared" si="23"/>
        <v>1382</v>
      </c>
    </row>
    <row r="58" spans="1:11" s="62" customFormat="1" ht="14.25" customHeight="1" thickBot="1" x14ac:dyDescent="0.3">
      <c r="A58" s="36" t="s">
        <v>24</v>
      </c>
      <c r="B58" s="343"/>
      <c r="C58" s="37">
        <f t="shared" ref="C58:J58" si="24">SUM(C49:C53)</f>
        <v>1438</v>
      </c>
      <c r="D58" s="37">
        <f t="shared" si="24"/>
        <v>0</v>
      </c>
      <c r="E58" s="37">
        <f t="shared" si="24"/>
        <v>1440</v>
      </c>
      <c r="F58" s="40">
        <f t="shared" si="24"/>
        <v>99</v>
      </c>
      <c r="G58" s="37">
        <f t="shared" si="24"/>
        <v>1365</v>
      </c>
      <c r="H58" s="37">
        <f t="shared" si="24"/>
        <v>536</v>
      </c>
      <c r="I58" s="41">
        <f t="shared" si="24"/>
        <v>1097</v>
      </c>
      <c r="J58" s="37">
        <f t="shared" si="24"/>
        <v>5975</v>
      </c>
    </row>
    <row r="59" spans="1:11" s="62" customFormat="1" ht="14.25" thickBot="1" x14ac:dyDescent="0.3">
      <c r="A59" s="36" t="s">
        <v>26</v>
      </c>
      <c r="B59" s="344"/>
      <c r="C59" s="43">
        <f t="shared" ref="C59:J59" si="25">AVERAGE(C49:C53)</f>
        <v>287.60000000000002</v>
      </c>
      <c r="D59" s="43" t="e">
        <f t="shared" si="25"/>
        <v>#DIV/0!</v>
      </c>
      <c r="E59" s="43">
        <f t="shared" si="25"/>
        <v>288</v>
      </c>
      <c r="F59" s="46">
        <f t="shared" si="25"/>
        <v>24.75</v>
      </c>
      <c r="G59" s="43">
        <f t="shared" si="25"/>
        <v>273</v>
      </c>
      <c r="H59" s="43">
        <f t="shared" si="25"/>
        <v>107.2</v>
      </c>
      <c r="I59" s="48">
        <f t="shared" si="25"/>
        <v>219.4</v>
      </c>
      <c r="J59" s="43">
        <f t="shared" si="25"/>
        <v>1195</v>
      </c>
    </row>
    <row r="60" spans="1:11" s="62" customFormat="1" ht="14.25" hidden="1" thickBot="1" x14ac:dyDescent="0.3">
      <c r="A60" s="201"/>
      <c r="B60" s="170"/>
      <c r="C60" s="14"/>
      <c r="D60" s="14"/>
      <c r="E60" s="18"/>
      <c r="F60" s="181"/>
      <c r="G60" s="17"/>
      <c r="H60" s="14"/>
      <c r="I60" s="15"/>
      <c r="J60" s="78"/>
    </row>
    <row r="61" spans="1:11" s="62" customFormat="1" ht="14.25" hidden="1" thickBot="1" x14ac:dyDescent="0.3">
      <c r="A61" s="201"/>
      <c r="B61" s="168"/>
      <c r="C61" s="14"/>
      <c r="D61" s="14"/>
      <c r="E61" s="18"/>
      <c r="F61" s="181"/>
      <c r="G61" s="17"/>
      <c r="H61" s="14"/>
      <c r="I61" s="15"/>
      <c r="J61" s="19"/>
    </row>
    <row r="62" spans="1:11" s="62" customFormat="1" ht="14.25" hidden="1" thickBot="1" x14ac:dyDescent="0.3">
      <c r="A62" s="201"/>
      <c r="B62" s="168"/>
      <c r="C62" s="14"/>
      <c r="D62" s="14"/>
      <c r="E62" s="18"/>
      <c r="F62" s="181"/>
      <c r="G62" s="17"/>
      <c r="H62" s="14"/>
      <c r="I62" s="15"/>
      <c r="J62" s="71"/>
    </row>
    <row r="63" spans="1:11" s="62" customFormat="1" ht="14.25" hidden="1" thickBot="1" x14ac:dyDescent="0.3">
      <c r="A63" s="35"/>
      <c r="B63" s="168"/>
      <c r="C63" s="14"/>
      <c r="D63" s="14"/>
      <c r="E63" s="18"/>
      <c r="F63" s="181"/>
      <c r="G63" s="17"/>
      <c r="H63" s="14"/>
      <c r="I63" s="15"/>
      <c r="J63" s="71"/>
    </row>
    <row r="64" spans="1:11" s="62" customFormat="1" ht="14.25" hidden="1" thickBot="1" x14ac:dyDescent="0.3">
      <c r="A64" s="35"/>
      <c r="B64" s="168"/>
      <c r="C64" s="21"/>
      <c r="D64" s="14"/>
      <c r="E64" s="18"/>
      <c r="F64" s="181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8"/>
      <c r="C65" s="21"/>
      <c r="D65" s="21"/>
      <c r="E65" s="25"/>
      <c r="F65" s="182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69"/>
      <c r="C66" s="27"/>
      <c r="D66" s="27"/>
      <c r="E66" s="31"/>
      <c r="F66" s="183"/>
      <c r="G66" s="30"/>
      <c r="H66" s="72"/>
      <c r="I66" s="73"/>
      <c r="J66" s="186"/>
    </row>
    <row r="67" spans="1:17" s="62" customFormat="1" ht="14.25" hidden="1" customHeight="1" outlineLevel="1" thickBot="1" x14ac:dyDescent="0.3">
      <c r="A67" s="134" t="s">
        <v>25</v>
      </c>
      <c r="B67" s="342" t="s">
        <v>37</v>
      </c>
      <c r="C67" s="143">
        <f t="shared" ref="C67" si="26">SUM(C60:C66)</f>
        <v>0</v>
      </c>
      <c r="D67" s="143">
        <f t="shared" ref="D67:J67" si="27">SUM(D60:D66)</f>
        <v>0</v>
      </c>
      <c r="E67" s="143">
        <f t="shared" si="27"/>
        <v>0</v>
      </c>
      <c r="F67" s="143">
        <f t="shared" si="27"/>
        <v>0</v>
      </c>
      <c r="G67" s="143">
        <f t="shared" si="27"/>
        <v>0</v>
      </c>
      <c r="H67" s="143">
        <f t="shared" si="27"/>
        <v>0</v>
      </c>
      <c r="I67" s="143">
        <f t="shared" si="27"/>
        <v>0</v>
      </c>
      <c r="J67" s="143">
        <f t="shared" si="27"/>
        <v>0</v>
      </c>
    </row>
    <row r="68" spans="1:17" s="62" customFormat="1" ht="15.75" hidden="1" customHeight="1" outlineLevel="1" thickBot="1" x14ac:dyDescent="0.3">
      <c r="A68" s="135" t="s">
        <v>27</v>
      </c>
      <c r="B68" s="343"/>
      <c r="C68" s="136" t="e">
        <f t="shared" ref="C68" si="28">AVERAGE(C60:C66)</f>
        <v>#DIV/0!</v>
      </c>
      <c r="D68" s="136" t="e">
        <f t="shared" ref="D68:J68" si="29">AVERAGE(D60:D66)</f>
        <v>#DIV/0!</v>
      </c>
      <c r="E68" s="136" t="e">
        <f t="shared" si="29"/>
        <v>#DIV/0!</v>
      </c>
      <c r="F68" s="136" t="e">
        <f t="shared" si="29"/>
        <v>#DIV/0!</v>
      </c>
      <c r="G68" s="136" t="e">
        <f t="shared" si="29"/>
        <v>#DIV/0!</v>
      </c>
      <c r="H68" s="136" t="e">
        <f t="shared" si="29"/>
        <v>#DIV/0!</v>
      </c>
      <c r="I68" s="136" t="e">
        <f t="shared" si="29"/>
        <v>#DIV/0!</v>
      </c>
      <c r="J68" s="136" t="e">
        <f t="shared" si="29"/>
        <v>#DIV/0!</v>
      </c>
    </row>
    <row r="69" spans="1:17" s="62" customFormat="1" ht="14.25" hidden="1" customHeight="1" thickBot="1" x14ac:dyDescent="0.3">
      <c r="A69" s="36" t="s">
        <v>24</v>
      </c>
      <c r="B69" s="343"/>
      <c r="C69" s="37">
        <f t="shared" ref="C69" si="30">SUM(C60:C64)</f>
        <v>0</v>
      </c>
      <c r="D69" s="37">
        <f t="shared" ref="D69:J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</row>
    <row r="70" spans="1:17" s="62" customFormat="1" ht="15.75" hidden="1" customHeight="1" thickBot="1" x14ac:dyDescent="0.3">
      <c r="A70" s="36" t="s">
        <v>26</v>
      </c>
      <c r="B70" s="344"/>
      <c r="C70" s="43" t="e">
        <f t="shared" ref="C70" si="32">AVERAGE(C60:C64)</f>
        <v>#DIV/0!</v>
      </c>
      <c r="D70" s="43" t="e">
        <f t="shared" ref="D70:J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0"/>
      <c r="H72" s="79"/>
      <c r="I72" s="349" t="s">
        <v>68</v>
      </c>
      <c r="J72" s="376"/>
      <c r="K72" s="377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5633</v>
      </c>
      <c r="C73" s="50">
        <f>SUM(D58:D58, D47:D47, D36:D36, D25:D25, D14:D14, D69:D69)</f>
        <v>0</v>
      </c>
      <c r="D73" s="50">
        <f>SUM(E69, E58, E47, E36, E25, E14, )</f>
        <v>5595</v>
      </c>
      <c r="E73" s="50">
        <f xml:space="preserve"> SUM(G14:I14, G25:I25, G36:I36, G47:I47, G58:I58, G69:I69)</f>
        <v>14548</v>
      </c>
      <c r="F73" s="50">
        <f>SUM(F14,F25,F36,F47,F58,F69)</f>
        <v>621</v>
      </c>
      <c r="G73" s="207"/>
      <c r="H73" s="80"/>
      <c r="I73" s="347" t="s">
        <v>34</v>
      </c>
      <c r="J73" s="348"/>
      <c r="K73" s="127">
        <f>SUM(J14, J25, J36, J47, J58, J69)</f>
        <v>26397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8750</v>
      </c>
      <c r="C74" s="50">
        <f>SUM(D56:D56, D45:D45, D34:D34, D23:D23, D12:D12, D67:D67 )</f>
        <v>0</v>
      </c>
      <c r="D74" s="50">
        <f>SUM(E67, E56, E45, E34, E23, E12)</f>
        <v>8074</v>
      </c>
      <c r="E74" s="50">
        <f xml:space="preserve"> SUM(G12:I12, G23:I23, G34:I34, G45:I45, G56:I56, G67:I67)</f>
        <v>33615</v>
      </c>
      <c r="F74" s="50">
        <f>SUM(F12,F23,F34,F45,F56,F67)</f>
        <v>872</v>
      </c>
      <c r="G74" s="207"/>
      <c r="H74" s="80"/>
      <c r="I74" s="347" t="s">
        <v>33</v>
      </c>
      <c r="J74" s="348"/>
      <c r="K74" s="128">
        <f>SUM(J56, J45, J34, J23, J12, J67)</f>
        <v>51311</v>
      </c>
      <c r="L74" s="80"/>
      <c r="M74" s="80"/>
      <c r="N74" s="80"/>
    </row>
    <row r="75" spans="1:17" ht="30" customHeight="1" x14ac:dyDescent="0.25">
      <c r="I75" s="347" t="s">
        <v>26</v>
      </c>
      <c r="J75" s="348"/>
      <c r="K75" s="128">
        <f>AVERAGE(J14, J25, J36, J47, J58, J69)</f>
        <v>4399.5</v>
      </c>
    </row>
    <row r="76" spans="1:17" ht="30" customHeight="1" x14ac:dyDescent="0.25">
      <c r="I76" s="347" t="s">
        <v>72</v>
      </c>
      <c r="J76" s="348"/>
      <c r="K76" s="127">
        <f>AVERAGE(J56, J45, J34, J23, J12, J67)</f>
        <v>8551.8333333333339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48 D35:I37 D24:I26 C46:C48 D46:I48 C56:C59 D57:I59 C14:C15 D56:F56 I56 J15 I14 D14:H14 D34:E34 G34:I34 D45:E45 G45:I45" evalError="1" formulaRange="1" emptyCellReference="1"/>
    <ignoredError sqref="J49:J50 J11 J51 J6:J10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59" sqref="G5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5"/>
      <c r="C1" s="352" t="s">
        <v>8</v>
      </c>
      <c r="D1" s="354"/>
      <c r="E1" s="354"/>
      <c r="F1" s="354"/>
      <c r="G1" s="345"/>
      <c r="H1" s="352" t="s">
        <v>9</v>
      </c>
      <c r="I1" s="352" t="s">
        <v>10</v>
      </c>
      <c r="J1" s="354"/>
      <c r="K1" s="358" t="s">
        <v>23</v>
      </c>
    </row>
    <row r="2" spans="1:11" ht="15" customHeight="1" thickBot="1" x14ac:dyDescent="0.3">
      <c r="B2" s="175"/>
      <c r="C2" s="353"/>
      <c r="D2" s="355"/>
      <c r="E2" s="355"/>
      <c r="F2" s="355"/>
      <c r="G2" s="346"/>
      <c r="H2" s="353"/>
      <c r="I2" s="353"/>
      <c r="J2" s="355"/>
      <c r="K2" s="359"/>
    </row>
    <row r="3" spans="1:11" ht="14.25" customHeight="1" x14ac:dyDescent="0.25">
      <c r="A3" s="373" t="s">
        <v>61</v>
      </c>
      <c r="B3" s="374" t="s">
        <v>62</v>
      </c>
      <c r="C3" s="368" t="s">
        <v>43</v>
      </c>
      <c r="D3" s="368" t="s">
        <v>44</v>
      </c>
      <c r="E3" s="368" t="s">
        <v>45</v>
      </c>
      <c r="F3" s="360" t="s">
        <v>46</v>
      </c>
      <c r="G3" s="360" t="s">
        <v>63</v>
      </c>
      <c r="H3" s="368" t="s">
        <v>47</v>
      </c>
      <c r="I3" s="368" t="s">
        <v>48</v>
      </c>
      <c r="J3" s="371" t="s">
        <v>49</v>
      </c>
      <c r="K3" s="359"/>
    </row>
    <row r="4" spans="1:11" ht="14.25" customHeight="1" thickBot="1" x14ac:dyDescent="0.3">
      <c r="A4" s="369"/>
      <c r="B4" s="375"/>
      <c r="C4" s="369"/>
      <c r="D4" s="369"/>
      <c r="E4" s="369"/>
      <c r="F4" s="361"/>
      <c r="G4" s="361"/>
      <c r="H4" s="369"/>
      <c r="I4" s="369"/>
      <c r="J4" s="372"/>
      <c r="K4" s="359"/>
    </row>
    <row r="5" spans="1:11" s="61" customFormat="1" ht="14.25" hidden="1" customHeight="1" thickBot="1" x14ac:dyDescent="0.3">
      <c r="A5" s="204"/>
      <c r="B5" s="248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customHeight="1" thickBot="1" x14ac:dyDescent="0.3">
      <c r="A6" s="35"/>
      <c r="B6" s="249"/>
      <c r="C6" s="14"/>
      <c r="D6" s="14"/>
      <c r="E6" s="14"/>
      <c r="F6" s="15"/>
      <c r="G6" s="15"/>
      <c r="H6" s="14"/>
      <c r="I6" s="14"/>
      <c r="J6" s="16"/>
      <c r="K6" s="20">
        <f>SUM(C6:J6)</f>
        <v>0</v>
      </c>
    </row>
    <row r="7" spans="1:11" s="61" customFormat="1" ht="14.25" hidden="1" customHeight="1" thickBot="1" x14ac:dyDescent="0.3">
      <c r="A7" s="35"/>
      <c r="B7" s="249"/>
      <c r="C7" s="14"/>
      <c r="D7" s="14"/>
      <c r="E7" s="14"/>
      <c r="F7" s="15"/>
      <c r="G7" s="15"/>
      <c r="H7" s="14"/>
      <c r="I7" s="14"/>
      <c r="J7" s="16"/>
      <c r="K7" s="20">
        <f t="shared" ref="K7:K9" si="0">SUM(C7:J7)</f>
        <v>0</v>
      </c>
    </row>
    <row r="8" spans="1:11" s="61" customFormat="1" ht="14.25" customHeight="1" thickBot="1" x14ac:dyDescent="0.3">
      <c r="A8" s="35" t="s">
        <v>6</v>
      </c>
      <c r="B8" s="249">
        <v>42278</v>
      </c>
      <c r="C8" s="14">
        <v>6464</v>
      </c>
      <c r="D8" s="14">
        <v>1123</v>
      </c>
      <c r="E8" s="14">
        <v>926</v>
      </c>
      <c r="F8" s="15">
        <v>2187</v>
      </c>
      <c r="G8" s="15"/>
      <c r="H8" s="14">
        <v>948</v>
      </c>
      <c r="I8" s="14">
        <v>1112</v>
      </c>
      <c r="J8" s="16">
        <v>2240</v>
      </c>
      <c r="K8" s="20">
        <f t="shared" si="0"/>
        <v>15000</v>
      </c>
    </row>
    <row r="9" spans="1:11" s="61" customFormat="1" ht="14.25" customHeight="1" thickBot="1" x14ac:dyDescent="0.3">
      <c r="A9" s="35" t="s">
        <v>0</v>
      </c>
      <c r="B9" s="250">
        <v>42279</v>
      </c>
      <c r="C9" s="21">
        <v>5231</v>
      </c>
      <c r="D9" s="21">
        <v>1321</v>
      </c>
      <c r="E9" s="21">
        <v>920</v>
      </c>
      <c r="F9" s="15">
        <v>1819</v>
      </c>
      <c r="G9" s="15"/>
      <c r="H9" s="14">
        <v>823</v>
      </c>
      <c r="I9" s="14">
        <v>926</v>
      </c>
      <c r="J9" s="16">
        <v>1574</v>
      </c>
      <c r="K9" s="20">
        <f t="shared" si="0"/>
        <v>12614</v>
      </c>
    </row>
    <row r="10" spans="1:11" s="61" customFormat="1" ht="14.25" customHeight="1" outlineLevel="1" thickBot="1" x14ac:dyDescent="0.3">
      <c r="A10" s="35" t="s">
        <v>1</v>
      </c>
      <c r="B10" s="251">
        <v>42280</v>
      </c>
      <c r="C10" s="21">
        <v>2010</v>
      </c>
      <c r="D10" s="21">
        <v>1097</v>
      </c>
      <c r="E10" s="21"/>
      <c r="F10" s="22"/>
      <c r="G10" s="22">
        <v>1097</v>
      </c>
      <c r="H10" s="21"/>
      <c r="I10" s="21"/>
      <c r="J10" s="23"/>
      <c r="K10" s="20">
        <f t="shared" ref="K10:K11" si="1">SUM(C10:J10)</f>
        <v>4204</v>
      </c>
    </row>
    <row r="11" spans="1:11" s="61" customFormat="1" ht="14.25" customHeight="1" outlineLevel="1" thickBot="1" x14ac:dyDescent="0.3">
      <c r="A11" s="35" t="s">
        <v>2</v>
      </c>
      <c r="B11" s="249">
        <v>42281</v>
      </c>
      <c r="C11" s="27">
        <v>2096</v>
      </c>
      <c r="D11" s="27">
        <v>963</v>
      </c>
      <c r="E11" s="27"/>
      <c r="F11" s="28"/>
      <c r="G11" s="28">
        <v>963</v>
      </c>
      <c r="H11" s="27"/>
      <c r="I11" s="27"/>
      <c r="J11" s="29"/>
      <c r="K11" s="20">
        <f t="shared" si="1"/>
        <v>4022</v>
      </c>
    </row>
    <row r="12" spans="1:11" s="62" customFormat="1" ht="14.25" customHeight="1" outlineLevel="1" thickBot="1" x14ac:dyDescent="0.3">
      <c r="A12" s="235" t="s">
        <v>25</v>
      </c>
      <c r="B12" s="342" t="s">
        <v>28</v>
      </c>
      <c r="C12" s="143">
        <f>SUM(C5:C11)</f>
        <v>15801</v>
      </c>
      <c r="D12" s="143">
        <f t="shared" ref="D12:K12" si="2">SUM(D5:D11)</f>
        <v>4504</v>
      </c>
      <c r="E12" s="143">
        <f t="shared" si="2"/>
        <v>1846</v>
      </c>
      <c r="F12" s="143">
        <f t="shared" si="2"/>
        <v>4006</v>
      </c>
      <c r="G12" s="143">
        <f>SUM(G5:G11)</f>
        <v>2060</v>
      </c>
      <c r="H12" s="143">
        <f t="shared" si="2"/>
        <v>1771</v>
      </c>
      <c r="I12" s="143">
        <f t="shared" si="2"/>
        <v>2038</v>
      </c>
      <c r="J12" s="143">
        <f t="shared" si="2"/>
        <v>3814</v>
      </c>
      <c r="K12" s="147">
        <f t="shared" si="2"/>
        <v>35840</v>
      </c>
    </row>
    <row r="13" spans="1:11" s="62" customFormat="1" ht="14.25" customHeight="1" outlineLevel="1" thickBot="1" x14ac:dyDescent="0.3">
      <c r="A13" s="135" t="s">
        <v>27</v>
      </c>
      <c r="B13" s="343"/>
      <c r="C13" s="136">
        <f>AVERAGE(C5:C11)</f>
        <v>3950.25</v>
      </c>
      <c r="D13" s="136">
        <f t="shared" ref="D13:K13" si="3">AVERAGE(D5:D11)</f>
        <v>1126</v>
      </c>
      <c r="E13" s="136">
        <f t="shared" si="3"/>
        <v>923</v>
      </c>
      <c r="F13" s="136">
        <f t="shared" si="3"/>
        <v>2003</v>
      </c>
      <c r="G13" s="136">
        <f t="shared" si="3"/>
        <v>1030</v>
      </c>
      <c r="H13" s="136">
        <f t="shared" si="3"/>
        <v>885.5</v>
      </c>
      <c r="I13" s="136">
        <f t="shared" si="3"/>
        <v>1019</v>
      </c>
      <c r="J13" s="136">
        <f t="shared" si="3"/>
        <v>1907</v>
      </c>
      <c r="K13" s="142">
        <f t="shared" si="3"/>
        <v>5973.333333333333</v>
      </c>
    </row>
    <row r="14" spans="1:11" s="62" customFormat="1" ht="14.25" customHeight="1" thickBot="1" x14ac:dyDescent="0.3">
      <c r="A14" s="36" t="s">
        <v>24</v>
      </c>
      <c r="B14" s="343"/>
      <c r="C14" s="37">
        <f t="shared" ref="C14:K14" si="4">SUM(C5:C9)</f>
        <v>11695</v>
      </c>
      <c r="D14" s="37">
        <f t="shared" si="4"/>
        <v>2444</v>
      </c>
      <c r="E14" s="37">
        <f t="shared" si="4"/>
        <v>1846</v>
      </c>
      <c r="F14" s="37">
        <f t="shared" si="4"/>
        <v>4006</v>
      </c>
      <c r="G14" s="37">
        <f t="shared" si="4"/>
        <v>0</v>
      </c>
      <c r="H14" s="37">
        <f t="shared" si="4"/>
        <v>1771</v>
      </c>
      <c r="I14" s="37">
        <f t="shared" si="4"/>
        <v>2038</v>
      </c>
      <c r="J14" s="37">
        <f t="shared" si="4"/>
        <v>3814</v>
      </c>
      <c r="K14" s="41">
        <f t="shared" si="4"/>
        <v>27614</v>
      </c>
    </row>
    <row r="15" spans="1:11" s="62" customFormat="1" ht="14.25" customHeight="1" thickBot="1" x14ac:dyDescent="0.3">
      <c r="A15" s="36" t="s">
        <v>26</v>
      </c>
      <c r="B15" s="343"/>
      <c r="C15" s="43">
        <f t="shared" ref="C15:J15" si="5">AVERAGE(C5:C9)</f>
        <v>5847.5</v>
      </c>
      <c r="D15" s="43">
        <f t="shared" si="5"/>
        <v>1222</v>
      </c>
      <c r="E15" s="43">
        <f t="shared" si="5"/>
        <v>923</v>
      </c>
      <c r="F15" s="43">
        <f t="shared" si="5"/>
        <v>2003</v>
      </c>
      <c r="G15" s="43" t="e">
        <f t="shared" si="5"/>
        <v>#DIV/0!</v>
      </c>
      <c r="H15" s="43">
        <f t="shared" si="5"/>
        <v>885.5</v>
      </c>
      <c r="I15" s="43">
        <f t="shared" si="5"/>
        <v>1019</v>
      </c>
      <c r="J15" s="43">
        <f t="shared" si="5"/>
        <v>1907</v>
      </c>
      <c r="K15" s="48">
        <f>AVERAGE(K5:K9)</f>
        <v>6903.5</v>
      </c>
    </row>
    <row r="16" spans="1:11" s="62" customFormat="1" ht="14.25" customHeight="1" thickBot="1" x14ac:dyDescent="0.3">
      <c r="A16" s="35" t="s">
        <v>3</v>
      </c>
      <c r="B16" s="252">
        <v>42282</v>
      </c>
      <c r="C16" s="14">
        <v>5107</v>
      </c>
      <c r="D16" s="14">
        <v>1597</v>
      </c>
      <c r="E16" s="17">
        <v>907</v>
      </c>
      <c r="F16" s="157">
        <v>2186</v>
      </c>
      <c r="G16" s="20"/>
      <c r="H16" s="14">
        <v>950</v>
      </c>
      <c r="I16" s="14">
        <v>1013</v>
      </c>
      <c r="J16" s="16">
        <v>2230</v>
      </c>
      <c r="K16" s="18">
        <f t="shared" ref="K16:K22" si="6">SUM(C16:J16)</f>
        <v>13990</v>
      </c>
    </row>
    <row r="17" spans="1:11" s="62" customFormat="1" ht="14.25" customHeight="1" thickBot="1" x14ac:dyDescent="0.3">
      <c r="A17" s="35" t="s">
        <v>4</v>
      </c>
      <c r="B17" s="253">
        <v>42283</v>
      </c>
      <c r="C17" s="14">
        <v>5396</v>
      </c>
      <c r="D17" s="14">
        <v>1704</v>
      </c>
      <c r="E17" s="17">
        <v>888</v>
      </c>
      <c r="F17" s="83">
        <v>2248</v>
      </c>
      <c r="G17" s="18"/>
      <c r="H17" s="14">
        <v>978</v>
      </c>
      <c r="I17" s="14">
        <v>1160</v>
      </c>
      <c r="J17" s="16">
        <v>2495</v>
      </c>
      <c r="K17" s="20">
        <f t="shared" si="6"/>
        <v>14869</v>
      </c>
    </row>
    <row r="18" spans="1:11" s="62" customFormat="1" ht="14.25" customHeight="1" thickBot="1" x14ac:dyDescent="0.3">
      <c r="A18" s="35" t="s">
        <v>5</v>
      </c>
      <c r="B18" s="254">
        <v>42284</v>
      </c>
      <c r="C18" s="14">
        <v>5722</v>
      </c>
      <c r="D18" s="14">
        <v>1885</v>
      </c>
      <c r="E18" s="17">
        <v>1030</v>
      </c>
      <c r="F18" s="83">
        <v>2415</v>
      </c>
      <c r="G18" s="18"/>
      <c r="H18" s="14">
        <v>1050</v>
      </c>
      <c r="I18" s="14">
        <v>1110</v>
      </c>
      <c r="J18" s="16">
        <v>2052</v>
      </c>
      <c r="K18" s="20">
        <f>SUM(C18:J18)</f>
        <v>15264</v>
      </c>
    </row>
    <row r="19" spans="1:11" s="62" customFormat="1" ht="14.25" customHeight="1" thickBot="1" x14ac:dyDescent="0.3">
      <c r="A19" s="35" t="s">
        <v>6</v>
      </c>
      <c r="B19" s="254">
        <v>42285</v>
      </c>
      <c r="C19" s="14">
        <v>8582</v>
      </c>
      <c r="D19" s="14">
        <v>2044</v>
      </c>
      <c r="E19" s="17">
        <v>1067</v>
      </c>
      <c r="F19" s="83">
        <v>2534</v>
      </c>
      <c r="G19" s="18"/>
      <c r="H19" s="14">
        <v>1027</v>
      </c>
      <c r="I19" s="14">
        <v>1126</v>
      </c>
      <c r="J19" s="16">
        <v>2195</v>
      </c>
      <c r="K19" s="20">
        <f t="shared" si="6"/>
        <v>18575</v>
      </c>
    </row>
    <row r="20" spans="1:11" s="62" customFormat="1" ht="14.25" customHeight="1" thickBot="1" x14ac:dyDescent="0.3">
      <c r="A20" s="35" t="s">
        <v>0</v>
      </c>
      <c r="B20" s="254">
        <v>42286</v>
      </c>
      <c r="C20" s="21">
        <v>8245</v>
      </c>
      <c r="D20" s="21">
        <v>1810</v>
      </c>
      <c r="E20" s="24">
        <v>877</v>
      </c>
      <c r="F20" s="84">
        <v>2388</v>
      </c>
      <c r="G20" s="18"/>
      <c r="H20" s="14">
        <v>982</v>
      </c>
      <c r="I20" s="14">
        <v>890</v>
      </c>
      <c r="J20" s="16">
        <v>1720</v>
      </c>
      <c r="K20" s="20">
        <f t="shared" si="6"/>
        <v>16912</v>
      </c>
    </row>
    <row r="21" spans="1:11" s="62" customFormat="1" ht="14.25" customHeight="1" outlineLevel="1" thickBot="1" x14ac:dyDescent="0.3">
      <c r="A21" s="35" t="s">
        <v>1</v>
      </c>
      <c r="B21" s="255">
        <v>42287</v>
      </c>
      <c r="C21" s="21">
        <v>7646</v>
      </c>
      <c r="D21" s="21">
        <v>2925</v>
      </c>
      <c r="E21" s="24"/>
      <c r="F21" s="84"/>
      <c r="G21" s="25">
        <v>2925</v>
      </c>
      <c r="H21" s="21"/>
      <c r="I21" s="21"/>
      <c r="J21" s="23"/>
      <c r="K21" s="20">
        <f t="shared" si="6"/>
        <v>13496</v>
      </c>
    </row>
    <row r="22" spans="1:11" s="62" customFormat="1" ht="14.25" customHeight="1" outlineLevel="1" thickBot="1" x14ac:dyDescent="0.3">
      <c r="A22" s="35" t="s">
        <v>2</v>
      </c>
      <c r="B22" s="256">
        <v>42288</v>
      </c>
      <c r="C22" s="162">
        <v>7519</v>
      </c>
      <c r="D22" s="162">
        <v>2167</v>
      </c>
      <c r="E22" s="225"/>
      <c r="F22" s="231"/>
      <c r="G22" s="232">
        <v>2167</v>
      </c>
      <c r="H22" s="27"/>
      <c r="I22" s="27"/>
      <c r="J22" s="29"/>
      <c r="K22" s="86">
        <f t="shared" si="6"/>
        <v>11853</v>
      </c>
    </row>
    <row r="23" spans="1:11" s="62" customFormat="1" ht="14.25" customHeight="1" outlineLevel="1" thickBot="1" x14ac:dyDescent="0.3">
      <c r="A23" s="235" t="s">
        <v>25</v>
      </c>
      <c r="B23" s="342" t="s">
        <v>29</v>
      </c>
      <c r="C23" s="143">
        <f t="shared" ref="C23:K23" si="7">SUM(C16:C22)</f>
        <v>48217</v>
      </c>
      <c r="D23" s="143">
        <f t="shared" si="7"/>
        <v>14132</v>
      </c>
      <c r="E23" s="143">
        <f t="shared" si="7"/>
        <v>4769</v>
      </c>
      <c r="F23" s="143">
        <f t="shared" si="7"/>
        <v>11771</v>
      </c>
      <c r="G23" s="143">
        <f t="shared" si="7"/>
        <v>5092</v>
      </c>
      <c r="H23" s="143">
        <f>SUM(H16:H22)</f>
        <v>4987</v>
      </c>
      <c r="I23" s="143">
        <f t="shared" si="7"/>
        <v>5299</v>
      </c>
      <c r="J23" s="143">
        <f t="shared" si="7"/>
        <v>10692</v>
      </c>
      <c r="K23" s="147">
        <f t="shared" si="7"/>
        <v>104959</v>
      </c>
    </row>
    <row r="24" spans="1:11" s="62" customFormat="1" ht="14.25" customHeight="1" outlineLevel="1" thickBot="1" x14ac:dyDescent="0.3">
      <c r="A24" s="135" t="s">
        <v>27</v>
      </c>
      <c r="B24" s="343"/>
      <c r="C24" s="136">
        <f t="shared" ref="C24:K24" si="8">AVERAGE(C16:C22)</f>
        <v>6888.1428571428569</v>
      </c>
      <c r="D24" s="136">
        <f t="shared" si="8"/>
        <v>2018.8571428571429</v>
      </c>
      <c r="E24" s="136">
        <f t="shared" si="8"/>
        <v>953.8</v>
      </c>
      <c r="F24" s="136">
        <f t="shared" si="8"/>
        <v>2354.1999999999998</v>
      </c>
      <c r="G24" s="136">
        <f t="shared" si="8"/>
        <v>2546</v>
      </c>
      <c r="H24" s="136">
        <f t="shared" si="8"/>
        <v>997.4</v>
      </c>
      <c r="I24" s="136">
        <f t="shared" si="8"/>
        <v>1059.8</v>
      </c>
      <c r="J24" s="136">
        <f t="shared" si="8"/>
        <v>2138.4</v>
      </c>
      <c r="K24" s="142">
        <f t="shared" si="8"/>
        <v>14994.142857142857</v>
      </c>
    </row>
    <row r="25" spans="1:11" s="62" customFormat="1" ht="14.25" customHeight="1" thickBot="1" x14ac:dyDescent="0.3">
      <c r="A25" s="36" t="s">
        <v>24</v>
      </c>
      <c r="B25" s="343"/>
      <c r="C25" s="37">
        <f t="shared" ref="C25:K25" si="9">SUM(C16:C20)</f>
        <v>33052</v>
      </c>
      <c r="D25" s="37">
        <f t="shared" si="9"/>
        <v>9040</v>
      </c>
      <c r="E25" s="37">
        <f t="shared" si="9"/>
        <v>4769</v>
      </c>
      <c r="F25" s="37">
        <f t="shared" si="9"/>
        <v>11771</v>
      </c>
      <c r="G25" s="37">
        <f t="shared" si="9"/>
        <v>0</v>
      </c>
      <c r="H25" s="37">
        <f t="shared" si="9"/>
        <v>4987</v>
      </c>
      <c r="I25" s="37">
        <f t="shared" si="9"/>
        <v>5299</v>
      </c>
      <c r="J25" s="37">
        <f t="shared" si="9"/>
        <v>10692</v>
      </c>
      <c r="K25" s="41">
        <f t="shared" si="9"/>
        <v>79610</v>
      </c>
    </row>
    <row r="26" spans="1:11" s="62" customFormat="1" ht="14.25" customHeight="1" thickBot="1" x14ac:dyDescent="0.3">
      <c r="A26" s="36" t="s">
        <v>26</v>
      </c>
      <c r="B26" s="344"/>
      <c r="C26" s="43">
        <f t="shared" ref="C26:K26" si="10">AVERAGE(C16:C20)</f>
        <v>6610.4</v>
      </c>
      <c r="D26" s="43">
        <f t="shared" si="10"/>
        <v>1808</v>
      </c>
      <c r="E26" s="43">
        <f t="shared" si="10"/>
        <v>953.8</v>
      </c>
      <c r="F26" s="43">
        <f t="shared" si="10"/>
        <v>2354.1999999999998</v>
      </c>
      <c r="G26" s="43" t="e">
        <f t="shared" si="10"/>
        <v>#DIV/0!</v>
      </c>
      <c r="H26" s="43">
        <v>893</v>
      </c>
      <c r="I26" s="43">
        <f t="shared" si="10"/>
        <v>1059.8</v>
      </c>
      <c r="J26" s="43">
        <f t="shared" si="10"/>
        <v>2138.4</v>
      </c>
      <c r="K26" s="48">
        <f t="shared" si="10"/>
        <v>15922</v>
      </c>
    </row>
    <row r="27" spans="1:11" s="62" customFormat="1" ht="14.25" customHeight="1" thickBot="1" x14ac:dyDescent="0.3">
      <c r="A27" s="35" t="s">
        <v>3</v>
      </c>
      <c r="B27" s="257">
        <v>42289</v>
      </c>
      <c r="C27" s="14">
        <v>4989</v>
      </c>
      <c r="D27" s="14">
        <v>1489</v>
      </c>
      <c r="E27" s="14">
        <v>607</v>
      </c>
      <c r="F27" s="15">
        <v>1868</v>
      </c>
      <c r="G27" s="15"/>
      <c r="H27" s="14">
        <v>877</v>
      </c>
      <c r="I27" s="14">
        <v>734</v>
      </c>
      <c r="J27" s="16">
        <v>1438</v>
      </c>
      <c r="K27" s="18">
        <f t="shared" ref="K27:K32" si="11">SUM(C27:J27)</f>
        <v>12002</v>
      </c>
    </row>
    <row r="28" spans="1:11" s="62" customFormat="1" ht="14.25" customHeight="1" thickBot="1" x14ac:dyDescent="0.3">
      <c r="A28" s="35" t="s">
        <v>4</v>
      </c>
      <c r="B28" s="258">
        <v>42290</v>
      </c>
      <c r="C28" s="14">
        <v>5808</v>
      </c>
      <c r="D28" s="14">
        <v>1691</v>
      </c>
      <c r="E28" s="14">
        <v>977</v>
      </c>
      <c r="F28" s="15">
        <v>2318</v>
      </c>
      <c r="G28" s="15"/>
      <c r="H28" s="14">
        <v>975</v>
      </c>
      <c r="I28" s="14">
        <v>1117</v>
      </c>
      <c r="J28" s="16">
        <v>2277</v>
      </c>
      <c r="K28" s="20">
        <f t="shared" si="11"/>
        <v>15163</v>
      </c>
    </row>
    <row r="29" spans="1:11" s="62" customFormat="1" ht="14.25" customHeight="1" thickBot="1" x14ac:dyDescent="0.3">
      <c r="A29" s="35" t="s">
        <v>5</v>
      </c>
      <c r="B29" s="259">
        <v>42291</v>
      </c>
      <c r="C29" s="14">
        <v>5797</v>
      </c>
      <c r="D29" s="14">
        <v>1833</v>
      </c>
      <c r="E29" s="14">
        <v>947</v>
      </c>
      <c r="F29" s="15">
        <v>2322</v>
      </c>
      <c r="G29" s="15"/>
      <c r="H29" s="14">
        <v>1043</v>
      </c>
      <c r="I29" s="14">
        <v>1093</v>
      </c>
      <c r="J29" s="16">
        <v>2244</v>
      </c>
      <c r="K29" s="20">
        <f t="shared" si="11"/>
        <v>15279</v>
      </c>
    </row>
    <row r="30" spans="1:11" s="62" customFormat="1" ht="14.25" customHeight="1" thickBot="1" x14ac:dyDescent="0.3">
      <c r="A30" s="35" t="s">
        <v>6</v>
      </c>
      <c r="B30" s="259">
        <v>42292</v>
      </c>
      <c r="C30" s="14">
        <v>5999</v>
      </c>
      <c r="D30" s="14">
        <v>1835</v>
      </c>
      <c r="E30" s="14">
        <v>835</v>
      </c>
      <c r="F30" s="15">
        <v>2248</v>
      </c>
      <c r="G30" s="15"/>
      <c r="H30" s="14">
        <v>820</v>
      </c>
      <c r="I30" s="14">
        <v>1148</v>
      </c>
      <c r="J30" s="16">
        <v>2269</v>
      </c>
      <c r="K30" s="20">
        <f t="shared" si="11"/>
        <v>15154</v>
      </c>
    </row>
    <row r="31" spans="1:11" s="62" customFormat="1" ht="14.25" customHeight="1" thickBot="1" x14ac:dyDescent="0.3">
      <c r="A31" s="35" t="s">
        <v>0</v>
      </c>
      <c r="B31" s="260">
        <v>42293</v>
      </c>
      <c r="C31" s="21">
        <v>5761</v>
      </c>
      <c r="D31" s="21">
        <v>1656</v>
      </c>
      <c r="E31" s="21">
        <v>905</v>
      </c>
      <c r="F31" s="15">
        <v>2304</v>
      </c>
      <c r="G31" s="15"/>
      <c r="H31" s="14">
        <v>903</v>
      </c>
      <c r="I31" s="14">
        <v>992</v>
      </c>
      <c r="J31" s="16">
        <v>1833</v>
      </c>
      <c r="K31" s="20">
        <f t="shared" si="11"/>
        <v>14354</v>
      </c>
    </row>
    <row r="32" spans="1:11" s="62" customFormat="1" ht="14.25" customHeight="1" outlineLevel="1" thickBot="1" x14ac:dyDescent="0.3">
      <c r="A32" s="35" t="s">
        <v>1</v>
      </c>
      <c r="B32" s="260">
        <v>42294</v>
      </c>
      <c r="C32" s="21">
        <v>4187</v>
      </c>
      <c r="D32" s="21">
        <v>2260</v>
      </c>
      <c r="E32" s="21"/>
      <c r="F32" s="22"/>
      <c r="G32" s="22">
        <v>2260</v>
      </c>
      <c r="H32" s="21"/>
      <c r="I32" s="21"/>
      <c r="J32" s="23"/>
      <c r="K32" s="20">
        <f t="shared" si="11"/>
        <v>8707</v>
      </c>
    </row>
    <row r="33" spans="1:12" s="62" customFormat="1" ht="14.25" customHeight="1" outlineLevel="1" thickBot="1" x14ac:dyDescent="0.3">
      <c r="A33" s="35" t="s">
        <v>2</v>
      </c>
      <c r="B33" s="261">
        <v>42295</v>
      </c>
      <c r="C33" s="27">
        <v>2911</v>
      </c>
      <c r="D33" s="27">
        <v>1260</v>
      </c>
      <c r="E33" s="27"/>
      <c r="F33" s="28"/>
      <c r="G33" s="28">
        <v>1260</v>
      </c>
      <c r="H33" s="27"/>
      <c r="I33" s="27"/>
      <c r="J33" s="29"/>
      <c r="K33" s="20">
        <f t="shared" ref="K33" si="12">SUM(C33:J33)</f>
        <v>5431</v>
      </c>
    </row>
    <row r="34" spans="1:12" s="62" customFormat="1" ht="14.25" customHeight="1" outlineLevel="1" thickBot="1" x14ac:dyDescent="0.3">
      <c r="A34" s="235" t="s">
        <v>25</v>
      </c>
      <c r="B34" s="342" t="s">
        <v>30</v>
      </c>
      <c r="C34" s="143">
        <f>SUM(C27:C33)</f>
        <v>35452</v>
      </c>
      <c r="D34" s="143">
        <f t="shared" ref="D34:K34" si="13">SUM(D27:D33)</f>
        <v>12024</v>
      </c>
      <c r="E34" s="143">
        <f t="shared" si="13"/>
        <v>4271</v>
      </c>
      <c r="F34" s="143">
        <f t="shared" si="13"/>
        <v>11060</v>
      </c>
      <c r="G34" s="143">
        <f t="shared" si="13"/>
        <v>3520</v>
      </c>
      <c r="H34" s="143">
        <f t="shared" si="13"/>
        <v>4618</v>
      </c>
      <c r="I34" s="143">
        <f t="shared" si="13"/>
        <v>5084</v>
      </c>
      <c r="J34" s="143">
        <f t="shared" si="13"/>
        <v>10061</v>
      </c>
      <c r="K34" s="147">
        <f t="shared" si="13"/>
        <v>86090</v>
      </c>
    </row>
    <row r="35" spans="1:12" s="62" customFormat="1" ht="14.25" customHeight="1" outlineLevel="1" thickBot="1" x14ac:dyDescent="0.3">
      <c r="A35" s="135" t="s">
        <v>27</v>
      </c>
      <c r="B35" s="343"/>
      <c r="C35" s="136">
        <f>AVERAGE(C27:C33)</f>
        <v>5064.5714285714284</v>
      </c>
      <c r="D35" s="136">
        <f t="shared" ref="D35:K35" si="14">AVERAGE(D27:D33)</f>
        <v>1717.7142857142858</v>
      </c>
      <c r="E35" s="136">
        <f t="shared" si="14"/>
        <v>854.2</v>
      </c>
      <c r="F35" s="136">
        <f t="shared" si="14"/>
        <v>2212</v>
      </c>
      <c r="G35" s="136">
        <f t="shared" si="14"/>
        <v>1760</v>
      </c>
      <c r="H35" s="136">
        <f t="shared" si="14"/>
        <v>923.6</v>
      </c>
      <c r="I35" s="136">
        <f t="shared" si="14"/>
        <v>1016.8</v>
      </c>
      <c r="J35" s="136">
        <f t="shared" si="14"/>
        <v>2012.2</v>
      </c>
      <c r="K35" s="142">
        <f t="shared" si="14"/>
        <v>12298.571428571429</v>
      </c>
    </row>
    <row r="36" spans="1:12" s="62" customFormat="1" ht="14.25" customHeight="1" thickBot="1" x14ac:dyDescent="0.3">
      <c r="A36" s="36" t="s">
        <v>24</v>
      </c>
      <c r="B36" s="343"/>
      <c r="C36" s="37">
        <f>SUM(C27:C31)</f>
        <v>28354</v>
      </c>
      <c r="D36" s="37">
        <f>SUM(D27:D31)</f>
        <v>8504</v>
      </c>
      <c r="E36" s="37">
        <f t="shared" ref="E36:K36" si="15">SUM(E27:E31)</f>
        <v>4271</v>
      </c>
      <c r="F36" s="37">
        <f t="shared" si="15"/>
        <v>11060</v>
      </c>
      <c r="G36" s="37">
        <f t="shared" si="15"/>
        <v>0</v>
      </c>
      <c r="H36" s="37">
        <f t="shared" si="15"/>
        <v>4618</v>
      </c>
      <c r="I36" s="37">
        <f t="shared" si="15"/>
        <v>5084</v>
      </c>
      <c r="J36" s="37">
        <f t="shared" si="15"/>
        <v>10061</v>
      </c>
      <c r="K36" s="41">
        <f t="shared" si="15"/>
        <v>71952</v>
      </c>
    </row>
    <row r="37" spans="1:12" s="62" customFormat="1" ht="14.25" customHeight="1" thickBot="1" x14ac:dyDescent="0.3">
      <c r="A37" s="36" t="s">
        <v>26</v>
      </c>
      <c r="B37" s="344"/>
      <c r="C37" s="43">
        <f>AVERAGE(C27:C31)</f>
        <v>5670.8</v>
      </c>
      <c r="D37" s="43">
        <f>AVERAGE(D27:D31)</f>
        <v>1700.8</v>
      </c>
      <c r="E37" s="43">
        <f t="shared" ref="E37:K37" si="16">AVERAGE(E27:E31)</f>
        <v>854.2</v>
      </c>
      <c r="F37" s="43">
        <f t="shared" si="16"/>
        <v>2212</v>
      </c>
      <c r="G37" s="43" t="e">
        <f t="shared" si="16"/>
        <v>#DIV/0!</v>
      </c>
      <c r="H37" s="43">
        <f t="shared" si="16"/>
        <v>923.6</v>
      </c>
      <c r="I37" s="43">
        <f t="shared" si="16"/>
        <v>1016.8</v>
      </c>
      <c r="J37" s="43">
        <f t="shared" si="16"/>
        <v>2012.2</v>
      </c>
      <c r="K37" s="48">
        <f t="shared" si="16"/>
        <v>14390.4</v>
      </c>
    </row>
    <row r="38" spans="1:12" s="62" customFormat="1" ht="14.25" customHeight="1" thickBot="1" x14ac:dyDescent="0.3">
      <c r="A38" s="35" t="s">
        <v>3</v>
      </c>
      <c r="B38" s="262">
        <v>42296</v>
      </c>
      <c r="C38" s="14">
        <v>5080</v>
      </c>
      <c r="D38" s="14">
        <v>1593</v>
      </c>
      <c r="E38" s="17">
        <v>1010</v>
      </c>
      <c r="F38" s="157">
        <v>2146</v>
      </c>
      <c r="G38" s="20"/>
      <c r="H38" s="14">
        <v>969</v>
      </c>
      <c r="I38" s="14">
        <v>1137</v>
      </c>
      <c r="J38" s="16">
        <v>2179</v>
      </c>
      <c r="K38" s="18">
        <f t="shared" ref="K38:K44" si="17">SUM(C38:J38)</f>
        <v>14114</v>
      </c>
    </row>
    <row r="39" spans="1:12" s="62" customFormat="1" ht="14.25" customHeight="1" thickBot="1" x14ac:dyDescent="0.3">
      <c r="A39" s="35" t="s">
        <v>4</v>
      </c>
      <c r="B39" s="263">
        <v>42297</v>
      </c>
      <c r="C39" s="14">
        <v>5580</v>
      </c>
      <c r="D39" s="14">
        <v>1906</v>
      </c>
      <c r="E39" s="17">
        <v>995</v>
      </c>
      <c r="F39" s="83">
        <v>2231</v>
      </c>
      <c r="G39" s="18"/>
      <c r="H39" s="14">
        <v>972</v>
      </c>
      <c r="I39" s="14">
        <v>1111</v>
      </c>
      <c r="J39" s="16">
        <v>2294</v>
      </c>
      <c r="K39" s="20">
        <f t="shared" si="17"/>
        <v>15089</v>
      </c>
    </row>
    <row r="40" spans="1:12" s="62" customFormat="1" ht="14.25" customHeight="1" thickBot="1" x14ac:dyDescent="0.3">
      <c r="A40" s="35" t="s">
        <v>5</v>
      </c>
      <c r="B40" s="264">
        <v>42298</v>
      </c>
      <c r="C40" s="14">
        <v>6450</v>
      </c>
      <c r="D40" s="14">
        <v>1814</v>
      </c>
      <c r="E40" s="17">
        <v>955</v>
      </c>
      <c r="F40" s="83">
        <v>2353</v>
      </c>
      <c r="G40" s="18"/>
      <c r="H40" s="14">
        <v>1033</v>
      </c>
      <c r="I40" s="14">
        <v>1109</v>
      </c>
      <c r="J40" s="16">
        <v>2214</v>
      </c>
      <c r="K40" s="20">
        <f t="shared" si="17"/>
        <v>15928</v>
      </c>
    </row>
    <row r="41" spans="1:12" s="62" customFormat="1" ht="14.25" customHeight="1" thickBot="1" x14ac:dyDescent="0.3">
      <c r="A41" s="35" t="s">
        <v>6</v>
      </c>
      <c r="B41" s="263">
        <v>42299</v>
      </c>
      <c r="C41" s="14">
        <v>6358</v>
      </c>
      <c r="D41" s="14">
        <v>1883</v>
      </c>
      <c r="E41" s="17">
        <v>945</v>
      </c>
      <c r="F41" s="83">
        <v>2461</v>
      </c>
      <c r="G41" s="18"/>
      <c r="H41" s="14">
        <v>1082</v>
      </c>
      <c r="I41" s="14">
        <v>1077</v>
      </c>
      <c r="J41" s="16">
        <v>2214</v>
      </c>
      <c r="K41" s="20">
        <f t="shared" si="17"/>
        <v>16020</v>
      </c>
    </row>
    <row r="42" spans="1:12" s="62" customFormat="1" ht="14.25" customHeight="1" thickBot="1" x14ac:dyDescent="0.3">
      <c r="A42" s="35" t="s">
        <v>0</v>
      </c>
      <c r="B42" s="264">
        <v>42300</v>
      </c>
      <c r="C42" s="21">
        <v>6214</v>
      </c>
      <c r="D42" s="21">
        <v>1639</v>
      </c>
      <c r="E42" s="24">
        <v>844</v>
      </c>
      <c r="F42" s="84">
        <v>2406</v>
      </c>
      <c r="G42" s="18"/>
      <c r="H42" s="14">
        <v>938</v>
      </c>
      <c r="I42" s="14">
        <v>964</v>
      </c>
      <c r="J42" s="16">
        <v>1919</v>
      </c>
      <c r="K42" s="20">
        <f t="shared" si="17"/>
        <v>14924</v>
      </c>
    </row>
    <row r="43" spans="1:12" s="62" customFormat="1" ht="14.25" customHeight="1" outlineLevel="1" thickBot="1" x14ac:dyDescent="0.3">
      <c r="A43" s="35" t="s">
        <v>1</v>
      </c>
      <c r="B43" s="263">
        <v>42301</v>
      </c>
      <c r="C43" s="21">
        <v>4092</v>
      </c>
      <c r="D43" s="21">
        <v>2552</v>
      </c>
      <c r="E43" s="21"/>
      <c r="F43" s="84"/>
      <c r="G43" s="25">
        <v>2552</v>
      </c>
      <c r="H43" s="21"/>
      <c r="I43" s="21"/>
      <c r="J43" s="23"/>
      <c r="K43" s="20">
        <f t="shared" si="17"/>
        <v>9196</v>
      </c>
      <c r="L43" s="161"/>
    </row>
    <row r="44" spans="1:12" s="62" customFormat="1" ht="14.25" customHeight="1" outlineLevel="1" thickBot="1" x14ac:dyDescent="0.3">
      <c r="A44" s="35" t="s">
        <v>2</v>
      </c>
      <c r="B44" s="264">
        <v>42302</v>
      </c>
      <c r="C44" s="27">
        <v>2406</v>
      </c>
      <c r="D44" s="27">
        <v>1129</v>
      </c>
      <c r="E44" s="27"/>
      <c r="F44" s="85"/>
      <c r="G44" s="76">
        <v>1129</v>
      </c>
      <c r="H44" s="27"/>
      <c r="I44" s="27"/>
      <c r="J44" s="29"/>
      <c r="K44" s="86">
        <f t="shared" si="17"/>
        <v>4664</v>
      </c>
      <c r="L44" s="161"/>
    </row>
    <row r="45" spans="1:12" s="62" customFormat="1" ht="14.25" customHeight="1" outlineLevel="1" thickBot="1" x14ac:dyDescent="0.3">
      <c r="A45" s="235" t="s">
        <v>25</v>
      </c>
      <c r="B45" s="342" t="s">
        <v>31</v>
      </c>
      <c r="C45" s="143">
        <f t="shared" ref="C45:K45" si="18">SUM(C38:C44)</f>
        <v>36180</v>
      </c>
      <c r="D45" s="143">
        <f t="shared" si="18"/>
        <v>12516</v>
      </c>
      <c r="E45" s="143">
        <f t="shared" si="18"/>
        <v>4749</v>
      </c>
      <c r="F45" s="143">
        <f t="shared" si="18"/>
        <v>11597</v>
      </c>
      <c r="G45" s="143">
        <f t="shared" si="18"/>
        <v>3681</v>
      </c>
      <c r="H45" s="143">
        <f t="shared" si="18"/>
        <v>4994</v>
      </c>
      <c r="I45" s="143">
        <f t="shared" si="18"/>
        <v>5398</v>
      </c>
      <c r="J45" s="143">
        <f t="shared" si="18"/>
        <v>10820</v>
      </c>
      <c r="K45" s="147">
        <f t="shared" si="18"/>
        <v>89935</v>
      </c>
    </row>
    <row r="46" spans="1:12" s="62" customFormat="1" ht="14.25" customHeight="1" outlineLevel="1" thickBot="1" x14ac:dyDescent="0.3">
      <c r="A46" s="135" t="s">
        <v>27</v>
      </c>
      <c r="B46" s="343"/>
      <c r="C46" s="136">
        <f t="shared" ref="C46:K46" si="19">AVERAGE(C38:C44)</f>
        <v>5168.5714285714284</v>
      </c>
      <c r="D46" s="136">
        <f t="shared" si="19"/>
        <v>1788</v>
      </c>
      <c r="E46" s="136">
        <f t="shared" si="19"/>
        <v>949.8</v>
      </c>
      <c r="F46" s="136">
        <f t="shared" si="19"/>
        <v>2319.4</v>
      </c>
      <c r="G46" s="136">
        <f t="shared" si="19"/>
        <v>1840.5</v>
      </c>
      <c r="H46" s="136">
        <f t="shared" si="19"/>
        <v>998.8</v>
      </c>
      <c r="I46" s="136">
        <f t="shared" si="19"/>
        <v>1079.5999999999999</v>
      </c>
      <c r="J46" s="136">
        <f t="shared" si="19"/>
        <v>2164</v>
      </c>
      <c r="K46" s="142">
        <f t="shared" si="19"/>
        <v>12847.857142857143</v>
      </c>
    </row>
    <row r="47" spans="1:12" s="62" customFormat="1" ht="14.25" customHeight="1" thickBot="1" x14ac:dyDescent="0.3">
      <c r="A47" s="36" t="s">
        <v>24</v>
      </c>
      <c r="B47" s="343"/>
      <c r="C47" s="37">
        <f t="shared" ref="C47:K47" si="20">SUM(C38:C42)</f>
        <v>29682</v>
      </c>
      <c r="D47" s="37">
        <f t="shared" si="20"/>
        <v>8835</v>
      </c>
      <c r="E47" s="37">
        <f t="shared" si="20"/>
        <v>4749</v>
      </c>
      <c r="F47" s="37">
        <f t="shared" si="20"/>
        <v>11597</v>
      </c>
      <c r="G47" s="37">
        <f t="shared" si="20"/>
        <v>0</v>
      </c>
      <c r="H47" s="37">
        <f t="shared" si="20"/>
        <v>4994</v>
      </c>
      <c r="I47" s="37">
        <f t="shared" si="20"/>
        <v>5398</v>
      </c>
      <c r="J47" s="37">
        <f t="shared" si="20"/>
        <v>10820</v>
      </c>
      <c r="K47" s="41">
        <f t="shared" si="20"/>
        <v>76075</v>
      </c>
    </row>
    <row r="48" spans="1:12" s="62" customFormat="1" ht="14.25" customHeight="1" thickBot="1" x14ac:dyDescent="0.3">
      <c r="A48" s="36" t="s">
        <v>26</v>
      </c>
      <c r="B48" s="344"/>
      <c r="C48" s="43">
        <f t="shared" ref="C48:K48" si="21">AVERAGE(C38:C42)</f>
        <v>5936.4</v>
      </c>
      <c r="D48" s="43">
        <f t="shared" si="21"/>
        <v>1767</v>
      </c>
      <c r="E48" s="43">
        <f t="shared" si="21"/>
        <v>949.8</v>
      </c>
      <c r="F48" s="43">
        <f t="shared" si="21"/>
        <v>2319.4</v>
      </c>
      <c r="G48" s="43" t="e">
        <f t="shared" si="21"/>
        <v>#DIV/0!</v>
      </c>
      <c r="H48" s="43">
        <f t="shared" si="21"/>
        <v>998.8</v>
      </c>
      <c r="I48" s="43">
        <f t="shared" si="21"/>
        <v>1079.5999999999999</v>
      </c>
      <c r="J48" s="43">
        <f t="shared" si="21"/>
        <v>2164</v>
      </c>
      <c r="K48" s="48">
        <f t="shared" si="21"/>
        <v>15215</v>
      </c>
    </row>
    <row r="49" spans="1:11" s="62" customFormat="1" ht="14.25" customHeight="1" thickBot="1" x14ac:dyDescent="0.3">
      <c r="A49" s="35" t="s">
        <v>3</v>
      </c>
      <c r="B49" s="265">
        <v>42303</v>
      </c>
      <c r="C49" s="20">
        <v>5298</v>
      </c>
      <c r="D49" s="212">
        <v>1702</v>
      </c>
      <c r="E49" s="14">
        <v>984</v>
      </c>
      <c r="F49" s="15">
        <v>2260</v>
      </c>
      <c r="G49" s="15"/>
      <c r="H49" s="14">
        <v>1086</v>
      </c>
      <c r="I49" s="14">
        <v>814</v>
      </c>
      <c r="J49" s="213">
        <v>2301</v>
      </c>
      <c r="K49" s="18">
        <f>SUM(C49:J49)</f>
        <v>14445</v>
      </c>
    </row>
    <row r="50" spans="1:11" s="62" customFormat="1" ht="14.25" customHeight="1" thickBot="1" x14ac:dyDescent="0.3">
      <c r="A50" s="35" t="s">
        <v>4</v>
      </c>
      <c r="B50" s="266">
        <v>42304</v>
      </c>
      <c r="C50" s="18">
        <v>5556</v>
      </c>
      <c r="D50" s="191">
        <v>1755</v>
      </c>
      <c r="E50" s="14">
        <v>881</v>
      </c>
      <c r="F50" s="15">
        <v>2332</v>
      </c>
      <c r="G50" s="15"/>
      <c r="H50" s="14">
        <v>1032</v>
      </c>
      <c r="I50" s="14">
        <v>1195</v>
      </c>
      <c r="J50" s="16">
        <v>2038</v>
      </c>
      <c r="K50" s="78">
        <f t="shared" ref="K50:K55" si="22">SUM(C50:J50)</f>
        <v>14789</v>
      </c>
    </row>
    <row r="51" spans="1:11" s="62" customFormat="1" ht="14.25" customHeight="1" x14ac:dyDescent="0.25">
      <c r="A51" s="35" t="s">
        <v>5</v>
      </c>
      <c r="B51" s="265">
        <v>42305</v>
      </c>
      <c r="C51" s="18">
        <v>4904</v>
      </c>
      <c r="D51" s="191">
        <v>1639</v>
      </c>
      <c r="E51" s="14">
        <v>931</v>
      </c>
      <c r="F51" s="15">
        <v>2095</v>
      </c>
      <c r="G51" s="15"/>
      <c r="H51" s="14">
        <v>1029</v>
      </c>
      <c r="I51" s="14">
        <v>1042</v>
      </c>
      <c r="J51" s="16">
        <v>2058</v>
      </c>
      <c r="K51" s="18">
        <f t="shared" si="22"/>
        <v>13698</v>
      </c>
    </row>
    <row r="52" spans="1:11" s="62" customFormat="1" ht="14.25" customHeight="1" x14ac:dyDescent="0.25">
      <c r="A52" s="35" t="s">
        <v>6</v>
      </c>
      <c r="B52" s="266">
        <v>42306</v>
      </c>
      <c r="C52" s="25">
        <v>6081</v>
      </c>
      <c r="D52" s="191">
        <v>1879</v>
      </c>
      <c r="E52" s="14">
        <v>885</v>
      </c>
      <c r="F52" s="15">
        <v>2507</v>
      </c>
      <c r="G52" s="15"/>
      <c r="H52" s="14">
        <v>970</v>
      </c>
      <c r="I52" s="14">
        <v>1089</v>
      </c>
      <c r="J52" s="16">
        <v>2238</v>
      </c>
      <c r="K52" s="18">
        <f t="shared" si="22"/>
        <v>15649</v>
      </c>
    </row>
    <row r="53" spans="1:11" s="62" customFormat="1" ht="14.25" customHeight="1" x14ac:dyDescent="0.25">
      <c r="A53" s="35" t="s">
        <v>0</v>
      </c>
      <c r="B53" s="265">
        <v>42307</v>
      </c>
      <c r="C53" s="14">
        <v>6084</v>
      </c>
      <c r="D53" s="14">
        <v>1681</v>
      </c>
      <c r="E53" s="21">
        <v>811</v>
      </c>
      <c r="F53" s="15">
        <v>3172</v>
      </c>
      <c r="G53" s="15"/>
      <c r="H53" s="14">
        <v>1001</v>
      </c>
      <c r="I53" s="14">
        <v>926</v>
      </c>
      <c r="J53" s="16">
        <v>1699</v>
      </c>
      <c r="K53" s="18">
        <f t="shared" si="22"/>
        <v>15374</v>
      </c>
    </row>
    <row r="54" spans="1:11" s="62" customFormat="1" ht="14.25" customHeight="1" outlineLevel="1" thickBot="1" x14ac:dyDescent="0.3">
      <c r="A54" s="35" t="s">
        <v>1</v>
      </c>
      <c r="B54" s="266">
        <v>42308</v>
      </c>
      <c r="C54" s="21">
        <v>3642</v>
      </c>
      <c r="D54" s="21">
        <v>2560</v>
      </c>
      <c r="E54" s="21"/>
      <c r="F54" s="22"/>
      <c r="G54" s="22">
        <v>2560</v>
      </c>
      <c r="H54" s="21"/>
      <c r="I54" s="21"/>
      <c r="J54" s="23"/>
      <c r="K54" s="18">
        <f t="shared" si="22"/>
        <v>8762</v>
      </c>
    </row>
    <row r="55" spans="1:11" s="62" customFormat="1" ht="14.25" hidden="1" customHeight="1" outlineLevel="1" thickBot="1" x14ac:dyDescent="0.3">
      <c r="A55" s="201"/>
      <c r="B55" s="264"/>
      <c r="C55" s="27"/>
      <c r="D55" s="27"/>
      <c r="E55" s="27"/>
      <c r="F55" s="28"/>
      <c r="G55" s="28"/>
      <c r="H55" s="27"/>
      <c r="I55" s="27"/>
      <c r="J55" s="29"/>
      <c r="K55" s="18">
        <f t="shared" si="22"/>
        <v>0</v>
      </c>
    </row>
    <row r="56" spans="1:11" s="62" customFormat="1" ht="14.25" customHeight="1" outlineLevel="1" thickBot="1" x14ac:dyDescent="0.3">
      <c r="A56" s="235" t="s">
        <v>25</v>
      </c>
      <c r="B56" s="342" t="s">
        <v>32</v>
      </c>
      <c r="C56" s="143">
        <f>SUM(C49:C55)</f>
        <v>31565</v>
      </c>
      <c r="D56" s="143">
        <f t="shared" ref="D56:K56" si="23">SUM(D49:D55)</f>
        <v>11216</v>
      </c>
      <c r="E56" s="143">
        <f t="shared" si="23"/>
        <v>4492</v>
      </c>
      <c r="F56" s="143">
        <f t="shared" si="23"/>
        <v>12366</v>
      </c>
      <c r="G56" s="143">
        <f t="shared" si="23"/>
        <v>2560</v>
      </c>
      <c r="H56" s="143">
        <f t="shared" si="23"/>
        <v>5118</v>
      </c>
      <c r="I56" s="143">
        <f t="shared" si="23"/>
        <v>5066</v>
      </c>
      <c r="J56" s="143">
        <f t="shared" si="23"/>
        <v>10334</v>
      </c>
      <c r="K56" s="143">
        <f t="shared" si="23"/>
        <v>82717</v>
      </c>
    </row>
    <row r="57" spans="1:11" s="62" customFormat="1" ht="14.25" customHeight="1" outlineLevel="1" thickBot="1" x14ac:dyDescent="0.3">
      <c r="A57" s="135" t="s">
        <v>27</v>
      </c>
      <c r="B57" s="343"/>
      <c r="C57" s="136">
        <f t="shared" ref="C57" si="24">AVERAGE(C49:C55)</f>
        <v>5260.833333333333</v>
      </c>
      <c r="D57" s="136">
        <f t="shared" ref="D57:K57" si="25">AVERAGE(D49:D55)</f>
        <v>1869.3333333333333</v>
      </c>
      <c r="E57" s="136">
        <f t="shared" si="25"/>
        <v>898.4</v>
      </c>
      <c r="F57" s="136">
        <f t="shared" si="25"/>
        <v>2473.1999999999998</v>
      </c>
      <c r="G57" s="136">
        <f t="shared" si="25"/>
        <v>2560</v>
      </c>
      <c r="H57" s="136">
        <f t="shared" si="25"/>
        <v>1023.6</v>
      </c>
      <c r="I57" s="136">
        <f t="shared" si="25"/>
        <v>1013.2</v>
      </c>
      <c r="J57" s="136">
        <f t="shared" si="25"/>
        <v>2066.8000000000002</v>
      </c>
      <c r="K57" s="136">
        <f t="shared" si="25"/>
        <v>11816.714285714286</v>
      </c>
    </row>
    <row r="58" spans="1:11" s="62" customFormat="1" ht="14.25" customHeight="1" thickBot="1" x14ac:dyDescent="0.3">
      <c r="A58" s="36" t="s">
        <v>24</v>
      </c>
      <c r="B58" s="343"/>
      <c r="C58" s="37">
        <f t="shared" ref="C58" si="26">SUM(C49:C53)</f>
        <v>27923</v>
      </c>
      <c r="D58" s="37">
        <f t="shared" ref="D58:K58" si="27">SUM(D49:D53)</f>
        <v>8656</v>
      </c>
      <c r="E58" s="37">
        <f t="shared" si="27"/>
        <v>4492</v>
      </c>
      <c r="F58" s="37">
        <f t="shared" si="27"/>
        <v>12366</v>
      </c>
      <c r="G58" s="37">
        <f t="shared" si="27"/>
        <v>0</v>
      </c>
      <c r="H58" s="37">
        <f t="shared" si="27"/>
        <v>5118</v>
      </c>
      <c r="I58" s="37">
        <f t="shared" si="27"/>
        <v>5066</v>
      </c>
      <c r="J58" s="37">
        <f t="shared" si="27"/>
        <v>10334</v>
      </c>
      <c r="K58" s="37">
        <f t="shared" si="27"/>
        <v>73955</v>
      </c>
    </row>
    <row r="59" spans="1:11" s="62" customFormat="1" ht="14.25" customHeight="1" thickBot="1" x14ac:dyDescent="0.3">
      <c r="A59" s="36" t="s">
        <v>26</v>
      </c>
      <c r="B59" s="344"/>
      <c r="C59" s="43">
        <f t="shared" ref="C59" si="28">AVERAGE(C49:C53)</f>
        <v>5584.6</v>
      </c>
      <c r="D59" s="43">
        <f t="shared" ref="D59:K59" si="29">AVERAGE(D49:D53)</f>
        <v>1731.2</v>
      </c>
      <c r="E59" s="43">
        <f t="shared" si="29"/>
        <v>898.4</v>
      </c>
      <c r="F59" s="43">
        <f t="shared" si="29"/>
        <v>2473.1999999999998</v>
      </c>
      <c r="G59" s="43" t="e">
        <f t="shared" si="29"/>
        <v>#DIV/0!</v>
      </c>
      <c r="H59" s="43">
        <f t="shared" si="29"/>
        <v>1023.6</v>
      </c>
      <c r="I59" s="43">
        <f t="shared" si="29"/>
        <v>1013.2</v>
      </c>
      <c r="J59" s="43">
        <f t="shared" si="29"/>
        <v>2066.8000000000002</v>
      </c>
      <c r="K59" s="43">
        <f t="shared" si="29"/>
        <v>14791</v>
      </c>
    </row>
    <row r="60" spans="1:11" s="62" customFormat="1" ht="14.25" hidden="1" thickBot="1" x14ac:dyDescent="0.3">
      <c r="A60" s="201"/>
      <c r="B60" s="170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1"/>
      <c r="B61" s="168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1"/>
      <c r="B62" s="168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8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8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8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69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342" t="s">
        <v>37</v>
      </c>
      <c r="C67" s="143">
        <f>SUM(C60:C66)</f>
        <v>0</v>
      </c>
      <c r="D67" s="143">
        <f t="shared" ref="D67:K67" si="30">SUM(D60:D66)</f>
        <v>0</v>
      </c>
      <c r="E67" s="143">
        <f t="shared" si="30"/>
        <v>0</v>
      </c>
      <c r="F67" s="143">
        <f t="shared" si="30"/>
        <v>0</v>
      </c>
      <c r="G67" s="143">
        <f t="shared" si="30"/>
        <v>0</v>
      </c>
      <c r="H67" s="143">
        <f t="shared" si="30"/>
        <v>0</v>
      </c>
      <c r="I67" s="143">
        <f t="shared" si="30"/>
        <v>0</v>
      </c>
      <c r="J67" s="143">
        <f t="shared" si="30"/>
        <v>0</v>
      </c>
      <c r="K67" s="143">
        <f t="shared" si="30"/>
        <v>0</v>
      </c>
    </row>
    <row r="68" spans="1:15" s="62" customFormat="1" ht="15.75" hidden="1" customHeight="1" outlineLevel="1" thickBot="1" x14ac:dyDescent="0.3">
      <c r="A68" s="135" t="s">
        <v>27</v>
      </c>
      <c r="B68" s="343"/>
      <c r="C68" s="136" t="e">
        <f>AVERAGE(C60:C66)</f>
        <v>#DIV/0!</v>
      </c>
      <c r="D68" s="136" t="e">
        <f t="shared" ref="D68:K68" si="31">AVERAGE(D60:D66)</f>
        <v>#DIV/0!</v>
      </c>
      <c r="E68" s="136" t="e">
        <f t="shared" si="31"/>
        <v>#DIV/0!</v>
      </c>
      <c r="F68" s="136" t="e">
        <f t="shared" si="31"/>
        <v>#DIV/0!</v>
      </c>
      <c r="G68" s="136" t="e">
        <f t="shared" si="31"/>
        <v>#DIV/0!</v>
      </c>
      <c r="H68" s="136" t="e">
        <f t="shared" si="31"/>
        <v>#DIV/0!</v>
      </c>
      <c r="I68" s="136" t="e">
        <f t="shared" si="31"/>
        <v>#DIV/0!</v>
      </c>
      <c r="J68" s="136" t="e">
        <f t="shared" si="31"/>
        <v>#DIV/0!</v>
      </c>
      <c r="K68" s="136" t="e">
        <f t="shared" si="31"/>
        <v>#DIV/0!</v>
      </c>
    </row>
    <row r="69" spans="1:15" s="62" customFormat="1" ht="14.25" hidden="1" customHeight="1" thickBot="1" x14ac:dyDescent="0.3">
      <c r="A69" s="36" t="s">
        <v>24</v>
      </c>
      <c r="B69" s="343"/>
      <c r="C69" s="37">
        <f>SUM(C60:C64)</f>
        <v>0</v>
      </c>
      <c r="D69" s="37">
        <f t="shared" ref="D69:K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7">
        <f t="shared" si="32"/>
        <v>0</v>
      </c>
    </row>
    <row r="70" spans="1:15" s="62" customFormat="1" ht="15.75" hidden="1" customHeight="1" thickBot="1" x14ac:dyDescent="0.3">
      <c r="A70" s="36" t="s">
        <v>26</v>
      </c>
      <c r="B70" s="344"/>
      <c r="C70" s="43" t="e">
        <f>AVERAGE(C60:C64)</f>
        <v>#DIV/0!</v>
      </c>
      <c r="D70" s="43" t="e">
        <f t="shared" ref="D70:K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  <c r="K70" s="43" t="e">
        <f t="shared" si="33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49" t="s">
        <v>69</v>
      </c>
      <c r="G72" s="376"/>
      <c r="H72" s="377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239112</v>
      </c>
      <c r="C73" s="82">
        <f>SUM(H58:H58, H47:H47, H36:H36, H25:H25, H14:H14, H69:H69)</f>
        <v>21488</v>
      </c>
      <c r="D73" s="82">
        <f>SUM(I58:J58, I47:J47, I36:J36, I25:J25, I14:J14, I69:J69)</f>
        <v>68606</v>
      </c>
      <c r="E73" s="80"/>
      <c r="F73" s="347" t="s">
        <v>34</v>
      </c>
      <c r="G73" s="348"/>
      <c r="H73" s="127">
        <f>SUM(K14, K25, K36, K47, K58, K69)</f>
        <v>329206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309447</v>
      </c>
      <c r="C74" s="50">
        <f>SUM(H56:H56, H45:H45, H34:H34, H23:H23, H12:H12, H67:H67 )</f>
        <v>21488</v>
      </c>
      <c r="D74" s="50">
        <f>SUM(I56:J56, I45:J45, I34:J34, I23:J23, I12:J12, I67:J67)</f>
        <v>68606</v>
      </c>
      <c r="E74" s="80"/>
      <c r="F74" s="347" t="s">
        <v>33</v>
      </c>
      <c r="G74" s="348"/>
      <c r="H74" s="128">
        <f>SUM(K56, K45, K34, K23, K12, K67)</f>
        <v>399541</v>
      </c>
      <c r="I74" s="80"/>
      <c r="J74" s="80"/>
      <c r="K74" s="80"/>
      <c r="L74" s="80"/>
    </row>
    <row r="75" spans="1:15" ht="30" customHeight="1" x14ac:dyDescent="0.25">
      <c r="F75" s="347" t="s">
        <v>26</v>
      </c>
      <c r="G75" s="348"/>
      <c r="H75" s="128">
        <f>AVERAGE(K14, K25, K36, K47, K58, K69)</f>
        <v>54867.666666666664</v>
      </c>
    </row>
    <row r="76" spans="1:15" ht="30" customHeight="1" x14ac:dyDescent="0.25">
      <c r="F76" s="347" t="s">
        <v>72</v>
      </c>
      <c r="G76" s="348"/>
      <c r="H76" s="127">
        <f>AVERAGE(K56, K45, K34, K23, K12, K67)</f>
        <v>66590.166666666672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0 K10:K11 K51 K6:K9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30" activePane="bottomRight" state="frozen"/>
      <selection pane="topRight" activeCell="C1" sqref="C1"/>
      <selection pane="bottomLeft" activeCell="A5" sqref="A5"/>
      <selection pane="bottomRight" activeCell="G56" sqref="G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B1" s="175"/>
      <c r="C1" s="352" t="s">
        <v>10</v>
      </c>
      <c r="D1" s="354"/>
      <c r="E1" s="352" t="s">
        <v>16</v>
      </c>
      <c r="F1" s="345"/>
      <c r="G1" s="358" t="s">
        <v>23</v>
      </c>
    </row>
    <row r="2" spans="1:8" ht="14.25" customHeight="1" thickBot="1" x14ac:dyDescent="0.3">
      <c r="B2" s="175"/>
      <c r="C2" s="353"/>
      <c r="D2" s="355"/>
      <c r="E2" s="353"/>
      <c r="F2" s="346"/>
      <c r="G2" s="359"/>
    </row>
    <row r="3" spans="1:8" ht="14.25" customHeight="1" x14ac:dyDescent="0.25">
      <c r="A3" s="373" t="s">
        <v>61</v>
      </c>
      <c r="B3" s="374" t="s">
        <v>62</v>
      </c>
      <c r="C3" s="368" t="s">
        <v>50</v>
      </c>
      <c r="D3" s="388" t="s">
        <v>51</v>
      </c>
      <c r="E3" s="368" t="s">
        <v>64</v>
      </c>
      <c r="F3" s="360" t="s">
        <v>51</v>
      </c>
      <c r="G3" s="359"/>
    </row>
    <row r="4" spans="1:8" ht="14.25" customHeight="1" thickBot="1" x14ac:dyDescent="0.3">
      <c r="A4" s="369"/>
      <c r="B4" s="375"/>
      <c r="C4" s="369"/>
      <c r="D4" s="389"/>
      <c r="E4" s="369"/>
      <c r="F4" s="361"/>
      <c r="G4" s="359"/>
    </row>
    <row r="5" spans="1:8" s="61" customFormat="1" ht="14.25" hidden="1" customHeight="1" thickBot="1" x14ac:dyDescent="0.3">
      <c r="A5" s="204"/>
      <c r="B5" s="248"/>
      <c r="C5" s="14"/>
      <c r="D5" s="83"/>
      <c r="E5" s="21"/>
      <c r="F5" s="22"/>
      <c r="G5" s="20"/>
    </row>
    <row r="6" spans="1:8" s="61" customFormat="1" ht="14.25" hidden="1" customHeight="1" thickBot="1" x14ac:dyDescent="0.3">
      <c r="A6" s="35"/>
      <c r="B6" s="249"/>
      <c r="C6" s="14"/>
      <c r="D6" s="83"/>
      <c r="E6" s="21"/>
      <c r="F6" s="22"/>
      <c r="G6" s="20">
        <f>SUM(C6:F6)</f>
        <v>0</v>
      </c>
    </row>
    <row r="7" spans="1:8" s="61" customFormat="1" ht="14.25" hidden="1" customHeight="1" thickBot="1" x14ac:dyDescent="0.3">
      <c r="A7" s="35"/>
      <c r="B7" s="249"/>
      <c r="C7" s="14"/>
      <c r="D7" s="83"/>
      <c r="E7" s="21"/>
      <c r="F7" s="22"/>
      <c r="G7" s="20">
        <f t="shared" ref="G7:G10" si="0">SUM(C7:F7)</f>
        <v>0</v>
      </c>
    </row>
    <row r="8" spans="1:8" s="61" customFormat="1" ht="14.25" customHeight="1" thickBot="1" x14ac:dyDescent="0.3">
      <c r="A8" s="35" t="s">
        <v>6</v>
      </c>
      <c r="B8" s="249">
        <v>42278</v>
      </c>
      <c r="C8" s="14">
        <v>1050</v>
      </c>
      <c r="D8" s="83">
        <v>847</v>
      </c>
      <c r="E8" s="21">
        <v>609</v>
      </c>
      <c r="F8" s="22">
        <v>890</v>
      </c>
      <c r="G8" s="20">
        <f t="shared" si="0"/>
        <v>3396</v>
      </c>
      <c r="H8" s="202"/>
    </row>
    <row r="9" spans="1:8" s="61" customFormat="1" ht="14.25" customHeight="1" thickBot="1" x14ac:dyDescent="0.3">
      <c r="A9" s="35" t="s">
        <v>0</v>
      </c>
      <c r="B9" s="250">
        <v>42279</v>
      </c>
      <c r="C9" s="14">
        <v>430</v>
      </c>
      <c r="D9" s="83">
        <v>673</v>
      </c>
      <c r="E9" s="21">
        <v>271</v>
      </c>
      <c r="F9" s="22">
        <v>529</v>
      </c>
      <c r="G9" s="20">
        <f t="shared" si="0"/>
        <v>1903</v>
      </c>
      <c r="H9" s="202"/>
    </row>
    <row r="10" spans="1:8" s="61" customFormat="1" ht="14.25" customHeight="1" outlineLevel="1" thickBot="1" x14ac:dyDescent="0.3">
      <c r="A10" s="35" t="s">
        <v>1</v>
      </c>
      <c r="B10" s="251">
        <v>42280</v>
      </c>
      <c r="C10" s="21"/>
      <c r="D10" s="84">
        <v>50</v>
      </c>
      <c r="E10" s="21"/>
      <c r="F10" s="22">
        <v>56</v>
      </c>
      <c r="G10" s="20">
        <f t="shared" si="0"/>
        <v>106</v>
      </c>
      <c r="H10" s="202"/>
    </row>
    <row r="11" spans="1:8" s="61" customFormat="1" ht="14.25" customHeight="1" outlineLevel="1" thickBot="1" x14ac:dyDescent="0.3">
      <c r="A11" s="35" t="s">
        <v>2</v>
      </c>
      <c r="B11" s="249">
        <v>42281</v>
      </c>
      <c r="C11" s="27"/>
      <c r="D11" s="85">
        <v>95</v>
      </c>
      <c r="E11" s="27"/>
      <c r="F11" s="28">
        <v>91</v>
      </c>
      <c r="G11" s="20">
        <f t="shared" ref="G11" si="1">SUM(C11:F11)</f>
        <v>186</v>
      </c>
      <c r="H11" s="202"/>
    </row>
    <row r="12" spans="1:8" s="62" customFormat="1" ht="14.25" customHeight="1" outlineLevel="1" thickBot="1" x14ac:dyDescent="0.3">
      <c r="A12" s="235" t="s">
        <v>25</v>
      </c>
      <c r="B12" s="342" t="s">
        <v>28</v>
      </c>
      <c r="C12" s="143">
        <f>SUM(C5:C11)</f>
        <v>1480</v>
      </c>
      <c r="D12" s="151">
        <f>SUM(D5:D11)</f>
        <v>1665</v>
      </c>
      <c r="E12" s="143">
        <f>SUM(E5:E11)</f>
        <v>880</v>
      </c>
      <c r="F12" s="143">
        <f>SUM(F5:F11)</f>
        <v>1566</v>
      </c>
      <c r="G12" s="147">
        <f>SUM(G5:G11)</f>
        <v>5591</v>
      </c>
    </row>
    <row r="13" spans="1:8" s="62" customFormat="1" ht="14.25" customHeight="1" outlineLevel="1" thickBot="1" x14ac:dyDescent="0.3">
      <c r="A13" s="135" t="s">
        <v>27</v>
      </c>
      <c r="B13" s="343"/>
      <c r="C13" s="136">
        <f>AVERAGE(C5:C11)</f>
        <v>740</v>
      </c>
      <c r="D13" s="152">
        <f>AVERAGE(D5:D11)</f>
        <v>416.25</v>
      </c>
      <c r="E13" s="136">
        <f>AVERAGE(E5:E11)</f>
        <v>440</v>
      </c>
      <c r="F13" s="136">
        <f>AVERAGE(F5:F11)</f>
        <v>391.5</v>
      </c>
      <c r="G13" s="142">
        <f>AVERAGE(G5:G11)</f>
        <v>931.83333333333337</v>
      </c>
    </row>
    <row r="14" spans="1:8" s="62" customFormat="1" ht="14.25" customHeight="1" thickBot="1" x14ac:dyDescent="0.3">
      <c r="A14" s="36" t="s">
        <v>24</v>
      </c>
      <c r="B14" s="343"/>
      <c r="C14" s="37">
        <f>SUM(C5:C9)</f>
        <v>1480</v>
      </c>
      <c r="D14" s="37">
        <f>SUM(D5:D9)</f>
        <v>1520</v>
      </c>
      <c r="E14" s="37">
        <f t="shared" ref="E14:F14" si="2">SUM(E5:E9)</f>
        <v>880</v>
      </c>
      <c r="F14" s="37">
        <f t="shared" si="2"/>
        <v>1419</v>
      </c>
      <c r="G14" s="37">
        <f>SUM(G5:G9)</f>
        <v>5299</v>
      </c>
    </row>
    <row r="15" spans="1:8" s="62" customFormat="1" ht="14.25" customHeight="1" thickBot="1" x14ac:dyDescent="0.3">
      <c r="A15" s="36" t="s">
        <v>26</v>
      </c>
      <c r="B15" s="343"/>
      <c r="C15" s="43">
        <f>AVERAGE(C5:C9)</f>
        <v>740</v>
      </c>
      <c r="D15" s="43">
        <f>AVERAGE(D5:D9)</f>
        <v>760</v>
      </c>
      <c r="E15" s="43">
        <f t="shared" ref="E15:F15" si="3">AVERAGE(E5:E9)</f>
        <v>440</v>
      </c>
      <c r="F15" s="43">
        <f t="shared" si="3"/>
        <v>709.5</v>
      </c>
      <c r="G15" s="43">
        <f>AVERAGE(G5:G9)</f>
        <v>1324.75</v>
      </c>
    </row>
    <row r="16" spans="1:8" s="62" customFormat="1" ht="14.25" customHeight="1" thickBot="1" x14ac:dyDescent="0.3">
      <c r="A16" s="35" t="s">
        <v>3</v>
      </c>
      <c r="B16" s="252">
        <v>42282</v>
      </c>
      <c r="C16" s="14">
        <v>1025</v>
      </c>
      <c r="D16" s="83">
        <v>778</v>
      </c>
      <c r="E16" s="14">
        <v>587</v>
      </c>
      <c r="F16" s="15">
        <v>866</v>
      </c>
      <c r="G16" s="18">
        <f>SUM(C16:F16)</f>
        <v>3256</v>
      </c>
    </row>
    <row r="17" spans="1:8" s="62" customFormat="1" ht="14.25" customHeight="1" thickBot="1" x14ac:dyDescent="0.3">
      <c r="A17" s="35" t="s">
        <v>4</v>
      </c>
      <c r="B17" s="253">
        <v>42283</v>
      </c>
      <c r="C17" s="14">
        <v>1184</v>
      </c>
      <c r="D17" s="83">
        <v>970</v>
      </c>
      <c r="E17" s="21">
        <v>665</v>
      </c>
      <c r="F17" s="22">
        <v>784</v>
      </c>
      <c r="G17" s="20">
        <f t="shared" ref="G17:G22" si="4">SUM(C17:F17)</f>
        <v>3603</v>
      </c>
    </row>
    <row r="18" spans="1:8" s="62" customFormat="1" ht="14.25" customHeight="1" thickBot="1" x14ac:dyDescent="0.3">
      <c r="A18" s="35" t="s">
        <v>5</v>
      </c>
      <c r="B18" s="254">
        <v>42284</v>
      </c>
      <c r="C18" s="14">
        <v>1185</v>
      </c>
      <c r="D18" s="83">
        <v>917</v>
      </c>
      <c r="E18" s="21">
        <v>710</v>
      </c>
      <c r="F18" s="22">
        <v>807</v>
      </c>
      <c r="G18" s="20">
        <f t="shared" si="4"/>
        <v>3619</v>
      </c>
    </row>
    <row r="19" spans="1:8" s="62" customFormat="1" ht="14.25" customHeight="1" thickBot="1" x14ac:dyDescent="0.3">
      <c r="A19" s="35" t="s">
        <v>6</v>
      </c>
      <c r="B19" s="254">
        <v>42285</v>
      </c>
      <c r="C19" s="14">
        <v>1127</v>
      </c>
      <c r="D19" s="83">
        <v>1036</v>
      </c>
      <c r="E19" s="21">
        <v>727</v>
      </c>
      <c r="F19" s="22">
        <v>822</v>
      </c>
      <c r="G19" s="20">
        <f t="shared" si="4"/>
        <v>3712</v>
      </c>
    </row>
    <row r="20" spans="1:8" s="62" customFormat="1" ht="14.25" customHeight="1" thickBot="1" x14ac:dyDescent="0.3">
      <c r="A20" s="35" t="s">
        <v>0</v>
      </c>
      <c r="B20" s="254">
        <v>42286</v>
      </c>
      <c r="C20" s="14">
        <v>958</v>
      </c>
      <c r="D20" s="83">
        <v>827</v>
      </c>
      <c r="E20" s="21">
        <v>567</v>
      </c>
      <c r="F20" s="22">
        <v>695</v>
      </c>
      <c r="G20" s="20">
        <f t="shared" si="4"/>
        <v>3047</v>
      </c>
    </row>
    <row r="21" spans="1:8" s="62" customFormat="1" ht="14.25" customHeight="1" outlineLevel="1" thickBot="1" x14ac:dyDescent="0.3">
      <c r="A21" s="35" t="s">
        <v>1</v>
      </c>
      <c r="B21" s="255">
        <v>42287</v>
      </c>
      <c r="C21" s="21"/>
      <c r="D21" s="84">
        <v>280</v>
      </c>
      <c r="E21" s="21"/>
      <c r="F21" s="22">
        <v>478</v>
      </c>
      <c r="G21" s="20">
        <f t="shared" si="4"/>
        <v>758</v>
      </c>
      <c r="H21" s="205"/>
    </row>
    <row r="22" spans="1:8" s="62" customFormat="1" ht="14.25" customHeight="1" outlineLevel="1" thickBot="1" x14ac:dyDescent="0.3">
      <c r="A22" s="35" t="s">
        <v>2</v>
      </c>
      <c r="B22" s="256">
        <v>42288</v>
      </c>
      <c r="C22" s="27"/>
      <c r="D22" s="85">
        <v>375</v>
      </c>
      <c r="E22" s="27"/>
      <c r="F22" s="28">
        <v>422</v>
      </c>
      <c r="G22" s="86">
        <f t="shared" si="4"/>
        <v>797</v>
      </c>
    </row>
    <row r="23" spans="1:8" s="62" customFormat="1" ht="14.25" customHeight="1" outlineLevel="1" thickBot="1" x14ac:dyDescent="0.3">
      <c r="A23" s="235" t="s">
        <v>25</v>
      </c>
      <c r="B23" s="342" t="s">
        <v>29</v>
      </c>
      <c r="C23" s="143">
        <f>SUM(C16:C22)</f>
        <v>5479</v>
      </c>
      <c r="D23" s="143">
        <f t="shared" ref="D23:G23" si="5">SUM(D16:D22)</f>
        <v>5183</v>
      </c>
      <c r="E23" s="143">
        <f t="shared" si="5"/>
        <v>3256</v>
      </c>
      <c r="F23" s="143">
        <f t="shared" si="5"/>
        <v>4874</v>
      </c>
      <c r="G23" s="143">
        <f t="shared" si="5"/>
        <v>18792</v>
      </c>
    </row>
    <row r="24" spans="1:8" s="62" customFormat="1" ht="14.25" customHeight="1" outlineLevel="1" thickBot="1" x14ac:dyDescent="0.3">
      <c r="A24" s="135" t="s">
        <v>27</v>
      </c>
      <c r="B24" s="343"/>
      <c r="C24" s="136">
        <f>AVERAGE(C16:C22)</f>
        <v>1095.8</v>
      </c>
      <c r="D24" s="136">
        <f t="shared" ref="D24:G24" si="6">AVERAGE(D16:D22)</f>
        <v>740.42857142857144</v>
      </c>
      <c r="E24" s="136">
        <f t="shared" si="6"/>
        <v>651.20000000000005</v>
      </c>
      <c r="F24" s="136">
        <f t="shared" si="6"/>
        <v>696.28571428571433</v>
      </c>
      <c r="G24" s="136">
        <f t="shared" si="6"/>
        <v>2684.5714285714284</v>
      </c>
    </row>
    <row r="25" spans="1:8" s="62" customFormat="1" ht="14.25" customHeight="1" thickBot="1" x14ac:dyDescent="0.3">
      <c r="A25" s="36" t="s">
        <v>24</v>
      </c>
      <c r="B25" s="343"/>
      <c r="C25" s="37">
        <f>SUM(C16:C20)</f>
        <v>5479</v>
      </c>
      <c r="D25" s="37">
        <f t="shared" ref="D25:G25" si="7">SUM(D16:D20)</f>
        <v>4528</v>
      </c>
      <c r="E25" s="37">
        <f>SUM(E16:E20)</f>
        <v>3256</v>
      </c>
      <c r="F25" s="37">
        <f t="shared" si="7"/>
        <v>3974</v>
      </c>
      <c r="G25" s="37">
        <f t="shared" si="7"/>
        <v>17237</v>
      </c>
    </row>
    <row r="26" spans="1:8" s="62" customFormat="1" ht="14.25" customHeight="1" thickBot="1" x14ac:dyDescent="0.3">
      <c r="A26" s="36" t="s">
        <v>26</v>
      </c>
      <c r="B26" s="344"/>
      <c r="C26" s="43">
        <f>AVERAGE(C16:C20)</f>
        <v>1095.8</v>
      </c>
      <c r="D26" s="43">
        <f t="shared" ref="D26:G26" si="8">AVERAGE(D16:D20)</f>
        <v>905.6</v>
      </c>
      <c r="E26" s="43">
        <f t="shared" si="8"/>
        <v>651.20000000000005</v>
      </c>
      <c r="F26" s="43">
        <f t="shared" si="8"/>
        <v>794.8</v>
      </c>
      <c r="G26" s="43">
        <f t="shared" si="8"/>
        <v>3447.4</v>
      </c>
    </row>
    <row r="27" spans="1:8" s="62" customFormat="1" ht="14.25" customHeight="1" thickBot="1" x14ac:dyDescent="0.3">
      <c r="A27" s="35" t="s">
        <v>3</v>
      </c>
      <c r="B27" s="257">
        <v>42289</v>
      </c>
      <c r="C27" s="14">
        <v>780</v>
      </c>
      <c r="D27" s="83">
        <v>714</v>
      </c>
      <c r="E27" s="14">
        <v>510</v>
      </c>
      <c r="F27" s="15">
        <v>710</v>
      </c>
      <c r="G27" s="18">
        <f>SUM(C27:F27)</f>
        <v>2714</v>
      </c>
    </row>
    <row r="28" spans="1:8" s="62" customFormat="1" ht="14.25" customHeight="1" thickBot="1" x14ac:dyDescent="0.3">
      <c r="A28" s="35" t="s">
        <v>4</v>
      </c>
      <c r="B28" s="258">
        <v>42290</v>
      </c>
      <c r="C28" s="14">
        <v>1163</v>
      </c>
      <c r="D28" s="83">
        <v>1133</v>
      </c>
      <c r="E28" s="21">
        <v>683</v>
      </c>
      <c r="F28" s="22">
        <v>720</v>
      </c>
      <c r="G28" s="20">
        <f t="shared" ref="G28:G33" si="9">SUM(C28:F28)</f>
        <v>3699</v>
      </c>
    </row>
    <row r="29" spans="1:8" s="62" customFormat="1" ht="14.25" customHeight="1" thickBot="1" x14ac:dyDescent="0.3">
      <c r="A29" s="35" t="s">
        <v>5</v>
      </c>
      <c r="B29" s="259">
        <v>42291</v>
      </c>
      <c r="C29" s="14">
        <v>1234</v>
      </c>
      <c r="D29" s="83">
        <v>839</v>
      </c>
      <c r="E29" s="21">
        <v>794</v>
      </c>
      <c r="F29" s="22">
        <v>854</v>
      </c>
      <c r="G29" s="20">
        <f t="shared" si="9"/>
        <v>3721</v>
      </c>
    </row>
    <row r="30" spans="1:8" s="62" customFormat="1" ht="14.25" customHeight="1" thickBot="1" x14ac:dyDescent="0.3">
      <c r="A30" s="35" t="s">
        <v>6</v>
      </c>
      <c r="B30" s="259">
        <v>42292</v>
      </c>
      <c r="C30" s="14">
        <v>953</v>
      </c>
      <c r="D30" s="83">
        <v>957</v>
      </c>
      <c r="E30" s="21">
        <v>714</v>
      </c>
      <c r="F30" s="22">
        <v>974</v>
      </c>
      <c r="G30" s="20">
        <f t="shared" si="9"/>
        <v>3598</v>
      </c>
    </row>
    <row r="31" spans="1:8" s="62" customFormat="1" ht="14.25" customHeight="1" thickBot="1" x14ac:dyDescent="0.3">
      <c r="A31" s="35" t="s">
        <v>0</v>
      </c>
      <c r="B31" s="260">
        <v>42293</v>
      </c>
      <c r="C31" s="14">
        <v>1173</v>
      </c>
      <c r="D31" s="83">
        <v>751</v>
      </c>
      <c r="E31" s="21">
        <v>767</v>
      </c>
      <c r="F31" s="22">
        <v>542</v>
      </c>
      <c r="G31" s="20">
        <f t="shared" si="9"/>
        <v>3233</v>
      </c>
    </row>
    <row r="32" spans="1:8" s="62" customFormat="1" ht="14.25" customHeight="1" outlineLevel="1" thickBot="1" x14ac:dyDescent="0.3">
      <c r="A32" s="35" t="s">
        <v>1</v>
      </c>
      <c r="B32" s="260">
        <v>42294</v>
      </c>
      <c r="C32" s="21"/>
      <c r="D32" s="84">
        <v>346</v>
      </c>
      <c r="E32" s="21"/>
      <c r="F32" s="22">
        <v>409</v>
      </c>
      <c r="G32" s="20">
        <f t="shared" si="9"/>
        <v>755</v>
      </c>
    </row>
    <row r="33" spans="1:8" s="62" customFormat="1" ht="14.25" customHeight="1" outlineLevel="1" thickBot="1" x14ac:dyDescent="0.3">
      <c r="A33" s="35" t="s">
        <v>2</v>
      </c>
      <c r="B33" s="261">
        <v>42295</v>
      </c>
      <c r="C33" s="27"/>
      <c r="D33" s="85">
        <v>280</v>
      </c>
      <c r="E33" s="27"/>
      <c r="F33" s="28">
        <v>326</v>
      </c>
      <c r="G33" s="86">
        <f t="shared" si="9"/>
        <v>606</v>
      </c>
      <c r="H33" s="205"/>
    </row>
    <row r="34" spans="1:8" s="62" customFormat="1" ht="14.25" customHeight="1" outlineLevel="1" thickBot="1" x14ac:dyDescent="0.3">
      <c r="A34" s="235" t="s">
        <v>25</v>
      </c>
      <c r="B34" s="342" t="s">
        <v>30</v>
      </c>
      <c r="C34" s="143">
        <f>SUM(C27:C33)</f>
        <v>5303</v>
      </c>
      <c r="D34" s="143">
        <f t="shared" ref="D34:G34" si="10">SUM(D27:D33)</f>
        <v>5020</v>
      </c>
      <c r="E34" s="143">
        <f t="shared" si="10"/>
        <v>3468</v>
      </c>
      <c r="F34" s="143">
        <f t="shared" si="10"/>
        <v>4535</v>
      </c>
      <c r="G34" s="143">
        <f t="shared" si="10"/>
        <v>18326</v>
      </c>
    </row>
    <row r="35" spans="1:8" s="62" customFormat="1" ht="14.25" customHeight="1" outlineLevel="1" thickBot="1" x14ac:dyDescent="0.3">
      <c r="A35" s="135" t="s">
        <v>27</v>
      </c>
      <c r="B35" s="343"/>
      <c r="C35" s="136">
        <f>AVERAGE(C27:C33)</f>
        <v>1060.5999999999999</v>
      </c>
      <c r="D35" s="136">
        <f t="shared" ref="D35:G35" si="11">AVERAGE(D27:D33)</f>
        <v>717.14285714285711</v>
      </c>
      <c r="E35" s="136">
        <f t="shared" si="11"/>
        <v>693.6</v>
      </c>
      <c r="F35" s="136">
        <f t="shared" si="11"/>
        <v>647.85714285714289</v>
      </c>
      <c r="G35" s="136">
        <f t="shared" si="11"/>
        <v>2618</v>
      </c>
    </row>
    <row r="36" spans="1:8" s="62" customFormat="1" ht="14.25" customHeight="1" thickBot="1" x14ac:dyDescent="0.3">
      <c r="A36" s="36" t="s">
        <v>24</v>
      </c>
      <c r="B36" s="343"/>
      <c r="C36" s="37">
        <f>SUM(C27:C31)</f>
        <v>5303</v>
      </c>
      <c r="D36" s="37">
        <f t="shared" ref="D36:G36" si="12">SUM(D27:D31)</f>
        <v>4394</v>
      </c>
      <c r="E36" s="37">
        <f t="shared" si="12"/>
        <v>3468</v>
      </c>
      <c r="F36" s="37">
        <f t="shared" si="12"/>
        <v>3800</v>
      </c>
      <c r="G36" s="37">
        <f t="shared" si="12"/>
        <v>16965</v>
      </c>
    </row>
    <row r="37" spans="1:8" s="62" customFormat="1" ht="14.25" customHeight="1" thickBot="1" x14ac:dyDescent="0.3">
      <c r="A37" s="36" t="s">
        <v>26</v>
      </c>
      <c r="B37" s="344"/>
      <c r="C37" s="43">
        <f>AVERAGE(C27:C31)</f>
        <v>1060.5999999999999</v>
      </c>
      <c r="D37" s="43">
        <f t="shared" ref="D37:G37" si="13">AVERAGE(D27:D31)</f>
        <v>878.8</v>
      </c>
      <c r="E37" s="43">
        <f t="shared" si="13"/>
        <v>693.6</v>
      </c>
      <c r="F37" s="43">
        <f>AVERAGE(F27:F31)</f>
        <v>760</v>
      </c>
      <c r="G37" s="43">
        <f t="shared" si="13"/>
        <v>3393</v>
      </c>
    </row>
    <row r="38" spans="1:8" s="62" customFormat="1" ht="14.25" customHeight="1" thickBot="1" x14ac:dyDescent="0.3">
      <c r="A38" s="35" t="s">
        <v>3</v>
      </c>
      <c r="B38" s="262">
        <v>42296</v>
      </c>
      <c r="C38" s="14">
        <v>1112</v>
      </c>
      <c r="D38" s="14">
        <v>958</v>
      </c>
      <c r="E38" s="14">
        <v>631</v>
      </c>
      <c r="F38" s="15">
        <v>683</v>
      </c>
      <c r="G38" s="18">
        <f t="shared" ref="G38:G44" si="14">SUM(C38:F38)</f>
        <v>3384</v>
      </c>
      <c r="H38" s="205"/>
    </row>
    <row r="39" spans="1:8" s="62" customFormat="1" ht="14.25" customHeight="1" thickBot="1" x14ac:dyDescent="0.3">
      <c r="A39" s="35" t="s">
        <v>4</v>
      </c>
      <c r="B39" s="263">
        <v>42297</v>
      </c>
      <c r="C39" s="14">
        <v>1120</v>
      </c>
      <c r="D39" s="21">
        <v>885</v>
      </c>
      <c r="E39" s="21">
        <v>662</v>
      </c>
      <c r="F39" s="22">
        <v>915</v>
      </c>
      <c r="G39" s="20">
        <f t="shared" si="14"/>
        <v>3582</v>
      </c>
      <c r="H39" s="205"/>
    </row>
    <row r="40" spans="1:8" s="62" customFormat="1" ht="14.25" customHeight="1" thickBot="1" x14ac:dyDescent="0.3">
      <c r="A40" s="35" t="s">
        <v>5</v>
      </c>
      <c r="B40" s="264">
        <v>42298</v>
      </c>
      <c r="C40" s="14">
        <v>1109</v>
      </c>
      <c r="D40" s="21">
        <v>1076</v>
      </c>
      <c r="E40" s="21">
        <v>642</v>
      </c>
      <c r="F40" s="22">
        <v>684</v>
      </c>
      <c r="G40" s="20">
        <f t="shared" si="14"/>
        <v>3511</v>
      </c>
      <c r="H40" s="205"/>
    </row>
    <row r="41" spans="1:8" s="62" customFormat="1" ht="14.25" customHeight="1" thickBot="1" x14ac:dyDescent="0.3">
      <c r="A41" s="35" t="s">
        <v>6</v>
      </c>
      <c r="B41" s="263">
        <v>42299</v>
      </c>
      <c r="C41" s="14">
        <v>1191</v>
      </c>
      <c r="D41" s="21">
        <v>871</v>
      </c>
      <c r="E41" s="21">
        <v>710</v>
      </c>
      <c r="F41" s="22">
        <v>854</v>
      </c>
      <c r="G41" s="20">
        <f t="shared" si="14"/>
        <v>3626</v>
      </c>
      <c r="H41" s="205"/>
    </row>
    <row r="42" spans="1:8" s="62" customFormat="1" ht="14.25" customHeight="1" thickBot="1" x14ac:dyDescent="0.3">
      <c r="A42" s="35" t="s">
        <v>0</v>
      </c>
      <c r="B42" s="264">
        <v>42300</v>
      </c>
      <c r="C42" s="14">
        <v>969</v>
      </c>
      <c r="D42" s="21">
        <v>794</v>
      </c>
      <c r="E42" s="21">
        <v>694</v>
      </c>
      <c r="F42" s="22">
        <v>711</v>
      </c>
      <c r="G42" s="20">
        <f t="shared" si="14"/>
        <v>3168</v>
      </c>
      <c r="H42" s="205"/>
    </row>
    <row r="43" spans="1:8" s="62" customFormat="1" ht="14.25" customHeight="1" outlineLevel="1" thickBot="1" x14ac:dyDescent="0.3">
      <c r="A43" s="35" t="s">
        <v>1</v>
      </c>
      <c r="B43" s="263">
        <v>42301</v>
      </c>
      <c r="C43" s="21"/>
      <c r="D43" s="21">
        <v>311</v>
      </c>
      <c r="E43" s="21"/>
      <c r="F43" s="22">
        <v>367</v>
      </c>
      <c r="G43" s="20">
        <f t="shared" si="14"/>
        <v>678</v>
      </c>
      <c r="H43" s="205"/>
    </row>
    <row r="44" spans="1:8" s="62" customFormat="1" ht="14.25" customHeight="1" outlineLevel="1" thickBot="1" x14ac:dyDescent="0.3">
      <c r="A44" s="35" t="s">
        <v>2</v>
      </c>
      <c r="B44" s="264">
        <v>42302</v>
      </c>
      <c r="C44" s="27"/>
      <c r="D44" s="27">
        <v>263</v>
      </c>
      <c r="E44" s="27"/>
      <c r="F44" s="28">
        <v>336</v>
      </c>
      <c r="G44" s="86">
        <f t="shared" si="14"/>
        <v>599</v>
      </c>
      <c r="H44" s="205"/>
    </row>
    <row r="45" spans="1:8" s="62" customFormat="1" ht="14.25" customHeight="1" outlineLevel="1" thickBot="1" x14ac:dyDescent="0.3">
      <c r="A45" s="235" t="s">
        <v>25</v>
      </c>
      <c r="B45" s="342" t="s">
        <v>31</v>
      </c>
      <c r="C45" s="143">
        <f>SUM(C38:C44)</f>
        <v>5501</v>
      </c>
      <c r="D45" s="143">
        <f>SUM(D38:D44)</f>
        <v>5158</v>
      </c>
      <c r="E45" s="143">
        <f t="shared" ref="E45:G45" si="15">SUM(E38:E44)</f>
        <v>3339</v>
      </c>
      <c r="F45" s="143">
        <f>SUM(F38:F44)</f>
        <v>4550</v>
      </c>
      <c r="G45" s="143">
        <f t="shared" si="15"/>
        <v>18548</v>
      </c>
    </row>
    <row r="46" spans="1:8" s="62" customFormat="1" ht="14.25" customHeight="1" outlineLevel="1" thickBot="1" x14ac:dyDescent="0.3">
      <c r="A46" s="135" t="s">
        <v>27</v>
      </c>
      <c r="B46" s="343"/>
      <c r="C46" s="136">
        <f>AVERAGE(C38:C44)</f>
        <v>1100.2</v>
      </c>
      <c r="D46" s="136">
        <f t="shared" ref="D46:G46" si="16">AVERAGE(D38:D44)</f>
        <v>736.85714285714289</v>
      </c>
      <c r="E46" s="136">
        <f t="shared" si="16"/>
        <v>667.8</v>
      </c>
      <c r="F46" s="136">
        <f>AVERAGE(F38:F44)</f>
        <v>650</v>
      </c>
      <c r="G46" s="136">
        <f t="shared" si="16"/>
        <v>2649.7142857142858</v>
      </c>
    </row>
    <row r="47" spans="1:8" s="62" customFormat="1" ht="14.25" customHeight="1" thickBot="1" x14ac:dyDescent="0.3">
      <c r="A47" s="36" t="s">
        <v>24</v>
      </c>
      <c r="B47" s="343"/>
      <c r="C47" s="37">
        <f>SUM(C38:C42)</f>
        <v>5501</v>
      </c>
      <c r="D47" s="37">
        <f t="shared" ref="D47:G47" si="17">SUM(D38:D42)</f>
        <v>4584</v>
      </c>
      <c r="E47" s="37">
        <f t="shared" si="17"/>
        <v>3339</v>
      </c>
      <c r="F47" s="37">
        <f>SUM(F38:F42)</f>
        <v>3847</v>
      </c>
      <c r="G47" s="37">
        <f t="shared" si="17"/>
        <v>17271</v>
      </c>
    </row>
    <row r="48" spans="1:8" s="62" customFormat="1" ht="14.25" customHeight="1" thickBot="1" x14ac:dyDescent="0.3">
      <c r="A48" s="36" t="s">
        <v>26</v>
      </c>
      <c r="B48" s="344"/>
      <c r="C48" s="43">
        <f>AVERAGE(C38:C42)</f>
        <v>1100.2</v>
      </c>
      <c r="D48" s="43">
        <f t="shared" ref="D48:G48" si="18">AVERAGE(D38:D42)</f>
        <v>916.8</v>
      </c>
      <c r="E48" s="43">
        <f t="shared" si="18"/>
        <v>667.8</v>
      </c>
      <c r="F48" s="43">
        <f>AVERAGE(F38:F42)</f>
        <v>769.4</v>
      </c>
      <c r="G48" s="43">
        <f t="shared" si="18"/>
        <v>3454.2</v>
      </c>
    </row>
    <row r="49" spans="1:8" s="62" customFormat="1" ht="14.25" customHeight="1" thickBot="1" x14ac:dyDescent="0.3">
      <c r="A49" s="35" t="s">
        <v>3</v>
      </c>
      <c r="B49" s="265">
        <v>42303</v>
      </c>
      <c r="C49" s="67">
        <v>1165</v>
      </c>
      <c r="D49" s="157">
        <v>889</v>
      </c>
      <c r="E49" s="70">
        <v>633</v>
      </c>
      <c r="F49" s="68">
        <v>820</v>
      </c>
      <c r="G49" s="20">
        <f>SUM(C49:F49)</f>
        <v>3507</v>
      </c>
      <c r="H49" s="205"/>
    </row>
    <row r="50" spans="1:8" s="62" customFormat="1" ht="14.25" customHeight="1" thickBot="1" x14ac:dyDescent="0.3">
      <c r="A50" s="35" t="s">
        <v>4</v>
      </c>
      <c r="B50" s="266">
        <v>42304</v>
      </c>
      <c r="C50" s="14">
        <v>1070</v>
      </c>
      <c r="D50" s="83">
        <v>881</v>
      </c>
      <c r="E50" s="17">
        <v>653</v>
      </c>
      <c r="F50" s="22">
        <v>911</v>
      </c>
      <c r="G50" s="20">
        <f t="shared" ref="G50" si="19">SUM(C50:F50)</f>
        <v>3515</v>
      </c>
      <c r="H50" s="205"/>
    </row>
    <row r="51" spans="1:8" s="62" customFormat="1" ht="14.25" customHeight="1" thickBot="1" x14ac:dyDescent="0.3">
      <c r="A51" s="35" t="s">
        <v>5</v>
      </c>
      <c r="B51" s="265">
        <v>42305</v>
      </c>
      <c r="C51" s="14">
        <v>909</v>
      </c>
      <c r="D51" s="83">
        <v>951</v>
      </c>
      <c r="E51" s="17">
        <v>460</v>
      </c>
      <c r="F51" s="22">
        <v>776</v>
      </c>
      <c r="G51" s="20">
        <f>SUM(C51:F51)</f>
        <v>3096</v>
      </c>
      <c r="H51" s="205"/>
    </row>
    <row r="52" spans="1:8" s="62" customFormat="1" ht="14.25" customHeight="1" thickBot="1" x14ac:dyDescent="0.3">
      <c r="A52" s="35" t="s">
        <v>6</v>
      </c>
      <c r="B52" s="266">
        <v>42306</v>
      </c>
      <c r="C52" s="14">
        <v>1279</v>
      </c>
      <c r="D52" s="83">
        <v>790</v>
      </c>
      <c r="E52" s="17">
        <v>719</v>
      </c>
      <c r="F52" s="22">
        <v>697</v>
      </c>
      <c r="G52" s="20">
        <f t="shared" ref="G52:G55" si="20">SUM(C52:F52)</f>
        <v>3485</v>
      </c>
      <c r="H52" s="205"/>
    </row>
    <row r="53" spans="1:8" s="62" customFormat="1" ht="14.25" customHeight="1" thickBot="1" x14ac:dyDescent="0.3">
      <c r="A53" s="35" t="s">
        <v>0</v>
      </c>
      <c r="B53" s="265">
        <v>42307</v>
      </c>
      <c r="C53" s="14">
        <v>878</v>
      </c>
      <c r="D53" s="83">
        <v>756</v>
      </c>
      <c r="E53" s="17">
        <v>538</v>
      </c>
      <c r="F53" s="22">
        <v>784</v>
      </c>
      <c r="G53" s="20">
        <f t="shared" si="20"/>
        <v>2956</v>
      </c>
      <c r="H53" s="205"/>
    </row>
    <row r="54" spans="1:8" s="62" customFormat="1" ht="14.25" customHeight="1" outlineLevel="1" thickBot="1" x14ac:dyDescent="0.3">
      <c r="A54" s="35" t="s">
        <v>1</v>
      </c>
      <c r="B54" s="266">
        <v>42308</v>
      </c>
      <c r="C54" s="21"/>
      <c r="D54" s="84">
        <v>232</v>
      </c>
      <c r="E54" s="21"/>
      <c r="F54" s="22">
        <v>283</v>
      </c>
      <c r="G54" s="20">
        <f t="shared" si="20"/>
        <v>515</v>
      </c>
      <c r="H54" s="205"/>
    </row>
    <row r="55" spans="1:8" s="62" customFormat="1" ht="14.25" hidden="1" customHeight="1" outlineLevel="1" thickBot="1" x14ac:dyDescent="0.3">
      <c r="A55" s="201"/>
      <c r="B55" s="264"/>
      <c r="C55" s="27"/>
      <c r="D55" s="85"/>
      <c r="E55" s="27"/>
      <c r="F55" s="28"/>
      <c r="G55" s="20">
        <f t="shared" si="20"/>
        <v>0</v>
      </c>
    </row>
    <row r="56" spans="1:8" s="62" customFormat="1" ht="14.25" customHeight="1" outlineLevel="1" thickBot="1" x14ac:dyDescent="0.3">
      <c r="A56" s="235" t="s">
        <v>25</v>
      </c>
      <c r="B56" s="342" t="s">
        <v>32</v>
      </c>
      <c r="C56" s="143">
        <f>SUM(C49:C55)</f>
        <v>5301</v>
      </c>
      <c r="D56" s="143">
        <f t="shared" ref="D56:G56" si="21">SUM(D49:D55)</f>
        <v>4499</v>
      </c>
      <c r="E56" s="143">
        <f>SUM(E49:E55)</f>
        <v>3003</v>
      </c>
      <c r="F56" s="143">
        <f t="shared" si="21"/>
        <v>4271</v>
      </c>
      <c r="G56" s="147">
        <f t="shared" si="21"/>
        <v>17074</v>
      </c>
    </row>
    <row r="57" spans="1:8" s="62" customFormat="1" ht="14.25" customHeight="1" outlineLevel="1" thickBot="1" x14ac:dyDescent="0.3">
      <c r="A57" s="135" t="s">
        <v>27</v>
      </c>
      <c r="B57" s="343"/>
      <c r="C57" s="136">
        <f>AVERAGE(C49:C55)</f>
        <v>1060.2</v>
      </c>
      <c r="D57" s="136">
        <f t="shared" ref="D57:G57" si="22">AVERAGE(D49:D55)</f>
        <v>749.83333333333337</v>
      </c>
      <c r="E57" s="136">
        <f>AVERAGE(E49:E55)</f>
        <v>600.6</v>
      </c>
      <c r="F57" s="136">
        <f t="shared" si="22"/>
        <v>711.83333333333337</v>
      </c>
      <c r="G57" s="142">
        <f t="shared" si="22"/>
        <v>2439.1428571428573</v>
      </c>
    </row>
    <row r="58" spans="1:8" s="62" customFormat="1" ht="14.25" customHeight="1" thickBot="1" x14ac:dyDescent="0.3">
      <c r="A58" s="36" t="s">
        <v>24</v>
      </c>
      <c r="B58" s="343"/>
      <c r="C58" s="37">
        <f>SUM(C49:C53)</f>
        <v>5301</v>
      </c>
      <c r="D58" s="37">
        <f>SUM(D49:D53)</f>
        <v>4267</v>
      </c>
      <c r="E58" s="37">
        <f>SUM(E49:E53)</f>
        <v>3003</v>
      </c>
      <c r="F58" s="37">
        <f t="shared" ref="F58:G58" si="23">SUM(F49:F53)</f>
        <v>3988</v>
      </c>
      <c r="G58" s="37">
        <f t="shared" si="23"/>
        <v>16559</v>
      </c>
    </row>
    <row r="59" spans="1:8" s="62" customFormat="1" ht="14.25" customHeight="1" thickBot="1" x14ac:dyDescent="0.3">
      <c r="A59" s="36" t="s">
        <v>26</v>
      </c>
      <c r="B59" s="344"/>
      <c r="C59" s="43">
        <f>AVERAGE(C49:C53)</f>
        <v>1060.2</v>
      </c>
      <c r="D59" s="43">
        <f>AVERAGE(D49:D53)</f>
        <v>853.4</v>
      </c>
      <c r="E59" s="43">
        <f>AVERAGE(E49:E53)</f>
        <v>600.6</v>
      </c>
      <c r="F59" s="43">
        <f t="shared" ref="F59:G59" si="24">AVERAGE(F49:F53)</f>
        <v>797.6</v>
      </c>
      <c r="G59" s="43">
        <f t="shared" si="24"/>
        <v>3311.8</v>
      </c>
    </row>
    <row r="60" spans="1:8" s="62" customFormat="1" ht="14.25" hidden="1" thickBot="1" x14ac:dyDescent="0.3">
      <c r="A60" s="201"/>
      <c r="B60" s="170"/>
      <c r="C60" s="14"/>
      <c r="D60" s="83"/>
      <c r="E60" s="14"/>
      <c r="F60" s="15"/>
      <c r="G60" s="78"/>
    </row>
    <row r="61" spans="1:8" s="62" customFormat="1" ht="14.25" hidden="1" customHeight="1" thickBot="1" x14ac:dyDescent="0.3">
      <c r="A61" s="201"/>
      <c r="B61" s="168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1"/>
      <c r="B62" s="168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0"/>
      <c r="B63" s="168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0"/>
      <c r="B64" s="168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0"/>
      <c r="B65" s="168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0"/>
      <c r="B66" s="169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342" t="s">
        <v>37</v>
      </c>
      <c r="C67" s="143">
        <f>SUM(C60:C66)</f>
        <v>0</v>
      </c>
      <c r="D67" s="143">
        <f t="shared" ref="D67:G67" si="25">SUM(D60:D66)</f>
        <v>0</v>
      </c>
      <c r="E67" s="143">
        <f t="shared" si="25"/>
        <v>0</v>
      </c>
      <c r="F67" s="143">
        <f t="shared" si="25"/>
        <v>0</v>
      </c>
      <c r="G67" s="143">
        <f t="shared" si="25"/>
        <v>0</v>
      </c>
    </row>
    <row r="68" spans="1:7" s="62" customFormat="1" ht="15.75" hidden="1" customHeight="1" outlineLevel="1" thickBot="1" x14ac:dyDescent="0.3">
      <c r="A68" s="135" t="s">
        <v>27</v>
      </c>
      <c r="B68" s="343"/>
      <c r="C68" s="136" t="e">
        <f>AVERAGE(C60:C66)</f>
        <v>#DIV/0!</v>
      </c>
      <c r="D68" s="136" t="e">
        <f t="shared" ref="D68:G68" si="26">AVERAGE(D60:D66)</f>
        <v>#DIV/0!</v>
      </c>
      <c r="E68" s="136" t="e">
        <f t="shared" si="26"/>
        <v>#DIV/0!</v>
      </c>
      <c r="F68" s="136" t="e">
        <f t="shared" si="26"/>
        <v>#DIV/0!</v>
      </c>
      <c r="G68" s="136" t="e">
        <f t="shared" si="26"/>
        <v>#DIV/0!</v>
      </c>
    </row>
    <row r="69" spans="1:7" s="62" customFormat="1" ht="14.25" hidden="1" customHeight="1" thickBot="1" x14ac:dyDescent="0.3">
      <c r="A69" s="36" t="s">
        <v>24</v>
      </c>
      <c r="B69" s="343"/>
      <c r="C69" s="37">
        <f>SUM(C60:C64)</f>
        <v>0</v>
      </c>
      <c r="D69" s="37">
        <f t="shared" ref="D69:G69" si="27">SUM(D60:D64)</f>
        <v>0</v>
      </c>
      <c r="E69" s="37">
        <f t="shared" si="27"/>
        <v>0</v>
      </c>
      <c r="F69" s="37">
        <f t="shared" si="27"/>
        <v>0</v>
      </c>
      <c r="G69" s="37">
        <f t="shared" si="27"/>
        <v>0</v>
      </c>
    </row>
    <row r="70" spans="1:7" s="62" customFormat="1" ht="15.75" hidden="1" customHeight="1" thickBot="1" x14ac:dyDescent="0.3">
      <c r="A70" s="36" t="s">
        <v>26</v>
      </c>
      <c r="B70" s="344"/>
      <c r="C70" s="43" t="e">
        <f>AVERAGE(C60:C64)</f>
        <v>#DIV/0!</v>
      </c>
      <c r="D70" s="43" t="e">
        <f t="shared" ref="D70:G70" si="28">AVERAGE(D60:D64)</f>
        <v>#DIV/0!</v>
      </c>
      <c r="E70" s="43" t="e">
        <f t="shared" si="28"/>
        <v>#DIV/0!</v>
      </c>
      <c r="F70" s="43" t="e">
        <f t="shared" si="28"/>
        <v>#DIV/0!</v>
      </c>
      <c r="G70" s="43" t="e">
        <f t="shared" si="28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49" t="s">
        <v>70</v>
      </c>
      <c r="F72" s="376"/>
      <c r="G72" s="377"/>
    </row>
    <row r="73" spans="1:7" ht="30" customHeight="1" x14ac:dyDescent="0.25">
      <c r="A73" s="57" t="s">
        <v>34</v>
      </c>
      <c r="B73" s="50">
        <f>SUM(C58:D58, C47:D47, C36:D36, C25:D25, C14:D14, C69:D69)</f>
        <v>42357</v>
      </c>
      <c r="C73" s="50">
        <f>SUM(E69:F69, E58:F58, E47:F47, E36:F36, E25:F25, E14:F14)</f>
        <v>30974</v>
      </c>
      <c r="D73" s="153"/>
      <c r="E73" s="347" t="s">
        <v>34</v>
      </c>
      <c r="F73" s="348"/>
      <c r="G73" s="127">
        <f>SUM(G14, G25, G36, G47, G58, G69)</f>
        <v>73331</v>
      </c>
    </row>
    <row r="74" spans="1:7" ht="30" customHeight="1" x14ac:dyDescent="0.25">
      <c r="A74" s="57" t="s">
        <v>33</v>
      </c>
      <c r="B74" s="50">
        <f>SUM(C56:D56, C45:D45, C34:D34, C23:D23, C12:D12, C67:D67)</f>
        <v>44589</v>
      </c>
      <c r="C74" s="50">
        <f>SUM(E67:F67, E56:F56, E45:F45, E34:F34, E23:F23, E12:F12)</f>
        <v>33742</v>
      </c>
      <c r="D74" s="153"/>
      <c r="E74" s="347" t="s">
        <v>33</v>
      </c>
      <c r="F74" s="348"/>
      <c r="G74" s="128">
        <f>SUM(G56, G45, G34, G23, G12, G67)</f>
        <v>78331</v>
      </c>
    </row>
    <row r="75" spans="1:7" ht="30" customHeight="1" x14ac:dyDescent="0.25">
      <c r="E75" s="347" t="s">
        <v>26</v>
      </c>
      <c r="F75" s="348"/>
      <c r="G75" s="128">
        <f>AVERAGE(G14, G25, G36, G47, G58, G69)</f>
        <v>12221.833333333334</v>
      </c>
    </row>
    <row r="76" spans="1:7" ht="30" customHeight="1" x14ac:dyDescent="0.25">
      <c r="E76" s="347" t="s">
        <v>72</v>
      </c>
      <c r="F76" s="348"/>
      <c r="G76" s="127">
        <f>AVERAGE(G56, G45, G34, G23, G12, G67)</f>
        <v>13055.166666666666</v>
      </c>
    </row>
    <row r="78" spans="1:7" x14ac:dyDescent="0.25">
      <c r="C78" s="20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:G51 G43:G44 G16:G22 G27:G33 G11 G6:G10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75" sqref="A7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79"/>
      <c r="C1" s="352" t="s">
        <v>56</v>
      </c>
      <c r="D1" s="354"/>
      <c r="E1" s="352"/>
      <c r="F1" s="345"/>
      <c r="G1" s="358" t="s">
        <v>23</v>
      </c>
    </row>
    <row r="2" spans="1:7" ht="15" customHeight="1" thickBot="1" x14ac:dyDescent="0.3">
      <c r="B2" s="179"/>
      <c r="C2" s="353"/>
      <c r="D2" s="355"/>
      <c r="E2" s="353"/>
      <c r="F2" s="346"/>
      <c r="G2" s="359"/>
    </row>
    <row r="3" spans="1:7" x14ac:dyDescent="0.25">
      <c r="A3" s="373" t="s">
        <v>61</v>
      </c>
      <c r="B3" s="374" t="s">
        <v>62</v>
      </c>
      <c r="C3" s="368" t="s">
        <v>59</v>
      </c>
      <c r="D3" s="388" t="s">
        <v>60</v>
      </c>
      <c r="E3" s="368"/>
      <c r="F3" s="388"/>
      <c r="G3" s="359"/>
    </row>
    <row r="4" spans="1:7" ht="14.25" customHeight="1" thickBot="1" x14ac:dyDescent="0.3">
      <c r="A4" s="369"/>
      <c r="B4" s="375"/>
      <c r="C4" s="369"/>
      <c r="D4" s="389"/>
      <c r="E4" s="369"/>
      <c r="F4" s="389"/>
      <c r="G4" s="359"/>
    </row>
    <row r="5" spans="1:7" s="93" customFormat="1" ht="14.25" hidden="1" customHeight="1" thickBot="1" x14ac:dyDescent="0.3">
      <c r="A5" s="198"/>
      <c r="B5" s="172"/>
      <c r="C5" s="88"/>
      <c r="D5" s="89"/>
      <c r="E5" s="90"/>
      <c r="F5" s="91"/>
      <c r="G5" s="92"/>
    </row>
    <row r="6" spans="1:7" s="93" customFormat="1" ht="14.25" hidden="1" customHeight="1" thickBot="1" x14ac:dyDescent="0.3">
      <c r="A6" s="198"/>
      <c r="B6" s="164"/>
      <c r="C6" s="88"/>
      <c r="D6" s="89"/>
      <c r="E6" s="90"/>
      <c r="F6" s="91"/>
      <c r="G6" s="92"/>
    </row>
    <row r="7" spans="1:7" s="93" customFormat="1" ht="14.25" hidden="1" customHeight="1" thickBot="1" x14ac:dyDescent="0.3">
      <c r="A7" s="198"/>
      <c r="B7" s="164"/>
      <c r="C7" s="88"/>
      <c r="D7" s="89"/>
      <c r="E7" s="90"/>
      <c r="F7" s="91"/>
      <c r="G7" s="92"/>
    </row>
    <row r="8" spans="1:7" s="93" customFormat="1" ht="14.25" hidden="1" customHeight="1" thickBot="1" x14ac:dyDescent="0.3">
      <c r="A8" s="204"/>
      <c r="B8" s="164"/>
      <c r="C8" s="88"/>
      <c r="D8" s="89"/>
      <c r="E8" s="90"/>
      <c r="F8" s="91"/>
      <c r="G8" s="92"/>
    </row>
    <row r="9" spans="1:7" s="93" customFormat="1" ht="14.25" hidden="1" customHeight="1" thickBot="1" x14ac:dyDescent="0.3">
      <c r="A9" s="204"/>
      <c r="B9" s="164"/>
      <c r="C9" s="88"/>
      <c r="D9" s="89"/>
      <c r="E9" s="90"/>
      <c r="F9" s="91"/>
      <c r="G9" s="92"/>
    </row>
    <row r="10" spans="1:7" s="93" customFormat="1" ht="14.25" customHeight="1" outlineLevel="1" thickBot="1" x14ac:dyDescent="0.3">
      <c r="A10" s="204" t="s">
        <v>1</v>
      </c>
      <c r="B10" s="229">
        <v>42280</v>
      </c>
      <c r="C10" s="90"/>
      <c r="D10" s="94"/>
      <c r="E10" s="90"/>
      <c r="F10" s="91"/>
      <c r="G10" s="92">
        <f>SUM(C10:F10)</f>
        <v>0</v>
      </c>
    </row>
    <row r="11" spans="1:7" s="93" customFormat="1" ht="14.25" customHeight="1" outlineLevel="1" thickBot="1" x14ac:dyDescent="0.3">
      <c r="A11" s="204" t="s">
        <v>2</v>
      </c>
      <c r="B11" s="164">
        <v>42281</v>
      </c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342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customHeight="1" outlineLevel="1" thickBot="1" x14ac:dyDescent="0.3">
      <c r="A13" s="135" t="s">
        <v>27</v>
      </c>
      <c r="B13" s="343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customHeight="1" thickBot="1" x14ac:dyDescent="0.3">
      <c r="A14" s="36" t="s">
        <v>24</v>
      </c>
      <c r="B14" s="343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customHeight="1" thickBot="1" x14ac:dyDescent="0.3">
      <c r="A15" s="36" t="s">
        <v>26</v>
      </c>
      <c r="B15" s="344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customHeight="1" thickBot="1" x14ac:dyDescent="0.3">
      <c r="A16" s="35"/>
      <c r="B16" s="165"/>
      <c r="C16" s="88"/>
      <c r="D16" s="89"/>
      <c r="E16" s="88"/>
      <c r="F16" s="100"/>
      <c r="G16" s="208"/>
    </row>
    <row r="17" spans="1:7" s="99" customFormat="1" ht="14.25" hidden="1" customHeight="1" thickBot="1" x14ac:dyDescent="0.3">
      <c r="A17" s="35"/>
      <c r="B17" s="166"/>
      <c r="C17" s="88"/>
      <c r="D17" s="89"/>
      <c r="E17" s="90"/>
      <c r="F17" s="91"/>
      <c r="G17" s="208"/>
    </row>
    <row r="18" spans="1:7" s="99" customFormat="1" ht="14.25" hidden="1" customHeight="1" thickBot="1" x14ac:dyDescent="0.3">
      <c r="A18" s="35"/>
      <c r="B18" s="166"/>
      <c r="C18" s="88"/>
      <c r="D18" s="89"/>
      <c r="E18" s="90"/>
      <c r="F18" s="91"/>
      <c r="G18" s="208"/>
    </row>
    <row r="19" spans="1:7" s="99" customFormat="1" ht="14.25" hidden="1" customHeight="1" thickBot="1" x14ac:dyDescent="0.3">
      <c r="A19" s="35"/>
      <c r="B19" s="166"/>
      <c r="C19" s="88"/>
      <c r="D19" s="89"/>
      <c r="E19" s="90"/>
      <c r="F19" s="91"/>
      <c r="G19" s="208"/>
    </row>
    <row r="20" spans="1:7" s="99" customFormat="1" ht="14.25" hidden="1" customHeight="1" thickBot="1" x14ac:dyDescent="0.3">
      <c r="A20" s="35"/>
      <c r="B20" s="166"/>
      <c r="C20" s="88"/>
      <c r="D20" s="89"/>
      <c r="E20" s="90"/>
      <c r="F20" s="91"/>
      <c r="G20" s="208"/>
    </row>
    <row r="21" spans="1:7" s="99" customFormat="1" ht="14.25" customHeight="1" outlineLevel="1" thickBot="1" x14ac:dyDescent="0.3">
      <c r="A21" s="201" t="s">
        <v>1</v>
      </c>
      <c r="B21" s="166">
        <v>42287</v>
      </c>
      <c r="C21" s="90"/>
      <c r="D21" s="94"/>
      <c r="E21" s="90"/>
      <c r="F21" s="91"/>
      <c r="G21" s="208">
        <f>SUM(C21:F21)</f>
        <v>0</v>
      </c>
    </row>
    <row r="22" spans="1:7" s="99" customFormat="1" ht="14.25" customHeight="1" outlineLevel="1" thickBot="1" x14ac:dyDescent="0.3">
      <c r="A22" s="201" t="s">
        <v>2</v>
      </c>
      <c r="B22" s="166">
        <v>42278</v>
      </c>
      <c r="C22" s="95"/>
      <c r="D22" s="96"/>
      <c r="E22" s="95"/>
      <c r="F22" s="97"/>
      <c r="G22" s="208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342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customHeight="1" outlineLevel="1" thickBot="1" x14ac:dyDescent="0.3">
      <c r="A24" s="135" t="s">
        <v>27</v>
      </c>
      <c r="B24" s="343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customHeight="1" thickBot="1" x14ac:dyDescent="0.3">
      <c r="A25" s="36" t="s">
        <v>24</v>
      </c>
      <c r="B25" s="343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customHeight="1" thickBot="1" x14ac:dyDescent="0.3">
      <c r="A26" s="36" t="s">
        <v>26</v>
      </c>
      <c r="B26" s="344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customHeight="1" thickBot="1" x14ac:dyDescent="0.3">
      <c r="A27" s="35"/>
      <c r="B27" s="200"/>
      <c r="C27" s="88"/>
      <c r="D27" s="89"/>
      <c r="E27" s="88"/>
      <c r="F27" s="100"/>
      <c r="G27" s="208"/>
    </row>
    <row r="28" spans="1:7" s="99" customFormat="1" ht="14.25" hidden="1" customHeight="1" thickBot="1" x14ac:dyDescent="0.3">
      <c r="A28" s="35"/>
      <c r="B28" s="168"/>
      <c r="C28" s="88"/>
      <c r="D28" s="89"/>
      <c r="E28" s="90"/>
      <c r="F28" s="91"/>
      <c r="G28" s="208"/>
    </row>
    <row r="29" spans="1:7" s="99" customFormat="1" ht="14.25" hidden="1" customHeight="1" thickBot="1" x14ac:dyDescent="0.3">
      <c r="A29" s="35"/>
      <c r="B29" s="168"/>
      <c r="C29" s="88"/>
      <c r="D29" s="89"/>
      <c r="E29" s="90"/>
      <c r="F29" s="91"/>
      <c r="G29" s="208"/>
    </row>
    <row r="30" spans="1:7" s="99" customFormat="1" ht="14.25" hidden="1" customHeight="1" thickBot="1" x14ac:dyDescent="0.3">
      <c r="A30" s="35"/>
      <c r="B30" s="168"/>
      <c r="C30" s="88"/>
      <c r="D30" s="89"/>
      <c r="E30" s="90"/>
      <c r="F30" s="91"/>
      <c r="G30" s="208"/>
    </row>
    <row r="31" spans="1:7" s="99" customFormat="1" ht="14.25" hidden="1" customHeight="1" thickBot="1" x14ac:dyDescent="0.3">
      <c r="A31" s="35"/>
      <c r="B31" s="168"/>
      <c r="C31" s="88"/>
      <c r="D31" s="89"/>
      <c r="E31" s="90"/>
      <c r="F31" s="91"/>
      <c r="G31" s="208"/>
    </row>
    <row r="32" spans="1:7" s="99" customFormat="1" ht="14.25" customHeight="1" outlineLevel="1" thickBot="1" x14ac:dyDescent="0.3">
      <c r="A32" s="201" t="s">
        <v>1</v>
      </c>
      <c r="B32" s="168">
        <v>42294</v>
      </c>
      <c r="C32" s="90"/>
      <c r="D32" s="94">
        <v>149</v>
      </c>
      <c r="E32" s="90"/>
      <c r="F32" s="91"/>
      <c r="G32" s="208">
        <f t="shared" ref="G32:G33" si="10">SUM(C32:F32)</f>
        <v>149</v>
      </c>
    </row>
    <row r="33" spans="1:8" s="99" customFormat="1" ht="14.25" customHeight="1" outlineLevel="1" thickBot="1" x14ac:dyDescent="0.3">
      <c r="A33" s="201" t="s">
        <v>2</v>
      </c>
      <c r="B33" s="169">
        <v>42295</v>
      </c>
      <c r="C33" s="95"/>
      <c r="D33" s="96">
        <v>149</v>
      </c>
      <c r="E33" s="95"/>
      <c r="F33" s="97"/>
      <c r="G33" s="208">
        <f t="shared" si="10"/>
        <v>149</v>
      </c>
    </row>
    <row r="34" spans="1:8" s="99" customFormat="1" ht="14.25" customHeight="1" outlineLevel="1" thickBot="1" x14ac:dyDescent="0.3">
      <c r="A34" s="134" t="s">
        <v>25</v>
      </c>
      <c r="B34" s="342" t="s">
        <v>30</v>
      </c>
      <c r="C34" s="155">
        <f>SUM(C27:C33)</f>
        <v>0</v>
      </c>
      <c r="D34" s="155">
        <f t="shared" ref="D34:G34" si="11">SUM(D27:D33)</f>
        <v>298</v>
      </c>
      <c r="E34" s="155">
        <f t="shared" si="11"/>
        <v>0</v>
      </c>
      <c r="F34" s="155">
        <f t="shared" si="11"/>
        <v>0</v>
      </c>
      <c r="G34" s="155">
        <f t="shared" si="11"/>
        <v>298</v>
      </c>
    </row>
    <row r="35" spans="1:8" s="99" customFormat="1" ht="14.25" customHeight="1" outlineLevel="1" thickBot="1" x14ac:dyDescent="0.3">
      <c r="A35" s="135" t="s">
        <v>27</v>
      </c>
      <c r="B35" s="343"/>
      <c r="C35" s="156" t="e">
        <f>AVERAGE(C27:C33)</f>
        <v>#DIV/0!</v>
      </c>
      <c r="D35" s="156">
        <f t="shared" ref="D35:G35" si="12">AVERAGE(D27:D33)</f>
        <v>149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149</v>
      </c>
    </row>
    <row r="36" spans="1:8" s="99" customFormat="1" ht="14.25" customHeight="1" thickBot="1" x14ac:dyDescent="0.3">
      <c r="A36" s="36" t="s">
        <v>24</v>
      </c>
      <c r="B36" s="343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customHeight="1" thickBot="1" x14ac:dyDescent="0.3">
      <c r="A37" s="36" t="s">
        <v>26</v>
      </c>
      <c r="B37" s="344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customHeight="1" thickBot="1" x14ac:dyDescent="0.3">
      <c r="A38" s="35"/>
      <c r="B38" s="200"/>
      <c r="C38" s="88"/>
      <c r="D38" s="89"/>
      <c r="E38" s="88"/>
      <c r="F38" s="100"/>
      <c r="G38" s="101"/>
    </row>
    <row r="39" spans="1:8" s="99" customFormat="1" ht="14.25" hidden="1" customHeight="1" thickBot="1" x14ac:dyDescent="0.3">
      <c r="A39" s="35"/>
      <c r="B39" s="168"/>
      <c r="C39" s="88"/>
      <c r="D39" s="89"/>
      <c r="E39" s="90"/>
      <c r="F39" s="91"/>
      <c r="G39" s="92"/>
    </row>
    <row r="40" spans="1:8" s="99" customFormat="1" ht="14.25" hidden="1" customHeight="1" thickBot="1" x14ac:dyDescent="0.3">
      <c r="A40" s="35"/>
      <c r="B40" s="168"/>
      <c r="C40" s="88"/>
      <c r="D40" s="89"/>
      <c r="E40" s="90"/>
      <c r="F40" s="91"/>
      <c r="G40" s="92"/>
    </row>
    <row r="41" spans="1:8" s="99" customFormat="1" ht="14.25" hidden="1" customHeight="1" thickBot="1" x14ac:dyDescent="0.3">
      <c r="A41" s="35"/>
      <c r="B41" s="168"/>
      <c r="C41" s="88"/>
      <c r="D41" s="89"/>
      <c r="E41" s="90"/>
      <c r="F41" s="91"/>
      <c r="G41" s="92"/>
    </row>
    <row r="42" spans="1:8" s="99" customFormat="1" ht="14.25" hidden="1" customHeight="1" thickBot="1" x14ac:dyDescent="0.3">
      <c r="A42" s="35"/>
      <c r="B42" s="168"/>
      <c r="C42" s="88"/>
      <c r="D42" s="89"/>
      <c r="E42" s="90"/>
      <c r="F42" s="91"/>
      <c r="G42" s="92"/>
    </row>
    <row r="43" spans="1:8" s="99" customFormat="1" ht="14.25" customHeight="1" outlineLevel="1" thickBot="1" x14ac:dyDescent="0.3">
      <c r="A43" s="201" t="s">
        <v>1</v>
      </c>
      <c r="B43" s="209">
        <v>42301</v>
      </c>
      <c r="C43" s="90"/>
      <c r="D43" s="94"/>
      <c r="E43" s="90"/>
      <c r="F43" s="91"/>
      <c r="G43" s="92">
        <f t="shared" ref="G43:G44" si="15">SUM(C43:F43)</f>
        <v>0</v>
      </c>
      <c r="H43" s="161"/>
    </row>
    <row r="44" spans="1:8" s="99" customFormat="1" ht="14.25" customHeight="1" outlineLevel="1" thickBot="1" x14ac:dyDescent="0.3">
      <c r="A44" s="201" t="s">
        <v>2</v>
      </c>
      <c r="B44" s="168">
        <v>42302</v>
      </c>
      <c r="C44" s="95"/>
      <c r="D44" s="96"/>
      <c r="E44" s="95"/>
      <c r="F44" s="97"/>
      <c r="G44" s="98">
        <f t="shared" si="15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342" t="s">
        <v>31</v>
      </c>
      <c r="C45" s="155">
        <f>SUM(C38:C44)</f>
        <v>0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0</v>
      </c>
    </row>
    <row r="46" spans="1:8" s="99" customFormat="1" ht="14.25" customHeight="1" outlineLevel="1" thickBot="1" x14ac:dyDescent="0.3">
      <c r="A46" s="135" t="s">
        <v>27</v>
      </c>
      <c r="B46" s="343"/>
      <c r="C46" s="156" t="e">
        <f>AVERAGE(C38:C44)</f>
        <v>#DIV/0!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0</v>
      </c>
    </row>
    <row r="47" spans="1:8" s="99" customFormat="1" ht="14.25" customHeight="1" thickBot="1" x14ac:dyDescent="0.3">
      <c r="A47" s="36" t="s">
        <v>24</v>
      </c>
      <c r="B47" s="343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customHeight="1" thickBot="1" x14ac:dyDescent="0.3">
      <c r="A48" s="36" t="s">
        <v>26</v>
      </c>
      <c r="B48" s="344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customHeight="1" thickBot="1" x14ac:dyDescent="0.3">
      <c r="A49" s="35"/>
      <c r="B49" s="167"/>
      <c r="C49" s="194"/>
      <c r="D49" s="195"/>
      <c r="E49" s="88"/>
      <c r="F49" s="100"/>
      <c r="G49" s="101"/>
    </row>
    <row r="50" spans="1:7" s="99" customFormat="1" ht="14.25" hidden="1" customHeight="1" thickBot="1" x14ac:dyDescent="0.3">
      <c r="A50" s="35"/>
      <c r="B50" s="193"/>
      <c r="C50" s="196"/>
      <c r="D50" s="197"/>
      <c r="E50" s="90"/>
      <c r="F50" s="91"/>
      <c r="G50" s="92"/>
    </row>
    <row r="51" spans="1:7" s="99" customFormat="1" ht="14.25" hidden="1" customHeight="1" thickBot="1" x14ac:dyDescent="0.3">
      <c r="A51" s="35"/>
      <c r="B51" s="193"/>
      <c r="C51" s="88"/>
      <c r="D51" s="100"/>
      <c r="E51" s="90"/>
      <c r="F51" s="91"/>
      <c r="G51" s="92"/>
    </row>
    <row r="52" spans="1:7" s="99" customFormat="1" ht="14.25" hidden="1" customHeight="1" thickBot="1" x14ac:dyDescent="0.3">
      <c r="A52" s="201"/>
      <c r="B52" s="193"/>
      <c r="C52" s="88"/>
      <c r="D52" s="100"/>
      <c r="E52" s="90"/>
      <c r="F52" s="91"/>
      <c r="G52" s="92"/>
    </row>
    <row r="53" spans="1:7" s="99" customFormat="1" ht="14.25" customHeight="1" x14ac:dyDescent="0.25">
      <c r="A53" s="201" t="s">
        <v>0</v>
      </c>
      <c r="B53" s="193">
        <v>42307</v>
      </c>
      <c r="C53" s="194"/>
      <c r="D53" s="269">
        <v>149</v>
      </c>
      <c r="E53" s="95"/>
      <c r="F53" s="97"/>
      <c r="G53" s="98">
        <f>SUM(C53:F53)</f>
        <v>149</v>
      </c>
    </row>
    <row r="54" spans="1:7" s="99" customFormat="1" ht="14.25" customHeight="1" outlineLevel="1" thickBot="1" x14ac:dyDescent="0.3">
      <c r="A54" s="272" t="s">
        <v>1</v>
      </c>
      <c r="B54" s="234">
        <v>42308</v>
      </c>
      <c r="C54" s="90"/>
      <c r="D54" s="91">
        <v>149</v>
      </c>
      <c r="E54" s="90"/>
      <c r="F54" s="91"/>
      <c r="G54" s="90">
        <f>SUM(C54:F54)</f>
        <v>149</v>
      </c>
    </row>
    <row r="55" spans="1:7" s="99" customFormat="1" ht="14.25" hidden="1" customHeight="1" outlineLevel="1" thickBot="1" x14ac:dyDescent="0.3">
      <c r="A55" s="201" t="s">
        <v>2</v>
      </c>
      <c r="B55" s="169"/>
      <c r="C55" s="270"/>
      <c r="D55" s="271"/>
      <c r="E55" s="194"/>
      <c r="F55" s="269"/>
      <c r="G55" s="101"/>
    </row>
    <row r="56" spans="1:7" s="99" customFormat="1" ht="14.25" customHeight="1" outlineLevel="1" thickBot="1" x14ac:dyDescent="0.3">
      <c r="A56" s="134" t="s">
        <v>25</v>
      </c>
      <c r="B56" s="342" t="s">
        <v>32</v>
      </c>
      <c r="C56" s="155">
        <f>SUM(C49:C55)</f>
        <v>0</v>
      </c>
      <c r="D56" s="155">
        <f t="shared" ref="D56:G56" si="20">SUM(D49:D55)</f>
        <v>298</v>
      </c>
      <c r="E56" s="155">
        <f t="shared" si="20"/>
        <v>0</v>
      </c>
      <c r="F56" s="155">
        <f t="shared" si="20"/>
        <v>0</v>
      </c>
      <c r="G56" s="155">
        <f t="shared" si="20"/>
        <v>298</v>
      </c>
    </row>
    <row r="57" spans="1:7" s="99" customFormat="1" ht="14.25" customHeight="1" outlineLevel="1" thickBot="1" x14ac:dyDescent="0.3">
      <c r="A57" s="135" t="s">
        <v>27</v>
      </c>
      <c r="B57" s="343"/>
      <c r="C57" s="156" t="e">
        <f>AVERAGE(C49:C55)</f>
        <v>#DIV/0!</v>
      </c>
      <c r="D57" s="156">
        <f t="shared" ref="D57:G57" si="21">AVERAGE(D49:D55)</f>
        <v>149</v>
      </c>
      <c r="E57" s="156" t="e">
        <f t="shared" si="21"/>
        <v>#DIV/0!</v>
      </c>
      <c r="F57" s="156" t="e">
        <f t="shared" si="21"/>
        <v>#DIV/0!</v>
      </c>
      <c r="G57" s="156">
        <f t="shared" si="21"/>
        <v>149</v>
      </c>
    </row>
    <row r="58" spans="1:7" s="99" customFormat="1" ht="14.25" customHeight="1" thickBot="1" x14ac:dyDescent="0.3">
      <c r="A58" s="36" t="s">
        <v>24</v>
      </c>
      <c r="B58" s="343"/>
      <c r="C58" s="106">
        <f>SUM(C49:C53)</f>
        <v>0</v>
      </c>
      <c r="D58" s="106">
        <f t="shared" ref="D58:G58" si="22">SUM(D49:D53)</f>
        <v>149</v>
      </c>
      <c r="E58" s="106">
        <f t="shared" si="22"/>
        <v>0</v>
      </c>
      <c r="F58" s="106">
        <f t="shared" si="22"/>
        <v>0</v>
      </c>
      <c r="G58" s="106">
        <f t="shared" si="22"/>
        <v>149</v>
      </c>
    </row>
    <row r="59" spans="1:7" s="99" customFormat="1" ht="14.25" customHeight="1" thickBot="1" x14ac:dyDescent="0.3">
      <c r="A59" s="36" t="s">
        <v>26</v>
      </c>
      <c r="B59" s="344"/>
      <c r="C59" s="107" t="e">
        <f>AVERAGE(C49:C53)</f>
        <v>#DIV/0!</v>
      </c>
      <c r="D59" s="107">
        <f t="shared" ref="D59:G59" si="23">AVERAGE(D49:D53)</f>
        <v>149</v>
      </c>
      <c r="E59" s="107" t="e">
        <f t="shared" si="23"/>
        <v>#DIV/0!</v>
      </c>
      <c r="F59" s="107" t="e">
        <f t="shared" si="23"/>
        <v>#DIV/0!</v>
      </c>
      <c r="G59" s="107">
        <f t="shared" si="23"/>
        <v>149</v>
      </c>
    </row>
    <row r="60" spans="1:7" s="99" customFormat="1" ht="14.25" hidden="1" customHeight="1" thickBot="1" x14ac:dyDescent="0.3">
      <c r="A60" s="189"/>
      <c r="B60" s="170"/>
      <c r="C60" s="88"/>
      <c r="D60" s="89"/>
      <c r="E60" s="88"/>
      <c r="F60" s="100"/>
      <c r="G60" s="101"/>
    </row>
    <row r="61" spans="1:7" s="99" customFormat="1" ht="14.25" hidden="1" customHeight="1" thickBot="1" x14ac:dyDescent="0.3">
      <c r="A61" s="190"/>
      <c r="B61" s="168"/>
      <c r="C61" s="88"/>
      <c r="D61" s="89"/>
      <c r="E61" s="90"/>
      <c r="F61" s="91"/>
      <c r="G61" s="92"/>
    </row>
    <row r="62" spans="1:7" s="99" customFormat="1" ht="14.25" hidden="1" customHeight="1" thickBot="1" x14ac:dyDescent="0.3">
      <c r="A62" s="180"/>
      <c r="B62" s="168"/>
      <c r="C62" s="88"/>
      <c r="D62" s="89"/>
      <c r="E62" s="90"/>
      <c r="F62" s="91"/>
      <c r="G62" s="92"/>
    </row>
    <row r="63" spans="1:7" s="99" customFormat="1" ht="14.25" hidden="1" customHeight="1" thickBot="1" x14ac:dyDescent="0.3">
      <c r="A63" s="180"/>
      <c r="B63" s="168"/>
      <c r="C63" s="88"/>
      <c r="D63" s="89"/>
      <c r="E63" s="90"/>
      <c r="F63" s="91"/>
      <c r="G63" s="92"/>
    </row>
    <row r="64" spans="1:7" s="99" customFormat="1" ht="14.25" hidden="1" customHeight="1" thickBot="1" x14ac:dyDescent="0.3">
      <c r="A64" s="180"/>
      <c r="B64" s="168"/>
      <c r="C64" s="88"/>
      <c r="D64" s="89"/>
      <c r="E64" s="90"/>
      <c r="F64" s="91"/>
      <c r="G64" s="92"/>
    </row>
    <row r="65" spans="1:7" s="99" customFormat="1" ht="14.25" hidden="1" customHeight="1" outlineLevel="1" thickBot="1" x14ac:dyDescent="0.3">
      <c r="A65" s="180"/>
      <c r="B65" s="168"/>
      <c r="C65" s="90"/>
      <c r="D65" s="94"/>
      <c r="E65" s="90"/>
      <c r="F65" s="91"/>
      <c r="G65" s="92"/>
    </row>
    <row r="66" spans="1:7" s="99" customFormat="1" ht="14.25" hidden="1" customHeight="1" outlineLevel="1" thickBot="1" x14ac:dyDescent="0.3">
      <c r="A66" s="180"/>
      <c r="B66" s="169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42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customHeight="1" outlineLevel="1" thickBot="1" x14ac:dyDescent="0.3">
      <c r="A68" s="135" t="s">
        <v>27</v>
      </c>
      <c r="B68" s="343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customHeight="1" thickBot="1" x14ac:dyDescent="0.3">
      <c r="A69" s="36" t="s">
        <v>24</v>
      </c>
      <c r="B69" s="343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customHeight="1" thickBot="1" x14ac:dyDescent="0.3">
      <c r="A70" s="36" t="s">
        <v>26</v>
      </c>
      <c r="B70" s="344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ht="14.25" customHeigh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49" t="s">
        <v>71</v>
      </c>
      <c r="F72" s="376"/>
      <c r="G72" s="377"/>
    </row>
    <row r="73" spans="1:7" ht="30" customHeight="1" x14ac:dyDescent="0.25">
      <c r="B73" s="57" t="s">
        <v>33</v>
      </c>
      <c r="C73" s="104">
        <f>SUM(C56:D56, C45:D45, C34:D34, C23:D23, C12:D12, C67:D67)</f>
        <v>596</v>
      </c>
      <c r="D73" s="104">
        <f>SUM(E67:F67, E56:F56, E45:F45, E34:F34, E23:F23, E12:F12)</f>
        <v>0</v>
      </c>
      <c r="E73" s="347" t="s">
        <v>33</v>
      </c>
      <c r="F73" s="348"/>
      <c r="G73" s="127">
        <f>SUM(G12, G23, G34, G45, G56, G67)</f>
        <v>596</v>
      </c>
    </row>
    <row r="74" spans="1:7" ht="30" customHeight="1" x14ac:dyDescent="0.25">
      <c r="B74" s="57" t="s">
        <v>34</v>
      </c>
      <c r="C74" s="104">
        <f>SUM(C58:D58, C47:D47, C36:D36, C25:D25, C14:D14, C69:D69)</f>
        <v>149</v>
      </c>
      <c r="D74" s="104">
        <f>SUM(E69:F69, E58:F58, E47:F47, E36:F36, E25:F25, E14:F14)</f>
        <v>0</v>
      </c>
      <c r="E74" s="390" t="s">
        <v>34</v>
      </c>
      <c r="F74" s="390"/>
      <c r="G74" s="128">
        <f>SUM(G58, G47, G36, G25, G14, G69)</f>
        <v>149</v>
      </c>
    </row>
    <row r="75" spans="1:7" ht="30" customHeight="1" x14ac:dyDescent="0.25">
      <c r="E75" s="347" t="s">
        <v>72</v>
      </c>
      <c r="F75" s="348"/>
      <c r="G75" s="128">
        <f>AVERAGE(G12, G23, G34, G45, G56, G67)</f>
        <v>99.333333333333329</v>
      </c>
    </row>
    <row r="76" spans="1:7" ht="30" customHeight="1" x14ac:dyDescent="0.25">
      <c r="E76" s="390" t="s">
        <v>26</v>
      </c>
      <c r="F76" s="390"/>
      <c r="G76" s="127">
        <f>AVERAGE(G58, G47, G36, G25, G14, G69)</f>
        <v>24.833333333333332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42 E45:F48 E56:F59 C34:C35" evalError="1" emptyCellReference="1"/>
    <ignoredError sqref="G10:G12" formulaRange="1" emptyCellReference="1"/>
    <ignoredError sqref="G13:G48 D56:D59 D45:D48 C47:C48 D27:D28 D34:D42 G56:G59 E14:F26 C14:C20 D23:D26 D14:D20 C36:C42 C23:C26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880AD6-F1D6-4FED-BE07-94CEA4D11FF4}"/>
</file>

<file path=customXml/itemProps2.xml><?xml version="1.0" encoding="utf-8"?>
<ds:datastoreItem xmlns:ds="http://schemas.openxmlformats.org/officeDocument/2006/customXml" ds:itemID="{F1AAF6C6-5C1B-4340-A831-721BFC2A6521}"/>
</file>

<file path=customXml/itemProps3.xml><?xml version="1.0" encoding="utf-8"?>
<ds:datastoreItem xmlns:ds="http://schemas.openxmlformats.org/officeDocument/2006/customXml" ds:itemID="{B8B32EEB-C988-467F-9C9B-9027BE7A4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2019-03-19T17:11:37Z</dcterms:created>
  <dcterms:modified xsi:type="dcterms:W3CDTF">2019-03-19T17:11:37Z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