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840" yWindow="1155" windowWidth="15195" windowHeight="753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E59" i="3" l="1"/>
  <c r="E58" i="3"/>
  <c r="D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C59" i="8" l="1"/>
  <c r="I13" i="2"/>
  <c r="I14" i="2"/>
  <c r="C34" i="5"/>
  <c r="G55" i="8" l="1"/>
  <c r="G54" i="8"/>
  <c r="G60" i="4"/>
  <c r="G54" i="4"/>
  <c r="G55" i="4"/>
  <c r="K60" i="1"/>
  <c r="K54" i="1"/>
  <c r="K55" i="1"/>
  <c r="J60" i="2"/>
  <c r="J54" i="2"/>
  <c r="J55" i="2"/>
  <c r="D60" i="5"/>
  <c r="D54" i="5"/>
  <c r="D55" i="5"/>
  <c r="T60" i="3"/>
  <c r="T10" i="3"/>
  <c r="T54" i="3"/>
  <c r="T55" i="3"/>
  <c r="D23" i="2" l="1"/>
  <c r="E23" i="2"/>
  <c r="F23" i="2"/>
  <c r="G23" i="2"/>
  <c r="H23" i="2"/>
  <c r="I23" i="2"/>
  <c r="E35" i="3" l="1"/>
  <c r="E37" i="3"/>
  <c r="G56" i="2"/>
  <c r="G51" i="4" l="1"/>
  <c r="G52" i="4"/>
  <c r="G53" i="4"/>
  <c r="K51" i="1"/>
  <c r="K52" i="1"/>
  <c r="K53" i="1"/>
  <c r="J51" i="2"/>
  <c r="J52" i="2"/>
  <c r="J53" i="2"/>
  <c r="D53" i="5"/>
  <c r="D51" i="5"/>
  <c r="D52" i="5"/>
  <c r="T50" i="3"/>
  <c r="T51" i="3"/>
  <c r="T52" i="3"/>
  <c r="T53" i="3"/>
  <c r="C45" i="4"/>
  <c r="D45" i="4"/>
  <c r="E45" i="4"/>
  <c r="F45" i="4"/>
  <c r="H56" i="3" l="1"/>
  <c r="G56" i="3"/>
  <c r="G57" i="3"/>
  <c r="E36" i="3"/>
  <c r="H56" i="1"/>
  <c r="C37" i="8" l="1"/>
  <c r="G10" i="4" l="1"/>
  <c r="M56" i="3" l="1"/>
  <c r="M34" i="3"/>
  <c r="M35" i="3"/>
  <c r="M36" i="3"/>
  <c r="M23" i="3"/>
  <c r="K23" i="3"/>
  <c r="K10" i="1" l="1"/>
  <c r="K11" i="1"/>
  <c r="C15" i="5"/>
  <c r="C14" i="5"/>
  <c r="G11" i="4"/>
  <c r="J10" i="2"/>
  <c r="J11" i="2"/>
  <c r="D10" i="5"/>
  <c r="D11" i="5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D50" i="5"/>
  <c r="D43" i="5"/>
  <c r="D44" i="5"/>
  <c r="D69" i="5" l="1"/>
  <c r="D67" i="5"/>
  <c r="D70" i="5"/>
  <c r="D68" i="5"/>
  <c r="G50" i="4"/>
  <c r="G49" i="4"/>
  <c r="K49" i="1"/>
  <c r="K50" i="1"/>
  <c r="I56" i="2" l="1"/>
  <c r="C56" i="2"/>
  <c r="E56" i="2"/>
  <c r="J38" i="2" l="1"/>
  <c r="C59" i="5"/>
  <c r="C58" i="5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G10" i="8" l="1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E14" i="2"/>
  <c r="F14" i="2"/>
  <c r="B30" i="6" s="1"/>
  <c r="H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D21" i="5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N32" i="6"/>
  <c r="N36" i="6"/>
  <c r="N40" i="6"/>
  <c r="N44" i="6"/>
  <c r="E56" i="3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P47" i="3"/>
  <c r="K38" i="6" s="1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K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N34" i="3"/>
  <c r="O34" i="3"/>
  <c r="P34" i="3"/>
  <c r="Q34" i="3"/>
  <c r="R34" i="3"/>
  <c r="S34" i="3"/>
  <c r="D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C57" i="5"/>
  <c r="C56" i="5"/>
  <c r="D49" i="5"/>
  <c r="C46" i="5"/>
  <c r="D38" i="5"/>
  <c r="C35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6" i="6"/>
  <c r="K42" i="6"/>
  <c r="K44" i="6"/>
  <c r="T49" i="3"/>
  <c r="B38" i="6"/>
  <c r="B44" i="6"/>
  <c r="Q10" i="6"/>
  <c r="Q12" i="6"/>
  <c r="B12" i="6"/>
  <c r="T70" i="3"/>
  <c r="D46" i="5" l="1"/>
  <c r="D48" i="5"/>
  <c r="D45" i="5"/>
  <c r="D47" i="5"/>
  <c r="D57" i="5"/>
  <c r="D59" i="5"/>
  <c r="D56" i="5"/>
  <c r="D58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<sst xmlns="http://schemas.openxmlformats.org/spreadsheetml/2006/main" count="665" uniqueCount="80">
  <si>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</si>
  <si>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</si>
  <si>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</si>
  <si>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</si>
  <si>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</si>
  <si>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</si>
  <si>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</si>
  <si>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</si>
  <si>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</si>
  <si>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</si>
  <si>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</si>
  <si>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</si>
  <si>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</si>
  <si>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</si>
  <si>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</si>
  <si>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</si>
  <si>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</si>
  <si>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</si>
  <si>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</si>
  <si>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</si>
  <si>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</si>
  <si>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</si>
  <si>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</si>
  <si>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</si>
  <si>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</si>
  <si>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</si>
  <si>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</si>
  <si>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</si>
  <si>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</si>
  <si>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</si>
  <si>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</si>
  <si>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</si>
  <si>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</si>
  <si>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</si>
  <si>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</si>
  <si>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</si>
  <si>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</si>
  <si>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</si>
  <si>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</si>
  <si>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</si>
  <si>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</si>
  <si>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</si>
  <si>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</si>
  <si>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</si>
  <si>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</si>
  <si>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</si>
  <si>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</si>
  <si>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</si>
  <si>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</si>
  <si>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</si>
  <si>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</si>
  <si>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</si>
  <si>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</si>
  <si>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</si>
  <si>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</si>
  <si>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</si>
  <si>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</si>
  <si>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</si>
  <si>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</si>
  <si>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</si>
  <si>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</si>
  <si>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</si>
  <si>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</si>
  <si>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</si>
  <si>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</si>
  <si>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</si>
  <si>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</si>
  <si>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</si>
  <si>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</si>
  <si>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</si>
  <si>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</si>
  <si>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</si>
  <si>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</si>
  <si>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</si>
  <si>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August Monthly Totals</t>
  </si>
  <si>
    <t>08.03.15 - 08.07.15</t>
  </si>
  <si>
    <t>08.10.15 - 08.14.15</t>
  </si>
  <si>
    <t>08.17.15 - 08.21.15</t>
  </si>
  <si>
    <t>08.31.15</t>
  </si>
  <si>
    <t>08.24.15 - 08.28.15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</si>
</sst>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4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20" fillId="0" borderId="6" xfId="0" applyNumberFormat="1" applyFont="1" applyFill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L1" zoomScaleNormal="100" workbookViewId="0">
      <selection activeCell="F20" sqref="F20"/>
    </sheetView>
  </sheetViews>
  <sheetFormatPr defaultRowHeight="13.5" x14ac:dyDescent="0.25"/>
  <cols>
    <col min="1" max="2" width="22.42578125" style="124" hidden="1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72" t="s">
        <v>52</v>
      </c>
      <c r="B1" s="273"/>
      <c r="C1" s="108"/>
      <c r="D1" s="272" t="s">
        <v>52</v>
      </c>
      <c r="E1" s="273"/>
      <c r="F1" s="60"/>
      <c r="G1" s="272" t="s">
        <v>52</v>
      </c>
      <c r="H1" s="273"/>
      <c r="I1" s="109"/>
      <c r="J1" s="272" t="s">
        <v>52</v>
      </c>
      <c r="K1" s="273"/>
      <c r="L1" s="109"/>
      <c r="M1" s="272" t="s">
        <v>52</v>
      </c>
      <c r="N1" s="273"/>
      <c r="P1" s="272" t="s">
        <v>52</v>
      </c>
      <c r="Q1" s="273"/>
      <c r="R1" s="108"/>
    </row>
    <row r="2" spans="1:20" ht="15.75" customHeight="1" x14ac:dyDescent="0.25">
      <c r="A2" s="274"/>
      <c r="B2" s="284"/>
      <c r="C2" s="110"/>
      <c r="D2" s="274" t="s">
        <v>75</v>
      </c>
      <c r="E2" s="284"/>
      <c r="F2" s="111"/>
      <c r="G2" s="274" t="s">
        <v>76</v>
      </c>
      <c r="H2" s="284"/>
      <c r="I2" s="109"/>
      <c r="J2" s="274" t="s">
        <v>77</v>
      </c>
      <c r="K2" s="284"/>
      <c r="L2" s="109"/>
      <c r="M2" s="274" t="s">
        <v>79</v>
      </c>
      <c r="N2" s="275"/>
      <c r="P2" s="280" t="s">
        <v>78</v>
      </c>
      <c r="Q2" s="281"/>
      <c r="R2" s="110"/>
    </row>
    <row r="3" spans="1:20" ht="14.25" thickBot="1" x14ac:dyDescent="0.3">
      <c r="A3" s="276" t="s">
        <v>53</v>
      </c>
      <c r="B3" s="277"/>
      <c r="C3" s="108"/>
      <c r="D3" s="276" t="s">
        <v>53</v>
      </c>
      <c r="E3" s="277"/>
      <c r="F3" s="109"/>
      <c r="G3" s="276" t="s">
        <v>53</v>
      </c>
      <c r="H3" s="277"/>
      <c r="I3" s="109"/>
      <c r="J3" s="276" t="s">
        <v>53</v>
      </c>
      <c r="K3" s="285"/>
      <c r="L3" s="109"/>
      <c r="M3" s="276" t="s">
        <v>53</v>
      </c>
      <c r="N3" s="277"/>
      <c r="P3" s="276" t="s">
        <v>53</v>
      </c>
      <c r="Q3" s="277"/>
      <c r="R3" s="108"/>
    </row>
    <row r="4" spans="1:20" s="125" customFormat="1" ht="12.95" customHeight="1" x14ac:dyDescent="0.25">
      <c r="A4" s="256" t="s">
        <v>54</v>
      </c>
      <c r="B4" s="250">
        <f>SUM('NY Waterway'!K14)</f>
        <v>0</v>
      </c>
      <c r="C4" s="7"/>
      <c r="D4" s="256" t="s">
        <v>54</v>
      </c>
      <c r="E4" s="250">
        <f>SUM('NY Waterway'!K25)</f>
        <v>83448</v>
      </c>
      <c r="F4" s="112"/>
      <c r="G4" s="256" t="s">
        <v>54</v>
      </c>
      <c r="H4" s="250">
        <f>SUM('NY Waterway'!K36)</f>
        <v>82936</v>
      </c>
      <c r="I4" s="112"/>
      <c r="J4" s="256" t="s">
        <v>54</v>
      </c>
      <c r="K4" s="250">
        <f>SUM('NY Waterway'!K47)</f>
        <v>81557</v>
      </c>
      <c r="L4" s="112"/>
      <c r="M4" s="256" t="s">
        <v>54</v>
      </c>
      <c r="N4" s="250">
        <f>SUM('NY Waterway'!K58)</f>
        <v>76968</v>
      </c>
      <c r="P4" s="256" t="s">
        <v>54</v>
      </c>
      <c r="Q4" s="250">
        <f>SUM('NY Waterway'!K69)</f>
        <v>14744</v>
      </c>
      <c r="R4" s="7"/>
    </row>
    <row r="5" spans="1:20" s="125" customFormat="1" ht="12.95" customHeight="1" thickBot="1" x14ac:dyDescent="0.3">
      <c r="A5" s="271"/>
      <c r="B5" s="251"/>
      <c r="C5" s="8"/>
      <c r="D5" s="271"/>
      <c r="E5" s="251"/>
      <c r="F5" s="112"/>
      <c r="G5" s="271"/>
      <c r="H5" s="278"/>
      <c r="I5" s="112"/>
      <c r="J5" s="271"/>
      <c r="K5" s="278"/>
      <c r="L5" s="112"/>
      <c r="M5" s="271"/>
      <c r="N5" s="278"/>
      <c r="P5" s="271"/>
      <c r="Q5" s="278"/>
      <c r="R5" s="7"/>
    </row>
    <row r="6" spans="1:20" s="125" customFormat="1" ht="12.95" customHeight="1" x14ac:dyDescent="0.25">
      <c r="A6" s="237" t="s">
        <v>55</v>
      </c>
      <c r="B6" s="250">
        <f>SUM('Billy Bey'!T14)</f>
        <v>0</v>
      </c>
      <c r="C6" s="7"/>
      <c r="D6" s="237" t="s">
        <v>55</v>
      </c>
      <c r="E6" s="250">
        <f>SUM('Billy Bey'!T25)</f>
        <v>89357</v>
      </c>
      <c r="F6" s="112"/>
      <c r="G6" s="237" t="s">
        <v>55</v>
      </c>
      <c r="H6" s="254">
        <f>SUM('Billy Bey'!T36)</f>
        <v>78416</v>
      </c>
      <c r="I6" s="112"/>
      <c r="J6" s="237" t="s">
        <v>55</v>
      </c>
      <c r="K6" s="254">
        <f>SUM('Billy Bey'!T47)</f>
        <v>89340</v>
      </c>
      <c r="L6" s="112"/>
      <c r="M6" s="237" t="s">
        <v>55</v>
      </c>
      <c r="N6" s="254">
        <f>SUM('Billy Bey'!T58)</f>
        <v>86171</v>
      </c>
      <c r="P6" s="237" t="s">
        <v>55</v>
      </c>
      <c r="Q6" s="254">
        <f>SUM('Billy Bey'!T69)</f>
        <v>16154</v>
      </c>
      <c r="R6" s="9"/>
    </row>
    <row r="7" spans="1:20" s="125" customFormat="1" ht="12.95" customHeight="1" thickBot="1" x14ac:dyDescent="0.3">
      <c r="A7" s="279"/>
      <c r="B7" s="251"/>
      <c r="C7" s="8"/>
      <c r="D7" s="279"/>
      <c r="E7" s="251"/>
      <c r="F7" s="112"/>
      <c r="G7" s="279"/>
      <c r="H7" s="262"/>
      <c r="I7" s="112"/>
      <c r="J7" s="279"/>
      <c r="K7" s="262"/>
      <c r="L7" s="112"/>
      <c r="M7" s="279"/>
      <c r="N7" s="262"/>
      <c r="P7" s="279"/>
      <c r="Q7" s="262"/>
      <c r="R7" s="9"/>
    </row>
    <row r="8" spans="1:20" s="125" customFormat="1" ht="12.95" customHeight="1" x14ac:dyDescent="0.25">
      <c r="A8" s="256" t="s">
        <v>56</v>
      </c>
      <c r="B8" s="250">
        <f>SUM(SeaStreak!G14)</f>
        <v>0</v>
      </c>
      <c r="C8" s="7"/>
      <c r="D8" s="256" t="s">
        <v>56</v>
      </c>
      <c r="E8" s="250">
        <f>SUM(SeaStreak!G25)</f>
        <v>21575</v>
      </c>
      <c r="F8" s="112"/>
      <c r="G8" s="256" t="s">
        <v>56</v>
      </c>
      <c r="H8" s="250">
        <f>SUM(SeaStreak!G36)</f>
        <v>20546</v>
      </c>
      <c r="I8" s="112"/>
      <c r="J8" s="256" t="s">
        <v>56</v>
      </c>
      <c r="K8" s="250">
        <f>SUM(SeaStreak!G47)</f>
        <v>19560</v>
      </c>
      <c r="L8" s="112"/>
      <c r="M8" s="256" t="s">
        <v>56</v>
      </c>
      <c r="N8" s="250">
        <f>SUM(SeaStreak!G58)</f>
        <v>19548</v>
      </c>
      <c r="P8" s="256" t="s">
        <v>56</v>
      </c>
      <c r="Q8" s="250">
        <f>SUM(SeaStreak!G69)</f>
        <v>4020</v>
      </c>
      <c r="R8" s="7"/>
    </row>
    <row r="9" spans="1:20" s="125" customFormat="1" ht="12.95" customHeight="1" thickBot="1" x14ac:dyDescent="0.3">
      <c r="A9" s="257"/>
      <c r="B9" s="251"/>
      <c r="C9" s="113"/>
      <c r="D9" s="257"/>
      <c r="E9" s="278"/>
      <c r="F9" s="112"/>
      <c r="G9" s="257"/>
      <c r="H9" s="278"/>
      <c r="I9" s="112"/>
      <c r="J9" s="257"/>
      <c r="K9" s="278"/>
      <c r="L9" s="112"/>
      <c r="M9" s="257"/>
      <c r="N9" s="278"/>
      <c r="P9" s="257"/>
      <c r="Q9" s="278"/>
      <c r="R9" s="7"/>
    </row>
    <row r="10" spans="1:20" s="125" customFormat="1" ht="12.95" customHeight="1" x14ac:dyDescent="0.25">
      <c r="A10" s="237" t="s">
        <v>57</v>
      </c>
      <c r="B10" s="250">
        <f>SUM('New York Water Taxi'!J14)</f>
        <v>0</v>
      </c>
      <c r="C10" s="9"/>
      <c r="D10" s="237" t="s">
        <v>57</v>
      </c>
      <c r="E10" s="254">
        <f>SUM('New York Water Taxi'!J25)</f>
        <v>11720</v>
      </c>
      <c r="F10" s="112"/>
      <c r="G10" s="237" t="s">
        <v>57</v>
      </c>
      <c r="H10" s="254">
        <f>SUM('New York Water Taxi'!J36)</f>
        <v>10849</v>
      </c>
      <c r="I10" s="112"/>
      <c r="J10" s="237" t="s">
        <v>57</v>
      </c>
      <c r="K10" s="254">
        <f>SUM('New York Water Taxi'!J47)</f>
        <v>10022</v>
      </c>
      <c r="L10" s="112"/>
      <c r="M10" s="237" t="s">
        <v>57</v>
      </c>
      <c r="N10" s="254">
        <f>SUM('New York Water Taxi'!J58)</f>
        <v>10630</v>
      </c>
      <c r="P10" s="237" t="s">
        <v>57</v>
      </c>
      <c r="Q10" s="254">
        <f>SUM('New York Water Taxi'!J69)</f>
        <v>1614</v>
      </c>
      <c r="R10" s="9"/>
    </row>
    <row r="11" spans="1:20" s="125" customFormat="1" ht="12.95" customHeight="1" thickBot="1" x14ac:dyDescent="0.3">
      <c r="A11" s="238"/>
      <c r="B11" s="251"/>
      <c r="C11" s="114"/>
      <c r="D11" s="238"/>
      <c r="E11" s="259"/>
      <c r="F11" s="112"/>
      <c r="G11" s="238"/>
      <c r="H11" s="262"/>
      <c r="I11" s="112"/>
      <c r="J11" s="238"/>
      <c r="K11" s="262"/>
      <c r="L11" s="112"/>
      <c r="M11" s="238"/>
      <c r="N11" s="262"/>
      <c r="P11" s="238"/>
      <c r="Q11" s="262"/>
      <c r="R11" s="9"/>
    </row>
    <row r="12" spans="1:20" s="125" customFormat="1" ht="12.95" customHeight="1" x14ac:dyDescent="0.25">
      <c r="A12" s="263" t="s">
        <v>38</v>
      </c>
      <c r="B12" s="250">
        <f>SUM('Liberty Landing Ferry'!D14)</f>
        <v>0</v>
      </c>
      <c r="C12" s="9"/>
      <c r="D12" s="263" t="s">
        <v>38</v>
      </c>
      <c r="E12" s="254">
        <f>SUM('Liberty Landing Ferry'!D25)</f>
        <v>5350</v>
      </c>
      <c r="F12" s="112"/>
      <c r="G12" s="263" t="s">
        <v>38</v>
      </c>
      <c r="H12" s="254">
        <f>SUM('Liberty Landing Ferry'!D36)</f>
        <v>5088</v>
      </c>
      <c r="I12" s="112"/>
      <c r="J12" s="263" t="s">
        <v>38</v>
      </c>
      <c r="K12" s="254">
        <f>SUM('Liberty Landing Ferry'!D47)</f>
        <v>4639</v>
      </c>
      <c r="L12" s="112"/>
      <c r="M12" s="263" t="s">
        <v>38</v>
      </c>
      <c r="N12" s="254">
        <f>SUM('Liberty Landing Ferry'!D58)</f>
        <v>4318</v>
      </c>
      <c r="P12" s="263" t="s">
        <v>38</v>
      </c>
      <c r="Q12" s="254">
        <f>SUM('Liberty Landing Ferry'!D69)</f>
        <v>640</v>
      </c>
      <c r="R12" s="9"/>
    </row>
    <row r="13" spans="1:20" s="125" customFormat="1" ht="12.95" customHeight="1" thickBot="1" x14ac:dyDescent="0.3">
      <c r="A13" s="264"/>
      <c r="B13" s="251"/>
      <c r="C13" s="114"/>
      <c r="D13" s="264"/>
      <c r="E13" s="259"/>
      <c r="F13" s="112"/>
      <c r="G13" s="264"/>
      <c r="H13" s="262"/>
      <c r="I13" s="112"/>
      <c r="J13" s="264"/>
      <c r="K13" s="262"/>
      <c r="L13" s="112"/>
      <c r="M13" s="264"/>
      <c r="N13" s="262"/>
      <c r="P13" s="264"/>
      <c r="Q13" s="262"/>
      <c r="R13" s="9"/>
    </row>
    <row r="14" spans="1:20" s="116" customFormat="1" ht="12.95" customHeight="1" thickBot="1" x14ac:dyDescent="0.25">
      <c r="A14" s="265" t="s">
        <v>23</v>
      </c>
      <c r="B14" s="267">
        <f>SUM(B4:B13)</f>
        <v>0</v>
      </c>
      <c r="C14" s="10"/>
      <c r="D14" s="265" t="s">
        <v>23</v>
      </c>
      <c r="E14" s="267">
        <f>SUM(E4:E13)</f>
        <v>211450</v>
      </c>
      <c r="F14" s="115"/>
      <c r="G14" s="265" t="s">
        <v>23</v>
      </c>
      <c r="H14" s="267">
        <f>SUM(H4:H13)</f>
        <v>197835</v>
      </c>
      <c r="I14" s="115"/>
      <c r="J14" s="265" t="s">
        <v>23</v>
      </c>
      <c r="K14" s="267">
        <f>SUM(K4:K13)</f>
        <v>205118</v>
      </c>
      <c r="L14" s="115"/>
      <c r="M14" s="265" t="s">
        <v>23</v>
      </c>
      <c r="N14" s="267">
        <f>SUM(N4:N13)</f>
        <v>197635</v>
      </c>
      <c r="P14" s="265" t="s">
        <v>23</v>
      </c>
      <c r="Q14" s="267">
        <f>SUM(Q4:Q13)</f>
        <v>37172</v>
      </c>
      <c r="R14" s="10"/>
      <c r="S14" s="154" t="s">
        <v>65</v>
      </c>
      <c r="T14" s="129">
        <f>AVERAGE('Billy Bey'!T76, 'Liberty Landing Ferry'!F76, 'New York Water Taxi'!K76, 'NY Waterway'!H76, SeaStreak!G76)</f>
        <v>33335.366666666669</v>
      </c>
    </row>
    <row r="15" spans="1:20" s="116" customFormat="1" ht="12.95" customHeight="1" thickBot="1" x14ac:dyDescent="0.3">
      <c r="A15" s="266"/>
      <c r="B15" s="249"/>
      <c r="C15" s="117"/>
      <c r="D15" s="266"/>
      <c r="E15" s="249"/>
      <c r="F15" s="115"/>
      <c r="G15" s="266"/>
      <c r="H15" s="249"/>
      <c r="I15" s="115"/>
      <c r="J15" s="266"/>
      <c r="K15" s="249"/>
      <c r="L15" s="115"/>
      <c r="M15" s="266"/>
      <c r="N15" s="249"/>
      <c r="P15" s="266"/>
      <c r="Q15" s="268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69" t="s">
        <v>58</v>
      </c>
      <c r="B17" s="270"/>
      <c r="C17" s="108"/>
      <c r="D17" s="269" t="s">
        <v>58</v>
      </c>
      <c r="E17" s="270"/>
      <c r="F17" s="109"/>
      <c r="G17" s="269" t="s">
        <v>58</v>
      </c>
      <c r="H17" s="270"/>
      <c r="I17" s="109"/>
      <c r="J17" s="269" t="s">
        <v>58</v>
      </c>
      <c r="K17" s="283"/>
      <c r="L17" s="109"/>
      <c r="M17" s="269" t="s">
        <v>58</v>
      </c>
      <c r="N17" s="270"/>
      <c r="P17" s="269" t="s">
        <v>58</v>
      </c>
      <c r="Q17" s="270"/>
      <c r="R17" s="108"/>
    </row>
    <row r="18" spans="1:20" ht="12.95" customHeight="1" x14ac:dyDescent="0.25">
      <c r="A18" s="256" t="s">
        <v>10</v>
      </c>
      <c r="B18" s="250">
        <f>SUM('Billy Bey'!G14:K14, 'New York Water Taxi'!G14:I14, 'NY Waterway'!I14:J14, SeaStreak!C14:D14)</f>
        <v>0</v>
      </c>
      <c r="C18" s="7"/>
      <c r="D18" s="256" t="s">
        <v>10</v>
      </c>
      <c r="E18" s="250">
        <f>SUM('Billy Bey'!G25:K25, 'New York Water Taxi'!G25:I25, 'NY Waterway'!I25:J25, SeaStreak!C25:D25)</f>
        <v>65838</v>
      </c>
      <c r="F18" s="109"/>
      <c r="G18" s="256" t="s">
        <v>10</v>
      </c>
      <c r="H18" s="250">
        <f>SUM('Billy Bey'!G36:K36, 'New York Water Taxi'!G36:I36, 'NY Waterway'!I36:J36, SeaStreak!C36:D36)</f>
        <v>57316</v>
      </c>
      <c r="I18" s="109"/>
      <c r="J18" s="256" t="s">
        <v>10</v>
      </c>
      <c r="K18" s="250">
        <f>SUM('Billy Bey'!G47:K47, 'New York Water Taxi'!G47:I47, 'NY Waterway'!I47:J47, SeaStreak!C47:D47)</f>
        <v>65117</v>
      </c>
      <c r="L18" s="109"/>
      <c r="M18" s="256" t="s">
        <v>10</v>
      </c>
      <c r="N18" s="250">
        <f>SUM('Billy Bey'!G58:K58, 'New York Water Taxi'!G58:I58, 'NY Waterway'!I58:J58, SeaStreak!C58:D58)</f>
        <v>63230</v>
      </c>
      <c r="P18" s="256" t="s">
        <v>10</v>
      </c>
      <c r="Q18" s="250">
        <f>SUM('Billy Bey'!G69:K69, 'New York Water Taxi'!G69:I69, 'NY Waterway'!I69:J69, SeaStreak!C69:D69)</f>
        <v>12721</v>
      </c>
      <c r="R18" s="7"/>
    </row>
    <row r="19" spans="1:20" ht="12.95" customHeight="1" thickBot="1" x14ac:dyDescent="0.3">
      <c r="A19" s="271"/>
      <c r="B19" s="251"/>
      <c r="C19" s="8"/>
      <c r="D19" s="271"/>
      <c r="E19" s="251"/>
      <c r="F19" s="109"/>
      <c r="G19" s="271"/>
      <c r="H19" s="251"/>
      <c r="I19" s="109"/>
      <c r="J19" s="271"/>
      <c r="K19" s="251"/>
      <c r="L19" s="109"/>
      <c r="M19" s="271"/>
      <c r="N19" s="251"/>
      <c r="P19" s="271"/>
      <c r="Q19" s="251"/>
      <c r="R19" s="8"/>
    </row>
    <row r="20" spans="1:20" ht="12.95" customHeight="1" x14ac:dyDescent="0.25">
      <c r="A20" s="237" t="s">
        <v>8</v>
      </c>
      <c r="B20" s="254">
        <f>SUM('Billy Bey'!C14:D14, 'New York Water Taxi'!E14, 'NY Waterway'!C14:G14)</f>
        <v>0</v>
      </c>
      <c r="C20" s="9"/>
      <c r="D20" s="237" t="s">
        <v>8</v>
      </c>
      <c r="E20" s="254">
        <f>SUM('Billy Bey'!C25:D25, 'New York Water Taxi'!E25, 'NY Waterway'!C25:G25)</f>
        <v>66882</v>
      </c>
      <c r="F20" s="109"/>
      <c r="G20" s="237" t="s">
        <v>8</v>
      </c>
      <c r="H20" s="254">
        <f>SUM('Billy Bey'!C36:D36, 'New York Water Taxi'!E36, 'NY Waterway'!C36:G36)</f>
        <v>66706</v>
      </c>
      <c r="I20" s="109"/>
      <c r="J20" s="237" t="s">
        <v>8</v>
      </c>
      <c r="K20" s="254">
        <f>SUM('Billy Bey'!C47:D47, 'NY Waterway'!C47:G47, 'New York Water Taxi'!E47)</f>
        <v>65935</v>
      </c>
      <c r="L20" s="109"/>
      <c r="M20" s="237" t="s">
        <v>8</v>
      </c>
      <c r="N20" s="254">
        <f>SUM('Billy Bey'!C58:D58, 'NY Waterway'!C58:G58, 'New York Water Taxi'!E58)</f>
        <v>61650</v>
      </c>
      <c r="P20" s="237" t="s">
        <v>8</v>
      </c>
      <c r="Q20" s="254">
        <f>SUM('Billy Bey'!C69:D69, 'NY Waterway'!C69:G69, 'New York Water Taxi'!E69)</f>
        <v>11525</v>
      </c>
      <c r="R20" s="9"/>
    </row>
    <row r="21" spans="1:20" ht="12.95" customHeight="1" thickBot="1" x14ac:dyDescent="0.3">
      <c r="A21" s="253"/>
      <c r="B21" s="255"/>
      <c r="C21" s="111"/>
      <c r="D21" s="253"/>
      <c r="E21" s="262"/>
      <c r="F21" s="109"/>
      <c r="G21" s="253"/>
      <c r="H21" s="255"/>
      <c r="I21" s="109"/>
      <c r="J21" s="253"/>
      <c r="K21" s="255"/>
      <c r="L21" s="109"/>
      <c r="M21" s="253"/>
      <c r="N21" s="255"/>
      <c r="P21" s="253"/>
      <c r="Q21" s="255"/>
      <c r="R21" s="111"/>
    </row>
    <row r="22" spans="1:20" ht="12.95" customHeight="1" x14ac:dyDescent="0.25">
      <c r="A22" s="256" t="s">
        <v>16</v>
      </c>
      <c r="B22" s="250">
        <f>SUM('Billy Bey'!L14, SeaStreak!E14:F14)</f>
        <v>0</v>
      </c>
      <c r="C22" s="7"/>
      <c r="D22" s="256" t="s">
        <v>16</v>
      </c>
      <c r="E22" s="250">
        <f>SUM('Billy Bey'!L25, SeaStreak!E25:F25)</f>
        <v>14436</v>
      </c>
      <c r="F22" s="109"/>
      <c r="G22" s="256" t="s">
        <v>16</v>
      </c>
      <c r="H22" s="250">
        <f>SUM('Billy Bey'!L36, SeaStreak!E36:F36)</f>
        <v>14223</v>
      </c>
      <c r="I22" s="109"/>
      <c r="J22" s="256" t="s">
        <v>16</v>
      </c>
      <c r="K22" s="250">
        <f>SUM('Billy Bey'!L47, SeaStreak!E47:F47)</f>
        <v>13385</v>
      </c>
      <c r="L22" s="109"/>
      <c r="M22" s="256" t="s">
        <v>16</v>
      </c>
      <c r="N22" s="250">
        <f>SUM('Billy Bey'!L58, SeaStreak!E58:F58)</f>
        <v>14272</v>
      </c>
      <c r="P22" s="256" t="s">
        <v>16</v>
      </c>
      <c r="Q22" s="250">
        <f>SUM('Billy Bey'!L69, SeaStreak!E69:F69)</f>
        <v>2553</v>
      </c>
      <c r="R22" s="7"/>
    </row>
    <row r="23" spans="1:20" ht="12.95" customHeight="1" thickBot="1" x14ac:dyDescent="0.3">
      <c r="A23" s="257"/>
      <c r="B23" s="258"/>
      <c r="C23" s="113"/>
      <c r="D23" s="257"/>
      <c r="E23" s="258"/>
      <c r="F23" s="109"/>
      <c r="G23" s="257"/>
      <c r="H23" s="258"/>
      <c r="I23" s="109"/>
      <c r="J23" s="257"/>
      <c r="K23" s="258"/>
      <c r="L23" s="109"/>
      <c r="M23" s="257"/>
      <c r="N23" s="258"/>
      <c r="P23" s="257"/>
      <c r="Q23" s="258"/>
      <c r="R23" s="113"/>
    </row>
    <row r="24" spans="1:20" ht="12.95" customHeight="1" x14ac:dyDescent="0.25">
      <c r="A24" s="237" t="s">
        <v>9</v>
      </c>
      <c r="B24" s="254">
        <f>SUM('Billy Bey'!E14:F14, 'Liberty Landing Ferry'!C14, 'NY Waterway'!H14)</f>
        <v>0</v>
      </c>
      <c r="C24" s="9"/>
      <c r="D24" s="237" t="s">
        <v>9</v>
      </c>
      <c r="E24" s="240">
        <f>SUM('Billy Bey'!E25:F25, 'Liberty Landing Ferry'!C25, 'NY Waterway'!H25)</f>
        <v>40998</v>
      </c>
      <c r="F24" s="109"/>
      <c r="G24" s="237" t="s">
        <v>9</v>
      </c>
      <c r="H24" s="254">
        <f>SUM('Billy Bey'!E36:F36, 'Liberty Landing Ferry'!C36, 'NY Waterway'!H36)</f>
        <v>38788</v>
      </c>
      <c r="I24" s="109"/>
      <c r="J24" s="237" t="s">
        <v>9</v>
      </c>
      <c r="K24" s="254">
        <f>SUM('Billy Bey'!E47:F47, 'Liberty Landing Ferry'!C47, 'NY Waterway'!H47)</f>
        <v>40611</v>
      </c>
      <c r="L24" s="109"/>
      <c r="M24" s="237" t="s">
        <v>9</v>
      </c>
      <c r="N24" s="254">
        <f>SUM('Billy Bey'!E58:F58, 'Liberty Landing Ferry'!C58, 'NY Waterway'!H58)</f>
        <v>36056</v>
      </c>
      <c r="P24" s="237" t="s">
        <v>9</v>
      </c>
      <c r="Q24" s="254">
        <f>SUM('Billy Bey'!E69:F69, 'Liberty Landing Ferry'!C69, 'NY Waterway'!H69)</f>
        <v>6653</v>
      </c>
      <c r="R24" s="9"/>
    </row>
    <row r="25" spans="1:20" ht="12.95" customHeight="1" thickBot="1" x14ac:dyDescent="0.3">
      <c r="A25" s="238"/>
      <c r="B25" s="259"/>
      <c r="C25" s="114"/>
      <c r="D25" s="238"/>
      <c r="E25" s="259"/>
      <c r="F25" s="109"/>
      <c r="G25" s="238"/>
      <c r="H25" s="259"/>
      <c r="I25" s="109"/>
      <c r="J25" s="238"/>
      <c r="K25" s="259"/>
      <c r="L25" s="109"/>
      <c r="M25" s="238"/>
      <c r="N25" s="259"/>
      <c r="P25" s="238"/>
      <c r="Q25" s="259"/>
      <c r="R25" s="114"/>
      <c r="S25" s="123"/>
      <c r="T25" s="123"/>
    </row>
    <row r="26" spans="1:20" s="123" customFormat="1" ht="12.95" customHeight="1" x14ac:dyDescent="0.2">
      <c r="A26" s="237" t="s">
        <v>7</v>
      </c>
      <c r="B26" s="240">
        <f>SUM('New York Water Taxi'!C14)</f>
        <v>0</v>
      </c>
      <c r="C26" s="10"/>
      <c r="D26" s="237" t="s">
        <v>7</v>
      </c>
      <c r="E26" s="240">
        <f>SUM('New York Water Taxi'!C25)</f>
        <v>2109</v>
      </c>
      <c r="F26" s="122"/>
      <c r="G26" s="237" t="s">
        <v>7</v>
      </c>
      <c r="H26" s="240">
        <f>SUM('New York Water Taxi'!C36)</f>
        <v>1806</v>
      </c>
      <c r="I26" s="122"/>
      <c r="J26" s="237" t="s">
        <v>7</v>
      </c>
      <c r="K26" s="240">
        <f>SUM('New York Water Taxi'!C47)</f>
        <v>1572</v>
      </c>
      <c r="L26" s="122"/>
      <c r="M26" s="237" t="s">
        <v>7</v>
      </c>
      <c r="N26" s="240">
        <f>SUM('New York Water Taxi'!C58)</f>
        <v>1531</v>
      </c>
      <c r="P26" s="237" t="s">
        <v>7</v>
      </c>
      <c r="Q26" s="240">
        <f>SUM('New York Water Taxi'!C69)</f>
        <v>237</v>
      </c>
      <c r="R26" s="11"/>
    </row>
    <row r="27" spans="1:20" s="123" customFormat="1" ht="12.95" customHeight="1" thickBot="1" x14ac:dyDescent="0.3">
      <c r="A27" s="238"/>
      <c r="B27" s="260"/>
      <c r="C27" s="117"/>
      <c r="D27" s="238"/>
      <c r="E27" s="260"/>
      <c r="F27" s="122"/>
      <c r="G27" s="238"/>
      <c r="H27" s="260"/>
      <c r="I27" s="122"/>
      <c r="J27" s="238"/>
      <c r="K27" s="260"/>
      <c r="L27" s="122"/>
      <c r="M27" s="238"/>
      <c r="N27" s="260"/>
      <c r="P27" s="238"/>
      <c r="Q27" s="260"/>
      <c r="R27" s="12"/>
      <c r="S27" s="124"/>
      <c r="T27" s="124"/>
    </row>
    <row r="28" spans="1:20" ht="12.75" customHeight="1" x14ac:dyDescent="0.25">
      <c r="A28" s="237" t="s">
        <v>39</v>
      </c>
      <c r="B28" s="240">
        <f>SUM('New York Water Taxi'!D14)</f>
        <v>0</v>
      </c>
      <c r="C28" s="109"/>
      <c r="D28" s="237" t="s">
        <v>39</v>
      </c>
      <c r="E28" s="240">
        <f>SUM('New York Water Taxi'!D25)</f>
        <v>0</v>
      </c>
      <c r="F28" s="109"/>
      <c r="G28" s="237" t="s">
        <v>39</v>
      </c>
      <c r="H28" s="240">
        <f>SUM('New York Water Taxi'!D36)</f>
        <v>0</v>
      </c>
      <c r="I28" s="109"/>
      <c r="J28" s="237" t="s">
        <v>39</v>
      </c>
      <c r="K28" s="240">
        <f>SUM('New York Water Taxi'!D47)</f>
        <v>0</v>
      </c>
      <c r="L28" s="109"/>
      <c r="M28" s="237" t="s">
        <v>39</v>
      </c>
      <c r="N28" s="240">
        <f>SUM('New York Water Taxi'!D58)</f>
        <v>0</v>
      </c>
      <c r="P28" s="237" t="s">
        <v>39</v>
      </c>
      <c r="Q28" s="240">
        <f>SUM('New York Water Taxi'!D69)</f>
        <v>0</v>
      </c>
      <c r="R28" s="11"/>
    </row>
    <row r="29" spans="1:20" ht="14.25" thickBot="1" x14ac:dyDescent="0.3">
      <c r="A29" s="238"/>
      <c r="B29" s="261"/>
      <c r="C29" s="109"/>
      <c r="D29" s="238"/>
      <c r="E29" s="261"/>
      <c r="F29" s="109"/>
      <c r="G29" s="238"/>
      <c r="H29" s="261"/>
      <c r="I29" s="109"/>
      <c r="J29" s="238"/>
      <c r="K29" s="261"/>
      <c r="L29" s="109"/>
      <c r="M29" s="238"/>
      <c r="N29" s="261"/>
      <c r="P29" s="238"/>
      <c r="Q29" s="261"/>
      <c r="R29" s="126"/>
    </row>
    <row r="30" spans="1:20" ht="12.75" customHeight="1" x14ac:dyDescent="0.25">
      <c r="A30" s="237" t="s">
        <v>73</v>
      </c>
      <c r="B30" s="240">
        <f>SUM('New York Water Taxi'!F14)</f>
        <v>0</v>
      </c>
      <c r="C30" s="109"/>
      <c r="D30" s="237" t="s">
        <v>73</v>
      </c>
      <c r="E30" s="240">
        <f>SUM('New York Water Taxi'!F25)</f>
        <v>334</v>
      </c>
      <c r="F30" s="109"/>
      <c r="G30" s="237" t="s">
        <v>73</v>
      </c>
      <c r="H30" s="240">
        <f>SUM('New York Water Taxi'!F36)</f>
        <v>355</v>
      </c>
      <c r="I30" s="109"/>
      <c r="J30" s="237" t="s">
        <v>73</v>
      </c>
      <c r="K30" s="240">
        <f>SUM('New York Water Taxi'!F47)</f>
        <v>205</v>
      </c>
      <c r="L30" s="109"/>
      <c r="M30" s="237" t="s">
        <v>73</v>
      </c>
      <c r="N30" s="240">
        <f>SUM('New York Water Taxi'!F58)</f>
        <v>232</v>
      </c>
      <c r="P30" s="237" t="s">
        <v>73</v>
      </c>
      <c r="Q30" s="240">
        <f>SUM('New York Water Taxi'!F69)</f>
        <v>27</v>
      </c>
      <c r="R30" s="11"/>
    </row>
    <row r="31" spans="1:20" ht="14.25" customHeight="1" thickBot="1" x14ac:dyDescent="0.3">
      <c r="A31" s="238"/>
      <c r="B31" s="241"/>
      <c r="C31" s="109"/>
      <c r="D31" s="238"/>
      <c r="E31" s="241"/>
      <c r="F31" s="109"/>
      <c r="G31" s="238"/>
      <c r="H31" s="241"/>
      <c r="I31" s="109"/>
      <c r="J31" s="239"/>
      <c r="K31" s="242"/>
      <c r="L31" s="109"/>
      <c r="M31" s="239"/>
      <c r="N31" s="242"/>
      <c r="P31" s="239"/>
      <c r="Q31" s="242"/>
      <c r="R31" s="11"/>
    </row>
    <row r="32" spans="1:20" x14ac:dyDescent="0.25">
      <c r="A32" s="252" t="s">
        <v>11</v>
      </c>
      <c r="B32" s="240">
        <f>SUM('Billy Bey'!M14)</f>
        <v>0</v>
      </c>
      <c r="C32" s="109"/>
      <c r="D32" s="252" t="s">
        <v>11</v>
      </c>
      <c r="E32" s="240">
        <f>SUM('Billy Bey'!M25)</f>
        <v>5766</v>
      </c>
      <c r="F32" s="109"/>
      <c r="G32" s="252" t="s">
        <v>11</v>
      </c>
      <c r="H32" s="240">
        <f>SUM('Billy Bey'!M36)</f>
        <v>5247</v>
      </c>
      <c r="I32" s="109"/>
      <c r="J32" s="252" t="s">
        <v>11</v>
      </c>
      <c r="K32" s="240">
        <f>SUM('Billy Bey'!M47)</f>
        <v>5381</v>
      </c>
      <c r="L32" s="109"/>
      <c r="M32" s="252" t="s">
        <v>11</v>
      </c>
      <c r="N32" s="240">
        <f>SUM('Billy Bey'!M58)</f>
        <v>6030</v>
      </c>
      <c r="P32" s="252" t="s">
        <v>11</v>
      </c>
      <c r="Q32" s="240">
        <f>SUM('Billy Bey'!M69)</f>
        <v>882</v>
      </c>
      <c r="R32" s="11"/>
    </row>
    <row r="33" spans="1:18" ht="14.25" thickBot="1" x14ac:dyDescent="0.3">
      <c r="A33" s="244"/>
      <c r="B33" s="242"/>
      <c r="C33" s="109"/>
      <c r="D33" s="244"/>
      <c r="E33" s="242"/>
      <c r="F33" s="109"/>
      <c r="G33" s="244"/>
      <c r="H33" s="242"/>
      <c r="I33" s="109"/>
      <c r="J33" s="244"/>
      <c r="K33" s="242"/>
      <c r="L33" s="109"/>
      <c r="M33" s="244"/>
      <c r="N33" s="242"/>
      <c r="P33" s="244"/>
      <c r="Q33" s="242"/>
      <c r="R33" s="11"/>
    </row>
    <row r="34" spans="1:18" ht="12.75" customHeight="1" x14ac:dyDescent="0.25">
      <c r="A34" s="252" t="s">
        <v>12</v>
      </c>
      <c r="B34" s="240">
        <f>SUM('Billy Bey'!N14)</f>
        <v>0</v>
      </c>
      <c r="C34" s="109"/>
      <c r="D34" s="252" t="s">
        <v>12</v>
      </c>
      <c r="E34" s="240">
        <f>SUM('Billy Bey'!N25)</f>
        <v>2406</v>
      </c>
      <c r="F34" s="109"/>
      <c r="G34" s="252" t="s">
        <v>12</v>
      </c>
      <c r="H34" s="240">
        <f>SUM('Billy Bey'!N36)</f>
        <v>2082</v>
      </c>
      <c r="I34" s="109"/>
      <c r="J34" s="252" t="s">
        <v>12</v>
      </c>
      <c r="K34" s="240">
        <f>SUM('Billy Bey'!N47)</f>
        <v>2024</v>
      </c>
      <c r="L34" s="109"/>
      <c r="M34" s="252" t="s">
        <v>12</v>
      </c>
      <c r="N34" s="240">
        <f>SUM('Billy Bey'!N58)</f>
        <v>2364</v>
      </c>
      <c r="P34" s="252" t="s">
        <v>12</v>
      </c>
      <c r="Q34" s="240">
        <f>SUM('Billy Bey'!N69)</f>
        <v>389</v>
      </c>
      <c r="R34" s="11"/>
    </row>
    <row r="35" spans="1:18" ht="13.5" customHeight="1" thickBot="1" x14ac:dyDescent="0.3">
      <c r="A35" s="244"/>
      <c r="B35" s="242"/>
      <c r="C35" s="109"/>
      <c r="D35" s="244"/>
      <c r="E35" s="242"/>
      <c r="F35" s="109"/>
      <c r="G35" s="244"/>
      <c r="H35" s="242"/>
      <c r="I35" s="109"/>
      <c r="J35" s="244"/>
      <c r="K35" s="242"/>
      <c r="L35" s="109"/>
      <c r="M35" s="244"/>
      <c r="N35" s="242"/>
      <c r="P35" s="244"/>
      <c r="Q35" s="242"/>
      <c r="R35" s="11"/>
    </row>
    <row r="36" spans="1:18" ht="12.75" customHeight="1" x14ac:dyDescent="0.25">
      <c r="A36" s="252" t="s">
        <v>13</v>
      </c>
      <c r="B36" s="240">
        <f>SUM('Billy Bey'!O14)</f>
        <v>0</v>
      </c>
      <c r="C36" s="109"/>
      <c r="D36" s="252" t="s">
        <v>13</v>
      </c>
      <c r="E36" s="240">
        <f>SUM('Billy Bey'!O25)</f>
        <v>6207</v>
      </c>
      <c r="F36" s="109"/>
      <c r="G36" s="252" t="s">
        <v>13</v>
      </c>
      <c r="H36" s="240">
        <f>SUM('Billy Bey'!O36)</f>
        <v>5764</v>
      </c>
      <c r="I36" s="109"/>
      <c r="J36" s="252" t="s">
        <v>13</v>
      </c>
      <c r="K36" s="240">
        <f>SUM('Billy Bey'!O47)</f>
        <v>5606</v>
      </c>
      <c r="L36" s="109"/>
      <c r="M36" s="252" t="s">
        <v>13</v>
      </c>
      <c r="N36" s="240">
        <f>SUM('Billy Bey'!O58)</f>
        <v>5918</v>
      </c>
      <c r="P36" s="252" t="s">
        <v>13</v>
      </c>
      <c r="Q36" s="240">
        <f>SUM('Billy Bey'!O69)</f>
        <v>1075</v>
      </c>
      <c r="R36" s="11"/>
    </row>
    <row r="37" spans="1:18" ht="13.5" customHeight="1" thickBot="1" x14ac:dyDescent="0.3">
      <c r="A37" s="244"/>
      <c r="B37" s="242"/>
      <c r="C37" s="109"/>
      <c r="D37" s="244"/>
      <c r="E37" s="242"/>
      <c r="F37" s="109"/>
      <c r="G37" s="244"/>
      <c r="H37" s="242"/>
      <c r="I37" s="109"/>
      <c r="J37" s="244"/>
      <c r="K37" s="242"/>
      <c r="L37" s="109"/>
      <c r="M37" s="244"/>
      <c r="N37" s="242"/>
      <c r="P37" s="244"/>
      <c r="Q37" s="242"/>
      <c r="R37" s="11"/>
    </row>
    <row r="38" spans="1:18" ht="12.75" customHeight="1" x14ac:dyDescent="0.25">
      <c r="A38" s="252" t="s">
        <v>14</v>
      </c>
      <c r="B38" s="240">
        <f>SUM('Billy Bey'!P14)</f>
        <v>0</v>
      </c>
      <c r="C38" s="109"/>
      <c r="D38" s="252" t="s">
        <v>14</v>
      </c>
      <c r="E38" s="240">
        <f>SUM('Billy Bey'!P25)</f>
        <v>2638</v>
      </c>
      <c r="F38" s="109"/>
      <c r="G38" s="252" t="s">
        <v>14</v>
      </c>
      <c r="H38" s="240">
        <f>SUM('Billy Bey'!P36)</f>
        <v>2384</v>
      </c>
      <c r="I38" s="109"/>
      <c r="J38" s="252" t="s">
        <v>14</v>
      </c>
      <c r="K38" s="240">
        <f>SUM('Billy Bey'!P47)</f>
        <v>2172</v>
      </c>
      <c r="L38" s="109"/>
      <c r="M38" s="252" t="s">
        <v>14</v>
      </c>
      <c r="N38" s="240">
        <f>SUM('Billy Bey'!P58)</f>
        <v>2536</v>
      </c>
      <c r="P38" s="252" t="s">
        <v>14</v>
      </c>
      <c r="Q38" s="240">
        <f>SUM('Billy Bey'!P69)</f>
        <v>459</v>
      </c>
      <c r="R38" s="11"/>
    </row>
    <row r="39" spans="1:18" ht="13.5" customHeight="1" thickBot="1" x14ac:dyDescent="0.3">
      <c r="A39" s="244"/>
      <c r="B39" s="242"/>
      <c r="C39" s="109"/>
      <c r="D39" s="244"/>
      <c r="E39" s="242"/>
      <c r="F39" s="109"/>
      <c r="G39" s="244"/>
      <c r="H39" s="242"/>
      <c r="I39" s="109"/>
      <c r="J39" s="244"/>
      <c r="K39" s="242"/>
      <c r="L39" s="109"/>
      <c r="M39" s="244"/>
      <c r="N39" s="242"/>
      <c r="P39" s="244"/>
      <c r="Q39" s="242"/>
      <c r="R39" s="11"/>
    </row>
    <row r="40" spans="1:18" ht="12.75" customHeight="1" x14ac:dyDescent="0.25">
      <c r="A40" s="252" t="s">
        <v>35</v>
      </c>
      <c r="B40" s="240">
        <f>SUM('Billy Bey'!Q14)</f>
        <v>0</v>
      </c>
      <c r="C40" s="109"/>
      <c r="D40" s="252" t="s">
        <v>35</v>
      </c>
      <c r="E40" s="240">
        <f>SUM('Billy Bey'!Q25)</f>
        <v>3836</v>
      </c>
      <c r="F40" s="109"/>
      <c r="G40" s="252" t="s">
        <v>35</v>
      </c>
      <c r="H40" s="240">
        <f>SUM('Billy Bey'!Q36)</f>
        <v>3164</v>
      </c>
      <c r="I40" s="109"/>
      <c r="J40" s="252" t="s">
        <v>35</v>
      </c>
      <c r="K40" s="240">
        <f>SUM('Billy Bey'!Q47)</f>
        <v>3110</v>
      </c>
      <c r="L40" s="109"/>
      <c r="M40" s="252" t="s">
        <v>35</v>
      </c>
      <c r="N40" s="240">
        <f>SUM('Billy Bey'!Q58)</f>
        <v>3816</v>
      </c>
      <c r="P40" s="252" t="s">
        <v>35</v>
      </c>
      <c r="Q40" s="240">
        <f>SUM('Billy Bey'!Q69)</f>
        <v>651</v>
      </c>
      <c r="R40" s="11"/>
    </row>
    <row r="41" spans="1:18" ht="13.5" customHeight="1" thickBot="1" x14ac:dyDescent="0.3">
      <c r="A41" s="244"/>
      <c r="B41" s="242"/>
      <c r="C41" s="109"/>
      <c r="D41" s="244"/>
      <c r="E41" s="242"/>
      <c r="F41" s="109"/>
      <c r="G41" s="244"/>
      <c r="H41" s="242"/>
      <c r="I41" s="109"/>
      <c r="J41" s="244"/>
      <c r="K41" s="242"/>
      <c r="L41" s="109"/>
      <c r="M41" s="244"/>
      <c r="N41" s="242"/>
      <c r="P41" s="244"/>
      <c r="Q41" s="242"/>
      <c r="R41" s="11"/>
    </row>
    <row r="42" spans="1:18" ht="12.75" customHeight="1" x14ac:dyDescent="0.25">
      <c r="A42" s="252" t="s">
        <v>15</v>
      </c>
      <c r="B42" s="240">
        <f>SUM('Billy Bey'!R14)</f>
        <v>0</v>
      </c>
      <c r="C42" s="109"/>
      <c r="D42" s="252" t="s">
        <v>15</v>
      </c>
      <c r="E42" s="240">
        <f>SUM('Billy Bey'!R25)</f>
        <v>0</v>
      </c>
      <c r="F42" s="109"/>
      <c r="G42" s="252" t="s">
        <v>15</v>
      </c>
      <c r="H42" s="240">
        <f>SUM('Billy Bey'!R36)</f>
        <v>0</v>
      </c>
      <c r="I42" s="109"/>
      <c r="J42" s="252" t="s">
        <v>15</v>
      </c>
      <c r="K42" s="240">
        <f>SUM('Billy Bey'!R47)</f>
        <v>0</v>
      </c>
      <c r="L42" s="109"/>
      <c r="M42" s="252" t="s">
        <v>15</v>
      </c>
      <c r="N42" s="240">
        <f>SUM('Billy Bey'!R58)</f>
        <v>0</v>
      </c>
      <c r="P42" s="252" t="s">
        <v>15</v>
      </c>
      <c r="Q42" s="240">
        <f>SUM('Billy Bey'!R69)</f>
        <v>0</v>
      </c>
      <c r="R42" s="11"/>
    </row>
    <row r="43" spans="1:18" ht="13.5" customHeight="1" thickBot="1" x14ac:dyDescent="0.3">
      <c r="A43" s="244"/>
      <c r="B43" s="242"/>
      <c r="C43" s="109"/>
      <c r="D43" s="244"/>
      <c r="E43" s="242"/>
      <c r="F43" s="109"/>
      <c r="G43" s="244"/>
      <c r="H43" s="242"/>
      <c r="I43" s="109"/>
      <c r="J43" s="244"/>
      <c r="K43" s="242"/>
      <c r="L43" s="109"/>
      <c r="M43" s="244"/>
      <c r="N43" s="242"/>
      <c r="P43" s="244"/>
      <c r="Q43" s="242"/>
      <c r="R43" s="11"/>
    </row>
    <row r="44" spans="1:18" ht="13.5" customHeight="1" x14ac:dyDescent="0.25">
      <c r="A44" s="243" t="s">
        <v>36</v>
      </c>
      <c r="B44" s="240">
        <f>SUM('Billy Bey'!S14)</f>
        <v>0</v>
      </c>
      <c r="C44" s="109"/>
      <c r="D44" s="243" t="s">
        <v>36</v>
      </c>
      <c r="E44" s="240">
        <f>SUM('Billy Bey'!S25)</f>
        <v>0</v>
      </c>
      <c r="F44" s="109"/>
      <c r="G44" s="243" t="s">
        <v>36</v>
      </c>
      <c r="H44" s="245">
        <f>SUM('Billy Bey'!S36)</f>
        <v>0</v>
      </c>
      <c r="I44" s="109"/>
      <c r="J44" s="243" t="s">
        <v>36</v>
      </c>
      <c r="K44" s="245">
        <f>SUM('Billy Bey'!S47)</f>
        <v>0</v>
      </c>
      <c r="L44" s="109"/>
      <c r="M44" s="243" t="s">
        <v>36</v>
      </c>
      <c r="N44" s="245">
        <f>SUM('Billy Bey'!S58)</f>
        <v>0</v>
      </c>
      <c r="P44" s="243" t="s">
        <v>36</v>
      </c>
      <c r="Q44" s="245">
        <f>SUM('Billy Bey'!S69)</f>
        <v>0</v>
      </c>
      <c r="R44" s="11"/>
    </row>
    <row r="45" spans="1:18" ht="13.5" customHeight="1" thickBot="1" x14ac:dyDescent="0.3">
      <c r="A45" s="244"/>
      <c r="B45" s="242"/>
      <c r="C45" s="109"/>
      <c r="D45" s="244"/>
      <c r="E45" s="242"/>
      <c r="F45" s="109"/>
      <c r="G45" s="244"/>
      <c r="H45" s="242"/>
      <c r="I45" s="109"/>
      <c r="J45" s="244"/>
      <c r="K45" s="242"/>
      <c r="L45" s="109"/>
      <c r="M45" s="244"/>
      <c r="N45" s="242"/>
      <c r="P45" s="244"/>
      <c r="Q45" s="242"/>
      <c r="R45" s="11"/>
    </row>
    <row r="46" spans="1:18" ht="13.5" customHeight="1" x14ac:dyDescent="0.25">
      <c r="A46" s="282" t="s">
        <v>23</v>
      </c>
      <c r="B46" s="267">
        <f>SUM(B18:B45)</f>
        <v>0</v>
      </c>
      <c r="C46" s="109"/>
      <c r="D46" s="282" t="s">
        <v>23</v>
      </c>
      <c r="E46" s="267">
        <f>SUM(E18:E45)</f>
        <v>211450</v>
      </c>
      <c r="F46" s="109"/>
      <c r="G46" s="282" t="s">
        <v>23</v>
      </c>
      <c r="H46" s="267">
        <f>SUM(H18:H45)</f>
        <v>197835</v>
      </c>
      <c r="I46" s="109"/>
      <c r="J46" s="246" t="s">
        <v>23</v>
      </c>
      <c r="K46" s="248">
        <f>SUM(K18:K45)</f>
        <v>205118</v>
      </c>
      <c r="L46" s="109"/>
      <c r="M46" s="282" t="s">
        <v>23</v>
      </c>
      <c r="N46" s="248">
        <f>SUM(N18:N45)</f>
        <v>197635</v>
      </c>
      <c r="P46" s="246" t="s">
        <v>23</v>
      </c>
      <c r="Q46" s="248">
        <f>SUM(Q18:Q45)</f>
        <v>37172</v>
      </c>
      <c r="R46" s="11"/>
    </row>
    <row r="47" spans="1:18" ht="13.5" customHeight="1" thickBot="1" x14ac:dyDescent="0.3">
      <c r="A47" s="247"/>
      <c r="B47" s="249"/>
      <c r="C47" s="109"/>
      <c r="D47" s="247"/>
      <c r="E47" s="249"/>
      <c r="F47" s="109"/>
      <c r="G47" s="247"/>
      <c r="H47" s="249"/>
      <c r="I47" s="109"/>
      <c r="J47" s="247"/>
      <c r="K47" s="249"/>
      <c r="L47" s="109"/>
      <c r="M47" s="247"/>
      <c r="N47" s="249"/>
      <c r="P47" s="247"/>
      <c r="Q47" s="249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topLeftCell="A22" zoomScaleNormal="100" workbookViewId="0">
      <selection activeCell="B30" sqref="B30:B4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97" t="s">
        <v>74</v>
      </c>
      <c r="B1" s="298"/>
    </row>
    <row r="2" spans="1:2" ht="15.75" thickBot="1" x14ac:dyDescent="0.3">
      <c r="A2" s="299"/>
      <c r="B2" s="300"/>
    </row>
    <row r="3" spans="1:2" ht="15.75" thickBot="1" x14ac:dyDescent="0.3">
      <c r="A3" s="269" t="s">
        <v>53</v>
      </c>
      <c r="B3" s="296"/>
    </row>
    <row r="4" spans="1:2" ht="12.75" customHeight="1" x14ac:dyDescent="0.25">
      <c r="A4" s="256" t="s">
        <v>54</v>
      </c>
      <c r="B4" s="250">
        <f>SUM('NY Waterway'!H74)</f>
        <v>397906</v>
      </c>
    </row>
    <row r="5" spans="1:2" ht="13.5" customHeight="1" thickBot="1" x14ac:dyDescent="0.3">
      <c r="A5" s="271"/>
      <c r="B5" s="278"/>
    </row>
    <row r="6" spans="1:2" ht="12.75" customHeight="1" x14ac:dyDescent="0.25">
      <c r="A6" s="237" t="s">
        <v>55</v>
      </c>
      <c r="B6" s="254">
        <f>SUM('Billy Bey'!T73)</f>
        <v>464230</v>
      </c>
    </row>
    <row r="7" spans="1:2" ht="13.5" customHeight="1" thickBot="1" x14ac:dyDescent="0.3">
      <c r="A7" s="291"/>
      <c r="B7" s="262"/>
    </row>
    <row r="8" spans="1:2" ht="12.75" customHeight="1" x14ac:dyDescent="0.25">
      <c r="A8" s="256" t="s">
        <v>56</v>
      </c>
      <c r="B8" s="250">
        <f>SUM(SeaStreak!G74)</f>
        <v>113896</v>
      </c>
    </row>
    <row r="9" spans="1:2" ht="13.5" customHeight="1" thickBot="1" x14ac:dyDescent="0.3">
      <c r="A9" s="293"/>
      <c r="B9" s="278"/>
    </row>
    <row r="10" spans="1:2" ht="12.75" customHeight="1" x14ac:dyDescent="0.25">
      <c r="A10" s="237" t="s">
        <v>57</v>
      </c>
      <c r="B10" s="254">
        <f>SUM('New York Water Taxi'!K74)</f>
        <v>98713</v>
      </c>
    </row>
    <row r="11" spans="1:2" ht="13.5" customHeight="1" thickBot="1" x14ac:dyDescent="0.3">
      <c r="A11" s="288"/>
      <c r="B11" s="262"/>
    </row>
    <row r="12" spans="1:2" ht="12.75" customHeight="1" x14ac:dyDescent="0.25">
      <c r="A12" s="263" t="s">
        <v>38</v>
      </c>
      <c r="B12" s="254">
        <f>SUM('Liberty Landing Ferry'!F74)</f>
        <v>30108</v>
      </c>
    </row>
    <row r="13" spans="1:2" ht="13.5" customHeight="1" thickBot="1" x14ac:dyDescent="0.3">
      <c r="A13" s="294"/>
      <c r="B13" s="262"/>
    </row>
    <row r="14" spans="1:2" x14ac:dyDescent="0.25">
      <c r="A14" s="265" t="s">
        <v>23</v>
      </c>
      <c r="B14" s="267">
        <f>SUM(B4:B13)</f>
        <v>1104853</v>
      </c>
    </row>
    <row r="15" spans="1:2" ht="15.75" thickBot="1" x14ac:dyDescent="0.3">
      <c r="A15" s="295"/>
      <c r="B15" s="287"/>
    </row>
    <row r="16" spans="1:2" ht="15.75" thickBot="1" x14ac:dyDescent="0.3">
      <c r="A16" s="58"/>
      <c r="B16" s="59"/>
    </row>
    <row r="17" spans="1:2" ht="15.75" thickBot="1" x14ac:dyDescent="0.3">
      <c r="A17" s="269" t="s">
        <v>58</v>
      </c>
      <c r="B17" s="296"/>
    </row>
    <row r="18" spans="1:2" x14ac:dyDescent="0.25">
      <c r="A18" s="256" t="s">
        <v>10</v>
      </c>
      <c r="B18" s="250">
        <f>SUM('Billy Bey'!F73, 'New York Water Taxi'!E74, 'NY Waterway'!D74, SeaStreak!B74)</f>
        <v>331247</v>
      </c>
    </row>
    <row r="19" spans="1:2" ht="15.75" thickBot="1" x14ac:dyDescent="0.3">
      <c r="A19" s="271"/>
      <c r="B19" s="251"/>
    </row>
    <row r="20" spans="1:2" x14ac:dyDescent="0.25">
      <c r="A20" s="237" t="s">
        <v>8</v>
      </c>
      <c r="B20" s="254">
        <f>SUM('Billy Bey'!D73, 'NY Waterway'!B74, 'New York Water Taxi'!D74)</f>
        <v>335848</v>
      </c>
    </row>
    <row r="21" spans="1:2" ht="15.75" thickBot="1" x14ac:dyDescent="0.3">
      <c r="A21" s="291"/>
      <c r="B21" s="292"/>
    </row>
    <row r="22" spans="1:2" x14ac:dyDescent="0.25">
      <c r="A22" s="256" t="s">
        <v>16</v>
      </c>
      <c r="B22" s="250">
        <f>SUM('Billy Bey'!G73, SeaStreak!C74)</f>
        <v>85517</v>
      </c>
    </row>
    <row r="23" spans="1:2" ht="15.75" thickBot="1" x14ac:dyDescent="0.3">
      <c r="A23" s="293"/>
      <c r="B23" s="289"/>
    </row>
    <row r="24" spans="1:2" ht="12.75" customHeight="1" x14ac:dyDescent="0.25">
      <c r="A24" s="237" t="s">
        <v>9</v>
      </c>
      <c r="B24" s="250">
        <f>SUM('Billy Bey'!E73, 'Liberty Landing Ferry'!B74, 'NY Waterway'!C74)</f>
        <v>199856</v>
      </c>
    </row>
    <row r="25" spans="1:2" ht="15.75" thickBot="1" x14ac:dyDescent="0.3">
      <c r="A25" s="288"/>
      <c r="B25" s="289"/>
    </row>
    <row r="26" spans="1:2" x14ac:dyDescent="0.25">
      <c r="A26" s="237" t="s">
        <v>7</v>
      </c>
      <c r="B26" s="240">
        <f>SUM('New York Water Taxi'!B74)</f>
        <v>12258</v>
      </c>
    </row>
    <row r="27" spans="1:2" ht="15.75" thickBot="1" x14ac:dyDescent="0.3">
      <c r="A27" s="288"/>
      <c r="B27" s="260"/>
    </row>
    <row r="28" spans="1:2" x14ac:dyDescent="0.25">
      <c r="A28" s="237" t="s">
        <v>39</v>
      </c>
      <c r="B28" s="240">
        <f>SUM('New York Water Taxi'!C74)</f>
        <v>0</v>
      </c>
    </row>
    <row r="29" spans="1:2" ht="15.75" thickBot="1" x14ac:dyDescent="0.3">
      <c r="A29" s="288"/>
      <c r="B29" s="290"/>
    </row>
    <row r="30" spans="1:2" ht="13.5" customHeight="1" x14ac:dyDescent="0.25">
      <c r="A30" s="252" t="s">
        <v>11</v>
      </c>
      <c r="B30" s="240">
        <f>SUM('Billy Bey'!H73)</f>
        <v>41616</v>
      </c>
    </row>
    <row r="31" spans="1:2" ht="14.25" customHeight="1" thickBot="1" x14ac:dyDescent="0.3">
      <c r="A31" s="244"/>
      <c r="B31" s="242"/>
    </row>
    <row r="32" spans="1:2" ht="14.25" customHeight="1" x14ac:dyDescent="0.25">
      <c r="A32" s="252" t="s">
        <v>73</v>
      </c>
      <c r="B32" s="240">
        <f>SUM('New York Water Taxi'!F74)</f>
        <v>2117</v>
      </c>
    </row>
    <row r="33" spans="1:2" ht="14.25" customHeight="1" thickBot="1" x14ac:dyDescent="0.3">
      <c r="A33" s="244"/>
      <c r="B33" s="241"/>
    </row>
    <row r="34" spans="1:2" ht="13.5" customHeight="1" x14ac:dyDescent="0.25">
      <c r="A34" s="252" t="s">
        <v>12</v>
      </c>
      <c r="B34" s="240">
        <f>SUM('Billy Bey'!I73)</f>
        <v>13539</v>
      </c>
    </row>
    <row r="35" spans="1:2" ht="14.25" customHeight="1" thickBot="1" x14ac:dyDescent="0.3">
      <c r="A35" s="244"/>
      <c r="B35" s="242"/>
    </row>
    <row r="36" spans="1:2" ht="13.5" customHeight="1" x14ac:dyDescent="0.25">
      <c r="A36" s="252" t="s">
        <v>13</v>
      </c>
      <c r="B36" s="245">
        <f>SUM('Billy Bey'!J73)</f>
        <v>39654</v>
      </c>
    </row>
    <row r="37" spans="1:2" ht="14.25" customHeight="1" thickBot="1" x14ac:dyDescent="0.3">
      <c r="A37" s="244"/>
      <c r="B37" s="245"/>
    </row>
    <row r="38" spans="1:2" ht="13.5" customHeight="1" x14ac:dyDescent="0.25">
      <c r="A38" s="252" t="s">
        <v>14</v>
      </c>
      <c r="B38" s="240">
        <f>SUM('Billy Bey'!K73)</f>
        <v>13743</v>
      </c>
    </row>
    <row r="39" spans="1:2" ht="14.25" customHeight="1" thickBot="1" x14ac:dyDescent="0.3">
      <c r="A39" s="244"/>
      <c r="B39" s="242"/>
    </row>
    <row r="40" spans="1:2" ht="13.5" customHeight="1" x14ac:dyDescent="0.25">
      <c r="A40" s="252" t="s">
        <v>35</v>
      </c>
      <c r="B40" s="245">
        <f>SUM('Billy Bey'!L73)</f>
        <v>23954</v>
      </c>
    </row>
    <row r="41" spans="1:2" ht="14.25" customHeight="1" thickBot="1" x14ac:dyDescent="0.3">
      <c r="A41" s="244"/>
      <c r="B41" s="242"/>
    </row>
    <row r="42" spans="1:2" ht="14.25" customHeight="1" x14ac:dyDescent="0.25">
      <c r="A42" s="252" t="s">
        <v>15</v>
      </c>
      <c r="B42" s="240">
        <f>SUM('Billy Bey'!M73)</f>
        <v>0</v>
      </c>
    </row>
    <row r="43" spans="1:2" ht="14.25" customHeight="1" thickBot="1" x14ac:dyDescent="0.3">
      <c r="A43" s="244"/>
      <c r="B43" s="242"/>
    </row>
    <row r="44" spans="1:2" ht="14.25" customHeight="1" x14ac:dyDescent="0.25">
      <c r="A44" s="252" t="s">
        <v>36</v>
      </c>
      <c r="B44" s="245">
        <f>SUM('Billy Bey'!N73)</f>
        <v>5504</v>
      </c>
    </row>
    <row r="45" spans="1:2" ht="14.25" customHeight="1" thickBot="1" x14ac:dyDescent="0.3">
      <c r="A45" s="244"/>
      <c r="B45" s="242"/>
    </row>
    <row r="46" spans="1:2" x14ac:dyDescent="0.25">
      <c r="A46" s="282" t="s">
        <v>23</v>
      </c>
      <c r="B46" s="267">
        <f>SUM(B18:B45)</f>
        <v>1104853</v>
      </c>
    </row>
    <row r="47" spans="1:2" ht="15.75" thickBot="1" x14ac:dyDescent="0.3">
      <c r="A47" s="286"/>
      <c r="B47" s="287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60" sqref="R60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5" t="s">
        <v>8</v>
      </c>
      <c r="D1" s="308"/>
      <c r="E1" s="315" t="s">
        <v>9</v>
      </c>
      <c r="F1" s="308"/>
      <c r="G1" s="315" t="s">
        <v>10</v>
      </c>
      <c r="H1" s="319"/>
      <c r="I1" s="319"/>
      <c r="J1" s="319"/>
      <c r="K1" s="308"/>
      <c r="L1" s="315" t="s">
        <v>16</v>
      </c>
      <c r="M1" s="303" t="s">
        <v>11</v>
      </c>
      <c r="N1" s="308" t="s">
        <v>12</v>
      </c>
      <c r="O1" s="303" t="s">
        <v>13</v>
      </c>
      <c r="P1" s="303" t="s">
        <v>14</v>
      </c>
      <c r="Q1" s="303" t="s">
        <v>35</v>
      </c>
      <c r="R1" s="303" t="s">
        <v>15</v>
      </c>
      <c r="S1" s="303" t="s">
        <v>36</v>
      </c>
      <c r="T1" s="321" t="s">
        <v>23</v>
      </c>
    </row>
    <row r="2" spans="1:21" ht="15" customHeight="1" thickBot="1" x14ac:dyDescent="0.3">
      <c r="A2" s="34"/>
      <c r="B2" s="175"/>
      <c r="C2" s="316"/>
      <c r="D2" s="309"/>
      <c r="E2" s="316"/>
      <c r="F2" s="309"/>
      <c r="G2" s="316"/>
      <c r="H2" s="320"/>
      <c r="I2" s="320"/>
      <c r="J2" s="320"/>
      <c r="K2" s="309"/>
      <c r="L2" s="316"/>
      <c r="M2" s="304"/>
      <c r="N2" s="309"/>
      <c r="O2" s="304"/>
      <c r="P2" s="304"/>
      <c r="Q2" s="304"/>
      <c r="R2" s="304"/>
      <c r="S2" s="304"/>
      <c r="T2" s="322"/>
    </row>
    <row r="3" spans="1:21" x14ac:dyDescent="0.25">
      <c r="A3" s="325" t="s">
        <v>61</v>
      </c>
      <c r="B3" s="327" t="s">
        <v>62</v>
      </c>
      <c r="C3" s="329" t="s">
        <v>17</v>
      </c>
      <c r="D3" s="323" t="s">
        <v>18</v>
      </c>
      <c r="E3" s="329" t="s">
        <v>17</v>
      </c>
      <c r="F3" s="323" t="s">
        <v>19</v>
      </c>
      <c r="G3" s="329" t="s">
        <v>17</v>
      </c>
      <c r="H3" s="332" t="s">
        <v>20</v>
      </c>
      <c r="I3" s="332" t="s">
        <v>21</v>
      </c>
      <c r="J3" s="332" t="s">
        <v>19</v>
      </c>
      <c r="K3" s="323" t="s">
        <v>22</v>
      </c>
      <c r="L3" s="330" t="s">
        <v>22</v>
      </c>
      <c r="M3" s="301" t="s">
        <v>22</v>
      </c>
      <c r="N3" s="317" t="s">
        <v>22</v>
      </c>
      <c r="O3" s="301" t="s">
        <v>22</v>
      </c>
      <c r="P3" s="301" t="s">
        <v>22</v>
      </c>
      <c r="Q3" s="301" t="s">
        <v>22</v>
      </c>
      <c r="R3" s="301" t="s">
        <v>22</v>
      </c>
      <c r="S3" s="301" t="s">
        <v>22</v>
      </c>
      <c r="T3" s="322"/>
    </row>
    <row r="4" spans="1:21" ht="15.75" thickBot="1" x14ac:dyDescent="0.3">
      <c r="A4" s="326"/>
      <c r="B4" s="328"/>
      <c r="C4" s="326"/>
      <c r="D4" s="324"/>
      <c r="E4" s="326"/>
      <c r="F4" s="324"/>
      <c r="G4" s="326"/>
      <c r="H4" s="333"/>
      <c r="I4" s="333"/>
      <c r="J4" s="333"/>
      <c r="K4" s="324"/>
      <c r="L4" s="331"/>
      <c r="M4" s="302"/>
      <c r="N4" s="318"/>
      <c r="O4" s="302"/>
      <c r="P4" s="302"/>
      <c r="Q4" s="302"/>
      <c r="R4" s="302"/>
      <c r="S4" s="302"/>
      <c r="T4" s="322"/>
    </row>
    <row r="5" spans="1:21" s="2" customFormat="1" ht="15.75" hidden="1" thickBot="1" x14ac:dyDescent="0.3">
      <c r="A5" s="209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09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06"/>
      <c r="B7" s="164"/>
      <c r="C7" s="21"/>
      <c r="D7" s="22"/>
      <c r="E7" s="21"/>
      <c r="F7" s="22"/>
      <c r="G7" s="21"/>
      <c r="H7" s="23"/>
      <c r="I7" s="23"/>
      <c r="J7" s="23"/>
      <c r="K7" s="22"/>
      <c r="L7" s="158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06"/>
      <c r="B8" s="164"/>
      <c r="C8" s="27"/>
      <c r="D8" s="28"/>
      <c r="E8" s="27"/>
      <c r="F8" s="28"/>
      <c r="G8" s="27"/>
      <c r="H8" s="29"/>
      <c r="I8" s="29"/>
      <c r="J8" s="29"/>
      <c r="K8" s="28"/>
      <c r="L8" s="172"/>
      <c r="M8" s="31"/>
      <c r="N8" s="32"/>
      <c r="O8" s="31"/>
      <c r="P8" s="31"/>
      <c r="Q8" s="31"/>
      <c r="R8" s="31"/>
      <c r="S8" s="31"/>
      <c r="T8" s="20"/>
      <c r="U8" s="207"/>
    </row>
    <row r="9" spans="1:21" s="2" customFormat="1" ht="15.75" hidden="1" outlineLevel="1" thickBot="1" x14ac:dyDescent="0.3">
      <c r="A9" s="35"/>
      <c r="B9" s="164"/>
      <c r="C9" s="27"/>
      <c r="D9" s="28"/>
      <c r="E9" s="27"/>
      <c r="F9" s="28"/>
      <c r="G9" s="27"/>
      <c r="H9" s="29"/>
      <c r="I9" s="29"/>
      <c r="J9" s="29"/>
      <c r="K9" s="28"/>
      <c r="L9" s="172"/>
      <c r="M9" s="31"/>
      <c r="N9" s="32"/>
      <c r="O9" s="31"/>
      <c r="P9" s="31"/>
      <c r="Q9" s="31"/>
      <c r="R9" s="31"/>
      <c r="S9" s="31"/>
      <c r="T9" s="20"/>
      <c r="U9" s="207"/>
    </row>
    <row r="10" spans="1:21" s="2" customFormat="1" ht="15.75" outlineLevel="1" thickBot="1" x14ac:dyDescent="0.3">
      <c r="A10" s="206" t="s">
        <v>1</v>
      </c>
      <c r="B10" s="164">
        <v>42217</v>
      </c>
      <c r="C10" s="27"/>
      <c r="D10" s="28"/>
      <c r="E10" s="27">
        <v>2880</v>
      </c>
      <c r="F10" s="28"/>
      <c r="G10" s="27"/>
      <c r="H10" s="29"/>
      <c r="I10" s="29"/>
      <c r="J10" s="29"/>
      <c r="K10" s="28">
        <v>1042</v>
      </c>
      <c r="L10" s="172">
        <v>1448</v>
      </c>
      <c r="M10" s="31">
        <v>1791</v>
      </c>
      <c r="N10" s="32">
        <v>283</v>
      </c>
      <c r="O10" s="31">
        <v>1751</v>
      </c>
      <c r="P10" s="31">
        <v>351</v>
      </c>
      <c r="Q10" s="31">
        <v>879</v>
      </c>
      <c r="R10" s="31"/>
      <c r="S10" s="31">
        <v>338</v>
      </c>
      <c r="T10" s="20">
        <f>SUM(C10:S10)</f>
        <v>10763</v>
      </c>
      <c r="U10" s="207"/>
    </row>
    <row r="11" spans="1:21" s="2" customFormat="1" ht="15.75" outlineLevel="1" thickBot="1" x14ac:dyDescent="0.3">
      <c r="A11" s="35" t="s">
        <v>2</v>
      </c>
      <c r="B11" s="164">
        <v>42218</v>
      </c>
      <c r="C11" s="27"/>
      <c r="D11" s="28"/>
      <c r="E11" s="27">
        <v>2558</v>
      </c>
      <c r="F11" s="28"/>
      <c r="G11" s="27"/>
      <c r="H11" s="29"/>
      <c r="I11" s="29"/>
      <c r="J11" s="29"/>
      <c r="K11" s="28">
        <v>917</v>
      </c>
      <c r="L11" s="30">
        <v>1167</v>
      </c>
      <c r="M11" s="31">
        <v>2103</v>
      </c>
      <c r="N11" s="32">
        <v>646</v>
      </c>
      <c r="O11" s="31">
        <v>1531</v>
      </c>
      <c r="P11" s="31">
        <v>407</v>
      </c>
      <c r="Q11" s="31">
        <v>1016</v>
      </c>
      <c r="R11" s="31"/>
      <c r="S11" s="31">
        <v>609</v>
      </c>
      <c r="T11" s="20">
        <f t="shared" ref="T11" si="0">SUM(C11:S11)</f>
        <v>10954</v>
      </c>
      <c r="U11" s="207"/>
    </row>
    <row r="12" spans="1:21" s="3" customFormat="1" ht="15.75" customHeight="1" outlineLevel="1" thickBot="1" x14ac:dyDescent="0.3">
      <c r="A12" s="134" t="s">
        <v>25</v>
      </c>
      <c r="B12" s="305" t="s">
        <v>28</v>
      </c>
      <c r="C12" s="130">
        <f t="shared" ref="C12:T12" si="1">SUM(C5:C11)</f>
        <v>0</v>
      </c>
      <c r="D12" s="130">
        <f t="shared" si="1"/>
        <v>0</v>
      </c>
      <c r="E12" s="130">
        <f t="shared" si="1"/>
        <v>5438</v>
      </c>
      <c r="F12" s="130">
        <f t="shared" si="1"/>
        <v>0</v>
      </c>
      <c r="G12" s="130">
        <f t="shared" si="1"/>
        <v>0</v>
      </c>
      <c r="H12" s="130">
        <f t="shared" si="1"/>
        <v>0</v>
      </c>
      <c r="I12" s="130">
        <f t="shared" si="1"/>
        <v>0</v>
      </c>
      <c r="J12" s="130">
        <f t="shared" si="1"/>
        <v>0</v>
      </c>
      <c r="K12" s="130">
        <f t="shared" si="1"/>
        <v>1959</v>
      </c>
      <c r="L12" s="130">
        <f>SUM(L5:L11)</f>
        <v>2615</v>
      </c>
      <c r="M12" s="130">
        <f t="shared" si="1"/>
        <v>3894</v>
      </c>
      <c r="N12" s="130">
        <f t="shared" si="1"/>
        <v>929</v>
      </c>
      <c r="O12" s="130">
        <f t="shared" si="1"/>
        <v>3282</v>
      </c>
      <c r="P12" s="130">
        <f t="shared" si="1"/>
        <v>758</v>
      </c>
      <c r="Q12" s="130">
        <f t="shared" si="1"/>
        <v>1895</v>
      </c>
      <c r="R12" s="130">
        <f t="shared" si="1"/>
        <v>0</v>
      </c>
      <c r="S12" s="130">
        <f t="shared" si="1"/>
        <v>947</v>
      </c>
      <c r="T12" s="130">
        <f t="shared" si="1"/>
        <v>21717</v>
      </c>
    </row>
    <row r="13" spans="1:21" s="3" customFormat="1" ht="15.75" outlineLevel="1" thickBot="1" x14ac:dyDescent="0.3">
      <c r="A13" s="135" t="s">
        <v>27</v>
      </c>
      <c r="B13" s="306"/>
      <c r="C13" s="132" t="e">
        <f t="shared" ref="C13:T13" si="2">AVERAGE(C5:C11)</f>
        <v>#DIV/0!</v>
      </c>
      <c r="D13" s="132" t="e">
        <f t="shared" si="2"/>
        <v>#DIV/0!</v>
      </c>
      <c r="E13" s="132">
        <f t="shared" si="2"/>
        <v>2719</v>
      </c>
      <c r="F13" s="132" t="e">
        <f t="shared" si="2"/>
        <v>#DIV/0!</v>
      </c>
      <c r="G13" s="132" t="e">
        <f t="shared" si="2"/>
        <v>#DIV/0!</v>
      </c>
      <c r="H13" s="132" t="e">
        <f t="shared" si="2"/>
        <v>#DIV/0!</v>
      </c>
      <c r="I13" s="132" t="e">
        <f t="shared" si="2"/>
        <v>#DIV/0!</v>
      </c>
      <c r="J13" s="132" t="e">
        <f t="shared" si="2"/>
        <v>#DIV/0!</v>
      </c>
      <c r="K13" s="132">
        <f t="shared" si="2"/>
        <v>979.5</v>
      </c>
      <c r="L13" s="132">
        <f t="shared" si="2"/>
        <v>1307.5</v>
      </c>
      <c r="M13" s="132">
        <f t="shared" si="2"/>
        <v>1947</v>
      </c>
      <c r="N13" s="132">
        <f t="shared" si="2"/>
        <v>464.5</v>
      </c>
      <c r="O13" s="132">
        <f t="shared" si="2"/>
        <v>1641</v>
      </c>
      <c r="P13" s="132">
        <f t="shared" si="2"/>
        <v>379</v>
      </c>
      <c r="Q13" s="132">
        <f t="shared" si="2"/>
        <v>947.5</v>
      </c>
      <c r="R13" s="132" t="e">
        <f t="shared" si="2"/>
        <v>#DIV/0!</v>
      </c>
      <c r="S13" s="132">
        <f t="shared" si="2"/>
        <v>473.5</v>
      </c>
      <c r="T13" s="132">
        <f t="shared" si="2"/>
        <v>10858.5</v>
      </c>
    </row>
    <row r="14" spans="1:21" s="3" customFormat="1" ht="15.75" thickBot="1" x14ac:dyDescent="0.3">
      <c r="A14" s="36" t="s">
        <v>24</v>
      </c>
      <c r="B14" s="306"/>
      <c r="C14" s="53">
        <f>SUM(C5:C9)</f>
        <v>0</v>
      </c>
      <c r="D14" s="53">
        <f t="shared" ref="D14:T14" si="3">SUM(D5:D9)</f>
        <v>0</v>
      </c>
      <c r="E14" s="53">
        <f t="shared" si="3"/>
        <v>0</v>
      </c>
      <c r="F14" s="53">
        <f t="shared" si="3"/>
        <v>0</v>
      </c>
      <c r="G14" s="53">
        <f t="shared" si="3"/>
        <v>0</v>
      </c>
      <c r="H14" s="53">
        <f t="shared" si="3"/>
        <v>0</v>
      </c>
      <c r="I14" s="53">
        <f t="shared" si="3"/>
        <v>0</v>
      </c>
      <c r="J14" s="53">
        <f t="shared" si="3"/>
        <v>0</v>
      </c>
      <c r="K14" s="53">
        <f t="shared" si="3"/>
        <v>0</v>
      </c>
      <c r="L14" s="53">
        <f t="shared" si="3"/>
        <v>0</v>
      </c>
      <c r="M14" s="53">
        <f t="shared" si="3"/>
        <v>0</v>
      </c>
      <c r="N14" s="53">
        <f t="shared" si="3"/>
        <v>0</v>
      </c>
      <c r="O14" s="53">
        <f t="shared" si="3"/>
        <v>0</v>
      </c>
      <c r="P14" s="53">
        <f t="shared" si="3"/>
        <v>0</v>
      </c>
      <c r="Q14" s="53">
        <f t="shared" si="3"/>
        <v>0</v>
      </c>
      <c r="R14" s="53">
        <f t="shared" si="3"/>
        <v>0</v>
      </c>
      <c r="S14" s="53">
        <f t="shared" si="3"/>
        <v>0</v>
      </c>
      <c r="T14" s="53">
        <f t="shared" si="3"/>
        <v>0</v>
      </c>
    </row>
    <row r="15" spans="1:21" s="3" customFormat="1" ht="15.75" thickBot="1" x14ac:dyDescent="0.3">
      <c r="A15" s="36" t="s">
        <v>26</v>
      </c>
      <c r="B15" s="306"/>
      <c r="C15" s="55" t="e">
        <f>AVERAGE(C5:C9)</f>
        <v>#DIV/0!</v>
      </c>
      <c r="D15" s="55" t="e">
        <f t="shared" ref="D15:T15" si="4">AVERAGE(D5:D9)</f>
        <v>#DIV/0!</v>
      </c>
      <c r="E15" s="55" t="e">
        <f t="shared" si="4"/>
        <v>#DIV/0!</v>
      </c>
      <c r="F15" s="55" t="e">
        <f t="shared" si="4"/>
        <v>#DIV/0!</v>
      </c>
      <c r="G15" s="55" t="e">
        <f t="shared" si="4"/>
        <v>#DIV/0!</v>
      </c>
      <c r="H15" s="55" t="e">
        <f t="shared" si="4"/>
        <v>#DIV/0!</v>
      </c>
      <c r="I15" s="55" t="e">
        <f t="shared" si="4"/>
        <v>#DIV/0!</v>
      </c>
      <c r="J15" s="55" t="e">
        <f t="shared" si="4"/>
        <v>#DIV/0!</v>
      </c>
      <c r="K15" s="55" t="e">
        <f t="shared" si="4"/>
        <v>#DIV/0!</v>
      </c>
      <c r="L15" s="55" t="e">
        <f t="shared" si="4"/>
        <v>#DIV/0!</v>
      </c>
      <c r="M15" s="55" t="e">
        <f t="shared" si="4"/>
        <v>#DIV/0!</v>
      </c>
      <c r="N15" s="55" t="e">
        <f t="shared" si="4"/>
        <v>#DIV/0!</v>
      </c>
      <c r="O15" s="55" t="e">
        <f t="shared" si="4"/>
        <v>#DIV/0!</v>
      </c>
      <c r="P15" s="55" t="e">
        <f t="shared" si="4"/>
        <v>#DIV/0!</v>
      </c>
      <c r="Q15" s="55" t="e">
        <f t="shared" si="4"/>
        <v>#DIV/0!</v>
      </c>
      <c r="R15" s="55" t="e">
        <f t="shared" si="4"/>
        <v>#DIV/0!</v>
      </c>
      <c r="S15" s="55" t="e">
        <f t="shared" si="4"/>
        <v>#DIV/0!</v>
      </c>
      <c r="T15" s="55" t="e">
        <f t="shared" si="4"/>
        <v>#DIV/0!</v>
      </c>
    </row>
    <row r="16" spans="1:21" s="3" customFormat="1" ht="15.75" thickBot="1" x14ac:dyDescent="0.3">
      <c r="A16" s="35" t="s">
        <v>3</v>
      </c>
      <c r="B16" s="165">
        <v>42219</v>
      </c>
      <c r="C16" s="194">
        <v>628</v>
      </c>
      <c r="D16" s="15"/>
      <c r="E16" s="14">
        <v>3833</v>
      </c>
      <c r="F16" s="15">
        <v>2136</v>
      </c>
      <c r="G16" s="14">
        <v>1877</v>
      </c>
      <c r="H16" s="16">
        <v>634</v>
      </c>
      <c r="I16" s="16">
        <v>343</v>
      </c>
      <c r="J16" s="16">
        <v>2570</v>
      </c>
      <c r="K16" s="15">
        <v>1001</v>
      </c>
      <c r="L16" s="17">
        <v>978</v>
      </c>
      <c r="M16" s="18">
        <v>1243</v>
      </c>
      <c r="N16" s="19">
        <v>412</v>
      </c>
      <c r="O16" s="18">
        <v>1097</v>
      </c>
      <c r="P16" s="18">
        <v>385</v>
      </c>
      <c r="Q16" s="219">
        <v>592</v>
      </c>
      <c r="R16" s="18"/>
      <c r="S16" s="18"/>
      <c r="T16" s="18">
        <f t="shared" ref="T16:T22" si="5">SUM(C16:S16)</f>
        <v>17729</v>
      </c>
    </row>
    <row r="17" spans="1:20" s="3" customFormat="1" ht="15.75" thickBot="1" x14ac:dyDescent="0.3">
      <c r="A17" s="35" t="s">
        <v>4</v>
      </c>
      <c r="B17" s="214">
        <v>42220</v>
      </c>
      <c r="C17" s="194">
        <v>607</v>
      </c>
      <c r="D17" s="15"/>
      <c r="E17" s="14">
        <v>3937</v>
      </c>
      <c r="F17" s="15">
        <v>1886</v>
      </c>
      <c r="G17" s="14">
        <v>1503</v>
      </c>
      <c r="H17" s="16">
        <v>659</v>
      </c>
      <c r="I17" s="16">
        <v>329</v>
      </c>
      <c r="J17" s="16">
        <v>2793</v>
      </c>
      <c r="K17" s="15">
        <v>1003</v>
      </c>
      <c r="L17" s="17">
        <v>911</v>
      </c>
      <c r="M17" s="18">
        <v>1141</v>
      </c>
      <c r="N17" s="19">
        <v>402</v>
      </c>
      <c r="O17" s="18">
        <v>1274</v>
      </c>
      <c r="P17" s="18">
        <v>472</v>
      </c>
      <c r="Q17" s="18">
        <v>631</v>
      </c>
      <c r="R17" s="18"/>
      <c r="S17" s="18"/>
      <c r="T17" s="20">
        <f t="shared" si="5"/>
        <v>17548</v>
      </c>
    </row>
    <row r="18" spans="1:20" s="3" customFormat="1" ht="15.75" thickBot="1" x14ac:dyDescent="0.3">
      <c r="A18" s="35" t="s">
        <v>5</v>
      </c>
      <c r="B18" s="166">
        <v>42221</v>
      </c>
      <c r="C18" s="220">
        <v>652</v>
      </c>
      <c r="D18" s="15"/>
      <c r="E18" s="14">
        <v>3915</v>
      </c>
      <c r="F18" s="15">
        <v>2262</v>
      </c>
      <c r="G18" s="14">
        <v>1567</v>
      </c>
      <c r="H18" s="16">
        <v>707</v>
      </c>
      <c r="I18" s="16">
        <v>388</v>
      </c>
      <c r="J18" s="16">
        <v>2673</v>
      </c>
      <c r="K18" s="15">
        <v>1057</v>
      </c>
      <c r="L18" s="17">
        <v>1001</v>
      </c>
      <c r="M18" s="18">
        <v>1220</v>
      </c>
      <c r="N18" s="19">
        <v>457</v>
      </c>
      <c r="O18" s="18">
        <v>1236</v>
      </c>
      <c r="P18" s="18">
        <v>541</v>
      </c>
      <c r="Q18" s="18">
        <v>755</v>
      </c>
      <c r="R18" s="18"/>
      <c r="S18" s="18"/>
      <c r="T18" s="20">
        <f t="shared" si="5"/>
        <v>18431</v>
      </c>
    </row>
    <row r="19" spans="1:20" s="3" customFormat="1" ht="15.75" thickBot="1" x14ac:dyDescent="0.3">
      <c r="A19" s="35" t="s">
        <v>6</v>
      </c>
      <c r="B19" s="166">
        <v>42222</v>
      </c>
      <c r="C19" s="194">
        <v>630</v>
      </c>
      <c r="D19" s="15"/>
      <c r="E19" s="14">
        <v>4340</v>
      </c>
      <c r="F19" s="15">
        <v>2181</v>
      </c>
      <c r="G19" s="14">
        <v>1521</v>
      </c>
      <c r="H19" s="16">
        <v>623</v>
      </c>
      <c r="I19" s="16">
        <v>321</v>
      </c>
      <c r="J19" s="16">
        <v>2455</v>
      </c>
      <c r="K19" s="15">
        <v>1137</v>
      </c>
      <c r="L19" s="17">
        <v>1110</v>
      </c>
      <c r="M19" s="18">
        <v>1231</v>
      </c>
      <c r="N19" s="19">
        <v>395</v>
      </c>
      <c r="O19" s="18">
        <v>1226</v>
      </c>
      <c r="P19" s="18">
        <v>515</v>
      </c>
      <c r="Q19" s="18">
        <v>731</v>
      </c>
      <c r="R19" s="18"/>
      <c r="S19" s="18"/>
      <c r="T19" s="20">
        <f t="shared" si="5"/>
        <v>18416</v>
      </c>
    </row>
    <row r="20" spans="1:20" s="3" customFormat="1" ht="15.75" thickBot="1" x14ac:dyDescent="0.3">
      <c r="A20" s="35" t="s">
        <v>0</v>
      </c>
      <c r="B20" s="166">
        <v>42223</v>
      </c>
      <c r="C20" s="195">
        <v>555</v>
      </c>
      <c r="D20" s="15"/>
      <c r="E20" s="14">
        <v>3657</v>
      </c>
      <c r="F20" s="15">
        <v>1936</v>
      </c>
      <c r="G20" s="14">
        <v>1309</v>
      </c>
      <c r="H20" s="16">
        <v>407</v>
      </c>
      <c r="I20" s="16">
        <v>298</v>
      </c>
      <c r="J20" s="16">
        <v>2208</v>
      </c>
      <c r="K20" s="15">
        <v>1153</v>
      </c>
      <c r="L20" s="17">
        <v>813</v>
      </c>
      <c r="M20" s="18">
        <v>931</v>
      </c>
      <c r="N20" s="19">
        <v>740</v>
      </c>
      <c r="O20" s="18">
        <v>1374</v>
      </c>
      <c r="P20" s="18">
        <v>725</v>
      </c>
      <c r="Q20" s="18">
        <v>1127</v>
      </c>
      <c r="R20" s="18"/>
      <c r="S20" s="18"/>
      <c r="T20" s="20">
        <f t="shared" si="5"/>
        <v>17233</v>
      </c>
    </row>
    <row r="21" spans="1:20" s="3" customFormat="1" ht="15.75" outlineLevel="1" thickBot="1" x14ac:dyDescent="0.3">
      <c r="A21" s="35" t="s">
        <v>1</v>
      </c>
      <c r="B21" s="166">
        <v>42224</v>
      </c>
      <c r="C21" s="195"/>
      <c r="D21" s="22"/>
      <c r="E21" s="21">
        <v>2953</v>
      </c>
      <c r="F21" s="22"/>
      <c r="G21" s="21"/>
      <c r="H21" s="23"/>
      <c r="I21" s="23"/>
      <c r="J21" s="23"/>
      <c r="K21" s="22">
        <v>1024</v>
      </c>
      <c r="L21" s="24">
        <v>1349</v>
      </c>
      <c r="M21" s="25">
        <v>2236</v>
      </c>
      <c r="N21" s="26">
        <v>435</v>
      </c>
      <c r="O21" s="25">
        <v>1754</v>
      </c>
      <c r="P21" s="25">
        <v>367</v>
      </c>
      <c r="Q21" s="25">
        <v>1015</v>
      </c>
      <c r="R21" s="25"/>
      <c r="S21" s="25">
        <v>680</v>
      </c>
      <c r="T21" s="20">
        <f t="shared" si="5"/>
        <v>11813</v>
      </c>
    </row>
    <row r="22" spans="1:20" s="3" customFormat="1" ht="15.75" outlineLevel="1" thickBot="1" x14ac:dyDescent="0.3">
      <c r="A22" s="35" t="s">
        <v>2</v>
      </c>
      <c r="B22" s="167">
        <v>42225</v>
      </c>
      <c r="C22" s="204"/>
      <c r="D22" s="28"/>
      <c r="E22" s="27">
        <v>3005</v>
      </c>
      <c r="F22" s="28"/>
      <c r="G22" s="27"/>
      <c r="H22" s="29"/>
      <c r="I22" s="29"/>
      <c r="J22" s="29"/>
      <c r="K22" s="28">
        <v>1130</v>
      </c>
      <c r="L22" s="30">
        <v>1248</v>
      </c>
      <c r="M22" s="31">
        <v>2113</v>
      </c>
      <c r="N22" s="32">
        <v>848</v>
      </c>
      <c r="O22" s="31">
        <v>1313</v>
      </c>
      <c r="P22" s="31">
        <v>472</v>
      </c>
      <c r="Q22" s="31">
        <v>1046</v>
      </c>
      <c r="R22" s="31"/>
      <c r="S22" s="31">
        <v>607</v>
      </c>
      <c r="T22" s="86">
        <f t="shared" si="5"/>
        <v>11782</v>
      </c>
    </row>
    <row r="23" spans="1:20" s="3" customFormat="1" ht="15.75" customHeight="1" outlineLevel="1" thickBot="1" x14ac:dyDescent="0.3">
      <c r="A23" s="134" t="s">
        <v>25</v>
      </c>
      <c r="B23" s="306" t="s">
        <v>29</v>
      </c>
      <c r="C23" s="130">
        <f t="shared" ref="C23" si="6">SUM(C16:C22)</f>
        <v>3072</v>
      </c>
      <c r="D23" s="130">
        <f t="shared" ref="D23:T23" si="7">SUM(D16:D22)</f>
        <v>0</v>
      </c>
      <c r="E23" s="130">
        <f t="shared" si="7"/>
        <v>25640</v>
      </c>
      <c r="F23" s="130">
        <f t="shared" si="7"/>
        <v>10401</v>
      </c>
      <c r="G23" s="130">
        <f t="shared" si="7"/>
        <v>7777</v>
      </c>
      <c r="H23" s="130">
        <f t="shared" si="7"/>
        <v>3030</v>
      </c>
      <c r="I23" s="130">
        <f t="shared" si="7"/>
        <v>1679</v>
      </c>
      <c r="J23" s="130">
        <f t="shared" si="7"/>
        <v>12699</v>
      </c>
      <c r="K23" s="130">
        <f>SUM(K16:K22)</f>
        <v>7505</v>
      </c>
      <c r="L23" s="130">
        <f>SUM(L16:L22)</f>
        <v>7410</v>
      </c>
      <c r="M23" s="130">
        <f t="shared" si="7"/>
        <v>10115</v>
      </c>
      <c r="N23" s="130">
        <f t="shared" si="7"/>
        <v>3689</v>
      </c>
      <c r="O23" s="130">
        <f t="shared" si="7"/>
        <v>9274</v>
      </c>
      <c r="P23" s="130">
        <f t="shared" si="7"/>
        <v>3477</v>
      </c>
      <c r="Q23" s="130">
        <f t="shared" si="7"/>
        <v>5897</v>
      </c>
      <c r="R23" s="130">
        <f t="shared" si="7"/>
        <v>0</v>
      </c>
      <c r="S23" s="130">
        <f t="shared" si="7"/>
        <v>1287</v>
      </c>
      <c r="T23" s="130">
        <f t="shared" si="7"/>
        <v>112952</v>
      </c>
    </row>
    <row r="24" spans="1:20" s="3" customFormat="1" ht="15.75" outlineLevel="1" thickBot="1" x14ac:dyDescent="0.3">
      <c r="A24" s="135" t="s">
        <v>27</v>
      </c>
      <c r="B24" s="306"/>
      <c r="C24" s="132">
        <f t="shared" ref="C24" si="8">AVERAGE(C16:C22)</f>
        <v>614.4</v>
      </c>
      <c r="D24" s="132" t="e">
        <f t="shared" ref="D24:T24" si="9">AVERAGE(D16:D22)</f>
        <v>#DIV/0!</v>
      </c>
      <c r="E24" s="132">
        <f t="shared" si="9"/>
        <v>3662.8571428571427</v>
      </c>
      <c r="F24" s="132">
        <f t="shared" si="9"/>
        <v>2080.1999999999998</v>
      </c>
      <c r="G24" s="132">
        <f t="shared" si="9"/>
        <v>1555.4</v>
      </c>
      <c r="H24" s="132">
        <f t="shared" si="9"/>
        <v>606</v>
      </c>
      <c r="I24" s="132">
        <f t="shared" si="9"/>
        <v>335.8</v>
      </c>
      <c r="J24" s="132">
        <f t="shared" si="9"/>
        <v>2539.8000000000002</v>
      </c>
      <c r="K24" s="132">
        <f>AVERAGE(K16:K22)</f>
        <v>1072.1428571428571</v>
      </c>
      <c r="L24" s="132">
        <f>AVERAGE(L16:L22)</f>
        <v>1058.5714285714287</v>
      </c>
      <c r="M24" s="132">
        <f t="shared" si="9"/>
        <v>1445</v>
      </c>
      <c r="N24" s="132">
        <f t="shared" si="9"/>
        <v>527</v>
      </c>
      <c r="O24" s="132">
        <f t="shared" si="9"/>
        <v>1324.8571428571429</v>
      </c>
      <c r="P24" s="132">
        <f t="shared" si="9"/>
        <v>496.71428571428572</v>
      </c>
      <c r="Q24" s="132">
        <f t="shared" si="9"/>
        <v>842.42857142857144</v>
      </c>
      <c r="R24" s="132" t="e">
        <f t="shared" si="9"/>
        <v>#DIV/0!</v>
      </c>
      <c r="S24" s="132">
        <f t="shared" si="9"/>
        <v>643.5</v>
      </c>
      <c r="T24" s="132">
        <f t="shared" si="9"/>
        <v>16136</v>
      </c>
    </row>
    <row r="25" spans="1:20" s="3" customFormat="1" ht="15.75" thickBot="1" x14ac:dyDescent="0.3">
      <c r="A25" s="36" t="s">
        <v>24</v>
      </c>
      <c r="B25" s="306"/>
      <c r="C25" s="53">
        <f>SUM(C16:C20)</f>
        <v>3072</v>
      </c>
      <c r="D25" s="53">
        <f t="shared" ref="D25:T25" si="10">SUM(D16:D20)</f>
        <v>0</v>
      </c>
      <c r="E25" s="53">
        <f t="shared" si="10"/>
        <v>19682</v>
      </c>
      <c r="F25" s="53">
        <f t="shared" si="10"/>
        <v>10401</v>
      </c>
      <c r="G25" s="53">
        <f t="shared" si="10"/>
        <v>7777</v>
      </c>
      <c r="H25" s="53">
        <f t="shared" si="10"/>
        <v>3030</v>
      </c>
      <c r="I25" s="53">
        <f t="shared" si="10"/>
        <v>1679</v>
      </c>
      <c r="J25" s="53">
        <f t="shared" si="10"/>
        <v>12699</v>
      </c>
      <c r="K25" s="53">
        <f>SUM(K16:K20)</f>
        <v>5351</v>
      </c>
      <c r="L25" s="53">
        <f>SUM(L16:L20)</f>
        <v>4813</v>
      </c>
      <c r="M25" s="53">
        <f t="shared" si="10"/>
        <v>5766</v>
      </c>
      <c r="N25" s="53">
        <f t="shared" si="10"/>
        <v>2406</v>
      </c>
      <c r="O25" s="53">
        <f t="shared" si="10"/>
        <v>6207</v>
      </c>
      <c r="P25" s="53">
        <f t="shared" si="10"/>
        <v>2638</v>
      </c>
      <c r="Q25" s="53">
        <f t="shared" si="10"/>
        <v>3836</v>
      </c>
      <c r="R25" s="53">
        <f t="shared" si="10"/>
        <v>0</v>
      </c>
      <c r="S25" s="53">
        <f t="shared" si="10"/>
        <v>0</v>
      </c>
      <c r="T25" s="53">
        <f t="shared" si="10"/>
        <v>89357</v>
      </c>
    </row>
    <row r="26" spans="1:20" s="3" customFormat="1" ht="15.75" thickBot="1" x14ac:dyDescent="0.3">
      <c r="A26" s="36" t="s">
        <v>26</v>
      </c>
      <c r="B26" s="307"/>
      <c r="C26" s="55">
        <f>AVERAGE(C16:C20)</f>
        <v>614.4</v>
      </c>
      <c r="D26" s="55" t="e">
        <f t="shared" ref="D26:T26" si="11">AVERAGE(D16:D20)</f>
        <v>#DIV/0!</v>
      </c>
      <c r="E26" s="55">
        <f t="shared" si="11"/>
        <v>3936.4</v>
      </c>
      <c r="F26" s="55">
        <f t="shared" si="11"/>
        <v>2080.1999999999998</v>
      </c>
      <c r="G26" s="55">
        <f t="shared" si="11"/>
        <v>1555.4</v>
      </c>
      <c r="H26" s="55">
        <f t="shared" si="11"/>
        <v>606</v>
      </c>
      <c r="I26" s="55">
        <f t="shared" si="11"/>
        <v>335.8</v>
      </c>
      <c r="J26" s="55">
        <f t="shared" si="11"/>
        <v>2539.8000000000002</v>
      </c>
      <c r="K26" s="55">
        <f>AVERAGE(K16:K20)</f>
        <v>1070.2</v>
      </c>
      <c r="L26" s="55">
        <f>AVERAGE(L16:L20)</f>
        <v>962.6</v>
      </c>
      <c r="M26" s="55">
        <f t="shared" si="11"/>
        <v>1153.2</v>
      </c>
      <c r="N26" s="55">
        <f t="shared" si="11"/>
        <v>481.2</v>
      </c>
      <c r="O26" s="55">
        <f t="shared" si="11"/>
        <v>1241.4000000000001</v>
      </c>
      <c r="P26" s="55">
        <f t="shared" si="11"/>
        <v>527.6</v>
      </c>
      <c r="Q26" s="55">
        <f t="shared" si="11"/>
        <v>767.2</v>
      </c>
      <c r="R26" s="55" t="e">
        <f t="shared" si="11"/>
        <v>#DIV/0!</v>
      </c>
      <c r="S26" s="55" t="e">
        <f t="shared" si="11"/>
        <v>#DIV/0!</v>
      </c>
      <c r="T26" s="55">
        <f t="shared" si="11"/>
        <v>17871.400000000001</v>
      </c>
    </row>
    <row r="27" spans="1:20" s="3" customFormat="1" ht="15.75" thickBot="1" x14ac:dyDescent="0.3">
      <c r="A27" s="35" t="s">
        <v>3</v>
      </c>
      <c r="B27" s="205">
        <v>42226</v>
      </c>
      <c r="C27" s="14">
        <v>567</v>
      </c>
      <c r="D27" s="15"/>
      <c r="E27" s="14">
        <v>2733</v>
      </c>
      <c r="F27" s="15">
        <v>2228</v>
      </c>
      <c r="G27" s="14">
        <v>1900</v>
      </c>
      <c r="H27" s="16">
        <v>627</v>
      </c>
      <c r="I27" s="16">
        <v>377</v>
      </c>
      <c r="J27" s="16">
        <v>1092</v>
      </c>
      <c r="K27" s="224">
        <v>838</v>
      </c>
      <c r="L27" s="225">
        <v>806</v>
      </c>
      <c r="M27" s="219">
        <v>963</v>
      </c>
      <c r="N27" s="226">
        <v>357</v>
      </c>
      <c r="O27" s="219">
        <v>1104</v>
      </c>
      <c r="P27" s="219">
        <v>431</v>
      </c>
      <c r="Q27" s="219">
        <v>568</v>
      </c>
      <c r="R27" s="219"/>
      <c r="S27" s="219"/>
      <c r="T27" s="18">
        <f t="shared" ref="T27:T33" si="12">SUM(C27:S27)</f>
        <v>14591</v>
      </c>
    </row>
    <row r="28" spans="1:20" s="3" customFormat="1" ht="15.75" thickBot="1" x14ac:dyDescent="0.3">
      <c r="A28" s="35" t="s">
        <v>4</v>
      </c>
      <c r="B28" s="169">
        <v>42227</v>
      </c>
      <c r="C28" s="14">
        <v>538</v>
      </c>
      <c r="D28" s="15"/>
      <c r="E28" s="14">
        <v>3236</v>
      </c>
      <c r="F28" s="15">
        <v>2022</v>
      </c>
      <c r="G28" s="14">
        <v>1435</v>
      </c>
      <c r="H28" s="16">
        <v>531</v>
      </c>
      <c r="I28" s="16">
        <v>308</v>
      </c>
      <c r="J28" s="16">
        <v>1041</v>
      </c>
      <c r="K28" s="224">
        <v>740</v>
      </c>
      <c r="L28" s="225">
        <v>627</v>
      </c>
      <c r="M28" s="219">
        <v>533</v>
      </c>
      <c r="N28" s="226">
        <v>233</v>
      </c>
      <c r="O28" s="219">
        <v>778</v>
      </c>
      <c r="P28" s="219">
        <v>303</v>
      </c>
      <c r="Q28" s="219">
        <v>341</v>
      </c>
      <c r="R28" s="219"/>
      <c r="S28" s="219"/>
      <c r="T28" s="20">
        <f t="shared" si="12"/>
        <v>12666</v>
      </c>
    </row>
    <row r="29" spans="1:20" s="3" customFormat="1" ht="15.75" thickBot="1" x14ac:dyDescent="0.3">
      <c r="A29" s="35" t="s">
        <v>5</v>
      </c>
      <c r="B29" s="169">
        <v>42228</v>
      </c>
      <c r="C29" s="14">
        <v>592</v>
      </c>
      <c r="D29" s="15"/>
      <c r="E29" s="14">
        <v>4048</v>
      </c>
      <c r="F29" s="15">
        <v>2231</v>
      </c>
      <c r="G29" s="14">
        <v>1837</v>
      </c>
      <c r="H29" s="16">
        <v>565</v>
      </c>
      <c r="I29" s="16">
        <v>373</v>
      </c>
      <c r="J29" s="16">
        <v>1223</v>
      </c>
      <c r="K29" s="224">
        <v>1278</v>
      </c>
      <c r="L29" s="225">
        <v>1145</v>
      </c>
      <c r="M29" s="219">
        <v>1315</v>
      </c>
      <c r="N29" s="226">
        <v>449</v>
      </c>
      <c r="O29" s="219">
        <v>1311</v>
      </c>
      <c r="P29" s="219">
        <v>540</v>
      </c>
      <c r="Q29" s="219">
        <v>741</v>
      </c>
      <c r="R29" s="219"/>
      <c r="S29" s="219"/>
      <c r="T29" s="20">
        <f t="shared" si="12"/>
        <v>17648</v>
      </c>
    </row>
    <row r="30" spans="1:20" s="3" customFormat="1" ht="15.75" thickBot="1" x14ac:dyDescent="0.3">
      <c r="A30" s="35" t="s">
        <v>6</v>
      </c>
      <c r="B30" s="169">
        <v>42229</v>
      </c>
      <c r="C30" s="14">
        <v>603</v>
      </c>
      <c r="D30" s="15"/>
      <c r="E30" s="14">
        <v>4304</v>
      </c>
      <c r="F30" s="15">
        <v>2247</v>
      </c>
      <c r="G30" s="14">
        <v>1459</v>
      </c>
      <c r="H30" s="16">
        <v>595</v>
      </c>
      <c r="I30" s="16">
        <v>394</v>
      </c>
      <c r="J30" s="16">
        <v>1071</v>
      </c>
      <c r="K30" s="224">
        <v>1212</v>
      </c>
      <c r="L30" s="225">
        <v>1137</v>
      </c>
      <c r="M30" s="219">
        <v>1181</v>
      </c>
      <c r="N30" s="226">
        <v>507</v>
      </c>
      <c r="O30" s="219">
        <v>1324</v>
      </c>
      <c r="P30" s="219">
        <v>615</v>
      </c>
      <c r="Q30" s="219">
        <v>733</v>
      </c>
      <c r="R30" s="219"/>
      <c r="S30" s="219"/>
      <c r="T30" s="20">
        <f>SUM(C30:S30)</f>
        <v>17382</v>
      </c>
    </row>
    <row r="31" spans="1:20" s="3" customFormat="1" ht="15.75" thickBot="1" x14ac:dyDescent="0.3">
      <c r="A31" s="35" t="s">
        <v>0</v>
      </c>
      <c r="B31" s="169">
        <v>42230</v>
      </c>
      <c r="C31" s="21">
        <v>495</v>
      </c>
      <c r="D31" s="15"/>
      <c r="E31" s="14">
        <v>3962</v>
      </c>
      <c r="F31" s="15">
        <v>1939</v>
      </c>
      <c r="G31" s="14">
        <v>1420</v>
      </c>
      <c r="H31" s="16">
        <v>491</v>
      </c>
      <c r="I31" s="16">
        <v>293</v>
      </c>
      <c r="J31" s="16">
        <v>873</v>
      </c>
      <c r="K31" s="224">
        <v>1157</v>
      </c>
      <c r="L31" s="225">
        <v>1185</v>
      </c>
      <c r="M31" s="219">
        <v>1255</v>
      </c>
      <c r="N31" s="226">
        <v>536</v>
      </c>
      <c r="O31" s="219">
        <v>1247</v>
      </c>
      <c r="P31" s="219">
        <v>495</v>
      </c>
      <c r="Q31" s="219">
        <v>781</v>
      </c>
      <c r="R31" s="219"/>
      <c r="S31" s="219"/>
      <c r="T31" s="20">
        <f t="shared" si="12"/>
        <v>16129</v>
      </c>
    </row>
    <row r="32" spans="1:20" s="3" customFormat="1" ht="15.75" outlineLevel="1" thickBot="1" x14ac:dyDescent="0.3">
      <c r="A32" s="35" t="s">
        <v>1</v>
      </c>
      <c r="B32" s="169">
        <v>42231</v>
      </c>
      <c r="C32" s="21"/>
      <c r="D32" s="22"/>
      <c r="E32" s="21">
        <v>3028</v>
      </c>
      <c r="F32" s="22"/>
      <c r="G32" s="21"/>
      <c r="H32" s="23"/>
      <c r="I32" s="23"/>
      <c r="J32" s="23"/>
      <c r="K32" s="227">
        <v>914</v>
      </c>
      <c r="L32" s="228">
        <v>1321</v>
      </c>
      <c r="M32" s="229">
        <v>1782</v>
      </c>
      <c r="N32" s="230">
        <v>243</v>
      </c>
      <c r="O32" s="229">
        <v>1594</v>
      </c>
      <c r="P32" s="229">
        <v>390</v>
      </c>
      <c r="Q32" s="229">
        <v>1046</v>
      </c>
      <c r="R32" s="229"/>
      <c r="S32" s="229">
        <v>741</v>
      </c>
      <c r="T32" s="20">
        <f t="shared" si="12"/>
        <v>11059</v>
      </c>
    </row>
    <row r="33" spans="1:21" s="3" customFormat="1" ht="15.75" outlineLevel="1" thickBot="1" x14ac:dyDescent="0.3">
      <c r="A33" s="35" t="s">
        <v>2</v>
      </c>
      <c r="B33" s="169">
        <v>42232</v>
      </c>
      <c r="C33" s="27"/>
      <c r="D33" s="28"/>
      <c r="E33" s="27">
        <v>2403</v>
      </c>
      <c r="F33" s="28"/>
      <c r="G33" s="27"/>
      <c r="H33" s="29"/>
      <c r="I33" s="29"/>
      <c r="J33" s="29"/>
      <c r="K33" s="163">
        <v>832</v>
      </c>
      <c r="L33" s="231">
        <v>1057</v>
      </c>
      <c r="M33" s="232">
        <v>1523</v>
      </c>
      <c r="N33" s="233">
        <v>360</v>
      </c>
      <c r="O33" s="229">
        <v>1141</v>
      </c>
      <c r="P33" s="234">
        <v>294</v>
      </c>
      <c r="Q33" s="234">
        <v>798</v>
      </c>
      <c r="R33" s="234"/>
      <c r="S33" s="234">
        <v>632</v>
      </c>
      <c r="T33" s="86">
        <f t="shared" si="12"/>
        <v>9040</v>
      </c>
    </row>
    <row r="34" spans="1:21" s="3" customFormat="1" ht="15.75" customHeight="1" outlineLevel="1" thickBot="1" x14ac:dyDescent="0.3">
      <c r="A34" s="134" t="s">
        <v>25</v>
      </c>
      <c r="B34" s="305" t="s">
        <v>30</v>
      </c>
      <c r="C34" s="130">
        <f t="shared" ref="C34:T34" si="13">SUM(C27:C33)</f>
        <v>2795</v>
      </c>
      <c r="D34" s="130">
        <f t="shared" si="13"/>
        <v>0</v>
      </c>
      <c r="E34" s="130">
        <f t="shared" si="13"/>
        <v>23714</v>
      </c>
      <c r="F34" s="130">
        <f t="shared" si="13"/>
        <v>10667</v>
      </c>
      <c r="G34" s="130">
        <f t="shared" si="13"/>
        <v>8051</v>
      </c>
      <c r="H34" s="130">
        <f t="shared" si="13"/>
        <v>2809</v>
      </c>
      <c r="I34" s="130">
        <f t="shared" si="13"/>
        <v>1745</v>
      </c>
      <c r="J34" s="130">
        <f t="shared" si="13"/>
        <v>5300</v>
      </c>
      <c r="K34" s="130">
        <f t="shared" si="13"/>
        <v>6971</v>
      </c>
      <c r="L34" s="130">
        <f>SUM(L27:L33)</f>
        <v>7278</v>
      </c>
      <c r="M34" s="130">
        <f t="shared" si="13"/>
        <v>8552</v>
      </c>
      <c r="N34" s="130">
        <f t="shared" si="13"/>
        <v>2685</v>
      </c>
      <c r="O34" s="130">
        <f t="shared" si="13"/>
        <v>8499</v>
      </c>
      <c r="P34" s="130">
        <f t="shared" si="13"/>
        <v>3068</v>
      </c>
      <c r="Q34" s="130">
        <f t="shared" si="13"/>
        <v>5008</v>
      </c>
      <c r="R34" s="130">
        <f t="shared" si="13"/>
        <v>0</v>
      </c>
      <c r="S34" s="130">
        <f t="shared" si="13"/>
        <v>1373</v>
      </c>
      <c r="T34" s="131">
        <f t="shared" si="13"/>
        <v>98515</v>
      </c>
    </row>
    <row r="35" spans="1:21" s="3" customFormat="1" ht="15.75" outlineLevel="1" thickBot="1" x14ac:dyDescent="0.3">
      <c r="A35" s="135" t="s">
        <v>27</v>
      </c>
      <c r="B35" s="306"/>
      <c r="C35" s="132">
        <f t="shared" ref="C35:T35" si="14">AVERAGE(C27:C33)</f>
        <v>559</v>
      </c>
      <c r="D35" s="132" t="e">
        <f t="shared" si="14"/>
        <v>#DIV/0!</v>
      </c>
      <c r="E35" s="132">
        <f>AVERAGE(E27:E33)</f>
        <v>3387.7142857142858</v>
      </c>
      <c r="F35" s="132">
        <f t="shared" si="14"/>
        <v>2133.4</v>
      </c>
      <c r="G35" s="132">
        <f t="shared" si="14"/>
        <v>1610.2</v>
      </c>
      <c r="H35" s="132">
        <f t="shared" si="14"/>
        <v>561.79999999999995</v>
      </c>
      <c r="I35" s="132">
        <f t="shared" si="14"/>
        <v>349</v>
      </c>
      <c r="J35" s="132">
        <f t="shared" si="14"/>
        <v>1060</v>
      </c>
      <c r="K35" s="132">
        <f t="shared" si="14"/>
        <v>995.85714285714289</v>
      </c>
      <c r="L35" s="132">
        <f t="shared" si="14"/>
        <v>1039.7142857142858</v>
      </c>
      <c r="M35" s="132">
        <f t="shared" si="14"/>
        <v>1221.7142857142858</v>
      </c>
      <c r="N35" s="132">
        <f t="shared" si="14"/>
        <v>383.57142857142856</v>
      </c>
      <c r="O35" s="132">
        <f t="shared" si="14"/>
        <v>1214.1428571428571</v>
      </c>
      <c r="P35" s="132">
        <f t="shared" si="14"/>
        <v>438.28571428571428</v>
      </c>
      <c r="Q35" s="132">
        <f t="shared" si="14"/>
        <v>715.42857142857144</v>
      </c>
      <c r="R35" s="132" t="e">
        <f t="shared" si="14"/>
        <v>#DIV/0!</v>
      </c>
      <c r="S35" s="132">
        <f t="shared" si="14"/>
        <v>686.5</v>
      </c>
      <c r="T35" s="133">
        <f t="shared" si="14"/>
        <v>14073.571428571429</v>
      </c>
    </row>
    <row r="36" spans="1:21" s="3" customFormat="1" ht="15.75" customHeight="1" thickBot="1" x14ac:dyDescent="0.3">
      <c r="A36" s="36" t="s">
        <v>24</v>
      </c>
      <c r="B36" s="306"/>
      <c r="C36" s="53">
        <f t="shared" ref="C36:T36" si="15">SUM(C27:C31)</f>
        <v>2795</v>
      </c>
      <c r="D36" s="53">
        <f t="shared" si="15"/>
        <v>0</v>
      </c>
      <c r="E36" s="53">
        <f>SUM(E27:E31)</f>
        <v>18283</v>
      </c>
      <c r="F36" s="53">
        <f t="shared" si="15"/>
        <v>10667</v>
      </c>
      <c r="G36" s="53">
        <f t="shared" si="15"/>
        <v>8051</v>
      </c>
      <c r="H36" s="53">
        <f t="shared" si="15"/>
        <v>2809</v>
      </c>
      <c r="I36" s="53">
        <f t="shared" si="15"/>
        <v>1745</v>
      </c>
      <c r="J36" s="53">
        <f t="shared" si="15"/>
        <v>5300</v>
      </c>
      <c r="K36" s="53">
        <f t="shared" si="15"/>
        <v>5225</v>
      </c>
      <c r="L36" s="53">
        <f t="shared" si="15"/>
        <v>4900</v>
      </c>
      <c r="M36" s="53">
        <f t="shared" si="15"/>
        <v>5247</v>
      </c>
      <c r="N36" s="53">
        <f t="shared" si="15"/>
        <v>2082</v>
      </c>
      <c r="O36" s="53">
        <f t="shared" si="15"/>
        <v>5764</v>
      </c>
      <c r="P36" s="53">
        <f t="shared" si="15"/>
        <v>2384</v>
      </c>
      <c r="Q36" s="53">
        <f t="shared" si="15"/>
        <v>3164</v>
      </c>
      <c r="R36" s="53">
        <f t="shared" si="15"/>
        <v>0</v>
      </c>
      <c r="S36" s="53">
        <f t="shared" si="15"/>
        <v>0</v>
      </c>
      <c r="T36" s="54">
        <f t="shared" si="15"/>
        <v>78416</v>
      </c>
    </row>
    <row r="37" spans="1:21" s="3" customFormat="1" ht="15.75" thickBot="1" x14ac:dyDescent="0.3">
      <c r="A37" s="36" t="s">
        <v>26</v>
      </c>
      <c r="B37" s="307"/>
      <c r="C37" s="55">
        <f t="shared" ref="C37:T37" si="16">AVERAGE(C27:C31)</f>
        <v>559</v>
      </c>
      <c r="D37" s="55" t="e">
        <f t="shared" si="16"/>
        <v>#DIV/0!</v>
      </c>
      <c r="E37" s="55">
        <f>AVERAGE(E27:E31)</f>
        <v>3656.6</v>
      </c>
      <c r="F37" s="55">
        <f t="shared" si="16"/>
        <v>2133.4</v>
      </c>
      <c r="G37" s="55">
        <f t="shared" si="16"/>
        <v>1610.2</v>
      </c>
      <c r="H37" s="55">
        <f t="shared" si="16"/>
        <v>561.79999999999995</v>
      </c>
      <c r="I37" s="55">
        <f t="shared" si="16"/>
        <v>349</v>
      </c>
      <c r="J37" s="55">
        <f t="shared" si="16"/>
        <v>1060</v>
      </c>
      <c r="K37" s="55">
        <f t="shared" si="16"/>
        <v>1045</v>
      </c>
      <c r="L37" s="55">
        <f t="shared" si="16"/>
        <v>980</v>
      </c>
      <c r="M37" s="55">
        <f t="shared" si="16"/>
        <v>1049.4000000000001</v>
      </c>
      <c r="N37" s="55">
        <f t="shared" si="16"/>
        <v>416.4</v>
      </c>
      <c r="O37" s="55">
        <f t="shared" si="16"/>
        <v>1152.8</v>
      </c>
      <c r="P37" s="55">
        <f t="shared" si="16"/>
        <v>476.8</v>
      </c>
      <c r="Q37" s="55">
        <f t="shared" si="16"/>
        <v>632.79999999999995</v>
      </c>
      <c r="R37" s="55" t="e">
        <f t="shared" si="16"/>
        <v>#DIV/0!</v>
      </c>
      <c r="S37" s="55" t="e">
        <f t="shared" si="16"/>
        <v>#DIV/0!</v>
      </c>
      <c r="T37" s="56">
        <f t="shared" si="16"/>
        <v>15683.2</v>
      </c>
    </row>
    <row r="38" spans="1:21" s="3" customFormat="1" ht="15.75" thickBot="1" x14ac:dyDescent="0.3">
      <c r="A38" s="35" t="s">
        <v>3</v>
      </c>
      <c r="B38" s="168">
        <v>42233</v>
      </c>
      <c r="C38" s="14">
        <v>646</v>
      </c>
      <c r="D38" s="15"/>
      <c r="E38" s="14">
        <v>5843</v>
      </c>
      <c r="F38" s="15">
        <v>2910</v>
      </c>
      <c r="G38" s="14">
        <v>1807</v>
      </c>
      <c r="H38" s="16">
        <v>580</v>
      </c>
      <c r="I38" s="16">
        <v>359</v>
      </c>
      <c r="J38" s="16">
        <v>3564</v>
      </c>
      <c r="K38" s="15">
        <v>871</v>
      </c>
      <c r="L38" s="17">
        <v>994</v>
      </c>
      <c r="M38" s="18">
        <v>923</v>
      </c>
      <c r="N38" s="19">
        <v>410</v>
      </c>
      <c r="O38" s="18">
        <v>1122</v>
      </c>
      <c r="P38" s="18">
        <v>408</v>
      </c>
      <c r="Q38" s="18">
        <v>644</v>
      </c>
      <c r="R38" s="18"/>
      <c r="S38" s="18"/>
      <c r="T38" s="18">
        <f t="shared" ref="T38:T44" si="17">SUM(C38:S38)</f>
        <v>21081</v>
      </c>
    </row>
    <row r="39" spans="1:21" s="3" customFormat="1" ht="15.75" thickBot="1" x14ac:dyDescent="0.3">
      <c r="A39" s="35" t="s">
        <v>4</v>
      </c>
      <c r="B39" s="196">
        <v>42234</v>
      </c>
      <c r="C39" s="14">
        <v>612</v>
      </c>
      <c r="D39" s="15"/>
      <c r="E39" s="14">
        <v>3412</v>
      </c>
      <c r="F39" s="15">
        <v>2152</v>
      </c>
      <c r="G39" s="14">
        <v>1591</v>
      </c>
      <c r="H39" s="16">
        <v>707</v>
      </c>
      <c r="I39" s="16">
        <v>339</v>
      </c>
      <c r="J39" s="16">
        <v>3090</v>
      </c>
      <c r="K39" s="15">
        <v>1076</v>
      </c>
      <c r="L39" s="17">
        <v>998</v>
      </c>
      <c r="M39" s="18">
        <v>1065</v>
      </c>
      <c r="N39" s="19">
        <v>362</v>
      </c>
      <c r="O39" s="18">
        <v>1042</v>
      </c>
      <c r="P39" s="18">
        <v>451</v>
      </c>
      <c r="Q39" s="18">
        <v>516</v>
      </c>
      <c r="R39" s="18"/>
      <c r="S39" s="18"/>
      <c r="T39" s="20">
        <f t="shared" si="17"/>
        <v>17413</v>
      </c>
    </row>
    <row r="40" spans="1:21" s="3" customFormat="1" ht="15.75" thickBot="1" x14ac:dyDescent="0.3">
      <c r="A40" s="35" t="s">
        <v>5</v>
      </c>
      <c r="B40" s="196">
        <v>42235</v>
      </c>
      <c r="C40" s="14">
        <v>593</v>
      </c>
      <c r="D40" s="15"/>
      <c r="E40" s="14">
        <v>3641</v>
      </c>
      <c r="F40" s="15">
        <v>2243</v>
      </c>
      <c r="G40" s="14">
        <v>1618</v>
      </c>
      <c r="H40" s="16">
        <v>632</v>
      </c>
      <c r="I40" s="16">
        <v>321</v>
      </c>
      <c r="J40" s="16">
        <v>2829</v>
      </c>
      <c r="K40" s="15">
        <v>1022</v>
      </c>
      <c r="L40" s="17">
        <v>1063</v>
      </c>
      <c r="M40" s="18">
        <v>1074</v>
      </c>
      <c r="N40" s="19">
        <v>363</v>
      </c>
      <c r="O40" s="18">
        <v>1150</v>
      </c>
      <c r="P40" s="18">
        <v>440</v>
      </c>
      <c r="Q40" s="18">
        <v>683</v>
      </c>
      <c r="R40" s="18"/>
      <c r="S40" s="18"/>
      <c r="T40" s="20">
        <f t="shared" si="17"/>
        <v>17672</v>
      </c>
    </row>
    <row r="41" spans="1:21" s="3" customFormat="1" ht="15.75" thickBot="1" x14ac:dyDescent="0.3">
      <c r="A41" s="35" t="s">
        <v>6</v>
      </c>
      <c r="B41" s="196">
        <v>42236</v>
      </c>
      <c r="C41" s="14">
        <v>531</v>
      </c>
      <c r="D41" s="15"/>
      <c r="E41" s="14">
        <v>4007</v>
      </c>
      <c r="F41" s="15">
        <v>2039</v>
      </c>
      <c r="G41" s="14">
        <v>1579</v>
      </c>
      <c r="H41" s="16">
        <v>659</v>
      </c>
      <c r="I41" s="16">
        <v>340</v>
      </c>
      <c r="J41" s="16">
        <v>2553</v>
      </c>
      <c r="K41" s="15">
        <v>1169</v>
      </c>
      <c r="L41" s="17">
        <v>994</v>
      </c>
      <c r="M41" s="18">
        <v>1051</v>
      </c>
      <c r="N41" s="19">
        <v>392</v>
      </c>
      <c r="O41" s="18">
        <v>1110</v>
      </c>
      <c r="P41" s="18">
        <v>452</v>
      </c>
      <c r="Q41" s="18">
        <v>590</v>
      </c>
      <c r="R41" s="18"/>
      <c r="S41" s="18"/>
      <c r="T41" s="20">
        <f t="shared" si="17"/>
        <v>17466</v>
      </c>
    </row>
    <row r="42" spans="1:21" s="3" customFormat="1" ht="15.75" thickBot="1" x14ac:dyDescent="0.3">
      <c r="A42" s="35" t="s">
        <v>0</v>
      </c>
      <c r="B42" s="196">
        <v>42237</v>
      </c>
      <c r="C42" s="21">
        <v>456</v>
      </c>
      <c r="D42" s="15"/>
      <c r="E42" s="14">
        <v>3134</v>
      </c>
      <c r="F42" s="15">
        <v>1771</v>
      </c>
      <c r="G42" s="14">
        <v>1262</v>
      </c>
      <c r="H42" s="16">
        <v>437</v>
      </c>
      <c r="I42" s="16">
        <v>292</v>
      </c>
      <c r="J42" s="16">
        <v>2274</v>
      </c>
      <c r="K42" s="15">
        <v>1208</v>
      </c>
      <c r="L42" s="17">
        <v>829</v>
      </c>
      <c r="M42" s="18">
        <v>1268</v>
      </c>
      <c r="N42" s="19">
        <v>497</v>
      </c>
      <c r="O42" s="18">
        <v>1182</v>
      </c>
      <c r="P42" s="18">
        <v>421</v>
      </c>
      <c r="Q42" s="18">
        <v>677</v>
      </c>
      <c r="R42" s="18"/>
      <c r="S42" s="18"/>
      <c r="T42" s="20">
        <f t="shared" si="17"/>
        <v>15708</v>
      </c>
    </row>
    <row r="43" spans="1:21" s="3" customFormat="1" ht="15.75" outlineLevel="1" thickBot="1" x14ac:dyDescent="0.3">
      <c r="A43" s="35" t="s">
        <v>1</v>
      </c>
      <c r="B43" s="196">
        <v>42238</v>
      </c>
      <c r="C43" s="21"/>
      <c r="D43" s="22"/>
      <c r="E43" s="21">
        <v>2904</v>
      </c>
      <c r="F43" s="22"/>
      <c r="G43" s="21"/>
      <c r="H43" s="23"/>
      <c r="I43" s="23"/>
      <c r="J43" s="23"/>
      <c r="K43" s="22">
        <v>1030</v>
      </c>
      <c r="L43" s="24">
        <v>1372</v>
      </c>
      <c r="M43" s="25">
        <v>1747</v>
      </c>
      <c r="N43" s="26">
        <v>207</v>
      </c>
      <c r="O43" s="25">
        <v>1803</v>
      </c>
      <c r="P43" s="25">
        <v>355</v>
      </c>
      <c r="Q43" s="25">
        <v>1008</v>
      </c>
      <c r="R43" s="25"/>
      <c r="S43" s="25">
        <v>520</v>
      </c>
      <c r="T43" s="20">
        <f t="shared" si="17"/>
        <v>10946</v>
      </c>
      <c r="U43" s="161"/>
    </row>
    <row r="44" spans="1:21" s="3" customFormat="1" ht="15.75" outlineLevel="1" thickBot="1" x14ac:dyDescent="0.3">
      <c r="A44" s="35" t="s">
        <v>2</v>
      </c>
      <c r="B44" s="170">
        <v>42239</v>
      </c>
      <c r="C44" s="27"/>
      <c r="D44" s="28"/>
      <c r="E44" s="27">
        <v>2236</v>
      </c>
      <c r="F44" s="28"/>
      <c r="G44" s="27"/>
      <c r="H44" s="29"/>
      <c r="I44" s="29"/>
      <c r="J44" s="29"/>
      <c r="K44" s="28">
        <v>1050</v>
      </c>
      <c r="L44" s="30">
        <v>1011</v>
      </c>
      <c r="M44" s="31">
        <v>1719</v>
      </c>
      <c r="N44" s="32">
        <v>440</v>
      </c>
      <c r="O44" s="25">
        <v>1254</v>
      </c>
      <c r="P44" s="31">
        <v>249</v>
      </c>
      <c r="Q44" s="31">
        <v>763</v>
      </c>
      <c r="R44" s="31"/>
      <c r="S44" s="31">
        <v>459</v>
      </c>
      <c r="T44" s="86">
        <f t="shared" si="17"/>
        <v>9181</v>
      </c>
      <c r="U44" s="161"/>
    </row>
    <row r="45" spans="1:21" s="3" customFormat="1" ht="15.75" customHeight="1" outlineLevel="1" thickBot="1" x14ac:dyDescent="0.3">
      <c r="A45" s="134" t="s">
        <v>25</v>
      </c>
      <c r="B45" s="305" t="s">
        <v>31</v>
      </c>
      <c r="C45" s="130">
        <f t="shared" ref="C45:T45" si="18">SUM(C38:C44)</f>
        <v>2838</v>
      </c>
      <c r="D45" s="130">
        <f t="shared" si="18"/>
        <v>0</v>
      </c>
      <c r="E45" s="130">
        <f t="shared" si="18"/>
        <v>25177</v>
      </c>
      <c r="F45" s="130">
        <f t="shared" si="18"/>
        <v>11115</v>
      </c>
      <c r="G45" s="130">
        <f t="shared" si="18"/>
        <v>7857</v>
      </c>
      <c r="H45" s="130">
        <f t="shared" si="18"/>
        <v>3015</v>
      </c>
      <c r="I45" s="130">
        <f t="shared" si="18"/>
        <v>1651</v>
      </c>
      <c r="J45" s="130">
        <f t="shared" si="18"/>
        <v>14310</v>
      </c>
      <c r="K45" s="130">
        <f t="shared" si="18"/>
        <v>7426</v>
      </c>
      <c r="L45" s="130">
        <f t="shared" si="18"/>
        <v>7261</v>
      </c>
      <c r="M45" s="130">
        <f t="shared" si="18"/>
        <v>8847</v>
      </c>
      <c r="N45" s="130">
        <f t="shared" si="18"/>
        <v>2671</v>
      </c>
      <c r="O45" s="130">
        <f t="shared" si="18"/>
        <v>8663</v>
      </c>
      <c r="P45" s="130">
        <f t="shared" si="18"/>
        <v>2776</v>
      </c>
      <c r="Q45" s="130">
        <f t="shared" si="18"/>
        <v>4881</v>
      </c>
      <c r="R45" s="130">
        <f t="shared" si="18"/>
        <v>0</v>
      </c>
      <c r="S45" s="130">
        <f t="shared" si="18"/>
        <v>979</v>
      </c>
      <c r="T45" s="131">
        <f t="shared" si="18"/>
        <v>109467</v>
      </c>
    </row>
    <row r="46" spans="1:21" s="3" customFormat="1" ht="15.75" outlineLevel="1" thickBot="1" x14ac:dyDescent="0.3">
      <c r="A46" s="135" t="s">
        <v>27</v>
      </c>
      <c r="B46" s="306"/>
      <c r="C46" s="132">
        <f t="shared" ref="C46:T46" si="19">AVERAGE(C38:C44)</f>
        <v>567.6</v>
      </c>
      <c r="D46" s="132" t="e">
        <f t="shared" si="19"/>
        <v>#DIV/0!</v>
      </c>
      <c r="E46" s="132">
        <f t="shared" si="19"/>
        <v>3596.7142857142858</v>
      </c>
      <c r="F46" s="132">
        <f t="shared" si="19"/>
        <v>2223</v>
      </c>
      <c r="G46" s="132">
        <f t="shared" si="19"/>
        <v>1571.4</v>
      </c>
      <c r="H46" s="132">
        <f t="shared" si="19"/>
        <v>603</v>
      </c>
      <c r="I46" s="132">
        <f t="shared" si="19"/>
        <v>330.2</v>
      </c>
      <c r="J46" s="132">
        <f t="shared" si="19"/>
        <v>2862</v>
      </c>
      <c r="K46" s="132">
        <f t="shared" si="19"/>
        <v>1060.8571428571429</v>
      </c>
      <c r="L46" s="132">
        <f t="shared" si="19"/>
        <v>1037.2857142857142</v>
      </c>
      <c r="M46" s="132">
        <f t="shared" si="19"/>
        <v>1263.8571428571429</v>
      </c>
      <c r="N46" s="132">
        <f t="shared" si="19"/>
        <v>381.57142857142856</v>
      </c>
      <c r="O46" s="132">
        <f t="shared" si="19"/>
        <v>1237.5714285714287</v>
      </c>
      <c r="P46" s="132">
        <f t="shared" si="19"/>
        <v>396.57142857142856</v>
      </c>
      <c r="Q46" s="132">
        <f t="shared" si="19"/>
        <v>697.28571428571433</v>
      </c>
      <c r="R46" s="132" t="e">
        <f t="shared" si="19"/>
        <v>#DIV/0!</v>
      </c>
      <c r="S46" s="132">
        <f t="shared" si="19"/>
        <v>489.5</v>
      </c>
      <c r="T46" s="133">
        <f t="shared" si="19"/>
        <v>15638.142857142857</v>
      </c>
    </row>
    <row r="47" spans="1:21" s="3" customFormat="1" ht="15.75" customHeight="1" thickBot="1" x14ac:dyDescent="0.3">
      <c r="A47" s="36" t="s">
        <v>24</v>
      </c>
      <c r="B47" s="306"/>
      <c r="C47" s="53">
        <f t="shared" ref="C47:T47" si="20">SUM(C38:C42)</f>
        <v>2838</v>
      </c>
      <c r="D47" s="53">
        <f t="shared" si="20"/>
        <v>0</v>
      </c>
      <c r="E47" s="53">
        <f t="shared" si="20"/>
        <v>20037</v>
      </c>
      <c r="F47" s="53">
        <f t="shared" si="20"/>
        <v>11115</v>
      </c>
      <c r="G47" s="53">
        <f t="shared" si="20"/>
        <v>7857</v>
      </c>
      <c r="H47" s="53">
        <f t="shared" si="20"/>
        <v>3015</v>
      </c>
      <c r="I47" s="53">
        <f t="shared" si="20"/>
        <v>1651</v>
      </c>
      <c r="J47" s="53">
        <f t="shared" si="20"/>
        <v>14310</v>
      </c>
      <c r="K47" s="53">
        <f t="shared" si="20"/>
        <v>5346</v>
      </c>
      <c r="L47" s="53">
        <f t="shared" si="20"/>
        <v>4878</v>
      </c>
      <c r="M47" s="53">
        <f t="shared" si="20"/>
        <v>5381</v>
      </c>
      <c r="N47" s="53">
        <f t="shared" si="20"/>
        <v>2024</v>
      </c>
      <c r="O47" s="53">
        <f t="shared" si="20"/>
        <v>5606</v>
      </c>
      <c r="P47" s="53">
        <f t="shared" si="20"/>
        <v>2172</v>
      </c>
      <c r="Q47" s="53">
        <f t="shared" si="20"/>
        <v>3110</v>
      </c>
      <c r="R47" s="53">
        <f t="shared" si="20"/>
        <v>0</v>
      </c>
      <c r="S47" s="53">
        <f t="shared" si="20"/>
        <v>0</v>
      </c>
      <c r="T47" s="54">
        <f t="shared" si="20"/>
        <v>89340</v>
      </c>
    </row>
    <row r="48" spans="1:21" s="3" customFormat="1" ht="15.75" thickBot="1" x14ac:dyDescent="0.3">
      <c r="A48" s="36" t="s">
        <v>26</v>
      </c>
      <c r="B48" s="307"/>
      <c r="C48" s="55">
        <f t="shared" ref="C48:T48" si="21">AVERAGE(C38:C42)</f>
        <v>567.6</v>
      </c>
      <c r="D48" s="55" t="e">
        <f t="shared" si="21"/>
        <v>#DIV/0!</v>
      </c>
      <c r="E48" s="55">
        <f t="shared" si="21"/>
        <v>4007.4</v>
      </c>
      <c r="F48" s="55">
        <f t="shared" si="21"/>
        <v>2223</v>
      </c>
      <c r="G48" s="55">
        <f t="shared" si="21"/>
        <v>1571.4</v>
      </c>
      <c r="H48" s="55">
        <f t="shared" si="21"/>
        <v>603</v>
      </c>
      <c r="I48" s="55">
        <f t="shared" si="21"/>
        <v>330.2</v>
      </c>
      <c r="J48" s="55">
        <f t="shared" si="21"/>
        <v>2862</v>
      </c>
      <c r="K48" s="55">
        <f t="shared" si="21"/>
        <v>1069.2</v>
      </c>
      <c r="L48" s="55">
        <f t="shared" si="21"/>
        <v>975.6</v>
      </c>
      <c r="M48" s="55">
        <f t="shared" si="21"/>
        <v>1076.2</v>
      </c>
      <c r="N48" s="55">
        <f t="shared" si="21"/>
        <v>404.8</v>
      </c>
      <c r="O48" s="55">
        <f t="shared" si="21"/>
        <v>1121.2</v>
      </c>
      <c r="P48" s="55">
        <f t="shared" si="21"/>
        <v>434.4</v>
      </c>
      <c r="Q48" s="55">
        <f t="shared" si="21"/>
        <v>622</v>
      </c>
      <c r="R48" s="55" t="e">
        <f t="shared" si="21"/>
        <v>#DIV/0!</v>
      </c>
      <c r="S48" s="55" t="e">
        <f t="shared" si="21"/>
        <v>#DIV/0!</v>
      </c>
      <c r="T48" s="56">
        <f t="shared" si="21"/>
        <v>17868</v>
      </c>
    </row>
    <row r="49" spans="1:20" s="3" customFormat="1" ht="15.75" thickBot="1" x14ac:dyDescent="0.3">
      <c r="A49" s="35" t="s">
        <v>3</v>
      </c>
      <c r="B49" s="221">
        <v>42240</v>
      </c>
      <c r="C49" s="67">
        <v>532</v>
      </c>
      <c r="D49" s="68"/>
      <c r="E49" s="67">
        <v>3492</v>
      </c>
      <c r="F49" s="68">
        <v>1948</v>
      </c>
      <c r="G49" s="67">
        <v>1648</v>
      </c>
      <c r="H49" s="69">
        <v>603</v>
      </c>
      <c r="I49" s="69">
        <v>344</v>
      </c>
      <c r="J49" s="69">
        <v>2668</v>
      </c>
      <c r="K49" s="68">
        <v>1070</v>
      </c>
      <c r="L49" s="70">
        <v>906</v>
      </c>
      <c r="M49" s="20">
        <v>1031</v>
      </c>
      <c r="N49" s="71">
        <v>397</v>
      </c>
      <c r="O49" s="20">
        <v>1075</v>
      </c>
      <c r="P49" s="20">
        <v>443</v>
      </c>
      <c r="Q49" s="20">
        <v>653</v>
      </c>
      <c r="R49" s="20"/>
      <c r="S49" s="20"/>
      <c r="T49" s="78">
        <f t="shared" ref="T49:T55" si="22">SUM(C49:S49)</f>
        <v>16810</v>
      </c>
    </row>
    <row r="50" spans="1:20" s="3" customFormat="1" ht="15.75" thickBot="1" x14ac:dyDescent="0.3">
      <c r="A50" s="35" t="s">
        <v>4</v>
      </c>
      <c r="B50" s="221">
        <v>42241</v>
      </c>
      <c r="C50" s="21">
        <v>548</v>
      </c>
      <c r="D50" s="22"/>
      <c r="E50" s="21">
        <v>3175</v>
      </c>
      <c r="F50" s="22">
        <v>2146</v>
      </c>
      <c r="G50" s="21">
        <v>1595</v>
      </c>
      <c r="H50" s="23">
        <v>359</v>
      </c>
      <c r="I50" s="23">
        <v>323</v>
      </c>
      <c r="J50" s="23">
        <v>2470</v>
      </c>
      <c r="K50" s="223">
        <v>1104</v>
      </c>
      <c r="L50" s="24">
        <v>1128</v>
      </c>
      <c r="M50" s="25">
        <v>1169</v>
      </c>
      <c r="N50" s="26">
        <v>427</v>
      </c>
      <c r="O50" s="25">
        <v>1125</v>
      </c>
      <c r="P50" s="25">
        <v>460</v>
      </c>
      <c r="Q50" s="25">
        <v>642</v>
      </c>
      <c r="R50" s="25"/>
      <c r="S50" s="25"/>
      <c r="T50" s="78">
        <f t="shared" si="22"/>
        <v>16671</v>
      </c>
    </row>
    <row r="51" spans="1:20" s="3" customFormat="1" ht="15.75" thickBot="1" x14ac:dyDescent="0.3">
      <c r="A51" s="35" t="s">
        <v>5</v>
      </c>
      <c r="B51" s="221">
        <v>42242</v>
      </c>
      <c r="C51" s="194">
        <v>604</v>
      </c>
      <c r="D51" s="15"/>
      <c r="E51" s="14">
        <v>3320</v>
      </c>
      <c r="F51" s="15">
        <v>2068</v>
      </c>
      <c r="G51" s="14">
        <v>1598</v>
      </c>
      <c r="H51" s="16">
        <v>672</v>
      </c>
      <c r="I51" s="16">
        <v>351</v>
      </c>
      <c r="J51" s="16">
        <v>2635</v>
      </c>
      <c r="K51" s="15">
        <v>1074</v>
      </c>
      <c r="L51" s="17">
        <v>973</v>
      </c>
      <c r="M51" s="18">
        <v>1172</v>
      </c>
      <c r="N51" s="19">
        <v>465</v>
      </c>
      <c r="O51" s="18">
        <v>1259</v>
      </c>
      <c r="P51" s="18">
        <v>537</v>
      </c>
      <c r="Q51" s="18">
        <v>694</v>
      </c>
      <c r="R51" s="18"/>
      <c r="S51" s="18"/>
      <c r="T51" s="222">
        <f t="shared" si="22"/>
        <v>17422</v>
      </c>
    </row>
    <row r="52" spans="1:20" s="3" customFormat="1" ht="15.75" thickBot="1" x14ac:dyDescent="0.3">
      <c r="A52" s="35" t="s">
        <v>6</v>
      </c>
      <c r="B52" s="221">
        <v>42243</v>
      </c>
      <c r="C52" s="194">
        <v>565</v>
      </c>
      <c r="D52" s="15"/>
      <c r="E52" s="14">
        <v>3464</v>
      </c>
      <c r="F52" s="15">
        <v>1926</v>
      </c>
      <c r="G52" s="14">
        <v>1527</v>
      </c>
      <c r="H52" s="16">
        <v>651</v>
      </c>
      <c r="I52" s="16">
        <v>319</v>
      </c>
      <c r="J52" s="16">
        <v>2589</v>
      </c>
      <c r="K52" s="15">
        <v>1085</v>
      </c>
      <c r="L52" s="17">
        <v>1196</v>
      </c>
      <c r="M52" s="18">
        <v>1276</v>
      </c>
      <c r="N52" s="19">
        <v>494</v>
      </c>
      <c r="O52" s="18">
        <v>1168</v>
      </c>
      <c r="P52" s="18">
        <v>525</v>
      </c>
      <c r="Q52" s="18">
        <v>923</v>
      </c>
      <c r="R52" s="18"/>
      <c r="S52" s="18"/>
      <c r="T52" s="78">
        <f t="shared" si="22"/>
        <v>17708</v>
      </c>
    </row>
    <row r="53" spans="1:20" s="3" customFormat="1" ht="15.75" thickBot="1" x14ac:dyDescent="0.3">
      <c r="A53" s="35" t="s">
        <v>0</v>
      </c>
      <c r="B53" s="221">
        <v>42244</v>
      </c>
      <c r="C53" s="195">
        <v>436</v>
      </c>
      <c r="D53" s="15"/>
      <c r="E53" s="14">
        <v>3769</v>
      </c>
      <c r="F53" s="15">
        <v>1904</v>
      </c>
      <c r="G53" s="14">
        <v>1354</v>
      </c>
      <c r="H53" s="16">
        <v>457</v>
      </c>
      <c r="I53" s="16">
        <v>287</v>
      </c>
      <c r="J53" s="16">
        <v>2376</v>
      </c>
      <c r="K53" s="15">
        <v>1073</v>
      </c>
      <c r="L53" s="17">
        <v>1175</v>
      </c>
      <c r="M53" s="18">
        <v>1382</v>
      </c>
      <c r="N53" s="19">
        <v>581</v>
      </c>
      <c r="O53" s="18">
        <v>1291</v>
      </c>
      <c r="P53" s="18">
        <v>571</v>
      </c>
      <c r="Q53" s="159">
        <v>904</v>
      </c>
      <c r="R53" s="18"/>
      <c r="S53" s="18"/>
      <c r="T53" s="78">
        <f t="shared" si="22"/>
        <v>17560</v>
      </c>
    </row>
    <row r="54" spans="1:20" s="3" customFormat="1" ht="15.75" outlineLevel="1" thickBot="1" x14ac:dyDescent="0.3">
      <c r="A54" s="206" t="s">
        <v>1</v>
      </c>
      <c r="B54" s="196">
        <v>42245</v>
      </c>
      <c r="C54" s="21"/>
      <c r="D54" s="22"/>
      <c r="E54" s="21">
        <v>2415</v>
      </c>
      <c r="F54" s="22"/>
      <c r="G54" s="21"/>
      <c r="H54" s="23"/>
      <c r="I54" s="23"/>
      <c r="J54" s="23"/>
      <c r="K54" s="22">
        <v>996</v>
      </c>
      <c r="L54" s="24">
        <v>1338</v>
      </c>
      <c r="M54" s="25">
        <v>1777</v>
      </c>
      <c r="N54" s="26">
        <v>213</v>
      </c>
      <c r="O54" s="25">
        <v>1778</v>
      </c>
      <c r="P54" s="25">
        <v>359</v>
      </c>
      <c r="Q54" s="25">
        <v>881</v>
      </c>
      <c r="R54" s="25"/>
      <c r="S54" s="25">
        <v>367</v>
      </c>
      <c r="T54" s="78">
        <f t="shared" si="22"/>
        <v>10124</v>
      </c>
    </row>
    <row r="55" spans="1:20" s="3" customFormat="1" ht="15.75" outlineLevel="1" thickBot="1" x14ac:dyDescent="0.3">
      <c r="A55" s="206" t="s">
        <v>2</v>
      </c>
      <c r="B55" s="196">
        <v>42246</v>
      </c>
      <c r="C55" s="27"/>
      <c r="D55" s="28"/>
      <c r="E55" s="27">
        <v>2295</v>
      </c>
      <c r="F55" s="28"/>
      <c r="G55" s="27"/>
      <c r="H55" s="29"/>
      <c r="I55" s="29"/>
      <c r="J55" s="29"/>
      <c r="K55" s="28">
        <v>716</v>
      </c>
      <c r="L55" s="30">
        <v>1050</v>
      </c>
      <c r="M55" s="31">
        <v>1519</v>
      </c>
      <c r="N55" s="32">
        <v>599</v>
      </c>
      <c r="O55" s="31">
        <v>1165</v>
      </c>
      <c r="P55" s="31">
        <v>310</v>
      </c>
      <c r="Q55" s="31">
        <v>925</v>
      </c>
      <c r="R55" s="31"/>
      <c r="S55" s="31">
        <v>551</v>
      </c>
      <c r="T55" s="78">
        <f t="shared" si="22"/>
        <v>9130</v>
      </c>
    </row>
    <row r="56" spans="1:20" s="3" customFormat="1" ht="15.75" outlineLevel="1" thickBot="1" x14ac:dyDescent="0.3">
      <c r="A56" s="134" t="s">
        <v>25</v>
      </c>
      <c r="B56" s="305" t="s">
        <v>32</v>
      </c>
      <c r="C56" s="130">
        <f t="shared" ref="C56:T56" si="23">SUM(C49:C55)</f>
        <v>2685</v>
      </c>
      <c r="D56" s="130">
        <f t="shared" si="23"/>
        <v>0</v>
      </c>
      <c r="E56" s="130">
        <f t="shared" si="23"/>
        <v>21930</v>
      </c>
      <c r="F56" s="130">
        <f t="shared" si="23"/>
        <v>9992</v>
      </c>
      <c r="G56" s="130">
        <f t="shared" si="23"/>
        <v>7722</v>
      </c>
      <c r="H56" s="130">
        <f t="shared" si="23"/>
        <v>2742</v>
      </c>
      <c r="I56" s="130">
        <f t="shared" si="23"/>
        <v>1624</v>
      </c>
      <c r="J56" s="130">
        <f t="shared" si="23"/>
        <v>12738</v>
      </c>
      <c r="K56" s="130">
        <f t="shared" si="23"/>
        <v>7118</v>
      </c>
      <c r="L56" s="130">
        <f t="shared" si="23"/>
        <v>7766</v>
      </c>
      <c r="M56" s="130">
        <f>SUM(M49:M55)</f>
        <v>9326</v>
      </c>
      <c r="N56" s="130">
        <f t="shared" si="23"/>
        <v>3176</v>
      </c>
      <c r="O56" s="130">
        <f t="shared" si="23"/>
        <v>8861</v>
      </c>
      <c r="P56" s="130">
        <f t="shared" si="23"/>
        <v>3205</v>
      </c>
      <c r="Q56" s="130">
        <f t="shared" si="23"/>
        <v>5622</v>
      </c>
      <c r="R56" s="130">
        <f t="shared" si="23"/>
        <v>0</v>
      </c>
      <c r="S56" s="130">
        <f t="shared" si="23"/>
        <v>918</v>
      </c>
      <c r="T56" s="131">
        <f t="shared" si="23"/>
        <v>105425</v>
      </c>
    </row>
    <row r="57" spans="1:20" s="3" customFormat="1" ht="15.75" outlineLevel="1" thickBot="1" x14ac:dyDescent="0.3">
      <c r="A57" s="135" t="s">
        <v>27</v>
      </c>
      <c r="B57" s="306"/>
      <c r="C57" s="132">
        <f t="shared" ref="C57:T57" si="24">AVERAGE(C49:C55)</f>
        <v>537</v>
      </c>
      <c r="D57" s="132" t="e">
        <f t="shared" si="24"/>
        <v>#DIV/0!</v>
      </c>
      <c r="E57" s="132">
        <f t="shared" si="24"/>
        <v>3132.8571428571427</v>
      </c>
      <c r="F57" s="132">
        <f t="shared" si="24"/>
        <v>1998.4</v>
      </c>
      <c r="G57" s="132">
        <f t="shared" si="24"/>
        <v>1544.4</v>
      </c>
      <c r="H57" s="132">
        <f t="shared" si="24"/>
        <v>548.4</v>
      </c>
      <c r="I57" s="132">
        <f t="shared" si="24"/>
        <v>324.8</v>
      </c>
      <c r="J57" s="132">
        <f t="shared" si="24"/>
        <v>2547.6</v>
      </c>
      <c r="K57" s="132">
        <f t="shared" si="24"/>
        <v>1016.8571428571429</v>
      </c>
      <c r="L57" s="132">
        <f t="shared" si="24"/>
        <v>1109.4285714285713</v>
      </c>
      <c r="M57" s="132">
        <f t="shared" si="24"/>
        <v>1332.2857142857142</v>
      </c>
      <c r="N57" s="132">
        <f t="shared" si="24"/>
        <v>453.71428571428572</v>
      </c>
      <c r="O57" s="132">
        <f t="shared" si="24"/>
        <v>1265.8571428571429</v>
      </c>
      <c r="P57" s="132">
        <f t="shared" si="24"/>
        <v>457.85714285714283</v>
      </c>
      <c r="Q57" s="132">
        <f t="shared" si="24"/>
        <v>803.14285714285711</v>
      </c>
      <c r="R57" s="132" t="e">
        <f t="shared" si="24"/>
        <v>#DIV/0!</v>
      </c>
      <c r="S57" s="132">
        <f t="shared" si="24"/>
        <v>459</v>
      </c>
      <c r="T57" s="133">
        <f t="shared" si="24"/>
        <v>15060.714285714286</v>
      </c>
    </row>
    <row r="58" spans="1:20" s="3" customFormat="1" ht="15.75" customHeight="1" thickBot="1" x14ac:dyDescent="0.3">
      <c r="A58" s="36" t="s">
        <v>24</v>
      </c>
      <c r="B58" s="306"/>
      <c r="C58" s="53">
        <f t="shared" ref="C58:T58" si="25">SUM(C49:C53)</f>
        <v>2685</v>
      </c>
      <c r="D58" s="53">
        <f t="shared" si="25"/>
        <v>0</v>
      </c>
      <c r="E58" s="53">
        <f>SUM(E49:E53)</f>
        <v>17220</v>
      </c>
      <c r="F58" s="53">
        <f t="shared" si="25"/>
        <v>9992</v>
      </c>
      <c r="G58" s="53">
        <f t="shared" si="25"/>
        <v>7722</v>
      </c>
      <c r="H58" s="53">
        <f t="shared" si="25"/>
        <v>2742</v>
      </c>
      <c r="I58" s="53">
        <f t="shared" si="25"/>
        <v>1624</v>
      </c>
      <c r="J58" s="53">
        <f t="shared" si="25"/>
        <v>12738</v>
      </c>
      <c r="K58" s="53">
        <f t="shared" si="25"/>
        <v>5406</v>
      </c>
      <c r="L58" s="53">
        <f t="shared" si="25"/>
        <v>5378</v>
      </c>
      <c r="M58" s="53">
        <f t="shared" si="25"/>
        <v>6030</v>
      </c>
      <c r="N58" s="53">
        <f t="shared" si="25"/>
        <v>2364</v>
      </c>
      <c r="O58" s="53">
        <f t="shared" si="25"/>
        <v>5918</v>
      </c>
      <c r="P58" s="53">
        <f t="shared" si="25"/>
        <v>2536</v>
      </c>
      <c r="Q58" s="53">
        <f t="shared" si="25"/>
        <v>3816</v>
      </c>
      <c r="R58" s="53">
        <f t="shared" si="25"/>
        <v>0</v>
      </c>
      <c r="S58" s="53">
        <f t="shared" si="25"/>
        <v>0</v>
      </c>
      <c r="T58" s="54">
        <f t="shared" si="25"/>
        <v>86171</v>
      </c>
    </row>
    <row r="59" spans="1:20" s="3" customFormat="1" ht="15.75" thickBot="1" x14ac:dyDescent="0.3">
      <c r="A59" s="36" t="s">
        <v>26</v>
      </c>
      <c r="B59" s="307"/>
      <c r="C59" s="55">
        <f t="shared" ref="C59:T59" si="26">AVERAGE(C49:C53)</f>
        <v>537</v>
      </c>
      <c r="D59" s="55" t="e">
        <f t="shared" si="26"/>
        <v>#DIV/0!</v>
      </c>
      <c r="E59" s="55">
        <f>AVERAGE(E49:E53)</f>
        <v>3444</v>
      </c>
      <c r="F59" s="55">
        <f t="shared" si="26"/>
        <v>1998.4</v>
      </c>
      <c r="G59" s="55">
        <f t="shared" si="26"/>
        <v>1544.4</v>
      </c>
      <c r="H59" s="55">
        <f t="shared" si="26"/>
        <v>548.4</v>
      </c>
      <c r="I59" s="55">
        <f t="shared" si="26"/>
        <v>324.8</v>
      </c>
      <c r="J59" s="55">
        <f t="shared" si="26"/>
        <v>2547.6</v>
      </c>
      <c r="K59" s="55">
        <f t="shared" si="26"/>
        <v>1081.2</v>
      </c>
      <c r="L59" s="55">
        <f t="shared" si="26"/>
        <v>1075.5999999999999</v>
      </c>
      <c r="M59" s="55">
        <f t="shared" si="26"/>
        <v>1206</v>
      </c>
      <c r="N59" s="55">
        <f t="shared" si="26"/>
        <v>472.8</v>
      </c>
      <c r="O59" s="55">
        <f t="shared" si="26"/>
        <v>1183.5999999999999</v>
      </c>
      <c r="P59" s="55">
        <f t="shared" si="26"/>
        <v>507.2</v>
      </c>
      <c r="Q59" s="55">
        <f t="shared" si="26"/>
        <v>763.2</v>
      </c>
      <c r="R59" s="55" t="e">
        <f t="shared" si="26"/>
        <v>#DIV/0!</v>
      </c>
      <c r="S59" s="55" t="e">
        <f t="shared" si="26"/>
        <v>#DIV/0!</v>
      </c>
      <c r="T59" s="56">
        <f t="shared" si="26"/>
        <v>17234.2</v>
      </c>
    </row>
    <row r="60" spans="1:20" s="3" customFormat="1" ht="15.75" customHeight="1" thickBot="1" x14ac:dyDescent="0.3">
      <c r="A60" s="206" t="s">
        <v>3</v>
      </c>
      <c r="B60" s="171">
        <v>42247</v>
      </c>
      <c r="C60" s="67">
        <v>531</v>
      </c>
      <c r="D60" s="68"/>
      <c r="E60" s="67">
        <v>3125</v>
      </c>
      <c r="F60" s="68">
        <v>1993</v>
      </c>
      <c r="G60" s="67">
        <v>1661</v>
      </c>
      <c r="H60" s="69">
        <v>646</v>
      </c>
      <c r="I60" s="69">
        <v>351</v>
      </c>
      <c r="J60" s="69">
        <v>2665</v>
      </c>
      <c r="K60" s="68">
        <v>891</v>
      </c>
      <c r="L60" s="70">
        <v>835</v>
      </c>
      <c r="M60" s="20">
        <v>882</v>
      </c>
      <c r="N60" s="71">
        <v>389</v>
      </c>
      <c r="O60" s="20">
        <v>1075</v>
      </c>
      <c r="P60" s="20">
        <v>459</v>
      </c>
      <c r="Q60" s="20">
        <v>651</v>
      </c>
      <c r="R60" s="20"/>
      <c r="S60" s="20"/>
      <c r="T60" s="20">
        <f>SUM(C60:S60)</f>
        <v>16154</v>
      </c>
    </row>
    <row r="61" spans="1:20" s="3" customFormat="1" ht="15.75" hidden="1" customHeight="1" thickBot="1" x14ac:dyDescent="0.3">
      <c r="A61" s="206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6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6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customHeight="1" outlineLevel="1" thickBot="1" x14ac:dyDescent="0.3">
      <c r="A67" s="134" t="s">
        <v>25</v>
      </c>
      <c r="B67" s="305" t="s">
        <v>37</v>
      </c>
      <c r="C67" s="143">
        <f t="shared" ref="C67:T67" si="27">SUM(C60:C66)</f>
        <v>531</v>
      </c>
      <c r="D67" s="144">
        <f t="shared" si="27"/>
        <v>0</v>
      </c>
      <c r="E67" s="143">
        <f t="shared" si="27"/>
        <v>3125</v>
      </c>
      <c r="F67" s="144">
        <f t="shared" si="27"/>
        <v>1993</v>
      </c>
      <c r="G67" s="143">
        <f t="shared" si="27"/>
        <v>1661</v>
      </c>
      <c r="H67" s="145">
        <f t="shared" si="27"/>
        <v>646</v>
      </c>
      <c r="I67" s="145">
        <f t="shared" si="27"/>
        <v>351</v>
      </c>
      <c r="J67" s="145">
        <f t="shared" si="27"/>
        <v>2665</v>
      </c>
      <c r="K67" s="144">
        <f t="shared" si="27"/>
        <v>891</v>
      </c>
      <c r="L67" s="146">
        <f t="shared" si="27"/>
        <v>835</v>
      </c>
      <c r="M67" s="147">
        <f t="shared" si="27"/>
        <v>882</v>
      </c>
      <c r="N67" s="148">
        <f t="shared" si="27"/>
        <v>389</v>
      </c>
      <c r="O67" s="147">
        <f t="shared" si="27"/>
        <v>1075</v>
      </c>
      <c r="P67" s="147">
        <f t="shared" si="27"/>
        <v>459</v>
      </c>
      <c r="Q67" s="147">
        <f t="shared" si="27"/>
        <v>651</v>
      </c>
      <c r="R67" s="147">
        <f t="shared" si="27"/>
        <v>0</v>
      </c>
      <c r="S67" s="147">
        <f t="shared" si="27"/>
        <v>0</v>
      </c>
      <c r="T67" s="147">
        <f t="shared" si="27"/>
        <v>16154</v>
      </c>
    </row>
    <row r="68" spans="1:20" s="3" customFormat="1" ht="15.75" customHeight="1" outlineLevel="1" thickBot="1" x14ac:dyDescent="0.3">
      <c r="A68" s="135" t="s">
        <v>27</v>
      </c>
      <c r="B68" s="306"/>
      <c r="C68" s="136">
        <f t="shared" ref="C68:T68" si="28">AVERAGE(C60:C66)</f>
        <v>531</v>
      </c>
      <c r="D68" s="137" t="e">
        <f t="shared" si="28"/>
        <v>#DIV/0!</v>
      </c>
      <c r="E68" s="136">
        <f t="shared" si="28"/>
        <v>3125</v>
      </c>
      <c r="F68" s="137">
        <f t="shared" si="28"/>
        <v>1993</v>
      </c>
      <c r="G68" s="136">
        <f t="shared" si="28"/>
        <v>1661</v>
      </c>
      <c r="H68" s="138">
        <f t="shared" si="28"/>
        <v>646</v>
      </c>
      <c r="I68" s="138">
        <f t="shared" si="28"/>
        <v>351</v>
      </c>
      <c r="J68" s="138">
        <f t="shared" si="28"/>
        <v>2665</v>
      </c>
      <c r="K68" s="137">
        <f t="shared" si="28"/>
        <v>891</v>
      </c>
      <c r="L68" s="139">
        <f t="shared" si="28"/>
        <v>835</v>
      </c>
      <c r="M68" s="140">
        <f t="shared" si="28"/>
        <v>882</v>
      </c>
      <c r="N68" s="141">
        <f t="shared" si="28"/>
        <v>389</v>
      </c>
      <c r="O68" s="142">
        <f t="shared" si="28"/>
        <v>1075</v>
      </c>
      <c r="P68" s="142">
        <f t="shared" si="28"/>
        <v>459</v>
      </c>
      <c r="Q68" s="142">
        <f t="shared" si="28"/>
        <v>651</v>
      </c>
      <c r="R68" s="142" t="e">
        <f t="shared" si="28"/>
        <v>#DIV/0!</v>
      </c>
      <c r="S68" s="142" t="e">
        <f t="shared" si="28"/>
        <v>#DIV/0!</v>
      </c>
      <c r="T68" s="142">
        <f t="shared" si="28"/>
        <v>16154</v>
      </c>
    </row>
    <row r="69" spans="1:20" s="3" customFormat="1" ht="15.75" customHeight="1" thickBot="1" x14ac:dyDescent="0.3">
      <c r="A69" s="36" t="s">
        <v>24</v>
      </c>
      <c r="B69" s="306"/>
      <c r="C69" s="37">
        <f t="shared" ref="C69:T69" si="29">SUM(C60:C64)</f>
        <v>531</v>
      </c>
      <c r="D69" s="38">
        <f t="shared" si="29"/>
        <v>0</v>
      </c>
      <c r="E69" s="37">
        <f t="shared" si="29"/>
        <v>3125</v>
      </c>
      <c r="F69" s="38">
        <f t="shared" si="29"/>
        <v>1993</v>
      </c>
      <c r="G69" s="37">
        <f t="shared" si="29"/>
        <v>1661</v>
      </c>
      <c r="H69" s="39">
        <f t="shared" si="29"/>
        <v>646</v>
      </c>
      <c r="I69" s="39">
        <f t="shared" si="29"/>
        <v>351</v>
      </c>
      <c r="J69" s="39">
        <f t="shared" si="29"/>
        <v>2665</v>
      </c>
      <c r="K69" s="38">
        <f t="shared" si="29"/>
        <v>891</v>
      </c>
      <c r="L69" s="40">
        <f t="shared" si="29"/>
        <v>835</v>
      </c>
      <c r="M69" s="41">
        <f t="shared" si="29"/>
        <v>882</v>
      </c>
      <c r="N69" s="42">
        <f t="shared" si="29"/>
        <v>389</v>
      </c>
      <c r="O69" s="41">
        <f t="shared" si="29"/>
        <v>1075</v>
      </c>
      <c r="P69" s="41">
        <f t="shared" si="29"/>
        <v>459</v>
      </c>
      <c r="Q69" s="41">
        <f t="shared" si="29"/>
        <v>651</v>
      </c>
      <c r="R69" s="41">
        <f t="shared" si="29"/>
        <v>0</v>
      </c>
      <c r="S69" s="41">
        <f t="shared" si="29"/>
        <v>0</v>
      </c>
      <c r="T69" s="41">
        <f t="shared" si="29"/>
        <v>16154</v>
      </c>
    </row>
    <row r="70" spans="1:20" s="3" customFormat="1" ht="15.75" customHeight="1" thickBot="1" x14ac:dyDescent="0.3">
      <c r="A70" s="36" t="s">
        <v>26</v>
      </c>
      <c r="B70" s="307"/>
      <c r="C70" s="43">
        <f t="shared" ref="C70:T70" si="30">AVERAGE(C60:C64)</f>
        <v>531</v>
      </c>
      <c r="D70" s="44" t="e">
        <f t="shared" si="30"/>
        <v>#DIV/0!</v>
      </c>
      <c r="E70" s="43">
        <f t="shared" si="30"/>
        <v>3125</v>
      </c>
      <c r="F70" s="44">
        <f t="shared" si="30"/>
        <v>1993</v>
      </c>
      <c r="G70" s="43">
        <f t="shared" si="30"/>
        <v>1661</v>
      </c>
      <c r="H70" s="45">
        <f t="shared" si="30"/>
        <v>646</v>
      </c>
      <c r="I70" s="45">
        <f t="shared" si="30"/>
        <v>351</v>
      </c>
      <c r="J70" s="45">
        <f t="shared" si="30"/>
        <v>2665</v>
      </c>
      <c r="K70" s="44">
        <f t="shared" si="30"/>
        <v>891</v>
      </c>
      <c r="L70" s="46">
        <f t="shared" si="30"/>
        <v>835</v>
      </c>
      <c r="M70" s="48">
        <f t="shared" si="30"/>
        <v>882</v>
      </c>
      <c r="N70" s="47">
        <f t="shared" si="30"/>
        <v>389</v>
      </c>
      <c r="O70" s="48">
        <f t="shared" si="30"/>
        <v>1075</v>
      </c>
      <c r="P70" s="48">
        <f t="shared" si="30"/>
        <v>459</v>
      </c>
      <c r="Q70" s="48">
        <f t="shared" si="30"/>
        <v>651</v>
      </c>
      <c r="R70" s="48" t="e">
        <f t="shared" si="30"/>
        <v>#DIV/0!</v>
      </c>
      <c r="S70" s="48" t="e">
        <f t="shared" si="30"/>
        <v>#DIV/0!</v>
      </c>
      <c r="T70" s="48">
        <f t="shared" si="30"/>
        <v>16154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12" t="s">
        <v>66</v>
      </c>
      <c r="S72" s="313"/>
      <c r="T72" s="314"/>
    </row>
    <row r="73" spans="1:20" ht="29.25" customHeight="1" x14ac:dyDescent="0.25">
      <c r="C73" s="57" t="s">
        <v>33</v>
      </c>
      <c r="D73" s="50">
        <f>SUM(C56:D56, C45:D45, C34:D34, C23:D23, C12:D12, C67:D67  )</f>
        <v>11921</v>
      </c>
      <c r="E73" s="50">
        <f>SUM(E56:F56, E45:F45, E34:F34, E23:F23, E12:F12, E67:F67 )</f>
        <v>149192</v>
      </c>
      <c r="F73" s="50">
        <f>SUM(G56:K56, G45:K45, G34:K34, G23:K23, G12:K12, G67:K67)</f>
        <v>131942</v>
      </c>
      <c r="G73" s="50">
        <f t="shared" ref="G73:N73" si="31">SUM(L56, L45, L34, L23, L12, L67)</f>
        <v>33165</v>
      </c>
      <c r="H73" s="50">
        <f t="shared" si="31"/>
        <v>41616</v>
      </c>
      <c r="I73" s="50">
        <f t="shared" si="31"/>
        <v>13539</v>
      </c>
      <c r="J73" s="50">
        <f t="shared" si="31"/>
        <v>39654</v>
      </c>
      <c r="K73" s="50">
        <f t="shared" si="31"/>
        <v>13743</v>
      </c>
      <c r="L73" s="50">
        <f t="shared" si="31"/>
        <v>23954</v>
      </c>
      <c r="M73" s="50">
        <f t="shared" si="31"/>
        <v>0</v>
      </c>
      <c r="N73" s="50">
        <f t="shared" si="31"/>
        <v>5504</v>
      </c>
      <c r="O73" s="80"/>
      <c r="R73" s="310" t="s">
        <v>33</v>
      </c>
      <c r="S73" s="311"/>
      <c r="T73" s="128">
        <f>SUM(T56, T45, T34, T23, T12, T67)</f>
        <v>464230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11921</v>
      </c>
      <c r="E74" s="50">
        <f>SUM(E58:F58, E47:F47, E36:F36, E25:F25, E14:F14, E69:F69)</f>
        <v>122515</v>
      </c>
      <c r="F74" s="50">
        <f>SUM(G58:K58, G47:K47, G36:K36, G25:K25, G14:K14, G69:K69)</f>
        <v>122291</v>
      </c>
      <c r="G74" s="50">
        <f t="shared" ref="G74:N74" si="32">SUM(L58, L47, L36, L25, L14, L69)</f>
        <v>20804</v>
      </c>
      <c r="H74" s="50">
        <f t="shared" si="32"/>
        <v>23306</v>
      </c>
      <c r="I74" s="50">
        <f t="shared" si="32"/>
        <v>9265</v>
      </c>
      <c r="J74" s="50">
        <f t="shared" si="32"/>
        <v>24570</v>
      </c>
      <c r="K74" s="50">
        <f t="shared" si="32"/>
        <v>10189</v>
      </c>
      <c r="L74" s="50">
        <f t="shared" si="32"/>
        <v>14577</v>
      </c>
      <c r="M74" s="50">
        <f t="shared" si="32"/>
        <v>0</v>
      </c>
      <c r="N74" s="50">
        <f t="shared" si="32"/>
        <v>0</v>
      </c>
      <c r="O74" s="80"/>
      <c r="R74" s="310" t="s">
        <v>34</v>
      </c>
      <c r="S74" s="311"/>
      <c r="T74" s="127">
        <f>SUM(T14, T25, T36, T47, T58, T69)</f>
        <v>359438</v>
      </c>
    </row>
    <row r="75" spans="1:20" ht="30" customHeight="1" x14ac:dyDescent="0.25">
      <c r="R75" s="310" t="s">
        <v>72</v>
      </c>
      <c r="S75" s="311"/>
      <c r="T75" s="128">
        <f>AVERAGE(T56, T45, T34, T23, T12, T67)</f>
        <v>77371.666666666672</v>
      </c>
    </row>
    <row r="76" spans="1:20" ht="30" customHeight="1" x14ac:dyDescent="0.25">
      <c r="R76" s="310" t="s">
        <v>26</v>
      </c>
      <c r="S76" s="311"/>
      <c r="T76" s="127">
        <f>AVERAGE(T14, T25, T36, T47, T58, T69)</f>
        <v>59906.333333333336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:H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" evalError="1" emptyCellReference="1"/>
    <ignoredError sqref="T59 K67:S71 D67:I71" evalError="1"/>
    <ignoredError sqref="T22 T16:T21 T23 T12" formulaRange="1" emptyCellReference="1"/>
    <ignoredError sqref="T56:T58 T38:T42 T27:T33 T34:T37 T44 T43 T45 T13:T15 T46:T49 T24:T26 R14:S15 K14:Q15 K25:K26 L25:L26 M25:Q26 R25:S26 R36:S37 K36:Q37 K47:Q48 R47:R48 K59:Q59 K58:Q58 E23:E26 E14:E15" evalError="1" formulaRange="1" emptyCellReference="1"/>
    <ignoredError sqref="T10:T11 E36:E37 T50:T53 T54:T55 T60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58" sqref="G58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03" t="s">
        <v>9</v>
      </c>
      <c r="D1" s="321" t="s">
        <v>23</v>
      </c>
    </row>
    <row r="2" spans="1:4" ht="15" customHeight="1" thickBot="1" x14ac:dyDescent="0.3">
      <c r="C2" s="336"/>
      <c r="D2" s="322"/>
    </row>
    <row r="3" spans="1:4" ht="15" customHeight="1" x14ac:dyDescent="0.25">
      <c r="A3" s="325" t="s">
        <v>61</v>
      </c>
      <c r="B3" s="327" t="s">
        <v>62</v>
      </c>
      <c r="C3" s="329" t="s">
        <v>38</v>
      </c>
      <c r="D3" s="322"/>
    </row>
    <row r="4" spans="1:4" ht="14.25" thickBot="1" x14ac:dyDescent="0.3">
      <c r="A4" s="326"/>
      <c r="B4" s="328"/>
      <c r="C4" s="326"/>
      <c r="D4" s="322"/>
    </row>
    <row r="5" spans="1:4" s="61" customFormat="1" ht="14.25" hidden="1" thickBot="1" x14ac:dyDescent="0.3">
      <c r="A5" s="209"/>
      <c r="B5" s="173"/>
      <c r="C5" s="14"/>
      <c r="D5" s="20"/>
    </row>
    <row r="6" spans="1:4" s="61" customFormat="1" ht="14.25" hidden="1" customHeight="1" thickBot="1" x14ac:dyDescent="0.3">
      <c r="A6" s="209"/>
      <c r="B6" s="164"/>
      <c r="C6" s="14"/>
      <c r="D6" s="20"/>
    </row>
    <row r="7" spans="1:4" s="61" customFormat="1" ht="14.25" hidden="1" thickBot="1" x14ac:dyDescent="0.3">
      <c r="A7" s="206"/>
      <c r="B7" s="164"/>
      <c r="C7" s="14"/>
      <c r="D7" s="20"/>
    </row>
    <row r="8" spans="1:4" s="61" customFormat="1" ht="14.25" hidden="1" thickBot="1" x14ac:dyDescent="0.3">
      <c r="A8" s="206"/>
      <c r="B8" s="164"/>
      <c r="C8" s="14"/>
      <c r="D8" s="20"/>
    </row>
    <row r="9" spans="1:4" s="61" customFormat="1" ht="14.25" hidden="1" thickBot="1" x14ac:dyDescent="0.3">
      <c r="A9" s="35"/>
      <c r="B9" s="164"/>
      <c r="C9" s="14"/>
      <c r="D9" s="20"/>
    </row>
    <row r="10" spans="1:4" s="61" customFormat="1" ht="14.25" outlineLevel="1" thickBot="1" x14ac:dyDescent="0.3">
      <c r="A10" s="206" t="s">
        <v>1</v>
      </c>
      <c r="B10" s="164">
        <v>42217</v>
      </c>
      <c r="C10" s="21">
        <v>1532</v>
      </c>
      <c r="D10" s="20">
        <f t="shared" ref="D10:D11" si="0">SUM(C10)</f>
        <v>1532</v>
      </c>
    </row>
    <row r="11" spans="1:4" s="61" customFormat="1" ht="14.25" outlineLevel="1" thickBot="1" x14ac:dyDescent="0.3">
      <c r="A11" s="35" t="s">
        <v>2</v>
      </c>
      <c r="B11" s="164">
        <v>42218</v>
      </c>
      <c r="C11" s="27">
        <v>1008</v>
      </c>
      <c r="D11" s="20">
        <f t="shared" si="0"/>
        <v>1008</v>
      </c>
    </row>
    <row r="12" spans="1:4" s="62" customFormat="1" ht="14.25" customHeight="1" outlineLevel="1" thickBot="1" x14ac:dyDescent="0.3">
      <c r="A12" s="134" t="s">
        <v>25</v>
      </c>
      <c r="B12" s="305" t="s">
        <v>28</v>
      </c>
      <c r="C12" s="143">
        <f>SUM(C5:C11)</f>
        <v>2540</v>
      </c>
      <c r="D12" s="143">
        <f>SUM(D5:D11)</f>
        <v>2540</v>
      </c>
    </row>
    <row r="13" spans="1:4" s="62" customFormat="1" ht="15.75" customHeight="1" outlineLevel="1" thickBot="1" x14ac:dyDescent="0.3">
      <c r="A13" s="135" t="s">
        <v>27</v>
      </c>
      <c r="B13" s="306"/>
      <c r="C13" s="136">
        <f>AVERAGE(C5:C11)</f>
        <v>1270</v>
      </c>
      <c r="D13" s="136">
        <f>AVERAGE(D5:D11)</f>
        <v>1270</v>
      </c>
    </row>
    <row r="14" spans="1:4" s="62" customFormat="1" ht="14.25" customHeight="1" thickBot="1" x14ac:dyDescent="0.3">
      <c r="A14" s="36" t="s">
        <v>24</v>
      </c>
      <c r="B14" s="306"/>
      <c r="C14" s="37">
        <f>SUM(C5:C9)</f>
        <v>0</v>
      </c>
      <c r="D14" s="37">
        <f>SUM(D5:D9)</f>
        <v>0</v>
      </c>
    </row>
    <row r="15" spans="1:4" s="62" customFormat="1" ht="15.75" customHeight="1" thickBot="1" x14ac:dyDescent="0.3">
      <c r="A15" s="36" t="s">
        <v>26</v>
      </c>
      <c r="B15" s="306"/>
      <c r="C15" s="43" t="e">
        <f>AVERAGE(C5:C9)</f>
        <v>#DIV/0!</v>
      </c>
      <c r="D15" s="43" t="e">
        <f>AVERAGE(D5:D9)</f>
        <v>#DIV/0!</v>
      </c>
    </row>
    <row r="16" spans="1:4" s="62" customFormat="1" ht="14.25" thickBot="1" x14ac:dyDescent="0.3">
      <c r="A16" s="35" t="s">
        <v>3</v>
      </c>
      <c r="B16" s="165">
        <v>42219</v>
      </c>
      <c r="C16" s="14">
        <v>952</v>
      </c>
      <c r="D16" s="18">
        <f t="shared" ref="D16:D22" si="1">SUM(C16:C16)</f>
        <v>952</v>
      </c>
    </row>
    <row r="17" spans="1:5" s="62" customFormat="1" ht="14.25" customHeight="1" thickBot="1" x14ac:dyDescent="0.3">
      <c r="A17" s="35" t="s">
        <v>4</v>
      </c>
      <c r="B17" s="214">
        <v>42220</v>
      </c>
      <c r="C17" s="14">
        <v>1009</v>
      </c>
      <c r="D17" s="20">
        <f t="shared" si="1"/>
        <v>1009</v>
      </c>
    </row>
    <row r="18" spans="1:5" s="62" customFormat="1" ht="14.25" thickBot="1" x14ac:dyDescent="0.3">
      <c r="A18" s="35" t="s">
        <v>5</v>
      </c>
      <c r="B18" s="166">
        <v>42221</v>
      </c>
      <c r="C18" s="14">
        <v>1153</v>
      </c>
      <c r="D18" s="20">
        <f t="shared" si="1"/>
        <v>1153</v>
      </c>
    </row>
    <row r="19" spans="1:5" s="62" customFormat="1" ht="14.25" thickBot="1" x14ac:dyDescent="0.3">
      <c r="A19" s="35" t="s">
        <v>6</v>
      </c>
      <c r="B19" s="166">
        <v>42222</v>
      </c>
      <c r="C19" s="14">
        <v>1086</v>
      </c>
      <c r="D19" s="20">
        <f t="shared" si="1"/>
        <v>1086</v>
      </c>
    </row>
    <row r="20" spans="1:5" s="62" customFormat="1" ht="14.25" thickBot="1" x14ac:dyDescent="0.3">
      <c r="A20" s="35" t="s">
        <v>0</v>
      </c>
      <c r="B20" s="166">
        <v>42223</v>
      </c>
      <c r="C20" s="14">
        <v>1150</v>
      </c>
      <c r="D20" s="20">
        <f t="shared" si="1"/>
        <v>1150</v>
      </c>
    </row>
    <row r="21" spans="1:5" s="62" customFormat="1" ht="14.25" outlineLevel="1" thickBot="1" x14ac:dyDescent="0.3">
      <c r="A21" s="35" t="s">
        <v>1</v>
      </c>
      <c r="B21" s="166">
        <v>42224</v>
      </c>
      <c r="C21" s="21">
        <v>1099</v>
      </c>
      <c r="D21" s="20">
        <f t="shared" si="1"/>
        <v>1099</v>
      </c>
      <c r="E21" s="210"/>
    </row>
    <row r="22" spans="1:5" s="62" customFormat="1" ht="14.25" outlineLevel="1" thickBot="1" x14ac:dyDescent="0.3">
      <c r="A22" s="35" t="s">
        <v>2</v>
      </c>
      <c r="B22" s="167">
        <v>42225</v>
      </c>
      <c r="C22" s="27">
        <v>1033</v>
      </c>
      <c r="D22" s="86">
        <f t="shared" si="1"/>
        <v>1033</v>
      </c>
    </row>
    <row r="23" spans="1:5" s="62" customFormat="1" ht="14.25" customHeight="1" outlineLevel="1" thickBot="1" x14ac:dyDescent="0.3">
      <c r="A23" s="134" t="s">
        <v>25</v>
      </c>
      <c r="B23" s="306" t="s">
        <v>29</v>
      </c>
      <c r="C23" s="143">
        <f>SUM(C16:C22)</f>
        <v>7482</v>
      </c>
      <c r="D23" s="143">
        <f>SUM(D16:D22)</f>
        <v>7482</v>
      </c>
    </row>
    <row r="24" spans="1:5" s="62" customFormat="1" ht="15.75" customHeight="1" outlineLevel="1" thickBot="1" x14ac:dyDescent="0.3">
      <c r="A24" s="135" t="s">
        <v>27</v>
      </c>
      <c r="B24" s="306"/>
      <c r="C24" s="136">
        <f>AVERAGE(C16:C22)</f>
        <v>1068.8571428571429</v>
      </c>
      <c r="D24" s="136">
        <f>AVERAGE(D16:D22)</f>
        <v>1068.8571428571429</v>
      </c>
    </row>
    <row r="25" spans="1:5" s="62" customFormat="1" ht="14.25" customHeight="1" thickBot="1" x14ac:dyDescent="0.3">
      <c r="A25" s="36" t="s">
        <v>24</v>
      </c>
      <c r="B25" s="306"/>
      <c r="C25" s="37">
        <f>SUM(C16:C20)</f>
        <v>5350</v>
      </c>
      <c r="D25" s="37">
        <f>SUM(D16:D20)</f>
        <v>5350</v>
      </c>
    </row>
    <row r="26" spans="1:5" s="62" customFormat="1" ht="15.75" customHeight="1" thickBot="1" x14ac:dyDescent="0.3">
      <c r="A26" s="36" t="s">
        <v>26</v>
      </c>
      <c r="B26" s="307"/>
      <c r="C26" s="43">
        <f>AVERAGE(C16:C20)</f>
        <v>1070</v>
      </c>
      <c r="D26" s="43">
        <f>AVERAGE(D16:D20)</f>
        <v>1070</v>
      </c>
    </row>
    <row r="27" spans="1:5" s="62" customFormat="1" ht="14.25" thickBot="1" x14ac:dyDescent="0.3">
      <c r="A27" s="35" t="s">
        <v>3</v>
      </c>
      <c r="B27" s="205">
        <v>42226</v>
      </c>
      <c r="C27" s="14">
        <v>1036</v>
      </c>
      <c r="D27" s="18">
        <f t="shared" ref="D27:D33" si="2">SUM(C27:C27)</f>
        <v>1036</v>
      </c>
    </row>
    <row r="28" spans="1:5" s="62" customFormat="1" ht="14.25" customHeight="1" thickBot="1" x14ac:dyDescent="0.3">
      <c r="A28" s="35" t="s">
        <v>4</v>
      </c>
      <c r="B28" s="169">
        <v>42227</v>
      </c>
      <c r="C28" s="14">
        <v>560</v>
      </c>
      <c r="D28" s="20">
        <f t="shared" si="2"/>
        <v>560</v>
      </c>
    </row>
    <row r="29" spans="1:5" s="62" customFormat="1" ht="14.25" thickBot="1" x14ac:dyDescent="0.3">
      <c r="A29" s="35" t="s">
        <v>5</v>
      </c>
      <c r="B29" s="169">
        <v>42228</v>
      </c>
      <c r="C29" s="14">
        <v>1110</v>
      </c>
      <c r="D29" s="20">
        <f t="shared" si="2"/>
        <v>1110</v>
      </c>
    </row>
    <row r="30" spans="1:5" s="62" customFormat="1" ht="14.25" thickBot="1" x14ac:dyDescent="0.3">
      <c r="A30" s="35" t="s">
        <v>6</v>
      </c>
      <c r="B30" s="169">
        <v>42229</v>
      </c>
      <c r="C30" s="14">
        <v>970</v>
      </c>
      <c r="D30" s="20">
        <f t="shared" si="2"/>
        <v>970</v>
      </c>
    </row>
    <row r="31" spans="1:5" s="62" customFormat="1" ht="14.25" thickBot="1" x14ac:dyDescent="0.3">
      <c r="A31" s="35" t="s">
        <v>0</v>
      </c>
      <c r="B31" s="169">
        <v>42230</v>
      </c>
      <c r="C31" s="14">
        <v>1412</v>
      </c>
      <c r="D31" s="20">
        <f t="shared" si="2"/>
        <v>1412</v>
      </c>
    </row>
    <row r="32" spans="1:5" s="62" customFormat="1" ht="14.25" outlineLevel="1" thickBot="1" x14ac:dyDescent="0.3">
      <c r="A32" s="35" t="s">
        <v>1</v>
      </c>
      <c r="B32" s="169">
        <v>42231</v>
      </c>
      <c r="C32" s="21">
        <v>1155</v>
      </c>
      <c r="D32" s="20">
        <f t="shared" si="2"/>
        <v>1155</v>
      </c>
    </row>
    <row r="33" spans="1:5" s="62" customFormat="1" ht="14.25" outlineLevel="1" thickBot="1" x14ac:dyDescent="0.3">
      <c r="A33" s="35" t="s">
        <v>2</v>
      </c>
      <c r="B33" s="169">
        <v>42232</v>
      </c>
      <c r="C33" s="27">
        <v>768</v>
      </c>
      <c r="D33" s="86">
        <f t="shared" si="2"/>
        <v>768</v>
      </c>
    </row>
    <row r="34" spans="1:5" s="62" customFormat="1" ht="14.25" customHeight="1" outlineLevel="1" thickBot="1" x14ac:dyDescent="0.3">
      <c r="A34" s="134" t="s">
        <v>25</v>
      </c>
      <c r="B34" s="305" t="s">
        <v>30</v>
      </c>
      <c r="C34" s="143">
        <f>SUM(C27:C33)</f>
        <v>7011</v>
      </c>
      <c r="D34" s="143">
        <f>SUM(D27:D33)</f>
        <v>7011</v>
      </c>
    </row>
    <row r="35" spans="1:5" s="62" customFormat="1" ht="15.75" customHeight="1" outlineLevel="1" thickBot="1" x14ac:dyDescent="0.3">
      <c r="A35" s="135" t="s">
        <v>27</v>
      </c>
      <c r="B35" s="306"/>
      <c r="C35" s="136">
        <f>AVERAGE(C27:C33)</f>
        <v>1001.5714285714286</v>
      </c>
      <c r="D35" s="136">
        <f>AVERAGE(D27:D33)</f>
        <v>1001.5714285714286</v>
      </c>
    </row>
    <row r="36" spans="1:5" s="62" customFormat="1" ht="14.25" customHeight="1" thickBot="1" x14ac:dyDescent="0.3">
      <c r="A36" s="36" t="s">
        <v>24</v>
      </c>
      <c r="B36" s="306"/>
      <c r="C36" s="41">
        <f>SUM(C27:C31)</f>
        <v>5088</v>
      </c>
      <c r="D36" s="41">
        <f>SUM(D27:D31)</f>
        <v>5088</v>
      </c>
    </row>
    <row r="37" spans="1:5" s="62" customFormat="1" ht="15.75" customHeight="1" thickBot="1" x14ac:dyDescent="0.3">
      <c r="A37" s="36" t="s">
        <v>26</v>
      </c>
      <c r="B37" s="307"/>
      <c r="C37" s="48">
        <f>AVERAGE(C27:C31)</f>
        <v>1017.6</v>
      </c>
      <c r="D37" s="48">
        <f>AVERAGE(D27:D31)</f>
        <v>1017.6</v>
      </c>
    </row>
    <row r="38" spans="1:5" s="62" customFormat="1" ht="14.25" thickBot="1" x14ac:dyDescent="0.3">
      <c r="A38" s="35" t="s">
        <v>3</v>
      </c>
      <c r="B38" s="168">
        <v>42233</v>
      </c>
      <c r="C38" s="14">
        <v>819</v>
      </c>
      <c r="D38" s="18">
        <f t="shared" ref="D38:D44" si="3">SUM(C38:C38)</f>
        <v>819</v>
      </c>
    </row>
    <row r="39" spans="1:5" s="62" customFormat="1" ht="14.25" customHeight="1" thickBot="1" x14ac:dyDescent="0.3">
      <c r="A39" s="35" t="s">
        <v>4</v>
      </c>
      <c r="B39" s="196">
        <v>42234</v>
      </c>
      <c r="C39" s="14">
        <v>923</v>
      </c>
      <c r="D39" s="20">
        <f t="shared" si="3"/>
        <v>923</v>
      </c>
    </row>
    <row r="40" spans="1:5" s="62" customFormat="1" ht="14.25" thickBot="1" x14ac:dyDescent="0.3">
      <c r="A40" s="35" t="s">
        <v>5</v>
      </c>
      <c r="B40" s="196">
        <v>42235</v>
      </c>
      <c r="C40" s="14">
        <v>921</v>
      </c>
      <c r="D40" s="20">
        <f t="shared" si="3"/>
        <v>921</v>
      </c>
    </row>
    <row r="41" spans="1:5" s="62" customFormat="1" ht="14.25" thickBot="1" x14ac:dyDescent="0.3">
      <c r="A41" s="35" t="s">
        <v>6</v>
      </c>
      <c r="B41" s="196">
        <v>42236</v>
      </c>
      <c r="C41" s="14">
        <v>1087</v>
      </c>
      <c r="D41" s="20">
        <f t="shared" si="3"/>
        <v>1087</v>
      </c>
    </row>
    <row r="42" spans="1:5" s="62" customFormat="1" ht="14.25" thickBot="1" x14ac:dyDescent="0.3">
      <c r="A42" s="35" t="s">
        <v>0</v>
      </c>
      <c r="B42" s="196">
        <v>42237</v>
      </c>
      <c r="C42" s="14">
        <v>889</v>
      </c>
      <c r="D42" s="20">
        <f t="shared" si="3"/>
        <v>889</v>
      </c>
    </row>
    <row r="43" spans="1:5" s="62" customFormat="1" ht="14.25" outlineLevel="1" thickBot="1" x14ac:dyDescent="0.3">
      <c r="A43" s="35" t="s">
        <v>1</v>
      </c>
      <c r="B43" s="196">
        <v>42238</v>
      </c>
      <c r="C43" s="21">
        <v>1417</v>
      </c>
      <c r="D43" s="20">
        <f t="shared" si="3"/>
        <v>1417</v>
      </c>
      <c r="E43" s="210"/>
    </row>
    <row r="44" spans="1:5" s="62" customFormat="1" ht="14.25" outlineLevel="1" thickBot="1" x14ac:dyDescent="0.3">
      <c r="A44" s="35" t="s">
        <v>2</v>
      </c>
      <c r="B44" s="170">
        <v>42239</v>
      </c>
      <c r="C44" s="27">
        <v>830</v>
      </c>
      <c r="D44" s="20">
        <f t="shared" si="3"/>
        <v>830</v>
      </c>
      <c r="E44" s="210"/>
    </row>
    <row r="45" spans="1:5" s="62" customFormat="1" ht="14.25" customHeight="1" outlineLevel="1" thickBot="1" x14ac:dyDescent="0.3">
      <c r="A45" s="134" t="s">
        <v>25</v>
      </c>
      <c r="B45" s="305" t="s">
        <v>31</v>
      </c>
      <c r="C45" s="143">
        <f>SUM(C38:C44)</f>
        <v>6886</v>
      </c>
      <c r="D45" s="143">
        <f>SUM(D38:D44)</f>
        <v>6886</v>
      </c>
      <c r="E45" s="210"/>
    </row>
    <row r="46" spans="1:5" s="62" customFormat="1" ht="15.75" customHeight="1" outlineLevel="1" thickBot="1" x14ac:dyDescent="0.3">
      <c r="A46" s="135" t="s">
        <v>27</v>
      </c>
      <c r="B46" s="306"/>
      <c r="C46" s="136">
        <f>AVERAGE(C38:C44)</f>
        <v>983.71428571428567</v>
      </c>
      <c r="D46" s="136">
        <f>AVERAGE(D38:D44)</f>
        <v>983.71428571428567</v>
      </c>
      <c r="E46" s="210"/>
    </row>
    <row r="47" spans="1:5" s="62" customFormat="1" ht="14.25" customHeight="1" thickBot="1" x14ac:dyDescent="0.3">
      <c r="A47" s="36" t="s">
        <v>24</v>
      </c>
      <c r="B47" s="306"/>
      <c r="C47" s="41">
        <f>SUM(C38:C42)</f>
        <v>4639</v>
      </c>
      <c r="D47" s="41">
        <f>SUM(D38:D42)</f>
        <v>4639</v>
      </c>
      <c r="E47" s="210"/>
    </row>
    <row r="48" spans="1:5" s="62" customFormat="1" ht="15.75" customHeight="1" thickBot="1" x14ac:dyDescent="0.3">
      <c r="A48" s="36" t="s">
        <v>26</v>
      </c>
      <c r="B48" s="307"/>
      <c r="C48" s="48">
        <f>AVERAGE(C38:C42)</f>
        <v>927.8</v>
      </c>
      <c r="D48" s="48">
        <f>AVERAGE(D38:D42)</f>
        <v>927.8</v>
      </c>
      <c r="E48" s="210"/>
    </row>
    <row r="49" spans="1:5" s="62" customFormat="1" ht="14.25" thickBot="1" x14ac:dyDescent="0.3">
      <c r="A49" s="35" t="s">
        <v>3</v>
      </c>
      <c r="B49" s="221">
        <v>42240</v>
      </c>
      <c r="C49" s="216">
        <v>824</v>
      </c>
      <c r="D49" s="20">
        <f>SUM(C49:C49)</f>
        <v>824</v>
      </c>
      <c r="E49" s="210"/>
    </row>
    <row r="50" spans="1:5" s="62" customFormat="1" ht="14.25" customHeight="1" thickBot="1" x14ac:dyDescent="0.3">
      <c r="A50" s="35" t="s">
        <v>4</v>
      </c>
      <c r="B50" s="221">
        <v>42241</v>
      </c>
      <c r="C50" s="14">
        <v>753</v>
      </c>
      <c r="D50" s="20">
        <f>SUM(C50:C50)</f>
        <v>753</v>
      </c>
      <c r="E50" s="210"/>
    </row>
    <row r="51" spans="1:5" s="62" customFormat="1" ht="14.25" thickBot="1" x14ac:dyDescent="0.3">
      <c r="A51" s="35" t="s">
        <v>5</v>
      </c>
      <c r="B51" s="221">
        <v>42242</v>
      </c>
      <c r="C51" s="25">
        <v>882</v>
      </c>
      <c r="D51" s="20">
        <f>SUM(C51:C51)</f>
        <v>882</v>
      </c>
      <c r="E51" s="210"/>
    </row>
    <row r="52" spans="1:5" s="62" customFormat="1" ht="14.25" customHeight="1" thickBot="1" x14ac:dyDescent="0.3">
      <c r="A52" s="35" t="s">
        <v>6</v>
      </c>
      <c r="B52" s="221">
        <v>42243</v>
      </c>
      <c r="C52" s="14">
        <v>967</v>
      </c>
      <c r="D52" s="20">
        <f>SUM(C52:C52)</f>
        <v>967</v>
      </c>
      <c r="E52" s="210"/>
    </row>
    <row r="53" spans="1:5" s="62" customFormat="1" ht="14.25" customHeight="1" thickBot="1" x14ac:dyDescent="0.3">
      <c r="A53" s="35" t="s">
        <v>0</v>
      </c>
      <c r="B53" s="221">
        <v>42244</v>
      </c>
      <c r="C53" s="14">
        <v>892</v>
      </c>
      <c r="D53" s="20">
        <f>SUM(C53:C53)</f>
        <v>892</v>
      </c>
      <c r="E53" s="210"/>
    </row>
    <row r="54" spans="1:5" s="62" customFormat="1" ht="14.25" customHeight="1" outlineLevel="1" thickBot="1" x14ac:dyDescent="0.3">
      <c r="A54" s="206" t="s">
        <v>1</v>
      </c>
      <c r="B54" s="196">
        <v>42245</v>
      </c>
      <c r="C54" s="21">
        <v>783</v>
      </c>
      <c r="D54" s="20">
        <f t="shared" ref="D54:D55" si="4">SUM(C54:C54)</f>
        <v>783</v>
      </c>
      <c r="E54" s="210"/>
    </row>
    <row r="55" spans="1:5" s="62" customFormat="1" ht="14.25" customHeight="1" outlineLevel="1" thickBot="1" x14ac:dyDescent="0.3">
      <c r="A55" s="206" t="s">
        <v>2</v>
      </c>
      <c r="B55" s="196">
        <v>42246</v>
      </c>
      <c r="C55" s="27">
        <v>448</v>
      </c>
      <c r="D55" s="20">
        <f t="shared" si="4"/>
        <v>448</v>
      </c>
    </row>
    <row r="56" spans="1:5" s="62" customFormat="1" ht="14.25" customHeight="1" outlineLevel="1" thickBot="1" x14ac:dyDescent="0.3">
      <c r="A56" s="134" t="s">
        <v>25</v>
      </c>
      <c r="B56" s="305" t="s">
        <v>32</v>
      </c>
      <c r="C56" s="143">
        <f>SUM(C49:C55)</f>
        <v>5549</v>
      </c>
      <c r="D56" s="143">
        <f>SUM(D49:D55)</f>
        <v>5549</v>
      </c>
    </row>
    <row r="57" spans="1:5" s="62" customFormat="1" ht="15.75" customHeight="1" outlineLevel="1" thickBot="1" x14ac:dyDescent="0.3">
      <c r="A57" s="135" t="s">
        <v>27</v>
      </c>
      <c r="B57" s="306"/>
      <c r="C57" s="136">
        <f>AVERAGE(C49:C55)</f>
        <v>792.71428571428567</v>
      </c>
      <c r="D57" s="136">
        <f>AVERAGE(D49:D55)</f>
        <v>792.71428571428567</v>
      </c>
    </row>
    <row r="58" spans="1:5" s="62" customFormat="1" ht="14.25" customHeight="1" thickBot="1" x14ac:dyDescent="0.3">
      <c r="A58" s="36" t="s">
        <v>24</v>
      </c>
      <c r="B58" s="306"/>
      <c r="C58" s="37">
        <f>SUM(C49:C53)</f>
        <v>4318</v>
      </c>
      <c r="D58" s="37">
        <f>SUM(D49:D53)</f>
        <v>4318</v>
      </c>
    </row>
    <row r="59" spans="1:5" s="62" customFormat="1" ht="15.75" customHeight="1" thickBot="1" x14ac:dyDescent="0.3">
      <c r="A59" s="36" t="s">
        <v>26</v>
      </c>
      <c r="B59" s="307"/>
      <c r="C59" s="43">
        <f>AVERAGE(C49:C53)</f>
        <v>863.6</v>
      </c>
      <c r="D59" s="43">
        <f>AVERAGE(D49:D53)</f>
        <v>863.6</v>
      </c>
    </row>
    <row r="60" spans="1:5" s="62" customFormat="1" ht="14.25" customHeight="1" thickBot="1" x14ac:dyDescent="0.3">
      <c r="A60" s="206" t="s">
        <v>3</v>
      </c>
      <c r="B60" s="171">
        <v>42247</v>
      </c>
      <c r="C60" s="14">
        <v>640</v>
      </c>
      <c r="D60" s="78">
        <f>SUM(C60)</f>
        <v>640</v>
      </c>
    </row>
    <row r="61" spans="1:5" s="62" customFormat="1" ht="14.25" hidden="1" customHeight="1" x14ac:dyDescent="0.25">
      <c r="A61" s="206"/>
      <c r="B61" s="169"/>
      <c r="C61" s="14"/>
      <c r="D61" s="18"/>
    </row>
    <row r="62" spans="1:5" s="62" customFormat="1" ht="13.5" hidden="1" customHeight="1" x14ac:dyDescent="0.25">
      <c r="A62" s="206"/>
      <c r="B62" s="169"/>
      <c r="C62" s="14"/>
      <c r="D62" s="18"/>
    </row>
    <row r="63" spans="1:5" s="62" customFormat="1" ht="13.5" hidden="1" customHeight="1" x14ac:dyDescent="0.25">
      <c r="A63" s="35"/>
      <c r="B63" s="169"/>
      <c r="C63" s="14"/>
      <c r="D63" s="18"/>
    </row>
    <row r="64" spans="1:5" s="62" customFormat="1" ht="13.5" hidden="1" customHeight="1" x14ac:dyDescent="0.25">
      <c r="A64" s="35"/>
      <c r="B64" s="169"/>
      <c r="C64" s="14"/>
      <c r="D64" s="18"/>
    </row>
    <row r="65" spans="1:6" s="62" customFormat="1" ht="13.5" hidden="1" customHeight="1" outlineLevel="1" x14ac:dyDescent="0.25">
      <c r="A65" s="35"/>
      <c r="B65" s="169"/>
      <c r="C65" s="21"/>
      <c r="D65" s="18"/>
    </row>
    <row r="66" spans="1:6" s="62" customFormat="1" ht="14.25" hidden="1" customHeight="1" outlineLevel="1" thickBot="1" x14ac:dyDescent="0.3">
      <c r="A66" s="35"/>
      <c r="B66" s="170"/>
      <c r="C66" s="27"/>
      <c r="D66" s="18"/>
    </row>
    <row r="67" spans="1:6" s="62" customFormat="1" ht="14.25" customHeight="1" outlineLevel="1" thickBot="1" x14ac:dyDescent="0.3">
      <c r="A67" s="134" t="s">
        <v>25</v>
      </c>
      <c r="B67" s="305" t="s">
        <v>37</v>
      </c>
      <c r="C67" s="143">
        <f>SUM(C60:C66)</f>
        <v>640</v>
      </c>
      <c r="D67" s="143">
        <f>SUM(D60:D66)</f>
        <v>640</v>
      </c>
    </row>
    <row r="68" spans="1:6" s="62" customFormat="1" ht="15.75" customHeight="1" outlineLevel="1" thickBot="1" x14ac:dyDescent="0.3">
      <c r="A68" s="135" t="s">
        <v>27</v>
      </c>
      <c r="B68" s="306"/>
      <c r="C68" s="136">
        <f>AVERAGE(C60:C66)</f>
        <v>640</v>
      </c>
      <c r="D68" s="136">
        <f>AVERAGE(D60:D66)</f>
        <v>640</v>
      </c>
    </row>
    <row r="69" spans="1:6" s="62" customFormat="1" ht="14.25" customHeight="1" thickBot="1" x14ac:dyDescent="0.3">
      <c r="A69" s="36" t="s">
        <v>24</v>
      </c>
      <c r="B69" s="306"/>
      <c r="C69" s="37">
        <f>SUM(C60:C64)</f>
        <v>640</v>
      </c>
      <c r="D69" s="37">
        <f>SUM(D60:D64)</f>
        <v>640</v>
      </c>
    </row>
    <row r="70" spans="1:6" s="62" customFormat="1" ht="15.75" customHeight="1" thickBot="1" x14ac:dyDescent="0.3">
      <c r="A70" s="36" t="s">
        <v>26</v>
      </c>
      <c r="B70" s="307"/>
      <c r="C70" s="43">
        <f>AVERAGE(C60:C64)</f>
        <v>640</v>
      </c>
      <c r="D70" s="43">
        <f>AVERAGE(D60:D64)</f>
        <v>640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12" t="s">
        <v>67</v>
      </c>
      <c r="E72" s="334"/>
      <c r="F72" s="335"/>
    </row>
    <row r="73" spans="1:6" ht="30" customHeight="1" x14ac:dyDescent="0.25">
      <c r="A73" s="57" t="s">
        <v>34</v>
      </c>
      <c r="B73" s="181">
        <f>SUM(C58:C58, C47:C47, C36:C36, C25:C25, C14:C14, C69:C69)</f>
        <v>20035</v>
      </c>
      <c r="D73" s="310" t="s">
        <v>34</v>
      </c>
      <c r="E73" s="311"/>
      <c r="F73" s="127">
        <f>SUM(D14, D25, D36, D47, D58, D69)</f>
        <v>20035</v>
      </c>
    </row>
    <row r="74" spans="1:6" ht="30" customHeight="1" x14ac:dyDescent="0.25">
      <c r="A74" s="57" t="s">
        <v>33</v>
      </c>
      <c r="B74" s="181">
        <f>SUM(C56:C56, C45:C45, C34:C34, C23:C23, C12:C12, C67:C67 )</f>
        <v>30108</v>
      </c>
      <c r="D74" s="310" t="s">
        <v>33</v>
      </c>
      <c r="E74" s="311"/>
      <c r="F74" s="128">
        <f>SUM(D56, D45, D34, D23, D12, D67)</f>
        <v>30108</v>
      </c>
    </row>
    <row r="75" spans="1:6" ht="30" customHeight="1" x14ac:dyDescent="0.25">
      <c r="D75" s="310" t="s">
        <v>26</v>
      </c>
      <c r="E75" s="311"/>
      <c r="F75" s="128">
        <f>AVERAGE(D14, D25, D36, D47, D58, D69)</f>
        <v>3339.1666666666665</v>
      </c>
    </row>
    <row r="76" spans="1:6" ht="30" customHeight="1" x14ac:dyDescent="0.25">
      <c r="D76" s="310" t="s">
        <v>72</v>
      </c>
      <c r="E76" s="311"/>
      <c r="F76" s="127">
        <f>AVERAGE(D56, D45, D34, D23, D12, D67)</f>
        <v>5018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D16:D22 D27:D33" emptyCellReference="1"/>
    <ignoredError sqref="D42 D41 D40 D39 D38" evalError="1" emptyCellReference="1"/>
    <ignoredError sqref="C63:D66 C46 C56:C57 D49 C71:D71 C67:C70 D15" evalError="1"/>
    <ignoredError sqref="C23:C26 C34" formulaRange="1" emptyCellReference="1"/>
    <ignoredError sqref="C35:C37 C45" evalError="1" formulaRange="1" emptyCellReference="1"/>
    <ignoredError sqref="C47:C48 C58:C59 C14:C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75" sqref="G75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15" t="s">
        <v>7</v>
      </c>
      <c r="D1" s="315" t="s">
        <v>39</v>
      </c>
      <c r="E1" s="303" t="s">
        <v>8</v>
      </c>
      <c r="F1" s="315" t="s">
        <v>73</v>
      </c>
      <c r="G1" s="315" t="s">
        <v>10</v>
      </c>
      <c r="H1" s="341"/>
      <c r="I1" s="342"/>
      <c r="J1" s="337" t="s">
        <v>23</v>
      </c>
    </row>
    <row r="2" spans="1:11" ht="15" customHeight="1" thickBot="1" x14ac:dyDescent="0.3">
      <c r="B2" s="178"/>
      <c r="C2" s="316"/>
      <c r="D2" s="316"/>
      <c r="E2" s="304"/>
      <c r="F2" s="316"/>
      <c r="G2" s="343"/>
      <c r="H2" s="344"/>
      <c r="I2" s="345"/>
      <c r="J2" s="338"/>
    </row>
    <row r="3" spans="1:11" ht="13.5" customHeight="1" x14ac:dyDescent="0.25">
      <c r="A3" s="325" t="s">
        <v>61</v>
      </c>
      <c r="B3" s="327" t="s">
        <v>62</v>
      </c>
      <c r="C3" s="329" t="s">
        <v>7</v>
      </c>
      <c r="D3" s="329" t="s">
        <v>40</v>
      </c>
      <c r="E3" s="301" t="s">
        <v>8</v>
      </c>
      <c r="F3" s="330" t="s">
        <v>73</v>
      </c>
      <c r="G3" s="329" t="s">
        <v>10</v>
      </c>
      <c r="H3" s="340" t="s">
        <v>41</v>
      </c>
      <c r="I3" s="339" t="s">
        <v>42</v>
      </c>
      <c r="J3" s="338"/>
    </row>
    <row r="4" spans="1:11" ht="14.25" thickBot="1" x14ac:dyDescent="0.3">
      <c r="A4" s="326"/>
      <c r="B4" s="328"/>
      <c r="C4" s="326"/>
      <c r="D4" s="326"/>
      <c r="E4" s="302"/>
      <c r="F4" s="331"/>
      <c r="G4" s="326"/>
      <c r="H4" s="326"/>
      <c r="I4" s="324"/>
      <c r="J4" s="338"/>
    </row>
    <row r="5" spans="1:11" s="61" customFormat="1" ht="14.25" hidden="1" thickBot="1" x14ac:dyDescent="0.3">
      <c r="A5" s="35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35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hidden="1" thickBot="1" x14ac:dyDescent="0.3">
      <c r="A7" s="206"/>
      <c r="B7" s="164"/>
      <c r="C7" s="14"/>
      <c r="D7" s="14"/>
      <c r="E7" s="18"/>
      <c r="F7" s="184"/>
      <c r="G7" s="17"/>
      <c r="H7" s="14"/>
      <c r="I7" s="15"/>
      <c r="J7" s="71"/>
    </row>
    <row r="8" spans="1:11" s="61" customFormat="1" ht="14.25" hidden="1" thickBot="1" x14ac:dyDescent="0.3">
      <c r="A8" s="206"/>
      <c r="B8" s="164"/>
      <c r="C8" s="14"/>
      <c r="D8" s="14"/>
      <c r="E8" s="18"/>
      <c r="F8" s="184"/>
      <c r="G8" s="17"/>
      <c r="H8" s="14"/>
      <c r="I8" s="15"/>
      <c r="J8" s="71"/>
      <c r="K8" s="207"/>
    </row>
    <row r="9" spans="1:11" s="61" customFormat="1" ht="14.25" hidden="1" thickBot="1" x14ac:dyDescent="0.3">
      <c r="A9" s="35"/>
      <c r="B9" s="164"/>
      <c r="C9" s="21"/>
      <c r="D9" s="14"/>
      <c r="E9" s="18"/>
      <c r="F9" s="184"/>
      <c r="G9" s="17"/>
      <c r="H9" s="14"/>
      <c r="I9" s="15"/>
      <c r="J9" s="71"/>
      <c r="K9" s="207"/>
    </row>
    <row r="10" spans="1:11" s="61" customFormat="1" ht="14.25" outlineLevel="1" thickBot="1" x14ac:dyDescent="0.3">
      <c r="A10" s="206" t="s">
        <v>1</v>
      </c>
      <c r="B10" s="164">
        <v>42217</v>
      </c>
      <c r="C10" s="21">
        <v>570</v>
      </c>
      <c r="D10" s="21"/>
      <c r="E10" s="25">
        <v>571</v>
      </c>
      <c r="F10" s="185">
        <v>82</v>
      </c>
      <c r="G10" s="21">
        <v>639</v>
      </c>
      <c r="H10" s="21">
        <v>317</v>
      </c>
      <c r="I10" s="22">
        <v>2211</v>
      </c>
      <c r="J10" s="71">
        <f t="shared" ref="J10:J11" si="0">SUM(C10:I10)</f>
        <v>4390</v>
      </c>
      <c r="K10" s="207"/>
    </row>
    <row r="11" spans="1:11" s="61" customFormat="1" ht="14.25" outlineLevel="1" thickBot="1" x14ac:dyDescent="0.3">
      <c r="A11" s="35" t="s">
        <v>2</v>
      </c>
      <c r="B11" s="164">
        <v>42218</v>
      </c>
      <c r="C11" s="27">
        <v>520</v>
      </c>
      <c r="D11" s="27"/>
      <c r="E11" s="31">
        <v>574</v>
      </c>
      <c r="F11" s="186">
        <v>103</v>
      </c>
      <c r="G11" s="27">
        <v>526</v>
      </c>
      <c r="H11" s="27">
        <v>307</v>
      </c>
      <c r="I11" s="28">
        <v>2067</v>
      </c>
      <c r="J11" s="71">
        <f t="shared" si="0"/>
        <v>4097</v>
      </c>
      <c r="K11" s="207"/>
    </row>
    <row r="12" spans="1:11" s="62" customFormat="1" ht="14.25" customHeight="1" outlineLevel="1" thickBot="1" x14ac:dyDescent="0.3">
      <c r="A12" s="134" t="s">
        <v>25</v>
      </c>
      <c r="B12" s="305" t="s">
        <v>28</v>
      </c>
      <c r="C12" s="143">
        <f>SUM(C5:C11)</f>
        <v>1090</v>
      </c>
      <c r="D12" s="143">
        <f t="shared" ref="D12:J12" si="1">SUM(D5:D11)</f>
        <v>0</v>
      </c>
      <c r="E12" s="143">
        <f t="shared" si="1"/>
        <v>1145</v>
      </c>
      <c r="F12" s="146">
        <f t="shared" si="1"/>
        <v>185</v>
      </c>
      <c r="G12" s="143">
        <f t="shared" si="1"/>
        <v>1165</v>
      </c>
      <c r="H12" s="143">
        <f t="shared" si="1"/>
        <v>624</v>
      </c>
      <c r="I12" s="147">
        <f t="shared" si="1"/>
        <v>4278</v>
      </c>
      <c r="J12" s="143">
        <f t="shared" si="1"/>
        <v>8487</v>
      </c>
    </row>
    <row r="13" spans="1:11" s="62" customFormat="1" ht="15.75" customHeight="1" outlineLevel="1" thickBot="1" x14ac:dyDescent="0.3">
      <c r="A13" s="135" t="s">
        <v>27</v>
      </c>
      <c r="B13" s="306"/>
      <c r="C13" s="136">
        <f>AVERAGE(C5:C11)</f>
        <v>545</v>
      </c>
      <c r="D13" s="136" t="e">
        <f t="shared" ref="D13:J13" si="2">AVERAGE(D5:D11)</f>
        <v>#DIV/0!</v>
      </c>
      <c r="E13" s="136">
        <f t="shared" si="2"/>
        <v>572.5</v>
      </c>
      <c r="F13" s="139">
        <f t="shared" si="2"/>
        <v>92.5</v>
      </c>
      <c r="G13" s="136">
        <f t="shared" si="2"/>
        <v>582.5</v>
      </c>
      <c r="H13" s="136">
        <f t="shared" si="2"/>
        <v>312</v>
      </c>
      <c r="I13" s="142">
        <f t="shared" si="2"/>
        <v>2139</v>
      </c>
      <c r="J13" s="136">
        <f t="shared" si="2"/>
        <v>4243.5</v>
      </c>
    </row>
    <row r="14" spans="1:11" s="62" customFormat="1" ht="14.25" customHeight="1" thickBot="1" x14ac:dyDescent="0.3">
      <c r="A14" s="36" t="s">
        <v>24</v>
      </c>
      <c r="B14" s="306"/>
      <c r="C14" s="37">
        <f>SUM(C5:C9)</f>
        <v>0</v>
      </c>
      <c r="D14" s="37">
        <f t="shared" ref="D14:J14" si="3">SUM(D5:D9)</f>
        <v>0</v>
      </c>
      <c r="E14" s="37">
        <f t="shared" si="3"/>
        <v>0</v>
      </c>
      <c r="F14" s="40">
        <f t="shared" si="3"/>
        <v>0</v>
      </c>
      <c r="G14" s="37">
        <f t="shared" si="3"/>
        <v>0</v>
      </c>
      <c r="H14" s="37">
        <f t="shared" si="3"/>
        <v>0</v>
      </c>
      <c r="I14" s="41">
        <f t="shared" si="3"/>
        <v>0</v>
      </c>
      <c r="J14" s="37">
        <f t="shared" si="3"/>
        <v>0</v>
      </c>
    </row>
    <row r="15" spans="1:11" s="62" customFormat="1" ht="15.75" customHeight="1" thickBot="1" x14ac:dyDescent="0.3">
      <c r="A15" s="36" t="s">
        <v>26</v>
      </c>
      <c r="B15" s="306"/>
      <c r="C15" s="43" t="e">
        <f>AVERAGE(C5:C9)</f>
        <v>#DIV/0!</v>
      </c>
      <c r="D15" s="43" t="e">
        <f t="shared" ref="D15:J15" si="4">AVERAGE(D5:D9)</f>
        <v>#DIV/0!</v>
      </c>
      <c r="E15" s="43" t="e">
        <f t="shared" si="4"/>
        <v>#DIV/0!</v>
      </c>
      <c r="F15" s="46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8" t="e">
        <f t="shared" si="4"/>
        <v>#DIV/0!</v>
      </c>
      <c r="J15" s="43" t="e">
        <f t="shared" si="4"/>
        <v>#DIV/0!</v>
      </c>
    </row>
    <row r="16" spans="1:11" s="62" customFormat="1" ht="14.25" thickBot="1" x14ac:dyDescent="0.3">
      <c r="A16" s="35" t="s">
        <v>3</v>
      </c>
      <c r="B16" s="165">
        <v>42219</v>
      </c>
      <c r="C16" s="14">
        <v>436</v>
      </c>
      <c r="D16" s="14"/>
      <c r="E16" s="18">
        <v>507</v>
      </c>
      <c r="F16" s="184">
        <v>72</v>
      </c>
      <c r="G16" s="14">
        <v>495</v>
      </c>
      <c r="H16" s="236">
        <v>148</v>
      </c>
      <c r="I16" s="15">
        <v>653</v>
      </c>
      <c r="J16" s="19">
        <f t="shared" ref="J16:J22" si="5">SUM(C16:I16)</f>
        <v>2311</v>
      </c>
    </row>
    <row r="17" spans="1:10" s="62" customFormat="1" ht="14.25" thickBot="1" x14ac:dyDescent="0.3">
      <c r="A17" s="35" t="s">
        <v>4</v>
      </c>
      <c r="B17" s="214">
        <v>42220</v>
      </c>
      <c r="C17" s="14">
        <v>384</v>
      </c>
      <c r="D17" s="14"/>
      <c r="E17" s="18">
        <v>384</v>
      </c>
      <c r="F17" s="184">
        <v>79</v>
      </c>
      <c r="G17" s="14">
        <v>535</v>
      </c>
      <c r="H17" s="14">
        <v>164</v>
      </c>
      <c r="I17" s="15">
        <v>746</v>
      </c>
      <c r="J17" s="71">
        <f t="shared" si="5"/>
        <v>2292</v>
      </c>
    </row>
    <row r="18" spans="1:10" s="62" customFormat="1" ht="14.25" thickBot="1" x14ac:dyDescent="0.3">
      <c r="A18" s="35" t="s">
        <v>5</v>
      </c>
      <c r="B18" s="166">
        <v>42221</v>
      </c>
      <c r="C18" s="14">
        <v>410</v>
      </c>
      <c r="D18" s="14"/>
      <c r="E18" s="18">
        <v>413</v>
      </c>
      <c r="F18" s="184">
        <v>57</v>
      </c>
      <c r="G18" s="14">
        <v>504</v>
      </c>
      <c r="H18" s="14">
        <v>191</v>
      </c>
      <c r="I18" s="15">
        <v>712</v>
      </c>
      <c r="J18" s="71">
        <f t="shared" si="5"/>
        <v>2287</v>
      </c>
    </row>
    <row r="19" spans="1:10" s="62" customFormat="1" ht="14.25" thickBot="1" x14ac:dyDescent="0.3">
      <c r="A19" s="35" t="s">
        <v>6</v>
      </c>
      <c r="B19" s="166">
        <v>42222</v>
      </c>
      <c r="C19" s="14">
        <v>423</v>
      </c>
      <c r="D19" s="14"/>
      <c r="E19" s="18">
        <v>449</v>
      </c>
      <c r="F19" s="184">
        <v>54</v>
      </c>
      <c r="G19" s="14">
        <v>431</v>
      </c>
      <c r="H19" s="14">
        <v>192</v>
      </c>
      <c r="I19" s="15">
        <v>602</v>
      </c>
      <c r="J19" s="71">
        <f t="shared" si="5"/>
        <v>2151</v>
      </c>
    </row>
    <row r="20" spans="1:10" s="62" customFormat="1" ht="14.25" thickBot="1" x14ac:dyDescent="0.3">
      <c r="A20" s="35" t="s">
        <v>0</v>
      </c>
      <c r="B20" s="166">
        <v>42223</v>
      </c>
      <c r="C20" s="21">
        <v>456</v>
      </c>
      <c r="D20" s="14"/>
      <c r="E20" s="18">
        <v>481</v>
      </c>
      <c r="F20" s="184">
        <v>72</v>
      </c>
      <c r="G20" s="14">
        <v>629</v>
      </c>
      <c r="H20" s="14">
        <v>178</v>
      </c>
      <c r="I20" s="15">
        <v>863</v>
      </c>
      <c r="J20" s="71">
        <f t="shared" si="5"/>
        <v>2679</v>
      </c>
    </row>
    <row r="21" spans="1:10" s="62" customFormat="1" ht="14.25" outlineLevel="1" thickBot="1" x14ac:dyDescent="0.3">
      <c r="A21" s="35" t="s">
        <v>1</v>
      </c>
      <c r="B21" s="166">
        <v>42224</v>
      </c>
      <c r="C21" s="21">
        <v>677</v>
      </c>
      <c r="D21" s="21"/>
      <c r="E21" s="25">
        <v>592</v>
      </c>
      <c r="F21" s="185">
        <v>141</v>
      </c>
      <c r="G21" s="21">
        <v>805</v>
      </c>
      <c r="H21" s="21">
        <v>317</v>
      </c>
      <c r="I21" s="22">
        <v>3668</v>
      </c>
      <c r="J21" s="71">
        <f t="shared" si="5"/>
        <v>6200</v>
      </c>
    </row>
    <row r="22" spans="1:10" s="62" customFormat="1" ht="14.25" outlineLevel="1" thickBot="1" x14ac:dyDescent="0.3">
      <c r="A22" s="35" t="s">
        <v>2</v>
      </c>
      <c r="B22" s="167">
        <v>42225</v>
      </c>
      <c r="C22" s="27">
        <v>556</v>
      </c>
      <c r="D22" s="27"/>
      <c r="E22" s="31">
        <v>562</v>
      </c>
      <c r="F22" s="186">
        <v>128</v>
      </c>
      <c r="G22" s="27">
        <v>651</v>
      </c>
      <c r="H22" s="27">
        <v>349</v>
      </c>
      <c r="I22" s="28">
        <v>4223</v>
      </c>
      <c r="J22" s="189">
        <f t="shared" si="5"/>
        <v>6469</v>
      </c>
    </row>
    <row r="23" spans="1:10" s="62" customFormat="1" ht="14.25" customHeight="1" outlineLevel="1" thickBot="1" x14ac:dyDescent="0.3">
      <c r="A23" s="134" t="s">
        <v>25</v>
      </c>
      <c r="B23" s="306" t="s">
        <v>29</v>
      </c>
      <c r="C23" s="143">
        <f t="shared" ref="C23:J23" si="6">SUM(C16:C22)</f>
        <v>3342</v>
      </c>
      <c r="D23" s="143">
        <f t="shared" si="6"/>
        <v>0</v>
      </c>
      <c r="E23" s="143">
        <f t="shared" si="6"/>
        <v>3388</v>
      </c>
      <c r="F23" s="146">
        <f t="shared" si="6"/>
        <v>603</v>
      </c>
      <c r="G23" s="143">
        <f t="shared" si="6"/>
        <v>4050</v>
      </c>
      <c r="H23" s="143">
        <f t="shared" si="6"/>
        <v>1539</v>
      </c>
      <c r="I23" s="147">
        <f t="shared" si="6"/>
        <v>11467</v>
      </c>
      <c r="J23" s="143">
        <f t="shared" si="6"/>
        <v>24389</v>
      </c>
    </row>
    <row r="24" spans="1:10" s="62" customFormat="1" ht="15.75" customHeight="1" outlineLevel="1" thickBot="1" x14ac:dyDescent="0.3">
      <c r="A24" s="135" t="s">
        <v>27</v>
      </c>
      <c r="B24" s="306"/>
      <c r="C24" s="136">
        <f t="shared" ref="C24:J24" si="7">AVERAGE(C16:C22)</f>
        <v>477.42857142857144</v>
      </c>
      <c r="D24" s="136" t="e">
        <f t="shared" si="7"/>
        <v>#DIV/0!</v>
      </c>
      <c r="E24" s="136">
        <f t="shared" si="7"/>
        <v>484</v>
      </c>
      <c r="F24" s="139">
        <f t="shared" si="7"/>
        <v>86.142857142857139</v>
      </c>
      <c r="G24" s="136">
        <f t="shared" si="7"/>
        <v>578.57142857142856</v>
      </c>
      <c r="H24" s="136">
        <f t="shared" si="7"/>
        <v>219.85714285714286</v>
      </c>
      <c r="I24" s="142">
        <f t="shared" si="7"/>
        <v>1638.1428571428571</v>
      </c>
      <c r="J24" s="136">
        <f t="shared" si="7"/>
        <v>3484.1428571428573</v>
      </c>
    </row>
    <row r="25" spans="1:10" s="62" customFormat="1" ht="14.25" customHeight="1" thickBot="1" x14ac:dyDescent="0.3">
      <c r="A25" s="36" t="s">
        <v>24</v>
      </c>
      <c r="B25" s="306"/>
      <c r="C25" s="37">
        <f>SUM(C16:C20)</f>
        <v>2109</v>
      </c>
      <c r="D25" s="37">
        <f t="shared" ref="D25:J25" si="8">SUM(D16:D20)</f>
        <v>0</v>
      </c>
      <c r="E25" s="37">
        <f t="shared" si="8"/>
        <v>2234</v>
      </c>
      <c r="F25" s="40">
        <f t="shared" si="8"/>
        <v>334</v>
      </c>
      <c r="G25" s="37">
        <f t="shared" si="8"/>
        <v>2594</v>
      </c>
      <c r="H25" s="37">
        <f t="shared" si="8"/>
        <v>873</v>
      </c>
      <c r="I25" s="41">
        <f t="shared" si="8"/>
        <v>3576</v>
      </c>
      <c r="J25" s="37">
        <f t="shared" si="8"/>
        <v>11720</v>
      </c>
    </row>
    <row r="26" spans="1:10" s="62" customFormat="1" ht="15.75" customHeight="1" thickBot="1" x14ac:dyDescent="0.3">
      <c r="A26" s="36" t="s">
        <v>26</v>
      </c>
      <c r="B26" s="307"/>
      <c r="C26" s="149">
        <f>AVERAGE(C16:C20)</f>
        <v>421.8</v>
      </c>
      <c r="D26" s="149" t="e">
        <f t="shared" ref="D26:J26" si="9">AVERAGE(D16:D20)</f>
        <v>#DIV/0!</v>
      </c>
      <c r="E26" s="149">
        <f t="shared" si="9"/>
        <v>446.8</v>
      </c>
      <c r="F26" s="187">
        <f t="shared" si="9"/>
        <v>66.8</v>
      </c>
      <c r="G26" s="149">
        <f t="shared" si="9"/>
        <v>518.79999999999995</v>
      </c>
      <c r="H26" s="149">
        <f t="shared" si="9"/>
        <v>174.6</v>
      </c>
      <c r="I26" s="188">
        <f t="shared" si="9"/>
        <v>715.2</v>
      </c>
      <c r="J26" s="149">
        <f t="shared" si="9"/>
        <v>2344</v>
      </c>
    </row>
    <row r="27" spans="1:10" s="62" customFormat="1" ht="14.25" thickBot="1" x14ac:dyDescent="0.3">
      <c r="A27" s="35" t="s">
        <v>3</v>
      </c>
      <c r="B27" s="205">
        <v>42226</v>
      </c>
      <c r="C27" s="14">
        <v>509</v>
      </c>
      <c r="D27" s="14"/>
      <c r="E27" s="18">
        <v>512</v>
      </c>
      <c r="F27" s="184">
        <v>40</v>
      </c>
      <c r="G27" s="14">
        <v>545</v>
      </c>
      <c r="H27" s="14">
        <v>200</v>
      </c>
      <c r="I27" s="15">
        <v>565</v>
      </c>
      <c r="J27" s="19">
        <f t="shared" ref="J27:J33" si="10">SUM(C27:I27)</f>
        <v>2371</v>
      </c>
    </row>
    <row r="28" spans="1:10" s="62" customFormat="1" ht="14.25" thickBot="1" x14ac:dyDescent="0.3">
      <c r="A28" s="35" t="s">
        <v>4</v>
      </c>
      <c r="B28" s="169">
        <v>42227</v>
      </c>
      <c r="C28" s="14">
        <v>109</v>
      </c>
      <c r="D28" s="14"/>
      <c r="E28" s="18">
        <v>114</v>
      </c>
      <c r="F28" s="184">
        <v>10</v>
      </c>
      <c r="G28" s="14">
        <v>202</v>
      </c>
      <c r="H28" s="14">
        <v>27</v>
      </c>
      <c r="I28" s="15">
        <v>353</v>
      </c>
      <c r="J28" s="71">
        <f t="shared" si="10"/>
        <v>815</v>
      </c>
    </row>
    <row r="29" spans="1:10" s="62" customFormat="1" ht="14.25" thickBot="1" x14ac:dyDescent="0.3">
      <c r="A29" s="35" t="s">
        <v>5</v>
      </c>
      <c r="B29" s="169">
        <v>42228</v>
      </c>
      <c r="C29" s="14">
        <v>425</v>
      </c>
      <c r="D29" s="14"/>
      <c r="E29" s="18">
        <v>529</v>
      </c>
      <c r="F29" s="184">
        <v>153</v>
      </c>
      <c r="G29" s="14">
        <v>497</v>
      </c>
      <c r="H29" s="14">
        <v>235</v>
      </c>
      <c r="I29" s="15">
        <v>858</v>
      </c>
      <c r="J29" s="71">
        <f t="shared" si="10"/>
        <v>2697</v>
      </c>
    </row>
    <row r="30" spans="1:10" s="62" customFormat="1" ht="14.25" thickBot="1" x14ac:dyDescent="0.3">
      <c r="A30" s="35" t="s">
        <v>6</v>
      </c>
      <c r="B30" s="169">
        <v>42229</v>
      </c>
      <c r="C30" s="14">
        <v>353</v>
      </c>
      <c r="D30" s="14"/>
      <c r="E30" s="18">
        <v>430</v>
      </c>
      <c r="F30" s="184">
        <v>81</v>
      </c>
      <c r="G30" s="14">
        <v>487</v>
      </c>
      <c r="H30" s="14">
        <v>179</v>
      </c>
      <c r="I30" s="15">
        <v>710</v>
      </c>
      <c r="J30" s="71">
        <f t="shared" si="10"/>
        <v>2240</v>
      </c>
    </row>
    <row r="31" spans="1:10" s="62" customFormat="1" ht="14.25" thickBot="1" x14ac:dyDescent="0.3">
      <c r="A31" s="35" t="s">
        <v>0</v>
      </c>
      <c r="B31" s="169">
        <v>42230</v>
      </c>
      <c r="C31" s="21">
        <v>410</v>
      </c>
      <c r="D31" s="14"/>
      <c r="E31" s="18">
        <v>463</v>
      </c>
      <c r="F31" s="184">
        <v>71</v>
      </c>
      <c r="G31" s="14">
        <v>598</v>
      </c>
      <c r="H31" s="14">
        <v>220</v>
      </c>
      <c r="I31" s="15">
        <v>964</v>
      </c>
      <c r="J31" s="71">
        <f t="shared" si="10"/>
        <v>2726</v>
      </c>
    </row>
    <row r="32" spans="1:10" s="62" customFormat="1" ht="14.25" outlineLevel="1" thickBot="1" x14ac:dyDescent="0.3">
      <c r="A32" s="35" t="s">
        <v>1</v>
      </c>
      <c r="B32" s="169">
        <v>42231</v>
      </c>
      <c r="C32" s="21">
        <v>584</v>
      </c>
      <c r="D32" s="21"/>
      <c r="E32" s="25">
        <v>521</v>
      </c>
      <c r="F32" s="185">
        <v>97</v>
      </c>
      <c r="G32" s="21">
        <v>656</v>
      </c>
      <c r="H32" s="21">
        <v>290</v>
      </c>
      <c r="I32" s="22">
        <v>3476</v>
      </c>
      <c r="J32" s="71">
        <f t="shared" si="10"/>
        <v>5624</v>
      </c>
    </row>
    <row r="33" spans="1:11" s="62" customFormat="1" ht="14.25" outlineLevel="1" thickBot="1" x14ac:dyDescent="0.3">
      <c r="A33" s="35" t="s">
        <v>2</v>
      </c>
      <c r="B33" s="169">
        <v>42232</v>
      </c>
      <c r="C33" s="27">
        <v>373</v>
      </c>
      <c r="D33" s="27"/>
      <c r="E33" s="31">
        <v>372</v>
      </c>
      <c r="F33" s="186">
        <v>84</v>
      </c>
      <c r="G33" s="27">
        <v>570</v>
      </c>
      <c r="H33" s="27">
        <v>231</v>
      </c>
      <c r="I33" s="28">
        <v>3424</v>
      </c>
      <c r="J33" s="189">
        <f t="shared" si="10"/>
        <v>5054</v>
      </c>
    </row>
    <row r="34" spans="1:11" s="62" customFormat="1" ht="14.25" customHeight="1" outlineLevel="1" thickBot="1" x14ac:dyDescent="0.3">
      <c r="A34" s="134" t="s">
        <v>25</v>
      </c>
      <c r="B34" s="305" t="s">
        <v>30</v>
      </c>
      <c r="C34" s="143">
        <f t="shared" ref="C34:J34" si="11">SUM(C27:C33)</f>
        <v>2763</v>
      </c>
      <c r="D34" s="143">
        <f t="shared" si="11"/>
        <v>0</v>
      </c>
      <c r="E34" s="143">
        <f t="shared" si="11"/>
        <v>2941</v>
      </c>
      <c r="F34" s="146">
        <f>SUM(F27:F33)</f>
        <v>536</v>
      </c>
      <c r="G34" s="143">
        <f t="shared" si="11"/>
        <v>3555</v>
      </c>
      <c r="H34" s="143">
        <f t="shared" si="11"/>
        <v>1382</v>
      </c>
      <c r="I34" s="147">
        <f t="shared" si="11"/>
        <v>10350</v>
      </c>
      <c r="J34" s="143">
        <f t="shared" si="11"/>
        <v>21527</v>
      </c>
    </row>
    <row r="35" spans="1:11" s="62" customFormat="1" ht="15.75" customHeight="1" outlineLevel="1" thickBot="1" x14ac:dyDescent="0.3">
      <c r="A35" s="135" t="s">
        <v>27</v>
      </c>
      <c r="B35" s="306"/>
      <c r="C35" s="136">
        <f t="shared" ref="C35:J35" si="12">AVERAGE(C27:C33)</f>
        <v>394.71428571428572</v>
      </c>
      <c r="D35" s="136" t="e">
        <f t="shared" si="12"/>
        <v>#DIV/0!</v>
      </c>
      <c r="E35" s="136">
        <f t="shared" si="12"/>
        <v>420.14285714285717</v>
      </c>
      <c r="F35" s="139">
        <f t="shared" si="12"/>
        <v>76.571428571428569</v>
      </c>
      <c r="G35" s="136">
        <f t="shared" si="12"/>
        <v>507.85714285714283</v>
      </c>
      <c r="H35" s="136">
        <f t="shared" si="12"/>
        <v>197.42857142857142</v>
      </c>
      <c r="I35" s="142">
        <f t="shared" si="12"/>
        <v>1478.5714285714287</v>
      </c>
      <c r="J35" s="136">
        <f t="shared" si="12"/>
        <v>3075.2857142857142</v>
      </c>
    </row>
    <row r="36" spans="1:11" s="62" customFormat="1" ht="14.25" customHeight="1" thickBot="1" x14ac:dyDescent="0.3">
      <c r="A36" s="36" t="s">
        <v>24</v>
      </c>
      <c r="B36" s="306"/>
      <c r="C36" s="37">
        <f>SUM(C27:C31)</f>
        <v>1806</v>
      </c>
      <c r="D36" s="37">
        <f t="shared" ref="D36:J36" si="13">SUM(D27:D31)</f>
        <v>0</v>
      </c>
      <c r="E36" s="37">
        <f t="shared" si="13"/>
        <v>2048</v>
      </c>
      <c r="F36" s="40">
        <f t="shared" si="13"/>
        <v>355</v>
      </c>
      <c r="G36" s="37">
        <f t="shared" si="13"/>
        <v>2329</v>
      </c>
      <c r="H36" s="37">
        <f t="shared" si="13"/>
        <v>861</v>
      </c>
      <c r="I36" s="41">
        <f t="shared" si="13"/>
        <v>3450</v>
      </c>
      <c r="J36" s="37">
        <f t="shared" si="13"/>
        <v>10849</v>
      </c>
    </row>
    <row r="37" spans="1:11" s="62" customFormat="1" ht="15.75" customHeight="1" thickBot="1" x14ac:dyDescent="0.3">
      <c r="A37" s="36" t="s">
        <v>26</v>
      </c>
      <c r="B37" s="307"/>
      <c r="C37" s="43">
        <f>AVERAGE(C27:C31)</f>
        <v>361.2</v>
      </c>
      <c r="D37" s="43" t="e">
        <f t="shared" ref="D37:J37" si="14">AVERAGE(D27:D31)</f>
        <v>#DIV/0!</v>
      </c>
      <c r="E37" s="43">
        <f t="shared" si="14"/>
        <v>409.6</v>
      </c>
      <c r="F37" s="46">
        <f t="shared" si="14"/>
        <v>71</v>
      </c>
      <c r="G37" s="43">
        <f t="shared" si="14"/>
        <v>465.8</v>
      </c>
      <c r="H37" s="43">
        <f t="shared" si="14"/>
        <v>172.2</v>
      </c>
      <c r="I37" s="48">
        <f t="shared" si="14"/>
        <v>690</v>
      </c>
      <c r="J37" s="43">
        <f t="shared" si="14"/>
        <v>2169.8000000000002</v>
      </c>
    </row>
    <row r="38" spans="1:11" s="62" customFormat="1" ht="14.25" thickBot="1" x14ac:dyDescent="0.3">
      <c r="A38" s="35" t="s">
        <v>3</v>
      </c>
      <c r="B38" s="168">
        <v>42233</v>
      </c>
      <c r="C38" s="14">
        <v>356</v>
      </c>
      <c r="D38" s="14"/>
      <c r="E38" s="18">
        <v>386</v>
      </c>
      <c r="F38" s="184">
        <v>45</v>
      </c>
      <c r="G38" s="14">
        <v>564</v>
      </c>
      <c r="H38" s="14">
        <v>214</v>
      </c>
      <c r="I38" s="15">
        <v>480</v>
      </c>
      <c r="J38" s="19">
        <f t="shared" ref="J38:J44" si="15">SUM(C38:I38)</f>
        <v>2045</v>
      </c>
    </row>
    <row r="39" spans="1:11" s="62" customFormat="1" ht="14.25" thickBot="1" x14ac:dyDescent="0.3">
      <c r="A39" s="35" t="s">
        <v>4</v>
      </c>
      <c r="B39" s="196">
        <v>42234</v>
      </c>
      <c r="C39" s="14">
        <v>326</v>
      </c>
      <c r="D39" s="14"/>
      <c r="E39" s="18">
        <v>450</v>
      </c>
      <c r="F39" s="184">
        <v>84</v>
      </c>
      <c r="G39" s="14">
        <v>464</v>
      </c>
      <c r="H39" s="14">
        <v>155</v>
      </c>
      <c r="I39" s="15">
        <v>592</v>
      </c>
      <c r="J39" s="71">
        <f t="shared" si="15"/>
        <v>2071</v>
      </c>
    </row>
    <row r="40" spans="1:11" s="62" customFormat="1" ht="14.25" thickBot="1" x14ac:dyDescent="0.3">
      <c r="A40" s="35" t="s">
        <v>5</v>
      </c>
      <c r="B40" s="196">
        <v>42235</v>
      </c>
      <c r="C40" s="14">
        <v>306</v>
      </c>
      <c r="D40" s="14"/>
      <c r="E40" s="18">
        <v>370</v>
      </c>
      <c r="F40" s="184">
        <v>15</v>
      </c>
      <c r="G40" s="14">
        <v>468</v>
      </c>
      <c r="H40" s="14">
        <v>131</v>
      </c>
      <c r="I40" s="15">
        <v>639</v>
      </c>
      <c r="J40" s="71">
        <f t="shared" si="15"/>
        <v>1929</v>
      </c>
    </row>
    <row r="41" spans="1:11" s="62" customFormat="1" ht="14.25" thickBot="1" x14ac:dyDescent="0.3">
      <c r="A41" s="35" t="s">
        <v>6</v>
      </c>
      <c r="B41" s="196">
        <v>42236</v>
      </c>
      <c r="C41" s="14">
        <v>377</v>
      </c>
      <c r="D41" s="14"/>
      <c r="E41" s="18">
        <v>395</v>
      </c>
      <c r="F41" s="184">
        <v>44</v>
      </c>
      <c r="G41" s="14">
        <v>428</v>
      </c>
      <c r="H41" s="14">
        <v>201</v>
      </c>
      <c r="I41" s="15">
        <v>638</v>
      </c>
      <c r="J41" s="71">
        <f t="shared" si="15"/>
        <v>2083</v>
      </c>
    </row>
    <row r="42" spans="1:11" s="62" customFormat="1" ht="14.25" thickBot="1" x14ac:dyDescent="0.3">
      <c r="A42" s="35" t="s">
        <v>0</v>
      </c>
      <c r="B42" s="196">
        <v>42237</v>
      </c>
      <c r="C42" s="21">
        <v>207</v>
      </c>
      <c r="D42" s="14"/>
      <c r="E42" s="18">
        <v>303</v>
      </c>
      <c r="F42" s="184">
        <v>17</v>
      </c>
      <c r="G42" s="14">
        <v>192</v>
      </c>
      <c r="H42" s="14">
        <v>139</v>
      </c>
      <c r="I42" s="15">
        <v>1036</v>
      </c>
      <c r="J42" s="71">
        <f t="shared" si="15"/>
        <v>1894</v>
      </c>
    </row>
    <row r="43" spans="1:11" s="62" customFormat="1" ht="14.25" outlineLevel="1" thickBot="1" x14ac:dyDescent="0.3">
      <c r="A43" s="35" t="s">
        <v>1</v>
      </c>
      <c r="B43" s="196">
        <v>42238</v>
      </c>
      <c r="C43" s="211">
        <v>593</v>
      </c>
      <c r="D43" s="21"/>
      <c r="E43" s="25">
        <v>517</v>
      </c>
      <c r="F43" s="185">
        <v>130</v>
      </c>
      <c r="G43" s="21">
        <v>526</v>
      </c>
      <c r="H43" s="21">
        <v>327</v>
      </c>
      <c r="I43" s="22">
        <v>3879</v>
      </c>
      <c r="J43" s="71">
        <f t="shared" si="15"/>
        <v>5972</v>
      </c>
      <c r="K43" s="161"/>
    </row>
    <row r="44" spans="1:11" s="62" customFormat="1" ht="14.25" outlineLevel="1" thickBot="1" x14ac:dyDescent="0.3">
      <c r="A44" s="35" t="s">
        <v>2</v>
      </c>
      <c r="B44" s="170">
        <v>42239</v>
      </c>
      <c r="C44" s="27">
        <v>343</v>
      </c>
      <c r="D44" s="27"/>
      <c r="E44" s="31">
        <v>395</v>
      </c>
      <c r="F44" s="186">
        <v>82</v>
      </c>
      <c r="G44" s="27">
        <v>420</v>
      </c>
      <c r="H44" s="27">
        <v>282</v>
      </c>
      <c r="I44" s="28">
        <v>4067</v>
      </c>
      <c r="J44" s="189">
        <f t="shared" si="15"/>
        <v>5589</v>
      </c>
      <c r="K44" s="161"/>
    </row>
    <row r="45" spans="1:11" s="62" customFormat="1" ht="14.25" customHeight="1" outlineLevel="1" thickBot="1" x14ac:dyDescent="0.3">
      <c r="A45" s="134" t="s">
        <v>25</v>
      </c>
      <c r="B45" s="305" t="s">
        <v>31</v>
      </c>
      <c r="C45" s="143">
        <f t="shared" ref="C45:J45" si="16">SUM(C38:C44)</f>
        <v>2508</v>
      </c>
      <c r="D45" s="143">
        <f t="shared" si="16"/>
        <v>0</v>
      </c>
      <c r="E45" s="143">
        <f t="shared" si="16"/>
        <v>2816</v>
      </c>
      <c r="F45" s="146">
        <f>SUM(F38:F44)</f>
        <v>417</v>
      </c>
      <c r="G45" s="143">
        <f t="shared" si="16"/>
        <v>3062</v>
      </c>
      <c r="H45" s="143">
        <f t="shared" si="16"/>
        <v>1449</v>
      </c>
      <c r="I45" s="147">
        <f t="shared" si="16"/>
        <v>11331</v>
      </c>
      <c r="J45" s="143">
        <f t="shared" si="16"/>
        <v>21583</v>
      </c>
    </row>
    <row r="46" spans="1:11" s="62" customFormat="1" ht="15.75" customHeight="1" outlineLevel="1" thickBot="1" x14ac:dyDescent="0.3">
      <c r="A46" s="135" t="s">
        <v>27</v>
      </c>
      <c r="B46" s="306"/>
      <c r="C46" s="136">
        <f t="shared" ref="C46:J46" si="17">AVERAGE(C38:C44)</f>
        <v>358.28571428571428</v>
      </c>
      <c r="D46" s="136" t="e">
        <f t="shared" si="17"/>
        <v>#DIV/0!</v>
      </c>
      <c r="E46" s="136">
        <f t="shared" si="17"/>
        <v>402.28571428571428</v>
      </c>
      <c r="F46" s="139">
        <f t="shared" si="17"/>
        <v>59.571428571428569</v>
      </c>
      <c r="G46" s="136">
        <f t="shared" si="17"/>
        <v>437.42857142857144</v>
      </c>
      <c r="H46" s="136">
        <f t="shared" si="17"/>
        <v>207</v>
      </c>
      <c r="I46" s="142">
        <f t="shared" si="17"/>
        <v>1618.7142857142858</v>
      </c>
      <c r="J46" s="136">
        <f t="shared" si="17"/>
        <v>3083.2857142857142</v>
      </c>
    </row>
    <row r="47" spans="1:11" s="62" customFormat="1" ht="14.25" customHeight="1" thickBot="1" x14ac:dyDescent="0.3">
      <c r="A47" s="36" t="s">
        <v>24</v>
      </c>
      <c r="B47" s="306"/>
      <c r="C47" s="37">
        <f>SUM(C38:C42)</f>
        <v>1572</v>
      </c>
      <c r="D47" s="37">
        <f t="shared" ref="D47:J47" si="18">SUM(D38:D42)</f>
        <v>0</v>
      </c>
      <c r="E47" s="37">
        <f t="shared" si="18"/>
        <v>1904</v>
      </c>
      <c r="F47" s="40">
        <f t="shared" si="18"/>
        <v>205</v>
      </c>
      <c r="G47" s="37">
        <f t="shared" si="18"/>
        <v>2116</v>
      </c>
      <c r="H47" s="37">
        <f t="shared" si="18"/>
        <v>840</v>
      </c>
      <c r="I47" s="41">
        <f t="shared" si="18"/>
        <v>3385</v>
      </c>
      <c r="J47" s="37">
        <f t="shared" si="18"/>
        <v>10022</v>
      </c>
    </row>
    <row r="48" spans="1:11" s="62" customFormat="1" ht="15.75" customHeight="1" thickBot="1" x14ac:dyDescent="0.3">
      <c r="A48" s="36" t="s">
        <v>26</v>
      </c>
      <c r="B48" s="307"/>
      <c r="C48" s="43">
        <f>AVERAGE(C38:C42)</f>
        <v>314.39999999999998</v>
      </c>
      <c r="D48" s="43" t="e">
        <f t="shared" ref="D48:J48" si="19">AVERAGE(D38:D42)</f>
        <v>#DIV/0!</v>
      </c>
      <c r="E48" s="43">
        <f t="shared" si="19"/>
        <v>380.8</v>
      </c>
      <c r="F48" s="46">
        <f t="shared" si="19"/>
        <v>41</v>
      </c>
      <c r="G48" s="43">
        <f t="shared" si="19"/>
        <v>423.2</v>
      </c>
      <c r="H48" s="43">
        <f t="shared" si="19"/>
        <v>168</v>
      </c>
      <c r="I48" s="48">
        <f t="shared" si="19"/>
        <v>677</v>
      </c>
      <c r="J48" s="43">
        <f t="shared" si="19"/>
        <v>2004.4</v>
      </c>
    </row>
    <row r="49" spans="1:11" s="62" customFormat="1" ht="14.25" thickBot="1" x14ac:dyDescent="0.3">
      <c r="A49" s="35" t="s">
        <v>3</v>
      </c>
      <c r="B49" s="221">
        <v>42240</v>
      </c>
      <c r="C49" s="14">
        <v>305</v>
      </c>
      <c r="D49" s="14"/>
      <c r="E49" s="18">
        <v>432</v>
      </c>
      <c r="F49" s="184">
        <v>61</v>
      </c>
      <c r="G49" s="18">
        <v>324</v>
      </c>
      <c r="H49" s="14">
        <v>182</v>
      </c>
      <c r="I49" s="15">
        <v>804</v>
      </c>
      <c r="J49" s="78">
        <f>SUM(C49:I49)</f>
        <v>2108</v>
      </c>
      <c r="K49" s="210"/>
    </row>
    <row r="50" spans="1:11" s="62" customFormat="1" ht="14.25" thickBot="1" x14ac:dyDescent="0.3">
      <c r="A50" s="35" t="s">
        <v>4</v>
      </c>
      <c r="B50" s="221">
        <v>42241</v>
      </c>
      <c r="C50" s="14">
        <v>286</v>
      </c>
      <c r="D50" s="14"/>
      <c r="E50" s="18">
        <v>264</v>
      </c>
      <c r="F50" s="184">
        <v>33</v>
      </c>
      <c r="G50" s="18">
        <v>372</v>
      </c>
      <c r="H50" s="14">
        <v>121</v>
      </c>
      <c r="I50" s="15">
        <v>955</v>
      </c>
      <c r="J50" s="78">
        <f t="shared" ref="J50:J55" si="20">SUM(C50:I50)</f>
        <v>2031</v>
      </c>
      <c r="K50" s="210"/>
    </row>
    <row r="51" spans="1:11" s="62" customFormat="1" ht="14.25" thickBot="1" x14ac:dyDescent="0.3">
      <c r="A51" s="35" t="s">
        <v>5</v>
      </c>
      <c r="B51" s="221">
        <v>42242</v>
      </c>
      <c r="C51" s="14">
        <v>275</v>
      </c>
      <c r="D51" s="14"/>
      <c r="E51" s="18">
        <v>330</v>
      </c>
      <c r="F51" s="184">
        <v>34</v>
      </c>
      <c r="G51" s="18">
        <v>372</v>
      </c>
      <c r="H51" s="14">
        <v>173</v>
      </c>
      <c r="I51" s="15">
        <v>806</v>
      </c>
      <c r="J51" s="78">
        <f t="shared" si="20"/>
        <v>1990</v>
      </c>
      <c r="K51" s="210"/>
    </row>
    <row r="52" spans="1:11" s="62" customFormat="1" ht="14.25" thickBot="1" x14ac:dyDescent="0.3">
      <c r="A52" s="35" t="s">
        <v>6</v>
      </c>
      <c r="B52" s="221">
        <v>42243</v>
      </c>
      <c r="C52" s="14">
        <v>352</v>
      </c>
      <c r="D52" s="14"/>
      <c r="E52" s="18">
        <v>319</v>
      </c>
      <c r="F52" s="184">
        <v>44</v>
      </c>
      <c r="G52" s="18">
        <v>369</v>
      </c>
      <c r="H52" s="14">
        <v>131</v>
      </c>
      <c r="I52" s="15">
        <v>778</v>
      </c>
      <c r="J52" s="78">
        <f t="shared" si="20"/>
        <v>1993</v>
      </c>
      <c r="K52" s="210"/>
    </row>
    <row r="53" spans="1:11" s="62" customFormat="1" ht="14.25" customHeight="1" thickBot="1" x14ac:dyDescent="0.3">
      <c r="A53" s="35" t="s">
        <v>0</v>
      </c>
      <c r="B53" s="221">
        <v>42244</v>
      </c>
      <c r="C53" s="21">
        <v>313</v>
      </c>
      <c r="D53" s="14"/>
      <c r="E53" s="18">
        <v>345</v>
      </c>
      <c r="F53" s="184">
        <v>60</v>
      </c>
      <c r="G53" s="18">
        <v>390</v>
      </c>
      <c r="H53" s="14">
        <v>191</v>
      </c>
      <c r="I53" s="15">
        <v>1209</v>
      </c>
      <c r="J53" s="78">
        <f t="shared" si="20"/>
        <v>2508</v>
      </c>
      <c r="K53" s="210"/>
    </row>
    <row r="54" spans="1:11" s="62" customFormat="1" ht="14.25" customHeight="1" outlineLevel="1" thickBot="1" x14ac:dyDescent="0.3">
      <c r="A54" s="206" t="s">
        <v>1</v>
      </c>
      <c r="B54" s="196">
        <v>42245</v>
      </c>
      <c r="C54" s="21">
        <v>454</v>
      </c>
      <c r="D54" s="21"/>
      <c r="E54" s="25">
        <v>484</v>
      </c>
      <c r="F54" s="185">
        <v>73</v>
      </c>
      <c r="G54" s="25">
        <v>476</v>
      </c>
      <c r="H54" s="21">
        <v>228</v>
      </c>
      <c r="I54" s="22">
        <v>3731</v>
      </c>
      <c r="J54" s="78">
        <f t="shared" si="20"/>
        <v>5446</v>
      </c>
      <c r="K54" s="210"/>
    </row>
    <row r="55" spans="1:11" s="62" customFormat="1" ht="14.25" customHeight="1" outlineLevel="1" thickBot="1" x14ac:dyDescent="0.3">
      <c r="A55" s="206" t="s">
        <v>2</v>
      </c>
      <c r="B55" s="196">
        <v>42246</v>
      </c>
      <c r="C55" s="27">
        <v>333</v>
      </c>
      <c r="D55" s="27"/>
      <c r="E55" s="31">
        <v>309</v>
      </c>
      <c r="F55" s="186">
        <v>44</v>
      </c>
      <c r="G55" s="31">
        <v>364</v>
      </c>
      <c r="H55" s="190">
        <v>184</v>
      </c>
      <c r="I55" s="191">
        <v>3803</v>
      </c>
      <c r="J55" s="78">
        <f t="shared" si="20"/>
        <v>5037</v>
      </c>
    </row>
    <row r="56" spans="1:11" s="62" customFormat="1" ht="14.25" customHeight="1" outlineLevel="1" thickBot="1" x14ac:dyDescent="0.3">
      <c r="A56" s="134" t="s">
        <v>25</v>
      </c>
      <c r="B56" s="305" t="s">
        <v>32</v>
      </c>
      <c r="C56" s="143">
        <f t="shared" ref="C56:J56" si="21">SUM(C49:C55)</f>
        <v>2318</v>
      </c>
      <c r="D56" s="143">
        <f t="shared" si="21"/>
        <v>0</v>
      </c>
      <c r="E56" s="143">
        <f t="shared" si="21"/>
        <v>2483</v>
      </c>
      <c r="F56" s="146">
        <f t="shared" si="21"/>
        <v>349</v>
      </c>
      <c r="G56" s="143">
        <f>SUM(G49:G55)</f>
        <v>2667</v>
      </c>
      <c r="H56" s="143">
        <f>SUM(H49:H55)</f>
        <v>1210</v>
      </c>
      <c r="I56" s="147">
        <f t="shared" si="21"/>
        <v>12086</v>
      </c>
      <c r="J56" s="143">
        <f t="shared" si="21"/>
        <v>21113</v>
      </c>
    </row>
    <row r="57" spans="1:11" s="62" customFormat="1" ht="15.75" customHeight="1" outlineLevel="1" thickBot="1" x14ac:dyDescent="0.3">
      <c r="A57" s="135" t="s">
        <v>27</v>
      </c>
      <c r="B57" s="306"/>
      <c r="C57" s="136">
        <f t="shared" ref="C57:J57" si="22">AVERAGE(C49:C55)</f>
        <v>331.14285714285717</v>
      </c>
      <c r="D57" s="136" t="e">
        <f t="shared" si="22"/>
        <v>#DIV/0!</v>
      </c>
      <c r="E57" s="136">
        <f t="shared" si="22"/>
        <v>354.71428571428572</v>
      </c>
      <c r="F57" s="139">
        <f t="shared" si="22"/>
        <v>49.857142857142854</v>
      </c>
      <c r="G57" s="136">
        <f t="shared" si="22"/>
        <v>381</v>
      </c>
      <c r="H57" s="136">
        <f t="shared" si="22"/>
        <v>172.85714285714286</v>
      </c>
      <c r="I57" s="142">
        <f t="shared" si="22"/>
        <v>1726.5714285714287</v>
      </c>
      <c r="J57" s="136">
        <f t="shared" si="22"/>
        <v>3016.1428571428573</v>
      </c>
    </row>
    <row r="58" spans="1:11" s="62" customFormat="1" ht="14.25" customHeight="1" thickBot="1" x14ac:dyDescent="0.3">
      <c r="A58" s="36" t="s">
        <v>24</v>
      </c>
      <c r="B58" s="306"/>
      <c r="C58" s="37">
        <f t="shared" ref="C58:J58" si="23">SUM(C49:C53)</f>
        <v>1531</v>
      </c>
      <c r="D58" s="37">
        <f t="shared" si="23"/>
        <v>0</v>
      </c>
      <c r="E58" s="37">
        <f t="shared" si="23"/>
        <v>1690</v>
      </c>
      <c r="F58" s="40">
        <f t="shared" si="23"/>
        <v>232</v>
      </c>
      <c r="G58" s="37">
        <f t="shared" si="23"/>
        <v>1827</v>
      </c>
      <c r="H58" s="37">
        <f t="shared" si="23"/>
        <v>798</v>
      </c>
      <c r="I58" s="41">
        <f t="shared" si="23"/>
        <v>4552</v>
      </c>
      <c r="J58" s="37">
        <f t="shared" si="23"/>
        <v>10630</v>
      </c>
    </row>
    <row r="59" spans="1:11" s="62" customFormat="1" ht="14.25" thickBot="1" x14ac:dyDescent="0.3">
      <c r="A59" s="36" t="s">
        <v>26</v>
      </c>
      <c r="B59" s="307"/>
      <c r="C59" s="43">
        <f t="shared" ref="C59:J59" si="24">AVERAGE(C49:C53)</f>
        <v>306.2</v>
      </c>
      <c r="D59" s="43" t="e">
        <f t="shared" si="24"/>
        <v>#DIV/0!</v>
      </c>
      <c r="E59" s="43">
        <f t="shared" si="24"/>
        <v>338</v>
      </c>
      <c r="F59" s="46">
        <f t="shared" si="24"/>
        <v>46.4</v>
      </c>
      <c r="G59" s="43">
        <f t="shared" si="24"/>
        <v>365.4</v>
      </c>
      <c r="H59" s="43">
        <f t="shared" si="24"/>
        <v>159.6</v>
      </c>
      <c r="I59" s="48">
        <f t="shared" si="24"/>
        <v>910.4</v>
      </c>
      <c r="J59" s="43">
        <f t="shared" si="24"/>
        <v>2126</v>
      </c>
    </row>
    <row r="60" spans="1:11" s="62" customFormat="1" ht="14.25" thickBot="1" x14ac:dyDescent="0.3">
      <c r="A60" s="206" t="s">
        <v>3</v>
      </c>
      <c r="B60" s="171">
        <v>42247</v>
      </c>
      <c r="C60" s="14">
        <v>237</v>
      </c>
      <c r="D60" s="14"/>
      <c r="E60" s="18">
        <v>281</v>
      </c>
      <c r="F60" s="184">
        <v>27</v>
      </c>
      <c r="G60" s="17">
        <v>266</v>
      </c>
      <c r="H60" s="14">
        <v>157</v>
      </c>
      <c r="I60" s="15">
        <v>646</v>
      </c>
      <c r="J60" s="78">
        <f>SUM(C60:I60)</f>
        <v>1614</v>
      </c>
    </row>
    <row r="61" spans="1:11" s="62" customFormat="1" ht="14.25" hidden="1" thickBot="1" x14ac:dyDescent="0.3">
      <c r="A61" s="206"/>
      <c r="B61" s="169"/>
      <c r="C61" s="14"/>
      <c r="D61" s="14"/>
      <c r="E61" s="18"/>
      <c r="F61" s="184"/>
      <c r="G61" s="17"/>
      <c r="H61" s="14"/>
      <c r="I61" s="15"/>
      <c r="J61" s="19"/>
    </row>
    <row r="62" spans="1:11" s="62" customFormat="1" ht="14.25" hidden="1" thickBot="1" x14ac:dyDescent="0.3">
      <c r="A62" s="206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customHeight="1" outlineLevel="1" thickBot="1" x14ac:dyDescent="0.3">
      <c r="A67" s="134" t="s">
        <v>25</v>
      </c>
      <c r="B67" s="305" t="s">
        <v>37</v>
      </c>
      <c r="C67" s="143">
        <f t="shared" ref="C67" si="25">SUM(C60:C66)</f>
        <v>237</v>
      </c>
      <c r="D67" s="143">
        <f t="shared" ref="D67:J67" si="26">SUM(D60:D66)</f>
        <v>0</v>
      </c>
      <c r="E67" s="143">
        <f t="shared" si="26"/>
        <v>281</v>
      </c>
      <c r="F67" s="143">
        <f t="shared" si="26"/>
        <v>27</v>
      </c>
      <c r="G67" s="143">
        <f t="shared" si="26"/>
        <v>266</v>
      </c>
      <c r="H67" s="143">
        <f t="shared" si="26"/>
        <v>157</v>
      </c>
      <c r="I67" s="143">
        <f t="shared" si="26"/>
        <v>646</v>
      </c>
      <c r="J67" s="143">
        <f t="shared" si="26"/>
        <v>1614</v>
      </c>
    </row>
    <row r="68" spans="1:17" s="62" customFormat="1" ht="15.75" customHeight="1" outlineLevel="1" thickBot="1" x14ac:dyDescent="0.3">
      <c r="A68" s="135" t="s">
        <v>27</v>
      </c>
      <c r="B68" s="306"/>
      <c r="C68" s="136">
        <f t="shared" ref="C68" si="27">AVERAGE(C60:C66)</f>
        <v>237</v>
      </c>
      <c r="D68" s="136" t="e">
        <f t="shared" ref="D68:J68" si="28">AVERAGE(D60:D66)</f>
        <v>#DIV/0!</v>
      </c>
      <c r="E68" s="136">
        <f t="shared" si="28"/>
        <v>281</v>
      </c>
      <c r="F68" s="136">
        <f t="shared" si="28"/>
        <v>27</v>
      </c>
      <c r="G68" s="136">
        <f t="shared" si="28"/>
        <v>266</v>
      </c>
      <c r="H68" s="136">
        <f t="shared" si="28"/>
        <v>157</v>
      </c>
      <c r="I68" s="136">
        <f t="shared" si="28"/>
        <v>646</v>
      </c>
      <c r="J68" s="136">
        <f t="shared" si="28"/>
        <v>1614</v>
      </c>
    </row>
    <row r="69" spans="1:17" s="62" customFormat="1" ht="14.25" customHeight="1" thickBot="1" x14ac:dyDescent="0.3">
      <c r="A69" s="36" t="s">
        <v>24</v>
      </c>
      <c r="B69" s="306"/>
      <c r="C69" s="37">
        <f t="shared" ref="C69" si="29">SUM(C60:C64)</f>
        <v>237</v>
      </c>
      <c r="D69" s="37">
        <f t="shared" ref="D69:J69" si="30">SUM(D60:D64)</f>
        <v>0</v>
      </c>
      <c r="E69" s="37">
        <f t="shared" si="30"/>
        <v>281</v>
      </c>
      <c r="F69" s="37">
        <f t="shared" si="30"/>
        <v>27</v>
      </c>
      <c r="G69" s="37">
        <f t="shared" si="30"/>
        <v>266</v>
      </c>
      <c r="H69" s="37">
        <f t="shared" si="30"/>
        <v>157</v>
      </c>
      <c r="I69" s="37">
        <f t="shared" si="30"/>
        <v>646</v>
      </c>
      <c r="J69" s="37">
        <f t="shared" si="30"/>
        <v>1614</v>
      </c>
    </row>
    <row r="70" spans="1:17" s="62" customFormat="1" ht="15.75" customHeight="1" thickBot="1" x14ac:dyDescent="0.3">
      <c r="A70" s="36" t="s">
        <v>26</v>
      </c>
      <c r="B70" s="307"/>
      <c r="C70" s="43">
        <f t="shared" ref="C70" si="31">AVERAGE(C60:C64)</f>
        <v>237</v>
      </c>
      <c r="D70" s="43" t="e">
        <f t="shared" ref="D70:J70" si="32">AVERAGE(D60:D64)</f>
        <v>#DIV/0!</v>
      </c>
      <c r="E70" s="43">
        <f t="shared" si="32"/>
        <v>281</v>
      </c>
      <c r="F70" s="43">
        <f t="shared" si="32"/>
        <v>27</v>
      </c>
      <c r="G70" s="43">
        <f t="shared" si="32"/>
        <v>266</v>
      </c>
      <c r="H70" s="43">
        <f t="shared" si="32"/>
        <v>157</v>
      </c>
      <c r="I70" s="43">
        <f t="shared" si="32"/>
        <v>646</v>
      </c>
      <c r="J70" s="43">
        <f t="shared" si="32"/>
        <v>1614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5"/>
      <c r="H72" s="79"/>
      <c r="I72" s="312" t="s">
        <v>68</v>
      </c>
      <c r="J72" s="334"/>
      <c r="K72" s="335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7255</v>
      </c>
      <c r="C73" s="50">
        <f>SUM(D58:D58, D47:D47, D36:D36, D25:D25, D14:D14, D69:D69)</f>
        <v>0</v>
      </c>
      <c r="D73" s="50">
        <f>SUM(E69, E58, E47, E36, E25, E14, )</f>
        <v>8157</v>
      </c>
      <c r="E73" s="50">
        <f xml:space="preserve"> SUM(G14:I14, G25:I25, G36:I36, G47:I47, G58:I58, G69:I69)</f>
        <v>28270</v>
      </c>
      <c r="F73" s="50">
        <f>SUM(F14,F25,F36,F47,F58,F69)</f>
        <v>1153</v>
      </c>
      <c r="G73" s="212"/>
      <c r="H73" s="80"/>
      <c r="I73" s="310" t="s">
        <v>34</v>
      </c>
      <c r="J73" s="311"/>
      <c r="K73" s="127">
        <f>SUM(J14, J25, J36, J47, J58, J69)</f>
        <v>44835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12258</v>
      </c>
      <c r="C74" s="50">
        <f>SUM(D56:D56, D45:D45, D34:D34, D23:D23, D12:D12, D67:D67 )</f>
        <v>0</v>
      </c>
      <c r="D74" s="50">
        <f>SUM(E67, E56, E45, E34, E23, E12)</f>
        <v>13054</v>
      </c>
      <c r="E74" s="50">
        <f xml:space="preserve"> SUM(G12:I12, G23:I23, G34:I34, G45:I45, G56:I56, G67:I67)</f>
        <v>71284</v>
      </c>
      <c r="F74" s="50">
        <f>SUM(F12,F23,F34,F45,F56,F67)</f>
        <v>2117</v>
      </c>
      <c r="G74" s="212"/>
      <c r="H74" s="80"/>
      <c r="I74" s="310" t="s">
        <v>33</v>
      </c>
      <c r="J74" s="311"/>
      <c r="K74" s="128">
        <f>SUM(J56, J45, J34, J23, J12, J67)</f>
        <v>98713</v>
      </c>
      <c r="L74" s="80"/>
      <c r="M74" s="80"/>
      <c r="N74" s="80"/>
    </row>
    <row r="75" spans="1:17" ht="30" customHeight="1" x14ac:dyDescent="0.25">
      <c r="I75" s="310" t="s">
        <v>26</v>
      </c>
      <c r="J75" s="311"/>
      <c r="K75" s="128">
        <f>AVERAGE(J14, J25, J36, J47, J58, J69)</f>
        <v>7472.5</v>
      </c>
    </row>
    <row r="76" spans="1:17" ht="30" customHeight="1" x14ac:dyDescent="0.25">
      <c r="I76" s="310" t="s">
        <v>72</v>
      </c>
      <c r="J76" s="311"/>
      <c r="K76" s="127">
        <f>AVERAGE(J56, J45, J34, J23, J12, J67)</f>
        <v>16452.166666666668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F56 I56 J15 I14 D14:H14 D34:E34 G34:I34 D45:E45 G45:I45" evalError="1" formulaRange="1" emptyCellReference="1"/>
    <ignoredError sqref="J49:J50 J10:J11 J51:J53 J54:J55 J60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9" sqref="F49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5" t="s">
        <v>8</v>
      </c>
      <c r="D1" s="319"/>
      <c r="E1" s="319"/>
      <c r="F1" s="319"/>
      <c r="G1" s="308"/>
      <c r="H1" s="315" t="s">
        <v>9</v>
      </c>
      <c r="I1" s="315" t="s">
        <v>10</v>
      </c>
      <c r="J1" s="319"/>
      <c r="K1" s="321" t="s">
        <v>23</v>
      </c>
    </row>
    <row r="2" spans="1:11" ht="15" customHeight="1" thickBot="1" x14ac:dyDescent="0.3">
      <c r="B2" s="178"/>
      <c r="C2" s="316"/>
      <c r="D2" s="320"/>
      <c r="E2" s="320"/>
      <c r="F2" s="320"/>
      <c r="G2" s="309"/>
      <c r="H2" s="316"/>
      <c r="I2" s="316"/>
      <c r="J2" s="320"/>
      <c r="K2" s="322"/>
    </row>
    <row r="3" spans="1:11" x14ac:dyDescent="0.25">
      <c r="A3" s="325" t="s">
        <v>61</v>
      </c>
      <c r="B3" s="327" t="s">
        <v>62</v>
      </c>
      <c r="C3" s="329" t="s">
        <v>43</v>
      </c>
      <c r="D3" s="329" t="s">
        <v>44</v>
      </c>
      <c r="E3" s="329" t="s">
        <v>45</v>
      </c>
      <c r="F3" s="323" t="s">
        <v>46</v>
      </c>
      <c r="G3" s="323" t="s">
        <v>63</v>
      </c>
      <c r="H3" s="329" t="s">
        <v>47</v>
      </c>
      <c r="I3" s="329" t="s">
        <v>48</v>
      </c>
      <c r="J3" s="332" t="s">
        <v>49</v>
      </c>
      <c r="K3" s="322"/>
    </row>
    <row r="4" spans="1:11" ht="14.25" thickBot="1" x14ac:dyDescent="0.3">
      <c r="A4" s="326"/>
      <c r="B4" s="328"/>
      <c r="C4" s="326"/>
      <c r="D4" s="326"/>
      <c r="E4" s="326"/>
      <c r="F4" s="324"/>
      <c r="G4" s="324"/>
      <c r="H4" s="326"/>
      <c r="I4" s="326"/>
      <c r="J4" s="333"/>
      <c r="K4" s="322"/>
    </row>
    <row r="5" spans="1:11" s="61" customFormat="1" ht="14.25" hidden="1" thickBot="1" x14ac:dyDescent="0.3">
      <c r="A5" s="209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09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06"/>
      <c r="B7" s="164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06"/>
      <c r="B8" s="164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hidden="1" thickBot="1" x14ac:dyDescent="0.3">
      <c r="A9" s="35"/>
      <c r="B9" s="164"/>
      <c r="C9" s="21"/>
      <c r="D9" s="21"/>
      <c r="E9" s="21"/>
      <c r="F9" s="15"/>
      <c r="G9" s="15"/>
      <c r="H9" s="14"/>
      <c r="I9" s="14"/>
      <c r="J9" s="16"/>
      <c r="K9" s="20"/>
    </row>
    <row r="10" spans="1:11" s="61" customFormat="1" ht="14.25" outlineLevel="1" thickBot="1" x14ac:dyDescent="0.3">
      <c r="A10" s="206" t="s">
        <v>1</v>
      </c>
      <c r="B10" s="164">
        <v>42217</v>
      </c>
      <c r="C10" s="21">
        <v>4259</v>
      </c>
      <c r="D10" s="21"/>
      <c r="E10" s="21"/>
      <c r="F10" s="22"/>
      <c r="G10" s="22">
        <v>2655</v>
      </c>
      <c r="H10" s="21"/>
      <c r="I10" s="21"/>
      <c r="J10" s="23"/>
      <c r="K10" s="20">
        <f t="shared" ref="K10:K11" si="0">SUM(C10:J10)</f>
        <v>6914</v>
      </c>
    </row>
    <row r="11" spans="1:11" s="61" customFormat="1" ht="14.25" outlineLevel="1" thickBot="1" x14ac:dyDescent="0.3">
      <c r="A11" s="35" t="s">
        <v>2</v>
      </c>
      <c r="B11" s="164">
        <v>42218</v>
      </c>
      <c r="C11" s="27">
        <v>3751</v>
      </c>
      <c r="D11" s="27"/>
      <c r="E11" s="27"/>
      <c r="F11" s="28"/>
      <c r="G11" s="28">
        <v>2363</v>
      </c>
      <c r="H11" s="27"/>
      <c r="I11" s="27"/>
      <c r="J11" s="29"/>
      <c r="K11" s="20">
        <f t="shared" si="0"/>
        <v>6114</v>
      </c>
    </row>
    <row r="12" spans="1:11" s="62" customFormat="1" ht="14.25" customHeight="1" outlineLevel="1" thickBot="1" x14ac:dyDescent="0.3">
      <c r="A12" s="134" t="s">
        <v>25</v>
      </c>
      <c r="B12" s="305" t="s">
        <v>28</v>
      </c>
      <c r="C12" s="143">
        <f>SUM(C5:C11)</f>
        <v>8010</v>
      </c>
      <c r="D12" s="143">
        <f t="shared" ref="D12:K12" si="1">SUM(D5:D11)</f>
        <v>0</v>
      </c>
      <c r="E12" s="143">
        <f t="shared" si="1"/>
        <v>0</v>
      </c>
      <c r="F12" s="143">
        <f t="shared" si="1"/>
        <v>0</v>
      </c>
      <c r="G12" s="143">
        <f>SUM(G5:G11)</f>
        <v>5018</v>
      </c>
      <c r="H12" s="143">
        <f t="shared" si="1"/>
        <v>0</v>
      </c>
      <c r="I12" s="143">
        <f t="shared" si="1"/>
        <v>0</v>
      </c>
      <c r="J12" s="143">
        <f t="shared" si="1"/>
        <v>0</v>
      </c>
      <c r="K12" s="147">
        <f t="shared" si="1"/>
        <v>13028</v>
      </c>
    </row>
    <row r="13" spans="1:11" s="62" customFormat="1" ht="15.75" customHeight="1" outlineLevel="1" thickBot="1" x14ac:dyDescent="0.3">
      <c r="A13" s="135" t="s">
        <v>27</v>
      </c>
      <c r="B13" s="306"/>
      <c r="C13" s="136">
        <f>AVERAGE(C5:C11)</f>
        <v>4005</v>
      </c>
      <c r="D13" s="136" t="e">
        <f t="shared" ref="D13:K13" si="2">AVERAGE(D5:D11)</f>
        <v>#DIV/0!</v>
      </c>
      <c r="E13" s="136" t="e">
        <f t="shared" si="2"/>
        <v>#DIV/0!</v>
      </c>
      <c r="F13" s="136" t="e">
        <f t="shared" si="2"/>
        <v>#DIV/0!</v>
      </c>
      <c r="G13" s="136">
        <f t="shared" si="2"/>
        <v>2509</v>
      </c>
      <c r="H13" s="136" t="e">
        <f t="shared" si="2"/>
        <v>#DIV/0!</v>
      </c>
      <c r="I13" s="136" t="e">
        <f t="shared" si="2"/>
        <v>#DIV/0!</v>
      </c>
      <c r="J13" s="136" t="e">
        <f t="shared" si="2"/>
        <v>#DIV/0!</v>
      </c>
      <c r="K13" s="142">
        <f t="shared" si="2"/>
        <v>6514</v>
      </c>
    </row>
    <row r="14" spans="1:11" s="62" customFormat="1" ht="14.25" customHeight="1" thickBot="1" x14ac:dyDescent="0.3">
      <c r="A14" s="36" t="s">
        <v>24</v>
      </c>
      <c r="B14" s="306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41">
        <f t="shared" si="3"/>
        <v>0</v>
      </c>
    </row>
    <row r="15" spans="1:11" s="62" customFormat="1" ht="15.75" customHeight="1" thickBot="1" x14ac:dyDescent="0.3">
      <c r="A15" s="36" t="s">
        <v>26</v>
      </c>
      <c r="B15" s="306"/>
      <c r="C15" s="43" t="e">
        <f t="shared" ref="C15:J15" si="4">AVERAGE(C5:C9)</f>
        <v>#DIV/0!</v>
      </c>
      <c r="D15" s="43" t="e">
        <f t="shared" si="4"/>
        <v>#DIV/0!</v>
      </c>
      <c r="E15" s="43" t="e">
        <f t="shared" si="4"/>
        <v>#DIV/0!</v>
      </c>
      <c r="F15" s="43" t="e">
        <f t="shared" si="4"/>
        <v>#DIV/0!</v>
      </c>
      <c r="G15" s="43" t="e">
        <f t="shared" si="4"/>
        <v>#DIV/0!</v>
      </c>
      <c r="H15" s="43" t="e">
        <f t="shared" si="4"/>
        <v>#DIV/0!</v>
      </c>
      <c r="I15" s="43" t="e">
        <f t="shared" si="4"/>
        <v>#DIV/0!</v>
      </c>
      <c r="J15" s="43" t="e">
        <f t="shared" si="4"/>
        <v>#DIV/0!</v>
      </c>
      <c r="K15" s="48" t="e">
        <f>AVERAGE(K5:K9)</f>
        <v>#DIV/0!</v>
      </c>
    </row>
    <row r="16" spans="1:11" s="62" customFormat="1" ht="14.25" thickBot="1" x14ac:dyDescent="0.3">
      <c r="A16" s="35" t="s">
        <v>3</v>
      </c>
      <c r="B16" s="165">
        <v>42219</v>
      </c>
      <c r="C16" s="14">
        <v>6437</v>
      </c>
      <c r="D16" s="14">
        <v>1944</v>
      </c>
      <c r="E16" s="14">
        <v>849</v>
      </c>
      <c r="F16" s="14">
        <v>2260</v>
      </c>
      <c r="G16" s="15"/>
      <c r="H16" s="14">
        <v>1652</v>
      </c>
      <c r="I16" s="14">
        <v>1084</v>
      </c>
      <c r="J16" s="16">
        <v>2253</v>
      </c>
      <c r="K16" s="18">
        <f t="shared" ref="K16:K22" si="5">SUM(C16:J16)</f>
        <v>16479</v>
      </c>
    </row>
    <row r="17" spans="1:11" s="62" customFormat="1" ht="14.25" thickBot="1" x14ac:dyDescent="0.3">
      <c r="A17" s="35" t="s">
        <v>4</v>
      </c>
      <c r="B17" s="214">
        <v>42220</v>
      </c>
      <c r="C17" s="14">
        <v>6567</v>
      </c>
      <c r="D17" s="14">
        <v>2124</v>
      </c>
      <c r="E17" s="14">
        <v>981</v>
      </c>
      <c r="F17" s="14">
        <v>2487</v>
      </c>
      <c r="G17" s="15"/>
      <c r="H17" s="14">
        <v>1000</v>
      </c>
      <c r="I17" s="14">
        <v>1129</v>
      </c>
      <c r="J17" s="16">
        <v>2286</v>
      </c>
      <c r="K17" s="20">
        <f t="shared" si="5"/>
        <v>16574</v>
      </c>
    </row>
    <row r="18" spans="1:11" s="62" customFormat="1" ht="14.25" thickBot="1" x14ac:dyDescent="0.3">
      <c r="A18" s="35" t="s">
        <v>5</v>
      </c>
      <c r="B18" s="166">
        <v>42221</v>
      </c>
      <c r="C18" s="14">
        <v>7169</v>
      </c>
      <c r="D18" s="14">
        <v>1956</v>
      </c>
      <c r="E18" s="14">
        <v>977</v>
      </c>
      <c r="F18" s="14">
        <v>2435</v>
      </c>
      <c r="G18" s="15"/>
      <c r="H18" s="14">
        <v>1021</v>
      </c>
      <c r="I18" s="14">
        <v>1127</v>
      </c>
      <c r="J18" s="16">
        <v>2307</v>
      </c>
      <c r="K18" s="20">
        <f>SUM(C18:J18)</f>
        <v>16992</v>
      </c>
    </row>
    <row r="19" spans="1:11" s="62" customFormat="1" ht="14.25" thickBot="1" x14ac:dyDescent="0.3">
      <c r="A19" s="35" t="s">
        <v>6</v>
      </c>
      <c r="B19" s="166">
        <v>42222</v>
      </c>
      <c r="C19" s="14">
        <v>7803</v>
      </c>
      <c r="D19" s="14">
        <v>2059</v>
      </c>
      <c r="E19" s="14">
        <v>893</v>
      </c>
      <c r="F19" s="14">
        <v>2423</v>
      </c>
      <c r="G19" s="15"/>
      <c r="H19" s="14">
        <v>1068</v>
      </c>
      <c r="I19" s="14">
        <v>1096</v>
      </c>
      <c r="J19" s="16">
        <v>2210</v>
      </c>
      <c r="K19" s="20">
        <f t="shared" si="5"/>
        <v>17552</v>
      </c>
    </row>
    <row r="20" spans="1:11" s="62" customFormat="1" ht="14.25" thickBot="1" x14ac:dyDescent="0.3">
      <c r="A20" s="35" t="s">
        <v>0</v>
      </c>
      <c r="B20" s="166">
        <v>42223</v>
      </c>
      <c r="C20" s="21">
        <v>7266</v>
      </c>
      <c r="D20" s="21">
        <v>1768</v>
      </c>
      <c r="E20" s="21">
        <v>827</v>
      </c>
      <c r="F20" s="21">
        <v>2351</v>
      </c>
      <c r="G20" s="15"/>
      <c r="H20" s="14">
        <v>824</v>
      </c>
      <c r="I20" s="14">
        <v>888</v>
      </c>
      <c r="J20" s="16">
        <v>1927</v>
      </c>
      <c r="K20" s="20">
        <f t="shared" si="5"/>
        <v>15851</v>
      </c>
    </row>
    <row r="21" spans="1:11" s="62" customFormat="1" ht="14.25" outlineLevel="1" thickBot="1" x14ac:dyDescent="0.3">
      <c r="A21" s="35" t="s">
        <v>1</v>
      </c>
      <c r="B21" s="166">
        <v>42224</v>
      </c>
      <c r="C21" s="21">
        <v>4792</v>
      </c>
      <c r="D21" s="21"/>
      <c r="E21" s="21"/>
      <c r="F21" s="22"/>
      <c r="G21" s="22">
        <v>2223</v>
      </c>
      <c r="H21" s="21"/>
      <c r="I21" s="21"/>
      <c r="J21" s="23"/>
      <c r="K21" s="20">
        <f t="shared" si="5"/>
        <v>7015</v>
      </c>
    </row>
    <row r="22" spans="1:11" s="62" customFormat="1" ht="14.25" outlineLevel="1" thickBot="1" x14ac:dyDescent="0.3">
      <c r="A22" s="35" t="s">
        <v>2</v>
      </c>
      <c r="B22" s="167">
        <v>42225</v>
      </c>
      <c r="C22" s="162">
        <v>3586</v>
      </c>
      <c r="D22" s="162"/>
      <c r="E22" s="162"/>
      <c r="F22" s="163"/>
      <c r="G22" s="163">
        <v>1520</v>
      </c>
      <c r="H22" s="27"/>
      <c r="I22" s="27"/>
      <c r="J22" s="29"/>
      <c r="K22" s="86">
        <f t="shared" si="5"/>
        <v>5106</v>
      </c>
    </row>
    <row r="23" spans="1:11" s="62" customFormat="1" ht="14.25" customHeight="1" outlineLevel="1" thickBot="1" x14ac:dyDescent="0.3">
      <c r="A23" s="134" t="s">
        <v>25</v>
      </c>
      <c r="B23" s="306" t="s">
        <v>29</v>
      </c>
      <c r="C23" s="143">
        <f t="shared" ref="C23:K23" si="6">SUM(C16:C22)</f>
        <v>43620</v>
      </c>
      <c r="D23" s="143">
        <f t="shared" si="6"/>
        <v>9851</v>
      </c>
      <c r="E23" s="143">
        <f t="shared" si="6"/>
        <v>4527</v>
      </c>
      <c r="F23" s="143">
        <f t="shared" si="6"/>
        <v>11956</v>
      </c>
      <c r="G23" s="143">
        <f t="shared" si="6"/>
        <v>3743</v>
      </c>
      <c r="H23" s="143">
        <f>SUM(H16:H22)</f>
        <v>5565</v>
      </c>
      <c r="I23" s="143">
        <f t="shared" si="6"/>
        <v>5324</v>
      </c>
      <c r="J23" s="143">
        <f t="shared" si="6"/>
        <v>10983</v>
      </c>
      <c r="K23" s="147">
        <f t="shared" si="6"/>
        <v>95569</v>
      </c>
    </row>
    <row r="24" spans="1:11" s="62" customFormat="1" ht="15.75" customHeight="1" outlineLevel="1" thickBot="1" x14ac:dyDescent="0.3">
      <c r="A24" s="135" t="s">
        <v>27</v>
      </c>
      <c r="B24" s="306"/>
      <c r="C24" s="136">
        <f t="shared" ref="C24:K24" si="7">AVERAGE(C16:C22)</f>
        <v>6231.4285714285716</v>
      </c>
      <c r="D24" s="136">
        <f t="shared" si="7"/>
        <v>1970.2</v>
      </c>
      <c r="E24" s="136">
        <f t="shared" si="7"/>
        <v>905.4</v>
      </c>
      <c r="F24" s="136">
        <f t="shared" si="7"/>
        <v>2391.1999999999998</v>
      </c>
      <c r="G24" s="136">
        <f t="shared" si="7"/>
        <v>1871.5</v>
      </c>
      <c r="H24" s="136">
        <f t="shared" si="7"/>
        <v>1113</v>
      </c>
      <c r="I24" s="136">
        <f t="shared" si="7"/>
        <v>1064.8</v>
      </c>
      <c r="J24" s="136">
        <f t="shared" si="7"/>
        <v>2196.6</v>
      </c>
      <c r="K24" s="142">
        <f t="shared" si="7"/>
        <v>13652.714285714286</v>
      </c>
    </row>
    <row r="25" spans="1:11" s="62" customFormat="1" ht="14.25" customHeight="1" thickBot="1" x14ac:dyDescent="0.3">
      <c r="A25" s="36" t="s">
        <v>24</v>
      </c>
      <c r="B25" s="306"/>
      <c r="C25" s="37">
        <f t="shared" ref="C25:K25" si="8">SUM(C16:C20)</f>
        <v>35242</v>
      </c>
      <c r="D25" s="37">
        <f t="shared" si="8"/>
        <v>9851</v>
      </c>
      <c r="E25" s="37">
        <f t="shared" si="8"/>
        <v>4527</v>
      </c>
      <c r="F25" s="37">
        <f t="shared" si="8"/>
        <v>11956</v>
      </c>
      <c r="G25" s="37">
        <f t="shared" si="8"/>
        <v>0</v>
      </c>
      <c r="H25" s="37">
        <f t="shared" si="8"/>
        <v>5565</v>
      </c>
      <c r="I25" s="37">
        <f t="shared" si="8"/>
        <v>5324</v>
      </c>
      <c r="J25" s="37">
        <f t="shared" si="8"/>
        <v>10983</v>
      </c>
      <c r="K25" s="41">
        <f t="shared" si="8"/>
        <v>83448</v>
      </c>
    </row>
    <row r="26" spans="1:11" s="62" customFormat="1" ht="15.75" customHeight="1" thickBot="1" x14ac:dyDescent="0.3">
      <c r="A26" s="36" t="s">
        <v>26</v>
      </c>
      <c r="B26" s="307"/>
      <c r="C26" s="43">
        <f t="shared" ref="C26:K26" si="9">AVERAGE(C16:C20)</f>
        <v>7048.4</v>
      </c>
      <c r="D26" s="43">
        <f t="shared" si="9"/>
        <v>1970.2</v>
      </c>
      <c r="E26" s="43">
        <f t="shared" si="9"/>
        <v>905.4</v>
      </c>
      <c r="F26" s="43">
        <f t="shared" si="9"/>
        <v>2391.1999999999998</v>
      </c>
      <c r="G26" s="43" t="e">
        <f t="shared" si="9"/>
        <v>#DIV/0!</v>
      </c>
      <c r="H26" s="43">
        <v>893</v>
      </c>
      <c r="I26" s="43">
        <f t="shared" si="9"/>
        <v>1064.8</v>
      </c>
      <c r="J26" s="43">
        <f t="shared" si="9"/>
        <v>2196.6</v>
      </c>
      <c r="K26" s="48">
        <f t="shared" si="9"/>
        <v>16689.599999999999</v>
      </c>
    </row>
    <row r="27" spans="1:11" s="62" customFormat="1" ht="14.25" thickBot="1" x14ac:dyDescent="0.3">
      <c r="A27" s="35" t="s">
        <v>3</v>
      </c>
      <c r="B27" s="205">
        <v>42226</v>
      </c>
      <c r="C27" s="14">
        <v>5954</v>
      </c>
      <c r="D27" s="14">
        <v>2197</v>
      </c>
      <c r="E27" s="14">
        <v>914</v>
      </c>
      <c r="F27" s="15">
        <v>2197</v>
      </c>
      <c r="G27" s="15"/>
      <c r="H27" s="14">
        <v>927</v>
      </c>
      <c r="I27" s="14">
        <v>1092</v>
      </c>
      <c r="J27" s="16">
        <v>2202</v>
      </c>
      <c r="K27" s="18">
        <f t="shared" ref="K27:K32" si="10">SUM(C27:J27)</f>
        <v>15483</v>
      </c>
    </row>
    <row r="28" spans="1:11" s="62" customFormat="1" ht="14.25" thickBot="1" x14ac:dyDescent="0.3">
      <c r="A28" s="35" t="s">
        <v>4</v>
      </c>
      <c r="B28" s="169">
        <v>42227</v>
      </c>
      <c r="C28" s="14">
        <v>5917</v>
      </c>
      <c r="D28" s="14">
        <v>2106</v>
      </c>
      <c r="E28" s="14">
        <v>707</v>
      </c>
      <c r="F28" s="15">
        <v>2106</v>
      </c>
      <c r="G28" s="15"/>
      <c r="H28" s="14">
        <v>983</v>
      </c>
      <c r="I28" s="14">
        <v>1041</v>
      </c>
      <c r="J28" s="16">
        <v>2210</v>
      </c>
      <c r="K28" s="20">
        <f t="shared" si="10"/>
        <v>15070</v>
      </c>
    </row>
    <row r="29" spans="1:11" s="62" customFormat="1" ht="14.25" thickBot="1" x14ac:dyDescent="0.3">
      <c r="A29" s="35" t="s">
        <v>5</v>
      </c>
      <c r="B29" s="169">
        <v>42228</v>
      </c>
      <c r="C29" s="14">
        <v>7800</v>
      </c>
      <c r="D29" s="14">
        <v>2633</v>
      </c>
      <c r="E29" s="14">
        <v>905</v>
      </c>
      <c r="F29" s="15">
        <v>2633</v>
      </c>
      <c r="G29" s="15"/>
      <c r="H29" s="14">
        <v>1039</v>
      </c>
      <c r="I29" s="14">
        <v>1223</v>
      </c>
      <c r="J29" s="16">
        <v>2345</v>
      </c>
      <c r="K29" s="20">
        <f t="shared" si="10"/>
        <v>18578</v>
      </c>
    </row>
    <row r="30" spans="1:11" s="62" customFormat="1" ht="14.25" thickBot="1" x14ac:dyDescent="0.3">
      <c r="A30" s="35" t="s">
        <v>6</v>
      </c>
      <c r="B30" s="169">
        <v>42229</v>
      </c>
      <c r="C30" s="14">
        <v>6830</v>
      </c>
      <c r="D30" s="14">
        <v>2665</v>
      </c>
      <c r="E30" s="14">
        <v>848</v>
      </c>
      <c r="F30" s="15">
        <v>2665</v>
      </c>
      <c r="G30" s="15"/>
      <c r="H30" s="14">
        <v>988</v>
      </c>
      <c r="I30" s="14">
        <v>1071</v>
      </c>
      <c r="J30" s="16">
        <v>2298</v>
      </c>
      <c r="K30" s="20">
        <f t="shared" si="10"/>
        <v>17365</v>
      </c>
    </row>
    <row r="31" spans="1:11" s="62" customFormat="1" ht="14.25" thickBot="1" x14ac:dyDescent="0.3">
      <c r="A31" s="35" t="s">
        <v>0</v>
      </c>
      <c r="B31" s="169">
        <v>42230</v>
      </c>
      <c r="C31" s="21">
        <v>6926</v>
      </c>
      <c r="D31" s="21">
        <v>2539</v>
      </c>
      <c r="E31" s="21">
        <v>782</v>
      </c>
      <c r="F31" s="15">
        <v>2539</v>
      </c>
      <c r="G31" s="15"/>
      <c r="H31" s="14">
        <v>813</v>
      </c>
      <c r="I31" s="14">
        <v>873</v>
      </c>
      <c r="J31" s="16">
        <v>1968</v>
      </c>
      <c r="K31" s="20">
        <f t="shared" si="10"/>
        <v>16440</v>
      </c>
    </row>
    <row r="32" spans="1:11" s="62" customFormat="1" ht="14.25" outlineLevel="1" thickBot="1" x14ac:dyDescent="0.3">
      <c r="A32" s="35" t="s">
        <v>1</v>
      </c>
      <c r="B32" s="169">
        <v>42231</v>
      </c>
      <c r="C32" s="21">
        <v>4660</v>
      </c>
      <c r="D32" s="21"/>
      <c r="E32" s="21"/>
      <c r="F32" s="22"/>
      <c r="G32" s="22">
        <v>2647</v>
      </c>
      <c r="H32" s="21"/>
      <c r="I32" s="21"/>
      <c r="J32" s="23"/>
      <c r="K32" s="20">
        <f t="shared" si="10"/>
        <v>7307</v>
      </c>
    </row>
    <row r="33" spans="1:12" s="62" customFormat="1" ht="14.25" outlineLevel="1" thickBot="1" x14ac:dyDescent="0.3">
      <c r="A33" s="35" t="s">
        <v>2</v>
      </c>
      <c r="B33" s="169">
        <v>42232</v>
      </c>
      <c r="C33" s="27">
        <v>3716</v>
      </c>
      <c r="D33" s="27"/>
      <c r="E33" s="27"/>
      <c r="F33" s="28"/>
      <c r="G33" s="28">
        <v>1290</v>
      </c>
      <c r="H33" s="27"/>
      <c r="I33" s="27"/>
      <c r="J33" s="29"/>
      <c r="K33" s="20">
        <f t="shared" ref="K33" si="11">SUM(C33:J33)</f>
        <v>5006</v>
      </c>
    </row>
    <row r="34" spans="1:12" s="62" customFormat="1" ht="14.25" customHeight="1" outlineLevel="1" thickBot="1" x14ac:dyDescent="0.3">
      <c r="A34" s="134" t="s">
        <v>25</v>
      </c>
      <c r="B34" s="305" t="s">
        <v>30</v>
      </c>
      <c r="C34" s="143">
        <f>SUM(C27:C33)</f>
        <v>41803</v>
      </c>
      <c r="D34" s="143">
        <f t="shared" ref="D34:K34" si="12">SUM(D27:D33)</f>
        <v>12140</v>
      </c>
      <c r="E34" s="143">
        <f t="shared" si="12"/>
        <v>4156</v>
      </c>
      <c r="F34" s="143">
        <f t="shared" si="12"/>
        <v>12140</v>
      </c>
      <c r="G34" s="143">
        <f t="shared" si="12"/>
        <v>3937</v>
      </c>
      <c r="H34" s="143">
        <f t="shared" si="12"/>
        <v>4750</v>
      </c>
      <c r="I34" s="143">
        <f t="shared" si="12"/>
        <v>5300</v>
      </c>
      <c r="J34" s="143">
        <f t="shared" si="12"/>
        <v>11023</v>
      </c>
      <c r="K34" s="147">
        <f t="shared" si="12"/>
        <v>95249</v>
      </c>
    </row>
    <row r="35" spans="1:12" s="62" customFormat="1" ht="15.75" customHeight="1" outlineLevel="1" thickBot="1" x14ac:dyDescent="0.3">
      <c r="A35" s="135" t="s">
        <v>27</v>
      </c>
      <c r="B35" s="306"/>
      <c r="C35" s="136">
        <f>AVERAGE(C27:C33)</f>
        <v>5971.8571428571431</v>
      </c>
      <c r="D35" s="136">
        <f t="shared" ref="D35:K35" si="13">AVERAGE(D27:D33)</f>
        <v>2428</v>
      </c>
      <c r="E35" s="136">
        <f t="shared" si="13"/>
        <v>831.2</v>
      </c>
      <c r="F35" s="136">
        <f t="shared" si="13"/>
        <v>2428</v>
      </c>
      <c r="G35" s="136">
        <f t="shared" si="13"/>
        <v>1968.5</v>
      </c>
      <c r="H35" s="136">
        <f t="shared" si="13"/>
        <v>950</v>
      </c>
      <c r="I35" s="136">
        <f t="shared" si="13"/>
        <v>1060</v>
      </c>
      <c r="J35" s="136">
        <f t="shared" si="13"/>
        <v>2204.6</v>
      </c>
      <c r="K35" s="142">
        <f t="shared" si="13"/>
        <v>13607</v>
      </c>
    </row>
    <row r="36" spans="1:12" s="62" customFormat="1" ht="14.25" customHeight="1" thickBot="1" x14ac:dyDescent="0.3">
      <c r="A36" s="36" t="s">
        <v>24</v>
      </c>
      <c r="B36" s="306"/>
      <c r="C36" s="37">
        <f>SUM(C27:C31)</f>
        <v>33427</v>
      </c>
      <c r="D36" s="37">
        <f>SUM(D27:D31)</f>
        <v>12140</v>
      </c>
      <c r="E36" s="37">
        <f t="shared" ref="E36:K36" si="14">SUM(E27:E31)</f>
        <v>4156</v>
      </c>
      <c r="F36" s="37">
        <f t="shared" si="14"/>
        <v>12140</v>
      </c>
      <c r="G36" s="37">
        <f t="shared" si="14"/>
        <v>0</v>
      </c>
      <c r="H36" s="37">
        <f t="shared" si="14"/>
        <v>4750</v>
      </c>
      <c r="I36" s="37">
        <f t="shared" si="14"/>
        <v>5300</v>
      </c>
      <c r="J36" s="37">
        <f t="shared" si="14"/>
        <v>11023</v>
      </c>
      <c r="K36" s="41">
        <f t="shared" si="14"/>
        <v>82936</v>
      </c>
    </row>
    <row r="37" spans="1:12" s="62" customFormat="1" ht="15.75" customHeight="1" thickBot="1" x14ac:dyDescent="0.3">
      <c r="A37" s="36" t="s">
        <v>26</v>
      </c>
      <c r="B37" s="307"/>
      <c r="C37" s="43">
        <f>AVERAGE(C27:C31)</f>
        <v>6685.4</v>
      </c>
      <c r="D37" s="43">
        <f>AVERAGE(D27:D31)</f>
        <v>2428</v>
      </c>
      <c r="E37" s="43">
        <f t="shared" ref="E37:K37" si="15">AVERAGE(E27:E31)</f>
        <v>831.2</v>
      </c>
      <c r="F37" s="43">
        <f t="shared" si="15"/>
        <v>2428</v>
      </c>
      <c r="G37" s="43" t="e">
        <f t="shared" si="15"/>
        <v>#DIV/0!</v>
      </c>
      <c r="H37" s="43">
        <f t="shared" si="15"/>
        <v>950</v>
      </c>
      <c r="I37" s="43">
        <f t="shared" si="15"/>
        <v>1060</v>
      </c>
      <c r="J37" s="43">
        <f t="shared" si="15"/>
        <v>2204.6</v>
      </c>
      <c r="K37" s="48">
        <f t="shared" si="15"/>
        <v>16587.2</v>
      </c>
    </row>
    <row r="38" spans="1:12" s="62" customFormat="1" ht="14.25" thickBot="1" x14ac:dyDescent="0.3">
      <c r="A38" s="35" t="s">
        <v>3</v>
      </c>
      <c r="B38" s="168">
        <v>42233</v>
      </c>
      <c r="C38" s="14">
        <v>7616</v>
      </c>
      <c r="D38" s="14">
        <v>2118</v>
      </c>
      <c r="E38" s="17">
        <v>957</v>
      </c>
      <c r="F38" s="157">
        <v>3308</v>
      </c>
      <c r="G38" s="20"/>
      <c r="H38" s="14">
        <v>1126</v>
      </c>
      <c r="I38" s="14">
        <v>1280</v>
      </c>
      <c r="J38" s="16">
        <v>2024</v>
      </c>
      <c r="K38" s="18">
        <f t="shared" ref="K38:K44" si="16">SUM(C38:J38)</f>
        <v>18429</v>
      </c>
    </row>
    <row r="39" spans="1:12" s="62" customFormat="1" ht="14.25" thickBot="1" x14ac:dyDescent="0.3">
      <c r="A39" s="35" t="s">
        <v>4</v>
      </c>
      <c r="B39" s="196">
        <v>42234</v>
      </c>
      <c r="C39" s="14">
        <v>6919</v>
      </c>
      <c r="D39" s="14">
        <v>1849</v>
      </c>
      <c r="E39" s="17">
        <v>865</v>
      </c>
      <c r="F39" s="83">
        <v>2453</v>
      </c>
      <c r="G39" s="18"/>
      <c r="H39" s="14">
        <v>962</v>
      </c>
      <c r="I39" s="14">
        <v>1080</v>
      </c>
      <c r="J39" s="16">
        <v>2250</v>
      </c>
      <c r="K39" s="20">
        <f t="shared" si="16"/>
        <v>16378</v>
      </c>
    </row>
    <row r="40" spans="1:12" s="62" customFormat="1" ht="14.25" thickBot="1" x14ac:dyDescent="0.3">
      <c r="A40" s="35" t="s">
        <v>5</v>
      </c>
      <c r="B40" s="196">
        <v>42235</v>
      </c>
      <c r="C40" s="14">
        <v>7039</v>
      </c>
      <c r="D40" s="14">
        <v>1793</v>
      </c>
      <c r="E40" s="17">
        <v>867</v>
      </c>
      <c r="F40" s="83">
        <v>2506</v>
      </c>
      <c r="G40" s="18"/>
      <c r="H40" s="14">
        <v>994</v>
      </c>
      <c r="I40" s="14">
        <v>1096</v>
      </c>
      <c r="J40" s="16">
        <v>2106</v>
      </c>
      <c r="K40" s="20">
        <f t="shared" si="16"/>
        <v>16401</v>
      </c>
    </row>
    <row r="41" spans="1:12" s="62" customFormat="1" ht="14.25" thickBot="1" x14ac:dyDescent="0.3">
      <c r="A41" s="35" t="s">
        <v>6</v>
      </c>
      <c r="B41" s="196">
        <v>42236</v>
      </c>
      <c r="C41" s="14">
        <v>6663</v>
      </c>
      <c r="D41" s="14">
        <v>1951</v>
      </c>
      <c r="E41" s="17">
        <v>793</v>
      </c>
      <c r="F41" s="83">
        <v>2437</v>
      </c>
      <c r="G41" s="18"/>
      <c r="H41" s="14">
        <v>963</v>
      </c>
      <c r="I41" s="14">
        <v>1039</v>
      </c>
      <c r="J41" s="16">
        <v>2151</v>
      </c>
      <c r="K41" s="20">
        <f t="shared" si="16"/>
        <v>15997</v>
      </c>
    </row>
    <row r="42" spans="1:12" s="62" customFormat="1" ht="14.25" thickBot="1" x14ac:dyDescent="0.3">
      <c r="A42" s="35" t="s">
        <v>0</v>
      </c>
      <c r="B42" s="196">
        <v>42237</v>
      </c>
      <c r="C42" s="21">
        <v>6513</v>
      </c>
      <c r="D42" s="21">
        <v>1517</v>
      </c>
      <c r="E42" s="24">
        <v>798</v>
      </c>
      <c r="F42" s="84">
        <v>2231</v>
      </c>
      <c r="G42" s="18"/>
      <c r="H42" s="14">
        <v>775</v>
      </c>
      <c r="I42" s="14">
        <v>868</v>
      </c>
      <c r="J42" s="16">
        <v>1650</v>
      </c>
      <c r="K42" s="20">
        <f t="shared" si="16"/>
        <v>14352</v>
      </c>
    </row>
    <row r="43" spans="1:12" s="62" customFormat="1" ht="14.25" outlineLevel="1" thickBot="1" x14ac:dyDescent="0.3">
      <c r="A43" s="35" t="s">
        <v>1</v>
      </c>
      <c r="B43" s="196">
        <v>42238</v>
      </c>
      <c r="C43" s="21">
        <v>4031</v>
      </c>
      <c r="D43" s="21"/>
      <c r="E43" s="21"/>
      <c r="F43" s="84"/>
      <c r="G43" s="25">
        <v>2522</v>
      </c>
      <c r="H43" s="21"/>
      <c r="I43" s="21"/>
      <c r="J43" s="23"/>
      <c r="K43" s="20">
        <f t="shared" si="16"/>
        <v>6553</v>
      </c>
      <c r="L43" s="161"/>
    </row>
    <row r="44" spans="1:12" s="62" customFormat="1" ht="14.25" outlineLevel="1" thickBot="1" x14ac:dyDescent="0.3">
      <c r="A44" s="35" t="s">
        <v>2</v>
      </c>
      <c r="B44" s="170">
        <v>42239</v>
      </c>
      <c r="C44" s="27">
        <v>2853</v>
      </c>
      <c r="D44" s="27"/>
      <c r="E44" s="27"/>
      <c r="F44" s="85"/>
      <c r="G44" s="76">
        <v>1333</v>
      </c>
      <c r="H44" s="27"/>
      <c r="I44" s="27"/>
      <c r="J44" s="29"/>
      <c r="K44" s="86">
        <f t="shared" si="16"/>
        <v>4186</v>
      </c>
      <c r="L44" s="161"/>
    </row>
    <row r="45" spans="1:12" s="62" customFormat="1" ht="14.25" customHeight="1" outlineLevel="1" thickBot="1" x14ac:dyDescent="0.3">
      <c r="A45" s="134" t="s">
        <v>25</v>
      </c>
      <c r="B45" s="305" t="s">
        <v>31</v>
      </c>
      <c r="C45" s="143">
        <f t="shared" ref="C45:K45" si="17">SUM(C38:C44)</f>
        <v>41634</v>
      </c>
      <c r="D45" s="143">
        <f t="shared" si="17"/>
        <v>9228</v>
      </c>
      <c r="E45" s="143">
        <f t="shared" si="17"/>
        <v>4280</v>
      </c>
      <c r="F45" s="143">
        <f t="shared" si="17"/>
        <v>12935</v>
      </c>
      <c r="G45" s="143">
        <f t="shared" si="17"/>
        <v>3855</v>
      </c>
      <c r="H45" s="143">
        <f t="shared" si="17"/>
        <v>4820</v>
      </c>
      <c r="I45" s="143">
        <f t="shared" si="17"/>
        <v>5363</v>
      </c>
      <c r="J45" s="143">
        <f t="shared" si="17"/>
        <v>10181</v>
      </c>
      <c r="K45" s="147">
        <f t="shared" si="17"/>
        <v>92296</v>
      </c>
    </row>
    <row r="46" spans="1:12" s="62" customFormat="1" ht="15.75" customHeight="1" outlineLevel="1" thickBot="1" x14ac:dyDescent="0.3">
      <c r="A46" s="135" t="s">
        <v>27</v>
      </c>
      <c r="B46" s="306"/>
      <c r="C46" s="136">
        <f t="shared" ref="C46:K46" si="18">AVERAGE(C38:C44)</f>
        <v>5947.7142857142853</v>
      </c>
      <c r="D46" s="136">
        <f t="shared" si="18"/>
        <v>1845.6</v>
      </c>
      <c r="E46" s="136">
        <f t="shared" si="18"/>
        <v>856</v>
      </c>
      <c r="F46" s="136">
        <f t="shared" si="18"/>
        <v>2587</v>
      </c>
      <c r="G46" s="136">
        <f t="shared" si="18"/>
        <v>1927.5</v>
      </c>
      <c r="H46" s="136">
        <f t="shared" si="18"/>
        <v>964</v>
      </c>
      <c r="I46" s="136">
        <f t="shared" si="18"/>
        <v>1072.5999999999999</v>
      </c>
      <c r="J46" s="136">
        <f t="shared" si="18"/>
        <v>2036.2</v>
      </c>
      <c r="K46" s="142">
        <f t="shared" si="18"/>
        <v>13185.142857142857</v>
      </c>
    </row>
    <row r="47" spans="1:12" s="62" customFormat="1" ht="14.25" customHeight="1" thickBot="1" x14ac:dyDescent="0.3">
      <c r="A47" s="36" t="s">
        <v>24</v>
      </c>
      <c r="B47" s="306"/>
      <c r="C47" s="37">
        <f t="shared" ref="C47:K47" si="19">SUM(C38:C42)</f>
        <v>34750</v>
      </c>
      <c r="D47" s="37">
        <f t="shared" si="19"/>
        <v>9228</v>
      </c>
      <c r="E47" s="37">
        <f t="shared" si="19"/>
        <v>4280</v>
      </c>
      <c r="F47" s="37">
        <f t="shared" si="19"/>
        <v>12935</v>
      </c>
      <c r="G47" s="37">
        <f t="shared" si="19"/>
        <v>0</v>
      </c>
      <c r="H47" s="37">
        <f t="shared" si="19"/>
        <v>4820</v>
      </c>
      <c r="I47" s="37">
        <f t="shared" si="19"/>
        <v>5363</v>
      </c>
      <c r="J47" s="37">
        <f t="shared" si="19"/>
        <v>10181</v>
      </c>
      <c r="K47" s="41">
        <f t="shared" si="19"/>
        <v>81557</v>
      </c>
    </row>
    <row r="48" spans="1:12" s="62" customFormat="1" ht="15.75" customHeight="1" thickBot="1" x14ac:dyDescent="0.3">
      <c r="A48" s="36" t="s">
        <v>26</v>
      </c>
      <c r="B48" s="307"/>
      <c r="C48" s="43">
        <f t="shared" ref="C48:K48" si="20">AVERAGE(C38:C42)</f>
        <v>6950</v>
      </c>
      <c r="D48" s="43">
        <f t="shared" si="20"/>
        <v>1845.6</v>
      </c>
      <c r="E48" s="43">
        <f t="shared" si="20"/>
        <v>856</v>
      </c>
      <c r="F48" s="43">
        <f t="shared" si="20"/>
        <v>2587</v>
      </c>
      <c r="G48" s="43" t="e">
        <f t="shared" si="20"/>
        <v>#DIV/0!</v>
      </c>
      <c r="H48" s="43">
        <f t="shared" si="20"/>
        <v>964</v>
      </c>
      <c r="I48" s="43">
        <f t="shared" si="20"/>
        <v>1072.5999999999999</v>
      </c>
      <c r="J48" s="43">
        <f t="shared" si="20"/>
        <v>2036.2</v>
      </c>
      <c r="K48" s="48">
        <f t="shared" si="20"/>
        <v>16311.4</v>
      </c>
    </row>
    <row r="49" spans="1:11" s="62" customFormat="1" ht="14.25" thickBot="1" x14ac:dyDescent="0.3">
      <c r="A49" s="35" t="s">
        <v>3</v>
      </c>
      <c r="B49" s="221">
        <v>42240</v>
      </c>
      <c r="C49" s="20">
        <v>5858</v>
      </c>
      <c r="D49" s="217">
        <v>1634</v>
      </c>
      <c r="E49" s="14">
        <v>879</v>
      </c>
      <c r="F49" s="15">
        <v>2193</v>
      </c>
      <c r="G49" s="15"/>
      <c r="H49" s="14">
        <v>882</v>
      </c>
      <c r="I49" s="14">
        <v>1042</v>
      </c>
      <c r="J49" s="218">
        <v>2072</v>
      </c>
      <c r="K49" s="18">
        <f>SUM(C49:J49)</f>
        <v>14560</v>
      </c>
    </row>
    <row r="50" spans="1:11" s="62" customFormat="1" ht="14.25" thickBot="1" x14ac:dyDescent="0.3">
      <c r="A50" s="35" t="s">
        <v>4</v>
      </c>
      <c r="B50" s="221">
        <v>42241</v>
      </c>
      <c r="C50" s="18">
        <v>6240</v>
      </c>
      <c r="D50" s="194">
        <v>1838</v>
      </c>
      <c r="E50" s="14">
        <v>861</v>
      </c>
      <c r="F50" s="15">
        <v>2311</v>
      </c>
      <c r="G50" s="15"/>
      <c r="H50" s="14">
        <v>985</v>
      </c>
      <c r="I50" s="14">
        <v>1021</v>
      </c>
      <c r="J50" s="16">
        <v>2096</v>
      </c>
      <c r="K50" s="78">
        <f t="shared" ref="K50:K55" si="21">SUM(C50:J50)</f>
        <v>15352</v>
      </c>
    </row>
    <row r="51" spans="1:11" s="62" customFormat="1" ht="14.25" customHeight="1" thickBot="1" x14ac:dyDescent="0.3">
      <c r="A51" s="35" t="s">
        <v>5</v>
      </c>
      <c r="B51" s="221">
        <v>42242</v>
      </c>
      <c r="C51" s="18">
        <v>6660</v>
      </c>
      <c r="D51" s="194">
        <v>1891</v>
      </c>
      <c r="E51" s="14">
        <v>870</v>
      </c>
      <c r="F51" s="15">
        <v>2550</v>
      </c>
      <c r="G51" s="15"/>
      <c r="H51" s="14">
        <v>1016</v>
      </c>
      <c r="I51" s="14">
        <v>929</v>
      </c>
      <c r="J51" s="16">
        <v>2039</v>
      </c>
      <c r="K51" s="18">
        <f t="shared" si="21"/>
        <v>15955</v>
      </c>
    </row>
    <row r="52" spans="1:11" s="62" customFormat="1" ht="14.25" customHeight="1" thickBot="1" x14ac:dyDescent="0.3">
      <c r="A52" s="35" t="s">
        <v>6</v>
      </c>
      <c r="B52" s="221">
        <v>42243</v>
      </c>
      <c r="C52" s="25">
        <v>7018</v>
      </c>
      <c r="D52" s="194">
        <v>1693</v>
      </c>
      <c r="E52" s="14">
        <v>775</v>
      </c>
      <c r="F52" s="15">
        <v>2251</v>
      </c>
      <c r="G52" s="15"/>
      <c r="H52" s="14">
        <v>896</v>
      </c>
      <c r="I52" s="14">
        <v>958</v>
      </c>
      <c r="J52" s="16">
        <v>2224</v>
      </c>
      <c r="K52" s="20">
        <f t="shared" si="21"/>
        <v>15815</v>
      </c>
    </row>
    <row r="53" spans="1:11" s="62" customFormat="1" ht="14.25" customHeight="1" thickBot="1" x14ac:dyDescent="0.3">
      <c r="A53" s="35" t="s">
        <v>0</v>
      </c>
      <c r="B53" s="221">
        <v>42244</v>
      </c>
      <c r="C53" s="14">
        <v>6953</v>
      </c>
      <c r="D53" s="14">
        <v>1649</v>
      </c>
      <c r="E53" s="21">
        <v>782</v>
      </c>
      <c r="F53" s="15">
        <v>2369</v>
      </c>
      <c r="G53" s="15"/>
      <c r="H53" s="14">
        <v>747</v>
      </c>
      <c r="I53" s="14">
        <v>884</v>
      </c>
      <c r="J53" s="16">
        <v>1902</v>
      </c>
      <c r="K53" s="20">
        <f t="shared" si="21"/>
        <v>15286</v>
      </c>
    </row>
    <row r="54" spans="1:11" s="62" customFormat="1" ht="14.25" customHeight="1" outlineLevel="1" thickBot="1" x14ac:dyDescent="0.3">
      <c r="A54" s="206" t="s">
        <v>1</v>
      </c>
      <c r="B54" s="196">
        <v>42245</v>
      </c>
      <c r="C54" s="21">
        <v>3870</v>
      </c>
      <c r="D54" s="21"/>
      <c r="E54" s="21"/>
      <c r="F54" s="22"/>
      <c r="G54" s="22">
        <v>2079</v>
      </c>
      <c r="H54" s="21"/>
      <c r="I54" s="21"/>
      <c r="J54" s="23"/>
      <c r="K54" s="20">
        <f t="shared" si="21"/>
        <v>5949</v>
      </c>
    </row>
    <row r="55" spans="1:11" s="62" customFormat="1" ht="14.25" customHeight="1" outlineLevel="1" thickBot="1" x14ac:dyDescent="0.3">
      <c r="A55" s="206" t="s">
        <v>2</v>
      </c>
      <c r="B55" s="196">
        <v>42246</v>
      </c>
      <c r="C55" s="27">
        <v>2688</v>
      </c>
      <c r="D55" s="27"/>
      <c r="E55" s="27"/>
      <c r="F55" s="28"/>
      <c r="G55" s="28">
        <v>1415</v>
      </c>
      <c r="H55" s="27"/>
      <c r="I55" s="27"/>
      <c r="J55" s="29"/>
      <c r="K55" s="20">
        <f t="shared" si="21"/>
        <v>4103</v>
      </c>
    </row>
    <row r="56" spans="1:11" s="62" customFormat="1" ht="14.25" customHeight="1" outlineLevel="1" thickBot="1" x14ac:dyDescent="0.3">
      <c r="A56" s="134" t="s">
        <v>25</v>
      </c>
      <c r="B56" s="305" t="s">
        <v>32</v>
      </c>
      <c r="C56" s="143">
        <f>SUM(C49:C55)</f>
        <v>39287</v>
      </c>
      <c r="D56" s="143">
        <f t="shared" ref="D56:K56" si="22">SUM(D49:D55)</f>
        <v>8705</v>
      </c>
      <c r="E56" s="143">
        <f t="shared" si="22"/>
        <v>4167</v>
      </c>
      <c r="F56" s="143">
        <f t="shared" si="22"/>
        <v>11674</v>
      </c>
      <c r="G56" s="143">
        <f t="shared" si="22"/>
        <v>3494</v>
      </c>
      <c r="H56" s="143">
        <f t="shared" si="22"/>
        <v>4526</v>
      </c>
      <c r="I56" s="143">
        <f t="shared" si="22"/>
        <v>4834</v>
      </c>
      <c r="J56" s="143">
        <f t="shared" si="22"/>
        <v>10333</v>
      </c>
      <c r="K56" s="143">
        <f t="shared" si="22"/>
        <v>87020</v>
      </c>
    </row>
    <row r="57" spans="1:11" s="62" customFormat="1" ht="15.75" customHeight="1" outlineLevel="1" thickBot="1" x14ac:dyDescent="0.3">
      <c r="A57" s="135" t="s">
        <v>27</v>
      </c>
      <c r="B57" s="306"/>
      <c r="C57" s="136">
        <f t="shared" ref="C57" si="23">AVERAGE(C49:C55)</f>
        <v>5612.4285714285716</v>
      </c>
      <c r="D57" s="136">
        <f t="shared" ref="D57:K57" si="24">AVERAGE(D49:D55)</f>
        <v>1741</v>
      </c>
      <c r="E57" s="136">
        <f t="shared" si="24"/>
        <v>833.4</v>
      </c>
      <c r="F57" s="136">
        <f t="shared" si="24"/>
        <v>2334.8000000000002</v>
      </c>
      <c r="G57" s="136">
        <f t="shared" si="24"/>
        <v>1747</v>
      </c>
      <c r="H57" s="136">
        <f t="shared" si="24"/>
        <v>905.2</v>
      </c>
      <c r="I57" s="136">
        <f t="shared" si="24"/>
        <v>966.8</v>
      </c>
      <c r="J57" s="136">
        <f t="shared" si="24"/>
        <v>2066.6</v>
      </c>
      <c r="K57" s="136">
        <f t="shared" si="24"/>
        <v>12431.428571428571</v>
      </c>
    </row>
    <row r="58" spans="1:11" s="62" customFormat="1" ht="14.25" customHeight="1" thickBot="1" x14ac:dyDescent="0.3">
      <c r="A58" s="36" t="s">
        <v>24</v>
      </c>
      <c r="B58" s="306"/>
      <c r="C58" s="37">
        <f t="shared" ref="C58" si="25">SUM(C49:C53)</f>
        <v>32729</v>
      </c>
      <c r="D58" s="37">
        <f t="shared" ref="D58:K58" si="26">SUM(D49:D53)</f>
        <v>8705</v>
      </c>
      <c r="E58" s="37">
        <f t="shared" si="26"/>
        <v>4167</v>
      </c>
      <c r="F58" s="37">
        <f t="shared" si="26"/>
        <v>11674</v>
      </c>
      <c r="G58" s="37">
        <f t="shared" si="26"/>
        <v>0</v>
      </c>
      <c r="H58" s="37">
        <f t="shared" si="26"/>
        <v>4526</v>
      </c>
      <c r="I58" s="37">
        <f t="shared" si="26"/>
        <v>4834</v>
      </c>
      <c r="J58" s="37">
        <f t="shared" si="26"/>
        <v>10333</v>
      </c>
      <c r="K58" s="37">
        <f t="shared" si="26"/>
        <v>76968</v>
      </c>
    </row>
    <row r="59" spans="1:11" s="62" customFormat="1" ht="15.75" customHeight="1" thickBot="1" x14ac:dyDescent="0.3">
      <c r="A59" s="36" t="s">
        <v>26</v>
      </c>
      <c r="B59" s="307"/>
      <c r="C59" s="43">
        <f t="shared" ref="C59" si="27">AVERAGE(C49:C53)</f>
        <v>6545.8</v>
      </c>
      <c r="D59" s="43">
        <f t="shared" ref="D59:K59" si="28">AVERAGE(D49:D53)</f>
        <v>1741</v>
      </c>
      <c r="E59" s="43">
        <f t="shared" si="28"/>
        <v>833.4</v>
      </c>
      <c r="F59" s="43">
        <f t="shared" si="28"/>
        <v>2334.8000000000002</v>
      </c>
      <c r="G59" s="43" t="e">
        <f t="shared" si="28"/>
        <v>#DIV/0!</v>
      </c>
      <c r="H59" s="43">
        <f t="shared" si="28"/>
        <v>905.2</v>
      </c>
      <c r="I59" s="43">
        <f t="shared" si="28"/>
        <v>966.8</v>
      </c>
      <c r="J59" s="43">
        <f t="shared" si="28"/>
        <v>2066.6</v>
      </c>
      <c r="K59" s="43">
        <f t="shared" si="28"/>
        <v>15393.6</v>
      </c>
    </row>
    <row r="60" spans="1:11" s="62" customFormat="1" ht="14.25" thickBot="1" x14ac:dyDescent="0.3">
      <c r="A60" s="206" t="s">
        <v>3</v>
      </c>
      <c r="B60" s="171">
        <v>42247</v>
      </c>
      <c r="C60" s="14">
        <v>6204</v>
      </c>
      <c r="D60" s="14">
        <v>1614</v>
      </c>
      <c r="E60" s="14">
        <v>836</v>
      </c>
      <c r="F60" s="15">
        <v>2059</v>
      </c>
      <c r="G60" s="15"/>
      <c r="H60" s="14">
        <v>895</v>
      </c>
      <c r="I60" s="14">
        <v>1049</v>
      </c>
      <c r="J60" s="16">
        <v>2087</v>
      </c>
      <c r="K60" s="20">
        <f>SUM(C60:J60)</f>
        <v>14744</v>
      </c>
    </row>
    <row r="61" spans="1:11" s="62" customFormat="1" ht="14.25" hidden="1" thickBot="1" x14ac:dyDescent="0.3">
      <c r="A61" s="206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6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customHeight="1" outlineLevel="1" thickBot="1" x14ac:dyDescent="0.3">
      <c r="A67" s="134" t="s">
        <v>25</v>
      </c>
      <c r="B67" s="305" t="s">
        <v>37</v>
      </c>
      <c r="C67" s="143">
        <f>SUM(C60:C66)</f>
        <v>6204</v>
      </c>
      <c r="D67" s="143">
        <f t="shared" ref="D67:K67" si="29">SUM(D60:D66)</f>
        <v>1614</v>
      </c>
      <c r="E67" s="143">
        <f t="shared" si="29"/>
        <v>836</v>
      </c>
      <c r="F67" s="143">
        <f t="shared" si="29"/>
        <v>2059</v>
      </c>
      <c r="G67" s="143">
        <f t="shared" si="29"/>
        <v>0</v>
      </c>
      <c r="H67" s="143">
        <f t="shared" si="29"/>
        <v>895</v>
      </c>
      <c r="I67" s="143">
        <f t="shared" si="29"/>
        <v>1049</v>
      </c>
      <c r="J67" s="143">
        <f t="shared" si="29"/>
        <v>2087</v>
      </c>
      <c r="K67" s="143">
        <f t="shared" si="29"/>
        <v>14744</v>
      </c>
    </row>
    <row r="68" spans="1:15" s="62" customFormat="1" ht="15.75" customHeight="1" outlineLevel="1" thickBot="1" x14ac:dyDescent="0.3">
      <c r="A68" s="135" t="s">
        <v>27</v>
      </c>
      <c r="B68" s="306"/>
      <c r="C68" s="136">
        <f>AVERAGE(C60:C66)</f>
        <v>6204</v>
      </c>
      <c r="D68" s="136">
        <f t="shared" ref="D68:K68" si="30">AVERAGE(D60:D66)</f>
        <v>1614</v>
      </c>
      <c r="E68" s="136">
        <f t="shared" si="30"/>
        <v>836</v>
      </c>
      <c r="F68" s="136">
        <f t="shared" si="30"/>
        <v>2059</v>
      </c>
      <c r="G68" s="136" t="e">
        <f t="shared" si="30"/>
        <v>#DIV/0!</v>
      </c>
      <c r="H68" s="136">
        <f t="shared" si="30"/>
        <v>895</v>
      </c>
      <c r="I68" s="136">
        <f t="shared" si="30"/>
        <v>1049</v>
      </c>
      <c r="J68" s="136">
        <f t="shared" si="30"/>
        <v>2087</v>
      </c>
      <c r="K68" s="136">
        <f t="shared" si="30"/>
        <v>14744</v>
      </c>
    </row>
    <row r="69" spans="1:15" s="62" customFormat="1" ht="14.25" customHeight="1" thickBot="1" x14ac:dyDescent="0.3">
      <c r="A69" s="36" t="s">
        <v>24</v>
      </c>
      <c r="B69" s="306"/>
      <c r="C69" s="37">
        <f>SUM(C60:C64)</f>
        <v>6204</v>
      </c>
      <c r="D69" s="37">
        <f t="shared" ref="D69:K69" si="31">SUM(D60:D64)</f>
        <v>1614</v>
      </c>
      <c r="E69" s="37">
        <f t="shared" si="31"/>
        <v>836</v>
      </c>
      <c r="F69" s="37">
        <f t="shared" si="31"/>
        <v>2059</v>
      </c>
      <c r="G69" s="37">
        <f t="shared" si="31"/>
        <v>0</v>
      </c>
      <c r="H69" s="37">
        <f t="shared" si="31"/>
        <v>895</v>
      </c>
      <c r="I69" s="37">
        <f t="shared" si="31"/>
        <v>1049</v>
      </c>
      <c r="J69" s="37">
        <f t="shared" si="31"/>
        <v>2087</v>
      </c>
      <c r="K69" s="37">
        <f t="shared" si="31"/>
        <v>14744</v>
      </c>
    </row>
    <row r="70" spans="1:15" s="62" customFormat="1" ht="15.75" customHeight="1" thickBot="1" x14ac:dyDescent="0.3">
      <c r="A70" s="36" t="s">
        <v>26</v>
      </c>
      <c r="B70" s="307"/>
      <c r="C70" s="43">
        <f>AVERAGE(C60:C64)</f>
        <v>6204</v>
      </c>
      <c r="D70" s="43">
        <f t="shared" ref="D70:K70" si="32">AVERAGE(D60:D64)</f>
        <v>1614</v>
      </c>
      <c r="E70" s="43">
        <f t="shared" si="32"/>
        <v>836</v>
      </c>
      <c r="F70" s="43">
        <f t="shared" si="32"/>
        <v>2059</v>
      </c>
      <c r="G70" s="43" t="e">
        <f t="shared" si="32"/>
        <v>#DIV/0!</v>
      </c>
      <c r="H70" s="43">
        <f t="shared" si="32"/>
        <v>895</v>
      </c>
      <c r="I70" s="43">
        <f t="shared" si="32"/>
        <v>1049</v>
      </c>
      <c r="J70" s="43">
        <f t="shared" si="32"/>
        <v>2087</v>
      </c>
      <c r="K70" s="43">
        <f t="shared" si="32"/>
        <v>14744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12" t="s">
        <v>69</v>
      </c>
      <c r="G72" s="334"/>
      <c r="H72" s="33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252620</v>
      </c>
      <c r="C73" s="82">
        <f>SUM(H58:H58, H47:H47, H36:H36, H25:H25, H14:H14, H69:H69)</f>
        <v>20556</v>
      </c>
      <c r="D73" s="82">
        <f>SUM(I58:J58, I47:J47, I36:J36, I25:J25, I14:J14, I69:J69)</f>
        <v>66477</v>
      </c>
      <c r="E73" s="80"/>
      <c r="F73" s="310" t="s">
        <v>34</v>
      </c>
      <c r="G73" s="311"/>
      <c r="H73" s="127">
        <f>SUM(K14, K25, K36, K47, K58, K69)</f>
        <v>339653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310873</v>
      </c>
      <c r="C74" s="50">
        <f>SUM(H56:H56, H45:H45, H34:H34, H23:H23, H12:H12, H67:H67 )</f>
        <v>20556</v>
      </c>
      <c r="D74" s="50">
        <f>SUM(I56:J56, I45:J45, I34:J34, I23:J23, I12:J12, I67:J67)</f>
        <v>66477</v>
      </c>
      <c r="E74" s="80"/>
      <c r="F74" s="310" t="s">
        <v>33</v>
      </c>
      <c r="G74" s="311"/>
      <c r="H74" s="128">
        <f>SUM(K56, K45, K34, K23, K12, K67)</f>
        <v>397906</v>
      </c>
      <c r="I74" s="80"/>
      <c r="J74" s="80"/>
      <c r="K74" s="80"/>
      <c r="L74" s="80"/>
    </row>
    <row r="75" spans="1:15" ht="30" customHeight="1" x14ac:dyDescent="0.25">
      <c r="F75" s="310" t="s">
        <v>26</v>
      </c>
      <c r="G75" s="311"/>
      <c r="H75" s="128">
        <f>AVERAGE(K14, K25, K36, K47, K58, K69)</f>
        <v>56608.833333333336</v>
      </c>
    </row>
    <row r="76" spans="1:15" ht="30" customHeight="1" x14ac:dyDescent="0.25">
      <c r="F76" s="310" t="s">
        <v>72</v>
      </c>
      <c r="G76" s="311"/>
      <c r="H76" s="127">
        <f>AVERAGE(K56, K45, K34, K23, K12, K67)</f>
        <v>66317.666666666672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0:K11 K51:K55 K60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0" sqref="H6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15" t="s">
        <v>10</v>
      </c>
      <c r="D1" s="319"/>
      <c r="E1" s="315" t="s">
        <v>16</v>
      </c>
      <c r="F1" s="308"/>
      <c r="G1" s="321" t="s">
        <v>23</v>
      </c>
    </row>
    <row r="2" spans="1:8" ht="15" customHeight="1" thickBot="1" x14ac:dyDescent="0.3">
      <c r="B2" s="178"/>
      <c r="C2" s="316"/>
      <c r="D2" s="320"/>
      <c r="E2" s="316"/>
      <c r="F2" s="309"/>
      <c r="G2" s="322"/>
    </row>
    <row r="3" spans="1:8" x14ac:dyDescent="0.25">
      <c r="A3" s="325" t="s">
        <v>61</v>
      </c>
      <c r="B3" s="327" t="s">
        <v>62</v>
      </c>
      <c r="C3" s="329" t="s">
        <v>50</v>
      </c>
      <c r="D3" s="346" t="s">
        <v>51</v>
      </c>
      <c r="E3" s="329" t="s">
        <v>64</v>
      </c>
      <c r="F3" s="323" t="s">
        <v>51</v>
      </c>
      <c r="G3" s="322"/>
    </row>
    <row r="4" spans="1:8" ht="14.25" thickBot="1" x14ac:dyDescent="0.3">
      <c r="A4" s="326"/>
      <c r="B4" s="328"/>
      <c r="C4" s="326"/>
      <c r="D4" s="347"/>
      <c r="E4" s="326"/>
      <c r="F4" s="324"/>
      <c r="G4" s="322"/>
    </row>
    <row r="5" spans="1:8" s="61" customFormat="1" ht="14.25" hidden="1" thickBot="1" x14ac:dyDescent="0.3">
      <c r="A5" s="209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09"/>
      <c r="B6" s="164"/>
      <c r="C6" s="14"/>
      <c r="D6" s="83"/>
      <c r="E6" s="21"/>
      <c r="F6" s="22"/>
      <c r="G6" s="20"/>
    </row>
    <row r="7" spans="1:8" s="61" customFormat="1" ht="14.25" hidden="1" thickBot="1" x14ac:dyDescent="0.3">
      <c r="A7" s="206"/>
      <c r="B7" s="164"/>
      <c r="C7" s="14"/>
      <c r="D7" s="83"/>
      <c r="E7" s="21"/>
      <c r="F7" s="22"/>
      <c r="G7" s="20"/>
    </row>
    <row r="8" spans="1:8" s="61" customFormat="1" ht="14.25" hidden="1" thickBot="1" x14ac:dyDescent="0.3">
      <c r="A8" s="206"/>
      <c r="B8" s="164"/>
      <c r="C8" s="14"/>
      <c r="D8" s="83"/>
      <c r="E8" s="21"/>
      <c r="F8" s="22"/>
      <c r="G8" s="20"/>
      <c r="H8" s="207"/>
    </row>
    <row r="9" spans="1:8" s="61" customFormat="1" ht="14.25" hidden="1" thickBot="1" x14ac:dyDescent="0.3">
      <c r="A9" s="35"/>
      <c r="B9" s="164"/>
      <c r="C9" s="14"/>
      <c r="D9" s="83"/>
      <c r="E9" s="21"/>
      <c r="F9" s="22"/>
      <c r="G9" s="20"/>
      <c r="H9" s="207"/>
    </row>
    <row r="10" spans="1:8" s="61" customFormat="1" ht="14.25" outlineLevel="1" thickBot="1" x14ac:dyDescent="0.3">
      <c r="A10" s="206" t="s">
        <v>1</v>
      </c>
      <c r="B10" s="164">
        <v>42217</v>
      </c>
      <c r="C10" s="21"/>
      <c r="D10" s="84">
        <v>1626</v>
      </c>
      <c r="E10" s="21"/>
      <c r="F10" s="22">
        <v>1659</v>
      </c>
      <c r="G10" s="20">
        <f t="shared" ref="G10" si="0">SUM(C10:F10)</f>
        <v>3285</v>
      </c>
      <c r="H10" s="207"/>
    </row>
    <row r="11" spans="1:8" s="61" customFormat="1" ht="14.25" outlineLevel="1" thickBot="1" x14ac:dyDescent="0.3">
      <c r="A11" s="35" t="s">
        <v>2</v>
      </c>
      <c r="B11" s="164">
        <v>42218</v>
      </c>
      <c r="C11" s="27"/>
      <c r="D11" s="85">
        <v>1617</v>
      </c>
      <c r="E11" s="27"/>
      <c r="F11" s="28">
        <v>1601</v>
      </c>
      <c r="G11" s="20">
        <f t="shared" ref="G11" si="1">SUM(C11:F11)</f>
        <v>3218</v>
      </c>
      <c r="H11" s="207"/>
    </row>
    <row r="12" spans="1:8" s="62" customFormat="1" ht="14.25" customHeight="1" outlineLevel="1" thickBot="1" x14ac:dyDescent="0.3">
      <c r="A12" s="134" t="s">
        <v>25</v>
      </c>
      <c r="B12" s="305" t="s">
        <v>28</v>
      </c>
      <c r="C12" s="143">
        <f>SUM(C5:C11)</f>
        <v>0</v>
      </c>
      <c r="D12" s="151">
        <f>SUM(D5:D11)</f>
        <v>3243</v>
      </c>
      <c r="E12" s="143">
        <f>SUM(E5:E11)</f>
        <v>0</v>
      </c>
      <c r="F12" s="143">
        <f>SUM(F5:F11)</f>
        <v>3260</v>
      </c>
      <c r="G12" s="147">
        <f>SUM(G5:G11)</f>
        <v>6503</v>
      </c>
    </row>
    <row r="13" spans="1:8" s="62" customFormat="1" ht="15.75" customHeight="1" outlineLevel="1" thickBot="1" x14ac:dyDescent="0.3">
      <c r="A13" s="135" t="s">
        <v>27</v>
      </c>
      <c r="B13" s="306"/>
      <c r="C13" s="136" t="e">
        <f>AVERAGE(C5:C11)</f>
        <v>#DIV/0!</v>
      </c>
      <c r="D13" s="152">
        <f>AVERAGE(D5:D11)</f>
        <v>1621.5</v>
      </c>
      <c r="E13" s="136" t="e">
        <f>AVERAGE(E5:E11)</f>
        <v>#DIV/0!</v>
      </c>
      <c r="F13" s="136">
        <f>AVERAGE(F5:F11)</f>
        <v>1630</v>
      </c>
      <c r="G13" s="142">
        <f>AVERAGE(G5:G11)</f>
        <v>3251.5</v>
      </c>
    </row>
    <row r="14" spans="1:8" s="62" customFormat="1" ht="14.25" customHeight="1" thickBot="1" x14ac:dyDescent="0.3">
      <c r="A14" s="36" t="s">
        <v>24</v>
      </c>
      <c r="B14" s="306"/>
      <c r="C14" s="37">
        <f>SUM(C5:C9)</f>
        <v>0</v>
      </c>
      <c r="D14" s="37">
        <f>SUM(D5:D9)</f>
        <v>0</v>
      </c>
      <c r="E14" s="37">
        <f t="shared" ref="E14:F14" si="2">SUM(E5:E9)</f>
        <v>0</v>
      </c>
      <c r="F14" s="37">
        <f t="shared" si="2"/>
        <v>0</v>
      </c>
      <c r="G14" s="37">
        <f>SUM(G5:G9)</f>
        <v>0</v>
      </c>
    </row>
    <row r="15" spans="1:8" s="62" customFormat="1" ht="15.75" customHeight="1" thickBot="1" x14ac:dyDescent="0.3">
      <c r="A15" s="36" t="s">
        <v>26</v>
      </c>
      <c r="B15" s="306"/>
      <c r="C15" s="43" t="e">
        <f>AVERAGE(C5:C9)</f>
        <v>#DIV/0!</v>
      </c>
      <c r="D15" s="43" t="e">
        <f>AVERAGE(D5:D9)</f>
        <v>#DIV/0!</v>
      </c>
      <c r="E15" s="43" t="e">
        <f t="shared" ref="E15:F15" si="3">AVERAGE(E5:E9)</f>
        <v>#DIV/0!</v>
      </c>
      <c r="F15" s="43" t="e">
        <f t="shared" si="3"/>
        <v>#DIV/0!</v>
      </c>
      <c r="G15" s="43" t="e">
        <f>AVERAGE(G5:G9)</f>
        <v>#DIV/0!</v>
      </c>
    </row>
    <row r="16" spans="1:8" s="62" customFormat="1" ht="14.25" thickBot="1" x14ac:dyDescent="0.3">
      <c r="A16" s="35" t="s">
        <v>3</v>
      </c>
      <c r="B16" s="165">
        <v>42219</v>
      </c>
      <c r="C16" s="14">
        <v>1301</v>
      </c>
      <c r="D16" s="83">
        <v>1171</v>
      </c>
      <c r="E16" s="14">
        <v>807</v>
      </c>
      <c r="F16" s="15">
        <v>957</v>
      </c>
      <c r="G16" s="18">
        <f>SUM(C16:F16)</f>
        <v>4236</v>
      </c>
    </row>
    <row r="17" spans="1:8" s="62" customFormat="1" ht="14.25" thickBot="1" x14ac:dyDescent="0.3">
      <c r="A17" s="35" t="s">
        <v>4</v>
      </c>
      <c r="B17" s="214">
        <v>42220</v>
      </c>
      <c r="C17" s="14">
        <v>1315</v>
      </c>
      <c r="D17" s="83">
        <v>1145</v>
      </c>
      <c r="E17" s="21">
        <v>951</v>
      </c>
      <c r="F17" s="22">
        <v>1019</v>
      </c>
      <c r="G17" s="20">
        <f t="shared" ref="G17:G22" si="4">SUM(C17:F17)</f>
        <v>4430</v>
      </c>
    </row>
    <row r="18" spans="1:8" s="62" customFormat="1" ht="14.25" thickBot="1" x14ac:dyDescent="0.3">
      <c r="A18" s="35" t="s">
        <v>5</v>
      </c>
      <c r="B18" s="166">
        <v>42221</v>
      </c>
      <c r="C18" s="14">
        <v>1445</v>
      </c>
      <c r="D18" s="83">
        <v>1085</v>
      </c>
      <c r="E18" s="21">
        <v>994</v>
      </c>
      <c r="F18" s="22">
        <v>946</v>
      </c>
      <c r="G18" s="20">
        <f t="shared" si="4"/>
        <v>4470</v>
      </c>
    </row>
    <row r="19" spans="1:8" s="62" customFormat="1" ht="14.25" thickBot="1" x14ac:dyDescent="0.3">
      <c r="A19" s="35" t="s">
        <v>6</v>
      </c>
      <c r="B19" s="166">
        <v>42222</v>
      </c>
      <c r="C19" s="14">
        <v>1331</v>
      </c>
      <c r="D19" s="83">
        <v>1047</v>
      </c>
      <c r="E19" s="21">
        <v>862</v>
      </c>
      <c r="F19" s="22">
        <v>1175</v>
      </c>
      <c r="G19" s="20">
        <f t="shared" si="4"/>
        <v>4415</v>
      </c>
    </row>
    <row r="20" spans="1:8" s="62" customFormat="1" ht="14.25" thickBot="1" x14ac:dyDescent="0.3">
      <c r="A20" s="35" t="s">
        <v>0</v>
      </c>
      <c r="B20" s="166">
        <v>42223</v>
      </c>
      <c r="C20" s="14">
        <v>901</v>
      </c>
      <c r="D20" s="83">
        <v>1211</v>
      </c>
      <c r="E20" s="21">
        <v>651</v>
      </c>
      <c r="F20" s="22">
        <v>1261</v>
      </c>
      <c r="G20" s="20">
        <f t="shared" si="4"/>
        <v>4024</v>
      </c>
    </row>
    <row r="21" spans="1:8" s="62" customFormat="1" ht="14.25" outlineLevel="1" thickBot="1" x14ac:dyDescent="0.3">
      <c r="A21" s="35" t="s">
        <v>1</v>
      </c>
      <c r="B21" s="166">
        <v>42224</v>
      </c>
      <c r="C21" s="21"/>
      <c r="D21" s="84">
        <v>1347</v>
      </c>
      <c r="E21" s="21"/>
      <c r="F21" s="22">
        <v>1401</v>
      </c>
      <c r="G21" s="20">
        <f t="shared" si="4"/>
        <v>2748</v>
      </c>
      <c r="H21" s="210"/>
    </row>
    <row r="22" spans="1:8" s="62" customFormat="1" ht="14.25" outlineLevel="1" thickBot="1" x14ac:dyDescent="0.3">
      <c r="A22" s="35" t="s">
        <v>2</v>
      </c>
      <c r="B22" s="167">
        <v>42225</v>
      </c>
      <c r="C22" s="27"/>
      <c r="D22" s="85">
        <v>1367</v>
      </c>
      <c r="E22" s="27"/>
      <c r="F22" s="28">
        <v>1572</v>
      </c>
      <c r="G22" s="86">
        <f t="shared" si="4"/>
        <v>2939</v>
      </c>
    </row>
    <row r="23" spans="1:8" s="62" customFormat="1" ht="14.25" customHeight="1" outlineLevel="1" thickBot="1" x14ac:dyDescent="0.3">
      <c r="A23" s="134" t="s">
        <v>25</v>
      </c>
      <c r="B23" s="306" t="s">
        <v>29</v>
      </c>
      <c r="C23" s="143">
        <f>SUM(C16:C22)</f>
        <v>6293</v>
      </c>
      <c r="D23" s="143">
        <f t="shared" ref="D23:G23" si="5">SUM(D16:D22)</f>
        <v>8373</v>
      </c>
      <c r="E23" s="143">
        <f t="shared" si="5"/>
        <v>4265</v>
      </c>
      <c r="F23" s="143">
        <f t="shared" si="5"/>
        <v>8331</v>
      </c>
      <c r="G23" s="143">
        <f t="shared" si="5"/>
        <v>27262</v>
      </c>
    </row>
    <row r="24" spans="1:8" s="62" customFormat="1" ht="15.75" customHeight="1" outlineLevel="1" thickBot="1" x14ac:dyDescent="0.3">
      <c r="A24" s="135" t="s">
        <v>27</v>
      </c>
      <c r="B24" s="306"/>
      <c r="C24" s="136">
        <f>AVERAGE(C16:C22)</f>
        <v>1258.5999999999999</v>
      </c>
      <c r="D24" s="136">
        <f t="shared" ref="D24:G24" si="6">AVERAGE(D16:D22)</f>
        <v>1196.1428571428571</v>
      </c>
      <c r="E24" s="136">
        <f t="shared" si="6"/>
        <v>853</v>
      </c>
      <c r="F24" s="136">
        <f t="shared" si="6"/>
        <v>1190.1428571428571</v>
      </c>
      <c r="G24" s="136">
        <f t="shared" si="6"/>
        <v>3894.5714285714284</v>
      </c>
    </row>
    <row r="25" spans="1:8" s="62" customFormat="1" ht="14.25" customHeight="1" thickBot="1" x14ac:dyDescent="0.3">
      <c r="A25" s="36" t="s">
        <v>24</v>
      </c>
      <c r="B25" s="306"/>
      <c r="C25" s="37">
        <f>SUM(C16:C20)</f>
        <v>6293</v>
      </c>
      <c r="D25" s="37">
        <f t="shared" ref="D25:G25" si="7">SUM(D16:D20)</f>
        <v>5659</v>
      </c>
      <c r="E25" s="37">
        <f>SUM(E16:E20)</f>
        <v>4265</v>
      </c>
      <c r="F25" s="37">
        <f t="shared" si="7"/>
        <v>5358</v>
      </c>
      <c r="G25" s="37">
        <f t="shared" si="7"/>
        <v>21575</v>
      </c>
    </row>
    <row r="26" spans="1:8" s="62" customFormat="1" ht="15.75" customHeight="1" thickBot="1" x14ac:dyDescent="0.3">
      <c r="A26" s="36" t="s">
        <v>26</v>
      </c>
      <c r="B26" s="307"/>
      <c r="C26" s="43">
        <f>AVERAGE(C16:C20)</f>
        <v>1258.5999999999999</v>
      </c>
      <c r="D26" s="43">
        <f t="shared" ref="D26:G26" si="8">AVERAGE(D16:D20)</f>
        <v>1131.8</v>
      </c>
      <c r="E26" s="43">
        <f t="shared" si="8"/>
        <v>853</v>
      </c>
      <c r="F26" s="43">
        <f t="shared" si="8"/>
        <v>1071.5999999999999</v>
      </c>
      <c r="G26" s="43">
        <f t="shared" si="8"/>
        <v>4315</v>
      </c>
    </row>
    <row r="27" spans="1:8" s="62" customFormat="1" ht="14.25" thickBot="1" x14ac:dyDescent="0.3">
      <c r="A27" s="35" t="s">
        <v>3</v>
      </c>
      <c r="B27" s="205">
        <v>42226</v>
      </c>
      <c r="C27" s="14">
        <v>1231</v>
      </c>
      <c r="D27" s="83">
        <v>1262</v>
      </c>
      <c r="E27" s="14">
        <v>795</v>
      </c>
      <c r="F27" s="15">
        <v>1022</v>
      </c>
      <c r="G27" s="18">
        <f>SUM(C27:F27)</f>
        <v>4310</v>
      </c>
    </row>
    <row r="28" spans="1:8" s="62" customFormat="1" ht="14.25" thickBot="1" x14ac:dyDescent="0.3">
      <c r="A28" s="35" t="s">
        <v>4</v>
      </c>
      <c r="B28" s="169">
        <v>42227</v>
      </c>
      <c r="C28" s="14">
        <v>1094</v>
      </c>
      <c r="D28" s="83">
        <v>936</v>
      </c>
      <c r="E28" s="21">
        <v>676</v>
      </c>
      <c r="F28" s="22">
        <v>943</v>
      </c>
      <c r="G28" s="20">
        <f t="shared" ref="G28:G33" si="9">SUM(C28:F28)</f>
        <v>3649</v>
      </c>
    </row>
    <row r="29" spans="1:8" s="62" customFormat="1" ht="14.25" thickBot="1" x14ac:dyDescent="0.3">
      <c r="A29" s="35" t="s">
        <v>5</v>
      </c>
      <c r="B29" s="169">
        <v>42228</v>
      </c>
      <c r="C29" s="14">
        <v>1280</v>
      </c>
      <c r="D29" s="83">
        <v>946</v>
      </c>
      <c r="E29" s="21">
        <v>885</v>
      </c>
      <c r="F29" s="22">
        <v>959</v>
      </c>
      <c r="G29" s="20">
        <f t="shared" si="9"/>
        <v>4070</v>
      </c>
    </row>
    <row r="30" spans="1:8" s="62" customFormat="1" ht="14.25" thickBot="1" x14ac:dyDescent="0.3">
      <c r="A30" s="35" t="s">
        <v>6</v>
      </c>
      <c r="B30" s="169">
        <v>42229</v>
      </c>
      <c r="C30" s="14">
        <v>1132</v>
      </c>
      <c r="D30" s="83">
        <v>1125</v>
      </c>
      <c r="E30" s="21">
        <v>932</v>
      </c>
      <c r="F30" s="22">
        <v>1206</v>
      </c>
      <c r="G30" s="20">
        <f t="shared" si="9"/>
        <v>4395</v>
      </c>
    </row>
    <row r="31" spans="1:8" s="62" customFormat="1" ht="14.25" thickBot="1" x14ac:dyDescent="0.3">
      <c r="A31" s="35" t="s">
        <v>0</v>
      </c>
      <c r="B31" s="169">
        <v>42230</v>
      </c>
      <c r="C31" s="14">
        <v>1034</v>
      </c>
      <c r="D31" s="83">
        <v>1183</v>
      </c>
      <c r="E31" s="21">
        <v>866</v>
      </c>
      <c r="F31" s="22">
        <v>1039</v>
      </c>
      <c r="G31" s="20">
        <f t="shared" si="9"/>
        <v>4122</v>
      </c>
    </row>
    <row r="32" spans="1:8" s="62" customFormat="1" ht="14.25" outlineLevel="1" thickBot="1" x14ac:dyDescent="0.3">
      <c r="A32" s="35" t="s">
        <v>1</v>
      </c>
      <c r="B32" s="169">
        <v>42231</v>
      </c>
      <c r="C32" s="21"/>
      <c r="D32" s="84">
        <v>1648</v>
      </c>
      <c r="E32" s="21"/>
      <c r="F32" s="22">
        <v>1402</v>
      </c>
      <c r="G32" s="20">
        <f t="shared" si="9"/>
        <v>3050</v>
      </c>
    </row>
    <row r="33" spans="1:8" s="62" customFormat="1" ht="14.25" outlineLevel="1" thickBot="1" x14ac:dyDescent="0.3">
      <c r="A33" s="35" t="s">
        <v>2</v>
      </c>
      <c r="B33" s="169">
        <v>42232</v>
      </c>
      <c r="C33" s="27"/>
      <c r="D33" s="85">
        <v>1417</v>
      </c>
      <c r="E33" s="27"/>
      <c r="F33" s="28">
        <v>1546</v>
      </c>
      <c r="G33" s="86">
        <f t="shared" si="9"/>
        <v>2963</v>
      </c>
      <c r="H33" s="210"/>
    </row>
    <row r="34" spans="1:8" s="62" customFormat="1" ht="14.25" customHeight="1" outlineLevel="1" thickBot="1" x14ac:dyDescent="0.3">
      <c r="A34" s="134" t="s">
        <v>25</v>
      </c>
      <c r="B34" s="305" t="s">
        <v>30</v>
      </c>
      <c r="C34" s="143">
        <f>SUM(C27:C33)</f>
        <v>5771</v>
      </c>
      <c r="D34" s="143">
        <f t="shared" ref="D34:G34" si="10">SUM(D27:D33)</f>
        <v>8517</v>
      </c>
      <c r="E34" s="143">
        <f t="shared" si="10"/>
        <v>4154</v>
      </c>
      <c r="F34" s="143">
        <f t="shared" si="10"/>
        <v>8117</v>
      </c>
      <c r="G34" s="143">
        <f t="shared" si="10"/>
        <v>26559</v>
      </c>
    </row>
    <row r="35" spans="1:8" s="62" customFormat="1" ht="15.75" customHeight="1" outlineLevel="1" thickBot="1" x14ac:dyDescent="0.3">
      <c r="A35" s="135" t="s">
        <v>27</v>
      </c>
      <c r="B35" s="306"/>
      <c r="C35" s="136">
        <f>AVERAGE(C27:C33)</f>
        <v>1154.2</v>
      </c>
      <c r="D35" s="136">
        <f t="shared" ref="D35:G35" si="11">AVERAGE(D27:D33)</f>
        <v>1216.7142857142858</v>
      </c>
      <c r="E35" s="136">
        <f t="shared" si="11"/>
        <v>830.8</v>
      </c>
      <c r="F35" s="136">
        <f t="shared" si="11"/>
        <v>1159.5714285714287</v>
      </c>
      <c r="G35" s="136">
        <f t="shared" si="11"/>
        <v>3794.1428571428573</v>
      </c>
    </row>
    <row r="36" spans="1:8" s="62" customFormat="1" ht="14.25" customHeight="1" thickBot="1" x14ac:dyDescent="0.3">
      <c r="A36" s="36" t="s">
        <v>24</v>
      </c>
      <c r="B36" s="306"/>
      <c r="C36" s="37">
        <f>SUM(C27:C31)</f>
        <v>5771</v>
      </c>
      <c r="D36" s="37">
        <f t="shared" ref="D36:G36" si="12">SUM(D27:D31)</f>
        <v>5452</v>
      </c>
      <c r="E36" s="37">
        <f t="shared" si="12"/>
        <v>4154</v>
      </c>
      <c r="F36" s="37">
        <f t="shared" si="12"/>
        <v>5169</v>
      </c>
      <c r="G36" s="37">
        <f t="shared" si="12"/>
        <v>20546</v>
      </c>
    </row>
    <row r="37" spans="1:8" s="62" customFormat="1" ht="15.75" customHeight="1" thickBot="1" x14ac:dyDescent="0.3">
      <c r="A37" s="36" t="s">
        <v>26</v>
      </c>
      <c r="B37" s="307"/>
      <c r="C37" s="43">
        <f>AVERAGE(C27:C31)</f>
        <v>1154.2</v>
      </c>
      <c r="D37" s="43">
        <f t="shared" ref="D37:G37" si="13">AVERAGE(D27:D31)</f>
        <v>1090.4000000000001</v>
      </c>
      <c r="E37" s="43">
        <f t="shared" si="13"/>
        <v>830.8</v>
      </c>
      <c r="F37" s="43">
        <f>AVERAGE(F27:F31)</f>
        <v>1033.8</v>
      </c>
      <c r="G37" s="43">
        <f t="shared" si="13"/>
        <v>4109.2</v>
      </c>
    </row>
    <row r="38" spans="1:8" s="62" customFormat="1" ht="15.75" customHeight="1" thickBot="1" x14ac:dyDescent="0.3">
      <c r="A38" s="35" t="s">
        <v>3</v>
      </c>
      <c r="B38" s="168">
        <v>42233</v>
      </c>
      <c r="C38" s="14">
        <v>1264</v>
      </c>
      <c r="D38" s="14">
        <v>1231</v>
      </c>
      <c r="E38" s="14">
        <v>728</v>
      </c>
      <c r="F38" s="15">
        <v>936</v>
      </c>
      <c r="G38" s="18">
        <f t="shared" ref="G38:G44" si="14">SUM(C38:F38)</f>
        <v>4159</v>
      </c>
      <c r="H38" s="210"/>
    </row>
    <row r="39" spans="1:8" s="62" customFormat="1" ht="14.25" thickBot="1" x14ac:dyDescent="0.3">
      <c r="A39" s="35" t="s">
        <v>4</v>
      </c>
      <c r="B39" s="196">
        <v>42234</v>
      </c>
      <c r="C39" s="14">
        <v>1222</v>
      </c>
      <c r="D39" s="21">
        <v>1092</v>
      </c>
      <c r="E39" s="21">
        <v>782</v>
      </c>
      <c r="F39" s="22">
        <v>980</v>
      </c>
      <c r="G39" s="20">
        <f t="shared" si="14"/>
        <v>4076</v>
      </c>
      <c r="H39" s="210"/>
    </row>
    <row r="40" spans="1:8" s="62" customFormat="1" ht="14.25" thickBot="1" x14ac:dyDescent="0.3">
      <c r="A40" s="35" t="s">
        <v>5</v>
      </c>
      <c r="B40" s="196">
        <v>42235</v>
      </c>
      <c r="C40" s="14">
        <v>1215</v>
      </c>
      <c r="D40" s="21">
        <v>1033</v>
      </c>
      <c r="E40" s="21">
        <v>876</v>
      </c>
      <c r="F40" s="22">
        <v>1032</v>
      </c>
      <c r="G40" s="20">
        <f t="shared" si="14"/>
        <v>4156</v>
      </c>
      <c r="H40" s="210"/>
    </row>
    <row r="41" spans="1:8" s="62" customFormat="1" ht="14.25" thickBot="1" x14ac:dyDescent="0.3">
      <c r="A41" s="35" t="s">
        <v>6</v>
      </c>
      <c r="B41" s="196">
        <v>42236</v>
      </c>
      <c r="C41" s="14">
        <v>1093</v>
      </c>
      <c r="D41" s="21">
        <v>1053</v>
      </c>
      <c r="E41" s="21">
        <v>791</v>
      </c>
      <c r="F41" s="22">
        <v>882</v>
      </c>
      <c r="G41" s="20">
        <f t="shared" si="14"/>
        <v>3819</v>
      </c>
      <c r="H41" s="210"/>
    </row>
    <row r="42" spans="1:8" s="62" customFormat="1" ht="14.25" thickBot="1" x14ac:dyDescent="0.3">
      <c r="A42" s="35" t="s">
        <v>0</v>
      </c>
      <c r="B42" s="196">
        <v>42237</v>
      </c>
      <c r="C42" s="14">
        <v>784</v>
      </c>
      <c r="D42" s="21">
        <v>1066</v>
      </c>
      <c r="E42" s="21">
        <v>601</v>
      </c>
      <c r="F42" s="22">
        <v>899</v>
      </c>
      <c r="G42" s="20">
        <f t="shared" si="14"/>
        <v>3350</v>
      </c>
      <c r="H42" s="210"/>
    </row>
    <row r="43" spans="1:8" s="62" customFormat="1" ht="14.25" outlineLevel="1" thickBot="1" x14ac:dyDescent="0.3">
      <c r="A43" s="35" t="s">
        <v>1</v>
      </c>
      <c r="B43" s="196">
        <v>42238</v>
      </c>
      <c r="C43" s="21"/>
      <c r="D43" s="21">
        <v>1669</v>
      </c>
      <c r="E43" s="21"/>
      <c r="F43" s="22">
        <v>1206</v>
      </c>
      <c r="G43" s="20">
        <f t="shared" si="14"/>
        <v>2875</v>
      </c>
      <c r="H43" s="210"/>
    </row>
    <row r="44" spans="1:8" s="62" customFormat="1" ht="14.25" outlineLevel="1" thickBot="1" x14ac:dyDescent="0.3">
      <c r="A44" s="35" t="s">
        <v>2</v>
      </c>
      <c r="B44" s="170">
        <v>42239</v>
      </c>
      <c r="C44" s="27"/>
      <c r="D44" s="27">
        <v>708</v>
      </c>
      <c r="E44" s="27"/>
      <c r="F44" s="28">
        <v>1060</v>
      </c>
      <c r="G44" s="86">
        <f t="shared" si="14"/>
        <v>1768</v>
      </c>
      <c r="H44" s="210"/>
    </row>
    <row r="45" spans="1:8" s="62" customFormat="1" ht="14.25" customHeight="1" outlineLevel="1" thickBot="1" x14ac:dyDescent="0.3">
      <c r="A45" s="134" t="s">
        <v>25</v>
      </c>
      <c r="B45" s="305" t="s">
        <v>31</v>
      </c>
      <c r="C45" s="143">
        <f>SUM(C38:C44)</f>
        <v>5578</v>
      </c>
      <c r="D45" s="143">
        <f>SUM(D38:D44)</f>
        <v>7852</v>
      </c>
      <c r="E45" s="143">
        <f t="shared" ref="E45:G45" si="15">SUM(E38:E44)</f>
        <v>3778</v>
      </c>
      <c r="F45" s="143">
        <f>SUM(F38:F44)</f>
        <v>6995</v>
      </c>
      <c r="G45" s="143">
        <f t="shared" si="15"/>
        <v>24203</v>
      </c>
    </row>
    <row r="46" spans="1:8" s="62" customFormat="1" ht="15.75" customHeight="1" outlineLevel="1" thickBot="1" x14ac:dyDescent="0.3">
      <c r="A46" s="135" t="s">
        <v>27</v>
      </c>
      <c r="B46" s="306"/>
      <c r="C46" s="136">
        <f>AVERAGE(C38:C44)</f>
        <v>1115.5999999999999</v>
      </c>
      <c r="D46" s="136">
        <f t="shared" ref="D46:G46" si="16">AVERAGE(D38:D44)</f>
        <v>1121.7142857142858</v>
      </c>
      <c r="E46" s="136">
        <f t="shared" si="16"/>
        <v>755.6</v>
      </c>
      <c r="F46" s="136">
        <f>AVERAGE(F38:F44)</f>
        <v>999.28571428571433</v>
      </c>
      <c r="G46" s="136">
        <f t="shared" si="16"/>
        <v>3457.5714285714284</v>
      </c>
    </row>
    <row r="47" spans="1:8" s="62" customFormat="1" ht="14.25" customHeight="1" thickBot="1" x14ac:dyDescent="0.3">
      <c r="A47" s="36" t="s">
        <v>24</v>
      </c>
      <c r="B47" s="306"/>
      <c r="C47" s="37">
        <f>SUM(C38:C42)</f>
        <v>5578</v>
      </c>
      <c r="D47" s="37">
        <f t="shared" ref="D47:G47" si="17">SUM(D38:D42)</f>
        <v>5475</v>
      </c>
      <c r="E47" s="37">
        <f t="shared" si="17"/>
        <v>3778</v>
      </c>
      <c r="F47" s="37">
        <f>SUM(F38:F42)</f>
        <v>4729</v>
      </c>
      <c r="G47" s="37">
        <f t="shared" si="17"/>
        <v>19560</v>
      </c>
    </row>
    <row r="48" spans="1:8" s="62" customFormat="1" ht="15.75" customHeight="1" thickBot="1" x14ac:dyDescent="0.3">
      <c r="A48" s="36" t="s">
        <v>26</v>
      </c>
      <c r="B48" s="307"/>
      <c r="C48" s="43">
        <f>AVERAGE(C38:C42)</f>
        <v>1115.5999999999999</v>
      </c>
      <c r="D48" s="43">
        <f t="shared" ref="D48:G48" si="18">AVERAGE(D38:D42)</f>
        <v>1095</v>
      </c>
      <c r="E48" s="43">
        <f t="shared" si="18"/>
        <v>755.6</v>
      </c>
      <c r="F48" s="43">
        <f>AVERAGE(F38:F42)</f>
        <v>945.8</v>
      </c>
      <c r="G48" s="43">
        <f t="shared" si="18"/>
        <v>3912</v>
      </c>
    </row>
    <row r="49" spans="1:8" s="62" customFormat="1" ht="14.25" thickBot="1" x14ac:dyDescent="0.3">
      <c r="A49" s="35" t="s">
        <v>3</v>
      </c>
      <c r="B49" s="221">
        <v>42240</v>
      </c>
      <c r="C49" s="67">
        <v>1048</v>
      </c>
      <c r="D49" s="157">
        <v>1036</v>
      </c>
      <c r="E49" s="70">
        <v>718</v>
      </c>
      <c r="F49" s="68">
        <v>1078</v>
      </c>
      <c r="G49" s="20">
        <f>SUM(C49:F49)</f>
        <v>3880</v>
      </c>
      <c r="H49" s="210"/>
    </row>
    <row r="50" spans="1:8" s="62" customFormat="1" ht="14.25" thickBot="1" x14ac:dyDescent="0.3">
      <c r="A50" s="35" t="s">
        <v>4</v>
      </c>
      <c r="B50" s="221">
        <v>42241</v>
      </c>
      <c r="C50" s="14">
        <v>988</v>
      </c>
      <c r="D50" s="83">
        <v>1137</v>
      </c>
      <c r="E50" s="17">
        <v>716</v>
      </c>
      <c r="F50" s="22">
        <v>840</v>
      </c>
      <c r="G50" s="20">
        <f t="shared" ref="G50:G55" si="19">SUM(C50:F50)</f>
        <v>3681</v>
      </c>
      <c r="H50" s="210"/>
    </row>
    <row r="51" spans="1:8" s="62" customFormat="1" ht="14.25" thickBot="1" x14ac:dyDescent="0.3">
      <c r="A51" s="35" t="s">
        <v>5</v>
      </c>
      <c r="B51" s="221">
        <v>42242</v>
      </c>
      <c r="C51" s="14">
        <v>1132</v>
      </c>
      <c r="D51" s="83">
        <v>1115</v>
      </c>
      <c r="E51" s="17">
        <v>864</v>
      </c>
      <c r="F51" s="22">
        <v>1070</v>
      </c>
      <c r="G51" s="20">
        <f>SUM(C51:F51)</f>
        <v>4181</v>
      </c>
      <c r="H51" s="210"/>
    </row>
    <row r="52" spans="1:8" s="62" customFormat="1" ht="14.25" thickBot="1" x14ac:dyDescent="0.3">
      <c r="A52" s="35" t="s">
        <v>6</v>
      </c>
      <c r="B52" s="221">
        <v>42243</v>
      </c>
      <c r="C52" s="14">
        <v>1105</v>
      </c>
      <c r="D52" s="83">
        <v>1053</v>
      </c>
      <c r="E52" s="17">
        <v>733</v>
      </c>
      <c r="F52" s="22">
        <v>1074</v>
      </c>
      <c r="G52" s="20">
        <f t="shared" si="19"/>
        <v>3965</v>
      </c>
      <c r="H52" s="210"/>
    </row>
    <row r="53" spans="1:8" s="62" customFormat="1" ht="14.25" customHeight="1" thickBot="1" x14ac:dyDescent="0.3">
      <c r="A53" s="35" t="s">
        <v>0</v>
      </c>
      <c r="B53" s="221">
        <v>42244</v>
      </c>
      <c r="C53" s="14">
        <v>930</v>
      </c>
      <c r="D53" s="83">
        <v>1110</v>
      </c>
      <c r="E53" s="17">
        <v>655</v>
      </c>
      <c r="F53" s="22">
        <v>1146</v>
      </c>
      <c r="G53" s="20">
        <f t="shared" si="19"/>
        <v>3841</v>
      </c>
      <c r="H53" s="210"/>
    </row>
    <row r="54" spans="1:8" s="62" customFormat="1" ht="14.25" customHeight="1" outlineLevel="1" thickBot="1" x14ac:dyDescent="0.3">
      <c r="A54" s="206" t="s">
        <v>1</v>
      </c>
      <c r="B54" s="196">
        <v>42245</v>
      </c>
      <c r="C54" s="21"/>
      <c r="D54" s="84">
        <v>1364</v>
      </c>
      <c r="E54" s="21"/>
      <c r="F54" s="22">
        <v>1462</v>
      </c>
      <c r="G54" s="20">
        <f t="shared" si="19"/>
        <v>2826</v>
      </c>
      <c r="H54" s="210"/>
    </row>
    <row r="55" spans="1:8" s="62" customFormat="1" ht="14.25" customHeight="1" outlineLevel="1" thickBot="1" x14ac:dyDescent="0.3">
      <c r="A55" s="206" t="s">
        <v>2</v>
      </c>
      <c r="B55" s="196">
        <v>42246</v>
      </c>
      <c r="C55" s="27"/>
      <c r="D55" s="85">
        <v>1597</v>
      </c>
      <c r="E55" s="27"/>
      <c r="F55" s="28">
        <v>1378</v>
      </c>
      <c r="G55" s="20">
        <f t="shared" si="19"/>
        <v>2975</v>
      </c>
    </row>
    <row r="56" spans="1:8" s="62" customFormat="1" ht="14.25" customHeight="1" outlineLevel="1" thickBot="1" x14ac:dyDescent="0.3">
      <c r="A56" s="134" t="s">
        <v>25</v>
      </c>
      <c r="B56" s="305" t="s">
        <v>32</v>
      </c>
      <c r="C56" s="143">
        <f>SUM(C49:C55)</f>
        <v>5203</v>
      </c>
      <c r="D56" s="143">
        <f t="shared" ref="D56:G56" si="20">SUM(D49:D55)</f>
        <v>8412</v>
      </c>
      <c r="E56" s="143">
        <f>SUM(E49:E55)</f>
        <v>3686</v>
      </c>
      <c r="F56" s="143">
        <f t="shared" si="20"/>
        <v>8048</v>
      </c>
      <c r="G56" s="147">
        <f t="shared" si="20"/>
        <v>25349</v>
      </c>
    </row>
    <row r="57" spans="1:8" s="62" customFormat="1" ht="15.75" customHeight="1" outlineLevel="1" thickBot="1" x14ac:dyDescent="0.3">
      <c r="A57" s="135" t="s">
        <v>27</v>
      </c>
      <c r="B57" s="306"/>
      <c r="C57" s="136">
        <f>AVERAGE(C49:C55)</f>
        <v>1040.5999999999999</v>
      </c>
      <c r="D57" s="136">
        <f t="shared" ref="D57:G57" si="21">AVERAGE(D49:D55)</f>
        <v>1201.7142857142858</v>
      </c>
      <c r="E57" s="136">
        <f>AVERAGE(E49:E55)</f>
        <v>737.2</v>
      </c>
      <c r="F57" s="136">
        <f t="shared" si="21"/>
        <v>1149.7142857142858</v>
      </c>
      <c r="G57" s="142">
        <f t="shared" si="21"/>
        <v>3621.2857142857142</v>
      </c>
    </row>
    <row r="58" spans="1:8" s="62" customFormat="1" ht="14.25" customHeight="1" thickBot="1" x14ac:dyDescent="0.3">
      <c r="A58" s="36" t="s">
        <v>24</v>
      </c>
      <c r="B58" s="306"/>
      <c r="C58" s="37">
        <f>SUM(C49:C53)</f>
        <v>5203</v>
      </c>
      <c r="D58" s="37">
        <f>SUM(D49:D53)</f>
        <v>5451</v>
      </c>
      <c r="E58" s="37">
        <f>SUM(E49:E53)</f>
        <v>3686</v>
      </c>
      <c r="F58" s="37">
        <f t="shared" ref="F58:G58" si="22">SUM(F49:F53)</f>
        <v>5208</v>
      </c>
      <c r="G58" s="37">
        <f t="shared" si="22"/>
        <v>19548</v>
      </c>
    </row>
    <row r="59" spans="1:8" s="62" customFormat="1" ht="15.75" customHeight="1" thickBot="1" x14ac:dyDescent="0.3">
      <c r="A59" s="36" t="s">
        <v>26</v>
      </c>
      <c r="B59" s="307"/>
      <c r="C59" s="43">
        <f>AVERAGE(C49:C53)</f>
        <v>1040.5999999999999</v>
      </c>
      <c r="D59" s="43">
        <f>AVERAGE(D49:D53)</f>
        <v>1090.2</v>
      </c>
      <c r="E59" s="43">
        <f>AVERAGE(E49:E53)</f>
        <v>737.2</v>
      </c>
      <c r="F59" s="43">
        <f t="shared" ref="F59:G59" si="23">AVERAGE(F49:F53)</f>
        <v>1041.5999999999999</v>
      </c>
      <c r="G59" s="43">
        <f t="shared" si="23"/>
        <v>3909.6</v>
      </c>
    </row>
    <row r="60" spans="1:8" s="62" customFormat="1" ht="14.25" thickBot="1" x14ac:dyDescent="0.3">
      <c r="A60" s="206" t="s">
        <v>3</v>
      </c>
      <c r="B60" s="171">
        <v>42247</v>
      </c>
      <c r="C60" s="14">
        <v>1146</v>
      </c>
      <c r="D60" s="83">
        <v>1156</v>
      </c>
      <c r="E60" s="14">
        <v>784</v>
      </c>
      <c r="F60" s="15">
        <v>934</v>
      </c>
      <c r="G60" s="78">
        <f>SUM(C60:F60)</f>
        <v>4020</v>
      </c>
    </row>
    <row r="61" spans="1:8" s="62" customFormat="1" ht="14.25" hidden="1" customHeight="1" thickBot="1" x14ac:dyDescent="0.3">
      <c r="A61" s="206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6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outlineLevel="1" thickBot="1" x14ac:dyDescent="0.3">
      <c r="A67" s="134" t="s">
        <v>25</v>
      </c>
      <c r="B67" s="305" t="s">
        <v>37</v>
      </c>
      <c r="C67" s="143">
        <f>SUM(C60:C66)</f>
        <v>1146</v>
      </c>
      <c r="D67" s="143">
        <f t="shared" ref="D67:G67" si="24">SUM(D60:D66)</f>
        <v>1156</v>
      </c>
      <c r="E67" s="143">
        <f t="shared" si="24"/>
        <v>784</v>
      </c>
      <c r="F67" s="143">
        <f t="shared" si="24"/>
        <v>934</v>
      </c>
      <c r="G67" s="143">
        <f t="shared" si="24"/>
        <v>4020</v>
      </c>
    </row>
    <row r="68" spans="1:7" s="62" customFormat="1" ht="15.75" customHeight="1" outlineLevel="1" thickBot="1" x14ac:dyDescent="0.3">
      <c r="A68" s="135" t="s">
        <v>27</v>
      </c>
      <c r="B68" s="306"/>
      <c r="C68" s="136">
        <f>AVERAGE(C60:C66)</f>
        <v>1146</v>
      </c>
      <c r="D68" s="136">
        <f t="shared" ref="D68:G68" si="25">AVERAGE(D60:D66)</f>
        <v>1156</v>
      </c>
      <c r="E68" s="136">
        <f t="shared" si="25"/>
        <v>784</v>
      </c>
      <c r="F68" s="136">
        <f t="shared" si="25"/>
        <v>934</v>
      </c>
      <c r="G68" s="136">
        <f t="shared" si="25"/>
        <v>4020</v>
      </c>
    </row>
    <row r="69" spans="1:7" s="62" customFormat="1" ht="14.25" customHeight="1" thickBot="1" x14ac:dyDescent="0.3">
      <c r="A69" s="36" t="s">
        <v>24</v>
      </c>
      <c r="B69" s="306"/>
      <c r="C69" s="37">
        <f>SUM(C60:C64)</f>
        <v>1146</v>
      </c>
      <c r="D69" s="37">
        <f t="shared" ref="D69:G69" si="26">SUM(D60:D64)</f>
        <v>1156</v>
      </c>
      <c r="E69" s="37">
        <f t="shared" si="26"/>
        <v>784</v>
      </c>
      <c r="F69" s="37">
        <f t="shared" si="26"/>
        <v>934</v>
      </c>
      <c r="G69" s="37">
        <f t="shared" si="26"/>
        <v>4020</v>
      </c>
    </row>
    <row r="70" spans="1:7" s="62" customFormat="1" ht="15.75" customHeight="1" thickBot="1" x14ac:dyDescent="0.3">
      <c r="A70" s="36" t="s">
        <v>26</v>
      </c>
      <c r="B70" s="307"/>
      <c r="C70" s="43">
        <f>AVERAGE(C60:C64)</f>
        <v>1146</v>
      </c>
      <c r="D70" s="43">
        <f t="shared" ref="D70:G70" si="27">AVERAGE(D60:D64)</f>
        <v>1156</v>
      </c>
      <c r="E70" s="43">
        <f t="shared" si="27"/>
        <v>784</v>
      </c>
      <c r="F70" s="43">
        <f t="shared" si="27"/>
        <v>934</v>
      </c>
      <c r="G70" s="43">
        <f t="shared" si="27"/>
        <v>4020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2" t="s">
        <v>70</v>
      </c>
      <c r="F72" s="334"/>
      <c r="G72" s="335"/>
    </row>
    <row r="73" spans="1:7" ht="30" customHeight="1" x14ac:dyDescent="0.25">
      <c r="A73" s="57" t="s">
        <v>34</v>
      </c>
      <c r="B73" s="50">
        <f>SUM(C58:D58, C47:D47, C36:D36, C25:D25, C14:D14, C69:D69)</f>
        <v>47184</v>
      </c>
      <c r="C73" s="50">
        <f>SUM(E69:F69, E58:F58, E47:F47, E36:F36, E25:F25, E14:F14)</f>
        <v>38065</v>
      </c>
      <c r="D73" s="153"/>
      <c r="E73" s="310" t="s">
        <v>34</v>
      </c>
      <c r="F73" s="311"/>
      <c r="G73" s="127">
        <f>SUM(G14, G25, G36, G47, G58, G69)</f>
        <v>85249</v>
      </c>
    </row>
    <row r="74" spans="1:7" ht="30" customHeight="1" x14ac:dyDescent="0.25">
      <c r="A74" s="57" t="s">
        <v>33</v>
      </c>
      <c r="B74" s="50">
        <f>SUM(C56:D56, C45:D45, C34:D34, C23:D23, C12:D12, C67:D67)</f>
        <v>61544</v>
      </c>
      <c r="C74" s="50">
        <f>SUM(E67:F67, E56:F56, E45:F45, E34:F34, E23:F23, E12:F12)</f>
        <v>52352</v>
      </c>
      <c r="D74" s="153"/>
      <c r="E74" s="310" t="s">
        <v>33</v>
      </c>
      <c r="F74" s="311"/>
      <c r="G74" s="128">
        <f>SUM(G56, G45, G34, G23, G12, G67)</f>
        <v>113896</v>
      </c>
    </row>
    <row r="75" spans="1:7" ht="30" customHeight="1" x14ac:dyDescent="0.25">
      <c r="E75" s="310" t="s">
        <v>26</v>
      </c>
      <c r="F75" s="311"/>
      <c r="G75" s="128">
        <f>AVERAGE(G14, G25, G36, G47, G58, G69)</f>
        <v>14208.166666666666</v>
      </c>
    </row>
    <row r="76" spans="1:7" ht="30" customHeight="1" x14ac:dyDescent="0.25">
      <c r="E76" s="310" t="s">
        <v>72</v>
      </c>
      <c r="F76" s="311"/>
      <c r="G76" s="127">
        <f>AVERAGE(G56, G45, G34, G23, G12, G67)</f>
        <v>18982.666666666668</v>
      </c>
    </row>
    <row r="78" spans="1:7" x14ac:dyDescent="0.25">
      <c r="C78" s="208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:G60 G49:G51 G43:G44 G16:G22 G27:G33 G11 G10 G52:G53 G54:G55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5" sqref="K5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5" t="s">
        <v>56</v>
      </c>
      <c r="D1" s="319"/>
      <c r="E1" s="315"/>
      <c r="F1" s="308"/>
      <c r="G1" s="321" t="s">
        <v>23</v>
      </c>
    </row>
    <row r="2" spans="1:7" ht="15" customHeight="1" thickBot="1" x14ac:dyDescent="0.3">
      <c r="B2" s="182"/>
      <c r="C2" s="316"/>
      <c r="D2" s="320"/>
      <c r="E2" s="316"/>
      <c r="F2" s="309"/>
      <c r="G2" s="322"/>
    </row>
    <row r="3" spans="1:7" x14ac:dyDescent="0.25">
      <c r="A3" s="325" t="s">
        <v>61</v>
      </c>
      <c r="B3" s="327" t="s">
        <v>62</v>
      </c>
      <c r="C3" s="329" t="s">
        <v>59</v>
      </c>
      <c r="D3" s="346" t="s">
        <v>60</v>
      </c>
      <c r="E3" s="329"/>
      <c r="F3" s="346"/>
      <c r="G3" s="322"/>
    </row>
    <row r="4" spans="1:7" ht="14.25" thickBot="1" x14ac:dyDescent="0.3">
      <c r="A4" s="326"/>
      <c r="B4" s="328"/>
      <c r="C4" s="326"/>
      <c r="D4" s="347"/>
      <c r="E4" s="326"/>
      <c r="F4" s="347"/>
      <c r="G4" s="322"/>
    </row>
    <row r="5" spans="1:7" s="93" customFormat="1" ht="14.25" hidden="1" thickBot="1" x14ac:dyDescent="0.3">
      <c r="A5" s="203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3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3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09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09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09" t="s">
        <v>1</v>
      </c>
      <c r="B10" s="235">
        <v>42217</v>
      </c>
      <c r="C10" s="90"/>
      <c r="D10" s="94">
        <v>146</v>
      </c>
      <c r="E10" s="90"/>
      <c r="F10" s="91"/>
      <c r="G10" s="92">
        <f>SUM(C10:F10)</f>
        <v>146</v>
      </c>
    </row>
    <row r="11" spans="1:7" s="93" customFormat="1" ht="14.25" outlineLevel="1" thickBot="1" x14ac:dyDescent="0.3">
      <c r="A11" s="209" t="s">
        <v>2</v>
      </c>
      <c r="B11" s="164">
        <v>42218</v>
      </c>
      <c r="C11" s="95"/>
      <c r="D11" s="96">
        <v>146</v>
      </c>
      <c r="E11" s="95"/>
      <c r="F11" s="97"/>
      <c r="G11" s="92">
        <f t="shared" ref="G11" si="0">SUM(C11:F11)</f>
        <v>146</v>
      </c>
    </row>
    <row r="12" spans="1:7" s="99" customFormat="1" ht="14.25" customHeight="1" outlineLevel="1" thickBot="1" x14ac:dyDescent="0.3">
      <c r="A12" s="134" t="s">
        <v>25</v>
      </c>
      <c r="B12" s="305" t="s">
        <v>28</v>
      </c>
      <c r="C12" s="155">
        <f>SUM(C5:C11)</f>
        <v>0</v>
      </c>
      <c r="D12" s="155">
        <f t="shared" ref="D12:G12" si="1">SUM(D5:D11)</f>
        <v>292</v>
      </c>
      <c r="E12" s="155">
        <f t="shared" si="1"/>
        <v>0</v>
      </c>
      <c r="F12" s="155">
        <f t="shared" si="1"/>
        <v>0</v>
      </c>
      <c r="G12" s="155">
        <f t="shared" si="1"/>
        <v>292</v>
      </c>
    </row>
    <row r="13" spans="1:7" s="99" customFormat="1" ht="14.25" outlineLevel="1" thickBot="1" x14ac:dyDescent="0.3">
      <c r="A13" s="135" t="s">
        <v>27</v>
      </c>
      <c r="B13" s="306"/>
      <c r="C13" s="156" t="e">
        <f>AVERAGE(C5:C11)</f>
        <v>#DIV/0!</v>
      </c>
      <c r="D13" s="156">
        <f t="shared" ref="D13:G13" si="2">AVERAGE(D5:D11)</f>
        <v>146</v>
      </c>
      <c r="E13" s="156" t="e">
        <f t="shared" si="2"/>
        <v>#DIV/0!</v>
      </c>
      <c r="F13" s="156" t="e">
        <f t="shared" si="2"/>
        <v>#DIV/0!</v>
      </c>
      <c r="G13" s="156">
        <f t="shared" si="2"/>
        <v>146</v>
      </c>
    </row>
    <row r="14" spans="1:7" s="99" customFormat="1" ht="14.25" thickBot="1" x14ac:dyDescent="0.3">
      <c r="A14" s="36" t="s">
        <v>24</v>
      </c>
      <c r="B14" s="306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307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3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3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3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3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3"/>
    </row>
    <row r="21" spans="1:7" s="99" customFormat="1" ht="14.25" outlineLevel="1" thickBot="1" x14ac:dyDescent="0.3">
      <c r="A21" s="206" t="s">
        <v>1</v>
      </c>
      <c r="B21" s="166">
        <v>42224</v>
      </c>
      <c r="C21" s="90">
        <v>149</v>
      </c>
      <c r="D21" s="94"/>
      <c r="E21" s="90"/>
      <c r="F21" s="91"/>
      <c r="G21" s="213">
        <f>SUM(C21:F21)</f>
        <v>149</v>
      </c>
    </row>
    <row r="22" spans="1:7" s="99" customFormat="1" ht="14.25" outlineLevel="1" thickBot="1" x14ac:dyDescent="0.3">
      <c r="A22" s="206" t="s">
        <v>2</v>
      </c>
      <c r="B22" s="166">
        <v>42225</v>
      </c>
      <c r="C22" s="95">
        <v>149</v>
      </c>
      <c r="D22" s="96"/>
      <c r="E22" s="95"/>
      <c r="F22" s="97"/>
      <c r="G22" s="213">
        <f t="shared" ref="G22" si="5">SUM(C22:F22)</f>
        <v>149</v>
      </c>
    </row>
    <row r="23" spans="1:7" s="99" customFormat="1" ht="14.25" customHeight="1" outlineLevel="1" thickBot="1" x14ac:dyDescent="0.3">
      <c r="A23" s="134" t="s">
        <v>25</v>
      </c>
      <c r="B23" s="305" t="s">
        <v>29</v>
      </c>
      <c r="C23" s="155">
        <f>SUM(C16:C22)</f>
        <v>298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298</v>
      </c>
    </row>
    <row r="24" spans="1:7" s="99" customFormat="1" ht="14.25" outlineLevel="1" thickBot="1" x14ac:dyDescent="0.3">
      <c r="A24" s="135" t="s">
        <v>27</v>
      </c>
      <c r="B24" s="306"/>
      <c r="C24" s="156">
        <f>AVERAGE(C16:C22)</f>
        <v>149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149</v>
      </c>
    </row>
    <row r="25" spans="1:7" s="99" customFormat="1" ht="14.25" thickBot="1" x14ac:dyDescent="0.3">
      <c r="A25" s="36" t="s">
        <v>24</v>
      </c>
      <c r="B25" s="306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307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5"/>
      <c r="C27" s="88"/>
      <c r="D27" s="89"/>
      <c r="E27" s="88"/>
      <c r="F27" s="100"/>
      <c r="G27" s="213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3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3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3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3"/>
    </row>
    <row r="32" spans="1:7" s="99" customFormat="1" ht="14.25" outlineLevel="1" thickBot="1" x14ac:dyDescent="0.3">
      <c r="A32" s="206" t="s">
        <v>1</v>
      </c>
      <c r="B32" s="169">
        <v>42231</v>
      </c>
      <c r="C32" s="90"/>
      <c r="D32" s="94">
        <v>142</v>
      </c>
      <c r="E32" s="90"/>
      <c r="F32" s="91"/>
      <c r="G32" s="213">
        <f t="shared" ref="G32:G33" si="10">SUM(C32:F32)</f>
        <v>142</v>
      </c>
    </row>
    <row r="33" spans="1:8" s="99" customFormat="1" ht="14.25" outlineLevel="1" thickBot="1" x14ac:dyDescent="0.3">
      <c r="A33" s="206" t="s">
        <v>2</v>
      </c>
      <c r="B33" s="170">
        <v>42232</v>
      </c>
      <c r="C33" s="95"/>
      <c r="D33" s="96">
        <v>462</v>
      </c>
      <c r="E33" s="95"/>
      <c r="F33" s="97"/>
      <c r="G33" s="213">
        <f t="shared" si="10"/>
        <v>462</v>
      </c>
    </row>
    <row r="34" spans="1:8" s="99" customFormat="1" ht="14.25" customHeight="1" outlineLevel="1" thickBot="1" x14ac:dyDescent="0.3">
      <c r="A34" s="134" t="s">
        <v>25</v>
      </c>
      <c r="B34" s="305" t="s">
        <v>30</v>
      </c>
      <c r="C34" s="155">
        <f>SUM(C27:C33)</f>
        <v>0</v>
      </c>
      <c r="D34" s="155">
        <f t="shared" ref="D34:G34" si="11">SUM(D27:D33)</f>
        <v>604</v>
      </c>
      <c r="E34" s="155">
        <f t="shared" si="11"/>
        <v>0</v>
      </c>
      <c r="F34" s="155">
        <f t="shared" si="11"/>
        <v>0</v>
      </c>
      <c r="G34" s="155">
        <f t="shared" si="11"/>
        <v>604</v>
      </c>
    </row>
    <row r="35" spans="1:8" s="99" customFormat="1" ht="14.25" outlineLevel="1" thickBot="1" x14ac:dyDescent="0.3">
      <c r="A35" s="135" t="s">
        <v>27</v>
      </c>
      <c r="B35" s="306"/>
      <c r="C35" s="156" t="e">
        <f>AVERAGE(C27:C33)</f>
        <v>#DIV/0!</v>
      </c>
      <c r="D35" s="156">
        <f t="shared" ref="D35:G35" si="12">AVERAGE(D27:D33)</f>
        <v>302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302</v>
      </c>
    </row>
    <row r="36" spans="1:8" s="99" customFormat="1" ht="14.25" thickBot="1" x14ac:dyDescent="0.3">
      <c r="A36" s="36" t="s">
        <v>24</v>
      </c>
      <c r="B36" s="306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307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5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206" t="s">
        <v>1</v>
      </c>
      <c r="B43" s="214">
        <v>42238</v>
      </c>
      <c r="C43" s="90">
        <v>138</v>
      </c>
      <c r="D43" s="94"/>
      <c r="E43" s="90"/>
      <c r="F43" s="91"/>
      <c r="G43" s="92">
        <f t="shared" ref="G43:G44" si="15">SUM(C43:F43)</f>
        <v>138</v>
      </c>
      <c r="H43" s="161"/>
    </row>
    <row r="44" spans="1:8" s="99" customFormat="1" ht="14.25" outlineLevel="1" thickBot="1" x14ac:dyDescent="0.3">
      <c r="A44" s="206" t="s">
        <v>2</v>
      </c>
      <c r="B44" s="169">
        <v>42239</v>
      </c>
      <c r="C44" s="95">
        <v>136</v>
      </c>
      <c r="D44" s="96"/>
      <c r="E44" s="95"/>
      <c r="F44" s="97"/>
      <c r="G44" s="98">
        <f t="shared" si="15"/>
        <v>136</v>
      </c>
      <c r="H44" s="161"/>
    </row>
    <row r="45" spans="1:8" s="99" customFormat="1" ht="14.25" customHeight="1" outlineLevel="1" thickBot="1" x14ac:dyDescent="0.3">
      <c r="A45" s="134" t="s">
        <v>25</v>
      </c>
      <c r="B45" s="305" t="s">
        <v>31</v>
      </c>
      <c r="C45" s="155">
        <f>SUM(C38:C44)</f>
        <v>274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274</v>
      </c>
    </row>
    <row r="46" spans="1:8" s="99" customFormat="1" ht="14.25" outlineLevel="1" thickBot="1" x14ac:dyDescent="0.3">
      <c r="A46" s="135" t="s">
        <v>27</v>
      </c>
      <c r="B46" s="306"/>
      <c r="C46" s="156">
        <f>AVERAGE(C38:C44)</f>
        <v>137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137</v>
      </c>
    </row>
    <row r="47" spans="1:8" s="99" customFormat="1" ht="14.25" thickBot="1" x14ac:dyDescent="0.3">
      <c r="A47" s="36" t="s">
        <v>24</v>
      </c>
      <c r="B47" s="306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307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7"/>
      <c r="D49" s="198"/>
      <c r="E49" s="88"/>
      <c r="F49" s="100"/>
      <c r="G49" s="101"/>
    </row>
    <row r="50" spans="1:7" s="99" customFormat="1" ht="14.25" hidden="1" thickBot="1" x14ac:dyDescent="0.3">
      <c r="A50" s="35"/>
      <c r="B50" s="196"/>
      <c r="C50" s="199"/>
      <c r="D50" s="200"/>
      <c r="E50" s="90"/>
      <c r="F50" s="91"/>
      <c r="G50" s="92"/>
    </row>
    <row r="51" spans="1:7" s="99" customFormat="1" ht="14.25" hidden="1" thickBot="1" x14ac:dyDescent="0.3">
      <c r="A51" s="35"/>
      <c r="B51" s="196"/>
      <c r="C51" s="88"/>
      <c r="D51" s="100"/>
      <c r="E51" s="90"/>
      <c r="F51" s="91"/>
      <c r="G51" s="92"/>
    </row>
    <row r="52" spans="1:7" s="99" customFormat="1" ht="14.25" hidden="1" thickBot="1" x14ac:dyDescent="0.3">
      <c r="A52" s="206"/>
      <c r="B52" s="196"/>
      <c r="C52" s="88"/>
      <c r="D52" s="100"/>
      <c r="E52" s="90"/>
      <c r="F52" s="91"/>
      <c r="G52" s="92"/>
    </row>
    <row r="53" spans="1:7" s="99" customFormat="1" ht="14.25" hidden="1" thickBot="1" x14ac:dyDescent="0.3">
      <c r="A53" s="206"/>
      <c r="B53" s="196"/>
      <c r="C53" s="88"/>
      <c r="D53" s="100"/>
      <c r="E53" s="90"/>
      <c r="F53" s="91"/>
      <c r="G53" s="92"/>
    </row>
    <row r="54" spans="1:7" s="99" customFormat="1" ht="14.25" customHeight="1" outlineLevel="1" thickBot="1" x14ac:dyDescent="0.3">
      <c r="A54" s="206" t="s">
        <v>1</v>
      </c>
      <c r="B54" s="196">
        <v>42245</v>
      </c>
      <c r="C54" s="90"/>
      <c r="D54" s="91">
        <v>472</v>
      </c>
      <c r="E54" s="90"/>
      <c r="F54" s="91"/>
      <c r="G54" s="92">
        <f>SUM(C54:F54)</f>
        <v>472</v>
      </c>
    </row>
    <row r="55" spans="1:7" s="99" customFormat="1" ht="14.25" customHeight="1" outlineLevel="1" thickBot="1" x14ac:dyDescent="0.3">
      <c r="A55" s="206" t="s">
        <v>2</v>
      </c>
      <c r="B55" s="170">
        <v>42246</v>
      </c>
      <c r="C55" s="201"/>
      <c r="D55" s="202">
        <v>435</v>
      </c>
      <c r="E55" s="95"/>
      <c r="F55" s="97"/>
      <c r="G55" s="92">
        <f>SUM(C55:F55)</f>
        <v>435</v>
      </c>
    </row>
    <row r="56" spans="1:7" s="99" customFormat="1" ht="14.25" customHeight="1" outlineLevel="1" thickBot="1" x14ac:dyDescent="0.3">
      <c r="A56" s="134" t="s">
        <v>25</v>
      </c>
      <c r="B56" s="305" t="s">
        <v>32</v>
      </c>
      <c r="C56" s="155">
        <f>SUM(C49:C55)</f>
        <v>0</v>
      </c>
      <c r="D56" s="155">
        <f t="shared" ref="D56:G56" si="20">SUM(D49:D55)</f>
        <v>907</v>
      </c>
      <c r="E56" s="155">
        <f t="shared" si="20"/>
        <v>0</v>
      </c>
      <c r="F56" s="155">
        <f t="shared" si="20"/>
        <v>0</v>
      </c>
      <c r="G56" s="155">
        <f t="shared" si="20"/>
        <v>907</v>
      </c>
    </row>
    <row r="57" spans="1:7" s="99" customFormat="1" ht="14.25" outlineLevel="1" thickBot="1" x14ac:dyDescent="0.3">
      <c r="A57" s="135" t="s">
        <v>27</v>
      </c>
      <c r="B57" s="306"/>
      <c r="C57" s="156" t="e">
        <f>AVERAGE(C49:C55)</f>
        <v>#DIV/0!</v>
      </c>
      <c r="D57" s="156">
        <f t="shared" ref="D57:G57" si="21">AVERAGE(D49:D55)</f>
        <v>453.5</v>
      </c>
      <c r="E57" s="156" t="e">
        <f t="shared" si="21"/>
        <v>#DIV/0!</v>
      </c>
      <c r="F57" s="156" t="e">
        <f t="shared" si="21"/>
        <v>#DIV/0!</v>
      </c>
      <c r="G57" s="156">
        <f t="shared" si="21"/>
        <v>453.5</v>
      </c>
    </row>
    <row r="58" spans="1:7" s="99" customFormat="1" ht="14.25" thickBot="1" x14ac:dyDescent="0.3">
      <c r="A58" s="36" t="s">
        <v>24</v>
      </c>
      <c r="B58" s="306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thickBot="1" x14ac:dyDescent="0.3">
      <c r="A59" s="36" t="s">
        <v>26</v>
      </c>
      <c r="B59" s="307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2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3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05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306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306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307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hidden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12" t="s">
        <v>71</v>
      </c>
      <c r="F72" s="334"/>
      <c r="G72" s="335"/>
    </row>
    <row r="73" spans="1:7" ht="30" customHeight="1" x14ac:dyDescent="0.25">
      <c r="B73" s="57" t="s">
        <v>33</v>
      </c>
      <c r="C73" s="104">
        <f>SUM(C56:D56, C45:D45, C34:D34, C23:D23, C12:D12, C67:D67)</f>
        <v>2375</v>
      </c>
      <c r="D73" s="104">
        <f>SUM(E67:F67, E56:F56, E45:F45, E34:F34, E23:F23, E12:F12)</f>
        <v>0</v>
      </c>
      <c r="E73" s="310" t="s">
        <v>33</v>
      </c>
      <c r="F73" s="311"/>
      <c r="G73" s="127">
        <f>SUM(G12, G23, G34, G45, G56, G67)</f>
        <v>2375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48" t="s">
        <v>34</v>
      </c>
      <c r="F74" s="348"/>
      <c r="G74" s="128">
        <f>SUM(G58, G47, G36, G25, G14, G69)</f>
        <v>0</v>
      </c>
    </row>
    <row r="75" spans="1:7" ht="30" customHeight="1" x14ac:dyDescent="0.25">
      <c r="E75" s="310" t="s">
        <v>72</v>
      </c>
      <c r="F75" s="311"/>
      <c r="G75" s="128">
        <f>AVERAGE(G12, G23, G34, G45, G56, G67)</f>
        <v>395.83333333333331</v>
      </c>
    </row>
    <row r="76" spans="1:7" ht="30" customHeight="1" x14ac:dyDescent="0.25">
      <c r="E76" s="348" t="s">
        <v>26</v>
      </c>
      <c r="F76" s="348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42 E45:F48 E56:F59 C34:C35" evalError="1" emptyCellReference="1"/>
    <ignoredError sqref="G10:G12" formulaRange="1" emptyCellReference="1"/>
    <ignoredError sqref="G13:G48 D56:D59 D45:D48 C47:C48 D27:D31 D34:D42 G56:G59 E14:F26 C14:C20 D23:D26 D14:D20 C36:C42 C23:C26" evalError="1" formulaRange="1" emptyCellReference="1"/>
    <ignoredError sqref="D60:D71 G54:G5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83FFDF-4B0B-4CB9-85DB-FA8CAE2D35B1}"/>
</file>

<file path=customXml/itemProps2.xml><?xml version="1.0" encoding="utf-8"?>
<ds:datastoreItem xmlns:ds="http://schemas.openxmlformats.org/officeDocument/2006/customXml" ds:itemID="{EE5081F0-84FD-46D1-B4EB-8F17ED13CCAE}"/>
</file>

<file path=customXml/itemProps3.xml><?xml version="1.0" encoding="utf-8"?>
<ds:datastoreItem xmlns:ds="http://schemas.openxmlformats.org/officeDocument/2006/customXml" ds:itemID="{2C19C444-49CA-415B-973A-7BD5AA273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2019-03-19T17:11:36Z</dcterms:created>
  <dcterms:modified xsi:type="dcterms:W3CDTF">2019-03-19T17:11:36Z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