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0397008B-6826-4E2C-8CB2-F61A719BA4C6}" xr6:coauthVersionLast="47" xr6:coauthVersionMax="47" xr10:uidLastSave="{00000000-0000-0000-0000-000000000000}"/>
  <bookViews>
    <workbookView xWindow="-108" yWindow="-108" windowWidth="23256" windowHeight="12456" activeTab="3" xr2:uid="{79AA0B8A-E75B-4FBB-B34A-8889349EC4E4}"/>
  </bookViews>
  <sheets>
    <sheet name="0C" sheetId="2" r:id="rId1"/>
    <sheet name="0C Diego" sheetId="6" r:id="rId2"/>
    <sheet name="20C" sheetId="1" r:id="rId3"/>
    <sheet name="20C (R0 fixed)" sheetId="9" r:id="rId4"/>
    <sheet name="20C Diego" sheetId="7" r:id="rId5"/>
    <sheet name="40C" sheetId="4" r:id="rId6"/>
    <sheet name="40C Diego" sheetId="8" r:id="rId7"/>
    <sheet name="Plots" sheetId="5" r:id="rId8"/>
  </sheets>
  <definedNames>
    <definedName name="solver_adj" localSheetId="7" hidden="1">Plots!$F$4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Plots!$G$13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9" l="1"/>
  <c r="L26" i="9"/>
  <c r="P14" i="9"/>
  <c r="N14" i="9"/>
  <c r="L14" i="9"/>
  <c r="P2" i="9"/>
  <c r="N2" i="9"/>
  <c r="L2" i="9"/>
  <c r="C89" i="9"/>
  <c r="C90" i="9"/>
  <c r="C91" i="9"/>
  <c r="C92" i="9"/>
  <c r="C93" i="9"/>
  <c r="C94" i="9"/>
  <c r="C95" i="9"/>
  <c r="C96" i="9"/>
  <c r="C88" i="9"/>
  <c r="C77" i="9"/>
  <c r="C78" i="9"/>
  <c r="C79" i="9"/>
  <c r="C80" i="9"/>
  <c r="C81" i="9"/>
  <c r="C82" i="9"/>
  <c r="C83" i="9"/>
  <c r="C84" i="9"/>
  <c r="C76" i="9"/>
  <c r="C65" i="9"/>
  <c r="C66" i="9"/>
  <c r="C67" i="9"/>
  <c r="C68" i="9"/>
  <c r="C69" i="9"/>
  <c r="C70" i="9"/>
  <c r="C71" i="9"/>
  <c r="C72" i="9"/>
  <c r="C64" i="9"/>
  <c r="C53" i="9"/>
  <c r="C54" i="9"/>
  <c r="C55" i="9"/>
  <c r="C56" i="9"/>
  <c r="C57" i="9"/>
  <c r="C58" i="9"/>
  <c r="C59" i="9"/>
  <c r="C60" i="9"/>
  <c r="C52" i="9"/>
  <c r="C41" i="9"/>
  <c r="C42" i="9"/>
  <c r="C43" i="9"/>
  <c r="C44" i="9"/>
  <c r="C45" i="9"/>
  <c r="C46" i="9"/>
  <c r="C47" i="9"/>
  <c r="C48" i="9"/>
  <c r="C40" i="9"/>
  <c r="C29" i="9"/>
  <c r="C30" i="9"/>
  <c r="C31" i="9"/>
  <c r="C32" i="9"/>
  <c r="C33" i="9"/>
  <c r="C34" i="9"/>
  <c r="C35" i="9"/>
  <c r="C36" i="9"/>
  <c r="C28" i="9"/>
  <c r="C17" i="9"/>
  <c r="C18" i="9"/>
  <c r="C19" i="9"/>
  <c r="C20" i="9"/>
  <c r="C21" i="9"/>
  <c r="C22" i="9"/>
  <c r="C23" i="9"/>
  <c r="C24" i="9"/>
  <c r="C16" i="9"/>
  <c r="C6" i="9"/>
  <c r="C7" i="9"/>
  <c r="C8" i="9"/>
  <c r="C9" i="9"/>
  <c r="C10" i="9"/>
  <c r="C11" i="9"/>
  <c r="C12" i="9"/>
  <c r="C5" i="9"/>
  <c r="O36" i="9"/>
  <c r="N36" i="9"/>
  <c r="M36" i="9"/>
  <c r="L36" i="9"/>
  <c r="K36" i="9"/>
  <c r="O35" i="9"/>
  <c r="N35" i="9"/>
  <c r="M35" i="9"/>
  <c r="L35" i="9"/>
  <c r="K35" i="9"/>
  <c r="O34" i="9"/>
  <c r="N34" i="9"/>
  <c r="M34" i="9"/>
  <c r="L34" i="9"/>
  <c r="K34" i="9"/>
  <c r="O33" i="9"/>
  <c r="N33" i="9"/>
  <c r="M33" i="9"/>
  <c r="L33" i="9"/>
  <c r="K33" i="9"/>
  <c r="O32" i="9"/>
  <c r="N32" i="9"/>
  <c r="M32" i="9"/>
  <c r="L32" i="9"/>
  <c r="K32" i="9"/>
  <c r="O31" i="9"/>
  <c r="N31" i="9"/>
  <c r="M31" i="9"/>
  <c r="L31" i="9"/>
  <c r="K31" i="9"/>
  <c r="O30" i="9"/>
  <c r="N30" i="9"/>
  <c r="M30" i="9"/>
  <c r="L30" i="9"/>
  <c r="K30" i="9"/>
  <c r="O29" i="9"/>
  <c r="N29" i="9"/>
  <c r="M29" i="9"/>
  <c r="L29" i="9"/>
  <c r="K29" i="9"/>
  <c r="O28" i="9"/>
  <c r="N28" i="9"/>
  <c r="M28" i="9"/>
  <c r="L28" i="9"/>
  <c r="K26" i="9"/>
  <c r="C26" i="9"/>
  <c r="Q24" i="9"/>
  <c r="P24" i="9"/>
  <c r="O24" i="9"/>
  <c r="N24" i="9"/>
  <c r="M24" i="9"/>
  <c r="L24" i="9"/>
  <c r="K24" i="9"/>
  <c r="Q23" i="9"/>
  <c r="P23" i="9"/>
  <c r="O23" i="9"/>
  <c r="N23" i="9"/>
  <c r="M23" i="9"/>
  <c r="L23" i="9"/>
  <c r="K23" i="9"/>
  <c r="Q22" i="9"/>
  <c r="P22" i="9"/>
  <c r="O22" i="9"/>
  <c r="N22" i="9"/>
  <c r="M22" i="9"/>
  <c r="L22" i="9"/>
  <c r="K22" i="9"/>
  <c r="Q21" i="9"/>
  <c r="P21" i="9"/>
  <c r="O21" i="9"/>
  <c r="N21" i="9"/>
  <c r="M21" i="9"/>
  <c r="L21" i="9"/>
  <c r="K21" i="9"/>
  <c r="Q20" i="9"/>
  <c r="P20" i="9"/>
  <c r="O20" i="9"/>
  <c r="N20" i="9"/>
  <c r="M20" i="9"/>
  <c r="L20" i="9"/>
  <c r="K20" i="9"/>
  <c r="Q19" i="9"/>
  <c r="P19" i="9"/>
  <c r="O19" i="9"/>
  <c r="N19" i="9"/>
  <c r="M19" i="9"/>
  <c r="L19" i="9"/>
  <c r="K19" i="9"/>
  <c r="Q18" i="9"/>
  <c r="P18" i="9"/>
  <c r="O18" i="9"/>
  <c r="N18" i="9"/>
  <c r="M18" i="9"/>
  <c r="L18" i="9"/>
  <c r="K18" i="9"/>
  <c r="Q17" i="9"/>
  <c r="P17" i="9"/>
  <c r="O17" i="9"/>
  <c r="N17" i="9"/>
  <c r="M17" i="9"/>
  <c r="L17" i="9"/>
  <c r="K17" i="9"/>
  <c r="Q16" i="9"/>
  <c r="P16" i="9"/>
  <c r="O16" i="9"/>
  <c r="N16" i="9"/>
  <c r="M16" i="9"/>
  <c r="L16" i="9"/>
  <c r="K14" i="9"/>
  <c r="C14" i="9"/>
  <c r="Q12" i="9"/>
  <c r="P12" i="9"/>
  <c r="O12" i="9"/>
  <c r="N12" i="9"/>
  <c r="M12" i="9"/>
  <c r="L12" i="9"/>
  <c r="K12" i="9"/>
  <c r="Q11" i="9"/>
  <c r="P11" i="9"/>
  <c r="O11" i="9"/>
  <c r="N11" i="9"/>
  <c r="M11" i="9"/>
  <c r="L11" i="9"/>
  <c r="K11" i="9"/>
  <c r="Q10" i="9"/>
  <c r="P10" i="9"/>
  <c r="O10" i="9"/>
  <c r="N10" i="9"/>
  <c r="M10" i="9"/>
  <c r="L10" i="9"/>
  <c r="K10" i="9"/>
  <c r="Q9" i="9"/>
  <c r="P9" i="9"/>
  <c r="O9" i="9"/>
  <c r="N9" i="9"/>
  <c r="M9" i="9"/>
  <c r="L9" i="9"/>
  <c r="K9" i="9"/>
  <c r="Q8" i="9"/>
  <c r="P8" i="9"/>
  <c r="O8" i="9"/>
  <c r="N8" i="9"/>
  <c r="M8" i="9"/>
  <c r="L8" i="9"/>
  <c r="K8" i="9"/>
  <c r="Q7" i="9"/>
  <c r="P7" i="9"/>
  <c r="O7" i="9"/>
  <c r="N7" i="9"/>
  <c r="M7" i="9"/>
  <c r="L7" i="9"/>
  <c r="K7" i="9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Q4" i="9"/>
  <c r="P4" i="9"/>
  <c r="O4" i="9"/>
  <c r="N4" i="9"/>
  <c r="M4" i="9"/>
  <c r="L4" i="9"/>
  <c r="K2" i="9"/>
  <c r="L28" i="2"/>
  <c r="M28" i="2"/>
  <c r="N28" i="2"/>
  <c r="O28" i="2"/>
  <c r="P28" i="2"/>
  <c r="Q28" i="2"/>
  <c r="L16" i="2"/>
  <c r="M16" i="2"/>
  <c r="N16" i="2"/>
  <c r="O16" i="2"/>
  <c r="P16" i="2"/>
  <c r="Q16" i="2"/>
  <c r="R16" i="2"/>
  <c r="S16" i="2"/>
  <c r="T16" i="2"/>
  <c r="L4" i="2"/>
  <c r="M4" i="2"/>
  <c r="N4" i="2"/>
  <c r="O4" i="2"/>
  <c r="P4" i="2"/>
  <c r="Q4" i="2"/>
  <c r="R4" i="2"/>
  <c r="S4" i="2"/>
  <c r="T4" i="2"/>
  <c r="L28" i="1"/>
  <c r="M28" i="1"/>
  <c r="N28" i="1"/>
  <c r="O28" i="1"/>
  <c r="P28" i="1"/>
  <c r="Q28" i="1"/>
  <c r="L16" i="1"/>
  <c r="M16" i="1"/>
  <c r="N16" i="1"/>
  <c r="O16" i="1"/>
  <c r="P16" i="1"/>
  <c r="Q16" i="1"/>
  <c r="R16" i="1"/>
  <c r="S16" i="1"/>
  <c r="T16" i="1"/>
  <c r="L4" i="1"/>
  <c r="M4" i="1"/>
  <c r="N4" i="1"/>
  <c r="O4" i="1"/>
  <c r="P4" i="1"/>
  <c r="Q4" i="1"/>
  <c r="R4" i="1"/>
  <c r="S4" i="1"/>
  <c r="T4" i="1"/>
  <c r="L28" i="4"/>
  <c r="M28" i="4"/>
  <c r="N28" i="4"/>
  <c r="O28" i="4"/>
  <c r="P28" i="4"/>
  <c r="Q28" i="4"/>
  <c r="L16" i="4"/>
  <c r="M16" i="4"/>
  <c r="N16" i="4"/>
  <c r="O16" i="4"/>
  <c r="P16" i="4"/>
  <c r="Q16" i="4"/>
  <c r="R16" i="4"/>
  <c r="S16" i="4"/>
  <c r="T16" i="4"/>
  <c r="O4" i="4"/>
  <c r="P4" i="4"/>
  <c r="Q4" i="4"/>
  <c r="R4" i="4"/>
  <c r="S4" i="4"/>
  <c r="T4" i="4"/>
  <c r="M4" i="4"/>
  <c r="N4" i="4"/>
  <c r="M5" i="4"/>
  <c r="L4" i="4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K26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K14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T5" i="1"/>
  <c r="S5" i="1"/>
  <c r="R5" i="1"/>
  <c r="Q5" i="1"/>
  <c r="P5" i="1"/>
  <c r="O5" i="1"/>
  <c r="N5" i="1"/>
  <c r="M5" i="1"/>
  <c r="L5" i="1"/>
  <c r="K5" i="1"/>
  <c r="L2" i="1"/>
  <c r="K2" i="1"/>
  <c r="Y23" i="5"/>
  <c r="V23" i="5"/>
  <c r="S23" i="5"/>
  <c r="Y22" i="5"/>
  <c r="U87" i="5" s="1"/>
  <c r="V22" i="5"/>
  <c r="T81" i="5" s="1"/>
  <c r="S22" i="5"/>
  <c r="S106" i="5" s="1"/>
  <c r="Y21" i="5"/>
  <c r="V21" i="5"/>
  <c r="S21" i="5"/>
  <c r="S11" i="5"/>
  <c r="S10" i="5"/>
  <c r="S9" i="5"/>
  <c r="AM8" i="5"/>
  <c r="AJ8" i="5"/>
  <c r="AG8" i="5"/>
  <c r="S8" i="5"/>
  <c r="AM7" i="5"/>
  <c r="AJ7" i="5"/>
  <c r="AG7" i="5"/>
  <c r="S7" i="5"/>
  <c r="AM6" i="5"/>
  <c r="AJ6" i="5"/>
  <c r="AG6" i="5"/>
  <c r="S6" i="5"/>
  <c r="C6" i="5"/>
  <c r="G12" i="5" s="1"/>
  <c r="S5" i="5"/>
  <c r="J5" i="5"/>
  <c r="C5" i="5"/>
  <c r="C136" i="5" s="1"/>
  <c r="S4" i="5"/>
  <c r="J4" i="5"/>
  <c r="C4" i="5"/>
  <c r="J3" i="5"/>
  <c r="C79" i="8"/>
  <c r="C68" i="8"/>
  <c r="C57" i="8"/>
  <c r="C46" i="8"/>
  <c r="C35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M24" i="8"/>
  <c r="J24" i="8"/>
  <c r="I24" i="8"/>
  <c r="C24" i="8"/>
  <c r="R22" i="8"/>
  <c r="Q22" i="8"/>
  <c r="P22" i="8"/>
  <c r="O22" i="8"/>
  <c r="N22" i="8"/>
  <c r="M22" i="8"/>
  <c r="L22" i="8"/>
  <c r="K22" i="8"/>
  <c r="J22" i="8"/>
  <c r="I22" i="8"/>
  <c r="R21" i="8"/>
  <c r="Q21" i="8"/>
  <c r="P21" i="8"/>
  <c r="O21" i="8"/>
  <c r="N21" i="8"/>
  <c r="M21" i="8"/>
  <c r="L21" i="8"/>
  <c r="K21" i="8"/>
  <c r="J21" i="8"/>
  <c r="I21" i="8"/>
  <c r="R20" i="8"/>
  <c r="Q20" i="8"/>
  <c r="P20" i="8"/>
  <c r="O20" i="8"/>
  <c r="N20" i="8"/>
  <c r="M20" i="8"/>
  <c r="L20" i="8"/>
  <c r="K20" i="8"/>
  <c r="J20" i="8"/>
  <c r="I20" i="8"/>
  <c r="R19" i="8"/>
  <c r="Q19" i="8"/>
  <c r="P19" i="8"/>
  <c r="O19" i="8"/>
  <c r="N19" i="8"/>
  <c r="M19" i="8"/>
  <c r="L19" i="8"/>
  <c r="K19" i="8"/>
  <c r="J19" i="8"/>
  <c r="I19" i="8"/>
  <c r="R18" i="8"/>
  <c r="Q18" i="8"/>
  <c r="P18" i="8"/>
  <c r="O18" i="8"/>
  <c r="N18" i="8"/>
  <c r="M18" i="8"/>
  <c r="L18" i="8"/>
  <c r="K18" i="8"/>
  <c r="J18" i="8"/>
  <c r="I18" i="8"/>
  <c r="R17" i="8"/>
  <c r="Q17" i="8"/>
  <c r="P17" i="8"/>
  <c r="O17" i="8"/>
  <c r="N17" i="8"/>
  <c r="M17" i="8"/>
  <c r="L17" i="8"/>
  <c r="K17" i="8"/>
  <c r="J17" i="8"/>
  <c r="I17" i="8"/>
  <c r="R16" i="8"/>
  <c r="Q16" i="8"/>
  <c r="P16" i="8"/>
  <c r="O16" i="8"/>
  <c r="N16" i="8"/>
  <c r="M16" i="8"/>
  <c r="L16" i="8"/>
  <c r="K16" i="8"/>
  <c r="J16" i="8"/>
  <c r="I16" i="8"/>
  <c r="R15" i="8"/>
  <c r="Q15" i="8"/>
  <c r="P15" i="8"/>
  <c r="O15" i="8"/>
  <c r="N15" i="8"/>
  <c r="M15" i="8"/>
  <c r="L15" i="8"/>
  <c r="K15" i="8"/>
  <c r="J15" i="8"/>
  <c r="I15" i="8"/>
  <c r="P13" i="8"/>
  <c r="M13" i="8"/>
  <c r="J13" i="8"/>
  <c r="I13" i="8"/>
  <c r="C13" i="8"/>
  <c r="R11" i="8"/>
  <c r="Q11" i="8"/>
  <c r="P11" i="8"/>
  <c r="O11" i="8"/>
  <c r="N11" i="8"/>
  <c r="M11" i="8"/>
  <c r="L11" i="8"/>
  <c r="K11" i="8"/>
  <c r="J11" i="8"/>
  <c r="I11" i="8"/>
  <c r="R10" i="8"/>
  <c r="Q10" i="8"/>
  <c r="P10" i="8"/>
  <c r="O10" i="8"/>
  <c r="N10" i="8"/>
  <c r="M10" i="8"/>
  <c r="L10" i="8"/>
  <c r="K10" i="8"/>
  <c r="J10" i="8"/>
  <c r="I10" i="8"/>
  <c r="R9" i="8"/>
  <c r="Q9" i="8"/>
  <c r="P9" i="8"/>
  <c r="O9" i="8"/>
  <c r="N9" i="8"/>
  <c r="M9" i="8"/>
  <c r="L9" i="8"/>
  <c r="K9" i="8"/>
  <c r="J9" i="8"/>
  <c r="I9" i="8"/>
  <c r="R8" i="8"/>
  <c r="Q8" i="8"/>
  <c r="P8" i="8"/>
  <c r="O8" i="8"/>
  <c r="N8" i="8"/>
  <c r="M8" i="8"/>
  <c r="L8" i="8"/>
  <c r="K8" i="8"/>
  <c r="J8" i="8"/>
  <c r="I8" i="8"/>
  <c r="R7" i="8"/>
  <c r="Q7" i="8"/>
  <c r="P7" i="8"/>
  <c r="O7" i="8"/>
  <c r="N7" i="8"/>
  <c r="M7" i="8"/>
  <c r="L7" i="8"/>
  <c r="K7" i="8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P2" i="8"/>
  <c r="M2" i="8"/>
  <c r="J2" i="8"/>
  <c r="I2" i="8"/>
  <c r="Q36" i="4"/>
  <c r="P36" i="4"/>
  <c r="O36" i="4"/>
  <c r="N36" i="4"/>
  <c r="M36" i="4"/>
  <c r="L36" i="4"/>
  <c r="K36" i="4"/>
  <c r="Q35" i="4"/>
  <c r="P35" i="4"/>
  <c r="O35" i="4"/>
  <c r="N35" i="4"/>
  <c r="M35" i="4"/>
  <c r="L35" i="4"/>
  <c r="K35" i="4"/>
  <c r="Q34" i="4"/>
  <c r="P34" i="4"/>
  <c r="O34" i="4"/>
  <c r="N34" i="4"/>
  <c r="M34" i="4"/>
  <c r="L34" i="4"/>
  <c r="K34" i="4"/>
  <c r="Q33" i="4"/>
  <c r="P33" i="4"/>
  <c r="O33" i="4"/>
  <c r="N33" i="4"/>
  <c r="M33" i="4"/>
  <c r="L33" i="4"/>
  <c r="K33" i="4"/>
  <c r="Q32" i="4"/>
  <c r="P32" i="4"/>
  <c r="O32" i="4"/>
  <c r="N32" i="4"/>
  <c r="M32" i="4"/>
  <c r="L32" i="4"/>
  <c r="K32" i="4"/>
  <c r="Q31" i="4"/>
  <c r="P31" i="4"/>
  <c r="O31" i="4"/>
  <c r="N31" i="4"/>
  <c r="M31" i="4"/>
  <c r="L31" i="4"/>
  <c r="K31" i="4"/>
  <c r="Q30" i="4"/>
  <c r="P30" i="4"/>
  <c r="O30" i="4"/>
  <c r="N30" i="4"/>
  <c r="M30" i="4"/>
  <c r="L30" i="4"/>
  <c r="K30" i="4"/>
  <c r="Q29" i="4"/>
  <c r="P29" i="4"/>
  <c r="O29" i="4"/>
  <c r="N29" i="4"/>
  <c r="M29" i="4"/>
  <c r="L29" i="4"/>
  <c r="K29" i="4"/>
  <c r="K26" i="4"/>
  <c r="C26" i="4"/>
  <c r="R2" i="4" s="1"/>
  <c r="T24" i="4"/>
  <c r="S24" i="4"/>
  <c r="R24" i="4"/>
  <c r="Q24" i="4"/>
  <c r="P24" i="4"/>
  <c r="O24" i="4"/>
  <c r="N24" i="4"/>
  <c r="M24" i="4"/>
  <c r="L24" i="4"/>
  <c r="K24" i="4"/>
  <c r="T23" i="4"/>
  <c r="S23" i="4"/>
  <c r="R23" i="4"/>
  <c r="Q23" i="4"/>
  <c r="P23" i="4"/>
  <c r="O23" i="4"/>
  <c r="N23" i="4"/>
  <c r="M23" i="4"/>
  <c r="L23" i="4"/>
  <c r="K23" i="4"/>
  <c r="T22" i="4"/>
  <c r="S22" i="4"/>
  <c r="R22" i="4"/>
  <c r="Q22" i="4"/>
  <c r="P22" i="4"/>
  <c r="O22" i="4"/>
  <c r="N22" i="4"/>
  <c r="M22" i="4"/>
  <c r="L22" i="4"/>
  <c r="K22" i="4"/>
  <c r="T21" i="4"/>
  <c r="S21" i="4"/>
  <c r="R21" i="4"/>
  <c r="Q21" i="4"/>
  <c r="P21" i="4"/>
  <c r="O21" i="4"/>
  <c r="N21" i="4"/>
  <c r="M21" i="4"/>
  <c r="L21" i="4"/>
  <c r="K21" i="4"/>
  <c r="T20" i="4"/>
  <c r="S20" i="4"/>
  <c r="R20" i="4"/>
  <c r="Q20" i="4"/>
  <c r="P20" i="4"/>
  <c r="O20" i="4"/>
  <c r="N20" i="4"/>
  <c r="M20" i="4"/>
  <c r="L20" i="4"/>
  <c r="K20" i="4"/>
  <c r="T19" i="4"/>
  <c r="S19" i="4"/>
  <c r="R19" i="4"/>
  <c r="Q19" i="4"/>
  <c r="P19" i="4"/>
  <c r="O19" i="4"/>
  <c r="N19" i="4"/>
  <c r="M19" i="4"/>
  <c r="L19" i="4"/>
  <c r="K19" i="4"/>
  <c r="T18" i="4"/>
  <c r="S18" i="4"/>
  <c r="R18" i="4"/>
  <c r="Q18" i="4"/>
  <c r="P18" i="4"/>
  <c r="O18" i="4"/>
  <c r="N18" i="4"/>
  <c r="M18" i="4"/>
  <c r="L18" i="4"/>
  <c r="K18" i="4"/>
  <c r="T17" i="4"/>
  <c r="S17" i="4"/>
  <c r="R17" i="4"/>
  <c r="Q17" i="4"/>
  <c r="P17" i="4"/>
  <c r="O17" i="4"/>
  <c r="N17" i="4"/>
  <c r="M17" i="4"/>
  <c r="L17" i="4"/>
  <c r="K17" i="4"/>
  <c r="K14" i="4"/>
  <c r="C14" i="4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O11" i="4"/>
  <c r="N11" i="4"/>
  <c r="M11" i="4"/>
  <c r="L11" i="4"/>
  <c r="K11" i="4"/>
  <c r="T10" i="4"/>
  <c r="S10" i="4"/>
  <c r="R10" i="4"/>
  <c r="Q10" i="4"/>
  <c r="P10" i="4"/>
  <c r="O10" i="4"/>
  <c r="N10" i="4"/>
  <c r="M10" i="4"/>
  <c r="L10" i="4"/>
  <c r="K10" i="4"/>
  <c r="T9" i="4"/>
  <c r="S9" i="4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7" i="4"/>
  <c r="S7" i="4"/>
  <c r="R7" i="4"/>
  <c r="Q7" i="4"/>
  <c r="P7" i="4"/>
  <c r="O7" i="4"/>
  <c r="N7" i="4"/>
  <c r="M7" i="4"/>
  <c r="L7" i="4"/>
  <c r="K7" i="4"/>
  <c r="T6" i="4"/>
  <c r="S6" i="4"/>
  <c r="R6" i="4"/>
  <c r="Q6" i="4"/>
  <c r="P6" i="4"/>
  <c r="O6" i="4"/>
  <c r="N6" i="4"/>
  <c r="M6" i="4"/>
  <c r="L6" i="4"/>
  <c r="K6" i="4"/>
  <c r="T5" i="4"/>
  <c r="S5" i="4"/>
  <c r="R5" i="4"/>
  <c r="Q5" i="4"/>
  <c r="P5" i="4"/>
  <c r="O5" i="4"/>
  <c r="N5" i="4"/>
  <c r="L5" i="4"/>
  <c r="K5" i="4"/>
  <c r="O2" i="4"/>
  <c r="L2" i="4"/>
  <c r="K2" i="4"/>
  <c r="C79" i="7"/>
  <c r="C68" i="7"/>
  <c r="C57" i="7"/>
  <c r="C46" i="7"/>
  <c r="C35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M24" i="7"/>
  <c r="J24" i="7"/>
  <c r="I24" i="7"/>
  <c r="C24" i="7"/>
  <c r="R22" i="7"/>
  <c r="Q22" i="7"/>
  <c r="P22" i="7"/>
  <c r="O22" i="7"/>
  <c r="N22" i="7"/>
  <c r="M22" i="7"/>
  <c r="L22" i="7"/>
  <c r="K22" i="7"/>
  <c r="J22" i="7"/>
  <c r="I22" i="7"/>
  <c r="R21" i="7"/>
  <c r="Q21" i="7"/>
  <c r="P21" i="7"/>
  <c r="O21" i="7"/>
  <c r="N21" i="7"/>
  <c r="M21" i="7"/>
  <c r="L21" i="7"/>
  <c r="K21" i="7"/>
  <c r="J21" i="7"/>
  <c r="I21" i="7"/>
  <c r="R20" i="7"/>
  <c r="Q20" i="7"/>
  <c r="P20" i="7"/>
  <c r="O20" i="7"/>
  <c r="N20" i="7"/>
  <c r="M20" i="7"/>
  <c r="L20" i="7"/>
  <c r="K20" i="7"/>
  <c r="J20" i="7"/>
  <c r="I20" i="7"/>
  <c r="R19" i="7"/>
  <c r="Q19" i="7"/>
  <c r="P19" i="7"/>
  <c r="O19" i="7"/>
  <c r="N19" i="7"/>
  <c r="M19" i="7"/>
  <c r="L19" i="7"/>
  <c r="K19" i="7"/>
  <c r="J19" i="7"/>
  <c r="I19" i="7"/>
  <c r="R18" i="7"/>
  <c r="Q18" i="7"/>
  <c r="P18" i="7"/>
  <c r="O18" i="7"/>
  <c r="N18" i="7"/>
  <c r="M18" i="7"/>
  <c r="L18" i="7"/>
  <c r="K18" i="7"/>
  <c r="J18" i="7"/>
  <c r="I18" i="7"/>
  <c r="R17" i="7"/>
  <c r="Q17" i="7"/>
  <c r="P17" i="7"/>
  <c r="O17" i="7"/>
  <c r="N17" i="7"/>
  <c r="M17" i="7"/>
  <c r="L17" i="7"/>
  <c r="K17" i="7"/>
  <c r="J17" i="7"/>
  <c r="I17" i="7"/>
  <c r="R16" i="7"/>
  <c r="Q16" i="7"/>
  <c r="P16" i="7"/>
  <c r="O16" i="7"/>
  <c r="N16" i="7"/>
  <c r="M16" i="7"/>
  <c r="L16" i="7"/>
  <c r="K16" i="7"/>
  <c r="J16" i="7"/>
  <c r="I16" i="7"/>
  <c r="R15" i="7"/>
  <c r="Q15" i="7"/>
  <c r="P15" i="7"/>
  <c r="O15" i="7"/>
  <c r="N15" i="7"/>
  <c r="M15" i="7"/>
  <c r="L15" i="7"/>
  <c r="K15" i="7"/>
  <c r="J15" i="7"/>
  <c r="I15" i="7"/>
  <c r="P13" i="7"/>
  <c r="M13" i="7"/>
  <c r="J13" i="7"/>
  <c r="I13" i="7"/>
  <c r="C13" i="7"/>
  <c r="R11" i="7"/>
  <c r="Q11" i="7"/>
  <c r="P11" i="7"/>
  <c r="O11" i="7"/>
  <c r="N11" i="7"/>
  <c r="M11" i="7"/>
  <c r="L11" i="7"/>
  <c r="K11" i="7"/>
  <c r="J11" i="7"/>
  <c r="I11" i="7"/>
  <c r="R10" i="7"/>
  <c r="Q10" i="7"/>
  <c r="P10" i="7"/>
  <c r="O10" i="7"/>
  <c r="N10" i="7"/>
  <c r="M10" i="7"/>
  <c r="L10" i="7"/>
  <c r="K10" i="7"/>
  <c r="J10" i="7"/>
  <c r="I10" i="7"/>
  <c r="R9" i="7"/>
  <c r="Q9" i="7"/>
  <c r="P9" i="7"/>
  <c r="O9" i="7"/>
  <c r="N9" i="7"/>
  <c r="M9" i="7"/>
  <c r="L9" i="7"/>
  <c r="K9" i="7"/>
  <c r="J9" i="7"/>
  <c r="I9" i="7"/>
  <c r="R8" i="7"/>
  <c r="Q8" i="7"/>
  <c r="P8" i="7"/>
  <c r="O8" i="7"/>
  <c r="N8" i="7"/>
  <c r="M8" i="7"/>
  <c r="L8" i="7"/>
  <c r="K8" i="7"/>
  <c r="J8" i="7"/>
  <c r="I8" i="7"/>
  <c r="R7" i="7"/>
  <c r="Q7" i="7"/>
  <c r="P7" i="7"/>
  <c r="O7" i="7"/>
  <c r="N7" i="7"/>
  <c r="M7" i="7"/>
  <c r="L7" i="7"/>
  <c r="K7" i="7"/>
  <c r="J7" i="7"/>
  <c r="I7" i="7"/>
  <c r="R6" i="7"/>
  <c r="Q6" i="7"/>
  <c r="P6" i="7"/>
  <c r="O6" i="7"/>
  <c r="N6" i="7"/>
  <c r="M6" i="7"/>
  <c r="L6" i="7"/>
  <c r="K6" i="7"/>
  <c r="J6" i="7"/>
  <c r="I6" i="7"/>
  <c r="R5" i="7"/>
  <c r="Q5" i="7"/>
  <c r="P5" i="7"/>
  <c r="O5" i="7"/>
  <c r="N5" i="7"/>
  <c r="M5" i="7"/>
  <c r="L5" i="7"/>
  <c r="K5" i="7"/>
  <c r="J5" i="7"/>
  <c r="I5" i="7"/>
  <c r="R4" i="7"/>
  <c r="Q4" i="7"/>
  <c r="P4" i="7"/>
  <c r="O4" i="7"/>
  <c r="N4" i="7"/>
  <c r="M4" i="7"/>
  <c r="L4" i="7"/>
  <c r="K4" i="7"/>
  <c r="J4" i="7"/>
  <c r="I4" i="7"/>
  <c r="P2" i="7"/>
  <c r="M2" i="7"/>
  <c r="J2" i="7"/>
  <c r="I2" i="7"/>
  <c r="C14" i="1"/>
  <c r="C26" i="1" s="1"/>
  <c r="C79" i="6"/>
  <c r="C68" i="6"/>
  <c r="C57" i="6"/>
  <c r="C46" i="6"/>
  <c r="C35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M24" i="6"/>
  <c r="J24" i="6"/>
  <c r="I24" i="6"/>
  <c r="C24" i="6"/>
  <c r="R22" i="6"/>
  <c r="Q22" i="6"/>
  <c r="P22" i="6"/>
  <c r="O22" i="6"/>
  <c r="N22" i="6"/>
  <c r="M22" i="6"/>
  <c r="L22" i="6"/>
  <c r="K22" i="6"/>
  <c r="J22" i="6"/>
  <c r="I22" i="6"/>
  <c r="R21" i="6"/>
  <c r="Q21" i="6"/>
  <c r="P21" i="6"/>
  <c r="O21" i="6"/>
  <c r="N21" i="6"/>
  <c r="M21" i="6"/>
  <c r="L21" i="6"/>
  <c r="K21" i="6"/>
  <c r="J21" i="6"/>
  <c r="I21" i="6"/>
  <c r="R20" i="6"/>
  <c r="Q20" i="6"/>
  <c r="P20" i="6"/>
  <c r="O20" i="6"/>
  <c r="N20" i="6"/>
  <c r="M20" i="6"/>
  <c r="L20" i="6"/>
  <c r="K20" i="6"/>
  <c r="J20" i="6"/>
  <c r="I20" i="6"/>
  <c r="R19" i="6"/>
  <c r="Q19" i="6"/>
  <c r="P19" i="6"/>
  <c r="O19" i="6"/>
  <c r="N19" i="6"/>
  <c r="M19" i="6"/>
  <c r="L19" i="6"/>
  <c r="K19" i="6"/>
  <c r="J19" i="6"/>
  <c r="I19" i="6"/>
  <c r="R18" i="6"/>
  <c r="Q18" i="6"/>
  <c r="P18" i="6"/>
  <c r="O18" i="6"/>
  <c r="N18" i="6"/>
  <c r="M18" i="6"/>
  <c r="L18" i="6"/>
  <c r="K18" i="6"/>
  <c r="J18" i="6"/>
  <c r="I18" i="6"/>
  <c r="R17" i="6"/>
  <c r="Q17" i="6"/>
  <c r="P17" i="6"/>
  <c r="O17" i="6"/>
  <c r="N17" i="6"/>
  <c r="M17" i="6"/>
  <c r="L17" i="6"/>
  <c r="K17" i="6"/>
  <c r="J17" i="6"/>
  <c r="I17" i="6"/>
  <c r="R16" i="6"/>
  <c r="Q16" i="6"/>
  <c r="P16" i="6"/>
  <c r="O16" i="6"/>
  <c r="N16" i="6"/>
  <c r="M16" i="6"/>
  <c r="L16" i="6"/>
  <c r="K16" i="6"/>
  <c r="J16" i="6"/>
  <c r="I16" i="6"/>
  <c r="R15" i="6"/>
  <c r="Q15" i="6"/>
  <c r="P15" i="6"/>
  <c r="O15" i="6"/>
  <c r="N15" i="6"/>
  <c r="M15" i="6"/>
  <c r="L15" i="6"/>
  <c r="K15" i="6"/>
  <c r="J15" i="6"/>
  <c r="I15" i="6"/>
  <c r="P13" i="6"/>
  <c r="M13" i="6"/>
  <c r="J13" i="6"/>
  <c r="I13" i="6"/>
  <c r="C13" i="6"/>
  <c r="R11" i="6"/>
  <c r="Q11" i="6"/>
  <c r="P11" i="6"/>
  <c r="O11" i="6"/>
  <c r="N11" i="6"/>
  <c r="M11" i="6"/>
  <c r="L11" i="6"/>
  <c r="K11" i="6"/>
  <c r="J11" i="6"/>
  <c r="I11" i="6"/>
  <c r="R10" i="6"/>
  <c r="Q10" i="6"/>
  <c r="P10" i="6"/>
  <c r="O10" i="6"/>
  <c r="N10" i="6"/>
  <c r="M10" i="6"/>
  <c r="L10" i="6"/>
  <c r="K10" i="6"/>
  <c r="J10" i="6"/>
  <c r="I10" i="6"/>
  <c r="R9" i="6"/>
  <c r="Q9" i="6"/>
  <c r="P9" i="6"/>
  <c r="O9" i="6"/>
  <c r="N9" i="6"/>
  <c r="M9" i="6"/>
  <c r="L9" i="6"/>
  <c r="K9" i="6"/>
  <c r="J9" i="6"/>
  <c r="I9" i="6"/>
  <c r="R8" i="6"/>
  <c r="Q8" i="6"/>
  <c r="P8" i="6"/>
  <c r="O8" i="6"/>
  <c r="N8" i="6"/>
  <c r="M8" i="6"/>
  <c r="L8" i="6"/>
  <c r="K8" i="6"/>
  <c r="J8" i="6"/>
  <c r="I8" i="6"/>
  <c r="R7" i="6"/>
  <c r="Q7" i="6"/>
  <c r="P7" i="6"/>
  <c r="O7" i="6"/>
  <c r="N7" i="6"/>
  <c r="M7" i="6"/>
  <c r="L7" i="6"/>
  <c r="K7" i="6"/>
  <c r="J7" i="6"/>
  <c r="I7" i="6"/>
  <c r="R6" i="6"/>
  <c r="Q6" i="6"/>
  <c r="P6" i="6"/>
  <c r="O6" i="6"/>
  <c r="N6" i="6"/>
  <c r="M6" i="6"/>
  <c r="L6" i="6"/>
  <c r="K6" i="6"/>
  <c r="J6" i="6"/>
  <c r="I6" i="6"/>
  <c r="R5" i="6"/>
  <c r="Q5" i="6"/>
  <c r="P5" i="6"/>
  <c r="O5" i="6"/>
  <c r="N5" i="6"/>
  <c r="M5" i="6"/>
  <c r="L5" i="6"/>
  <c r="K5" i="6"/>
  <c r="J5" i="6"/>
  <c r="I5" i="6"/>
  <c r="R4" i="6"/>
  <c r="Q4" i="6"/>
  <c r="P4" i="6"/>
  <c r="O4" i="6"/>
  <c r="N4" i="6"/>
  <c r="M4" i="6"/>
  <c r="L4" i="6"/>
  <c r="K4" i="6"/>
  <c r="J4" i="6"/>
  <c r="I4" i="6"/>
  <c r="P2" i="6"/>
  <c r="M2" i="6"/>
  <c r="J2" i="6"/>
  <c r="I2" i="6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K26" i="2"/>
  <c r="T24" i="2"/>
  <c r="S24" i="2"/>
  <c r="R24" i="2"/>
  <c r="Q24" i="2"/>
  <c r="P24" i="2"/>
  <c r="O24" i="2"/>
  <c r="N24" i="2"/>
  <c r="M24" i="2"/>
  <c r="L24" i="2"/>
  <c r="K24" i="2"/>
  <c r="T23" i="2"/>
  <c r="S23" i="2"/>
  <c r="R23" i="2"/>
  <c r="Q23" i="2"/>
  <c r="P23" i="2"/>
  <c r="O23" i="2"/>
  <c r="N23" i="2"/>
  <c r="M23" i="2"/>
  <c r="L23" i="2"/>
  <c r="K23" i="2"/>
  <c r="T22" i="2"/>
  <c r="S22" i="2"/>
  <c r="R22" i="2"/>
  <c r="Q22" i="2"/>
  <c r="P22" i="2"/>
  <c r="O22" i="2"/>
  <c r="N22" i="2"/>
  <c r="M22" i="2"/>
  <c r="L22" i="2"/>
  <c r="K22" i="2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T18" i="2"/>
  <c r="S18" i="2"/>
  <c r="R18" i="2"/>
  <c r="Q18" i="2"/>
  <c r="P18" i="2"/>
  <c r="O18" i="2"/>
  <c r="N18" i="2"/>
  <c r="M18" i="2"/>
  <c r="L18" i="2"/>
  <c r="K18" i="2"/>
  <c r="T17" i="2"/>
  <c r="S17" i="2"/>
  <c r="R17" i="2"/>
  <c r="Q17" i="2"/>
  <c r="P17" i="2"/>
  <c r="O17" i="2"/>
  <c r="N17" i="2"/>
  <c r="M17" i="2"/>
  <c r="L17" i="2"/>
  <c r="K17" i="2"/>
  <c r="K14" i="2"/>
  <c r="C14" i="2"/>
  <c r="O2" i="2" s="1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T8" i="2"/>
  <c r="S8" i="2"/>
  <c r="R8" i="2"/>
  <c r="Q8" i="2"/>
  <c r="P8" i="2"/>
  <c r="O8" i="2"/>
  <c r="N8" i="2"/>
  <c r="M8" i="2"/>
  <c r="L8" i="2"/>
  <c r="K8" i="2"/>
  <c r="T7" i="2"/>
  <c r="S7" i="2"/>
  <c r="R7" i="2"/>
  <c r="Q7" i="2"/>
  <c r="P7" i="2"/>
  <c r="O7" i="2"/>
  <c r="N7" i="2"/>
  <c r="M7" i="2"/>
  <c r="L7" i="2"/>
  <c r="K7" i="2"/>
  <c r="T6" i="2"/>
  <c r="S6" i="2"/>
  <c r="R6" i="2"/>
  <c r="Q6" i="2"/>
  <c r="P6" i="2"/>
  <c r="O6" i="2"/>
  <c r="N6" i="2"/>
  <c r="M6" i="2"/>
  <c r="L6" i="2"/>
  <c r="K6" i="2"/>
  <c r="T5" i="2"/>
  <c r="S5" i="2"/>
  <c r="R5" i="2"/>
  <c r="Q5" i="2"/>
  <c r="P5" i="2"/>
  <c r="O5" i="2"/>
  <c r="N5" i="2"/>
  <c r="M5" i="2"/>
  <c r="L5" i="2"/>
  <c r="K5" i="2"/>
  <c r="L2" i="2"/>
  <c r="K2" i="2"/>
  <c r="C38" i="9" l="1"/>
  <c r="C38" i="4"/>
  <c r="C26" i="2"/>
  <c r="S111" i="5"/>
  <c r="T186" i="5"/>
  <c r="T162" i="5"/>
  <c r="T138" i="5"/>
  <c r="T170" i="5"/>
  <c r="S147" i="5"/>
  <c r="T192" i="5"/>
  <c r="T168" i="5"/>
  <c r="T144" i="5"/>
  <c r="S123" i="5"/>
  <c r="T188" i="5"/>
  <c r="T164" i="5"/>
  <c r="T140" i="5"/>
  <c r="T135" i="5"/>
  <c r="T159" i="5"/>
  <c r="T134" i="5"/>
  <c r="T204" i="5"/>
  <c r="T180" i="5"/>
  <c r="T156" i="5"/>
  <c r="T132" i="5"/>
  <c r="T183" i="5"/>
  <c r="T206" i="5"/>
  <c r="T158" i="5"/>
  <c r="S207" i="5"/>
  <c r="T201" i="5"/>
  <c r="T177" i="5"/>
  <c r="T153" i="5"/>
  <c r="T129" i="5"/>
  <c r="T207" i="5"/>
  <c r="T182" i="5"/>
  <c r="S195" i="5"/>
  <c r="T200" i="5"/>
  <c r="T176" i="5"/>
  <c r="T152" i="5"/>
  <c r="T128" i="5"/>
  <c r="S183" i="5"/>
  <c r="T198" i="5"/>
  <c r="T174" i="5"/>
  <c r="T150" i="5"/>
  <c r="T126" i="5"/>
  <c r="S171" i="5"/>
  <c r="T195" i="5"/>
  <c r="T171" i="5"/>
  <c r="T147" i="5"/>
  <c r="T123" i="5"/>
  <c r="S159" i="5"/>
  <c r="T194" i="5"/>
  <c r="T122" i="5"/>
  <c r="T146" i="5"/>
  <c r="T120" i="5"/>
  <c r="S135" i="5"/>
  <c r="T189" i="5"/>
  <c r="T165" i="5"/>
  <c r="T141" i="5"/>
  <c r="T114" i="5"/>
  <c r="C38" i="1"/>
  <c r="L14" i="1" s="1"/>
  <c r="R2" i="1"/>
  <c r="S163" i="5"/>
  <c r="S208" i="5"/>
  <c r="S196" i="5"/>
  <c r="S184" i="5"/>
  <c r="S172" i="5"/>
  <c r="S160" i="5"/>
  <c r="S148" i="5"/>
  <c r="S136" i="5"/>
  <c r="S124" i="5"/>
  <c r="S112" i="5"/>
  <c r="U204" i="5"/>
  <c r="U198" i="5"/>
  <c r="U192" i="5"/>
  <c r="U186" i="5"/>
  <c r="U180" i="5"/>
  <c r="U174" i="5"/>
  <c r="U168" i="5"/>
  <c r="U162" i="5"/>
  <c r="U156" i="5"/>
  <c r="U150" i="5"/>
  <c r="U144" i="5"/>
  <c r="U138" i="5"/>
  <c r="U132" i="5"/>
  <c r="U126" i="5"/>
  <c r="U120" i="5"/>
  <c r="U114" i="5"/>
  <c r="S206" i="5"/>
  <c r="S194" i="5"/>
  <c r="S182" i="5"/>
  <c r="S170" i="5"/>
  <c r="S158" i="5"/>
  <c r="S146" i="5"/>
  <c r="S134" i="5"/>
  <c r="S122" i="5"/>
  <c r="S110" i="5"/>
  <c r="U203" i="5"/>
  <c r="U197" i="5"/>
  <c r="U191" i="5"/>
  <c r="U185" i="5"/>
  <c r="U179" i="5"/>
  <c r="U173" i="5"/>
  <c r="U167" i="5"/>
  <c r="U161" i="5"/>
  <c r="U155" i="5"/>
  <c r="U149" i="5"/>
  <c r="U143" i="5"/>
  <c r="U137" i="5"/>
  <c r="U131" i="5"/>
  <c r="U125" i="5"/>
  <c r="U119" i="5"/>
  <c r="U113" i="5"/>
  <c r="O2" i="1"/>
  <c r="S205" i="5"/>
  <c r="S193" i="5"/>
  <c r="S181" i="5"/>
  <c r="S169" i="5"/>
  <c r="S157" i="5"/>
  <c r="S145" i="5"/>
  <c r="S133" i="5"/>
  <c r="S121" i="5"/>
  <c r="S109" i="5"/>
  <c r="T203" i="5"/>
  <c r="T197" i="5"/>
  <c r="T191" i="5"/>
  <c r="T185" i="5"/>
  <c r="T179" i="5"/>
  <c r="T173" i="5"/>
  <c r="T167" i="5"/>
  <c r="T161" i="5"/>
  <c r="T155" i="5"/>
  <c r="T149" i="5"/>
  <c r="T143" i="5"/>
  <c r="T137" i="5"/>
  <c r="T131" i="5"/>
  <c r="T125" i="5"/>
  <c r="T119" i="5"/>
  <c r="T113" i="5"/>
  <c r="S204" i="5"/>
  <c r="S168" i="5"/>
  <c r="S132" i="5"/>
  <c r="U208" i="5"/>
  <c r="U202" i="5"/>
  <c r="U190" i="5"/>
  <c r="U178" i="5"/>
  <c r="U172" i="5"/>
  <c r="U166" i="5"/>
  <c r="U160" i="5"/>
  <c r="U154" i="5"/>
  <c r="U148" i="5"/>
  <c r="U142" i="5"/>
  <c r="U136" i="5"/>
  <c r="U130" i="5"/>
  <c r="U112" i="5"/>
  <c r="S180" i="5"/>
  <c r="S144" i="5"/>
  <c r="U196" i="5"/>
  <c r="U124" i="5"/>
  <c r="S203" i="5"/>
  <c r="S191" i="5"/>
  <c r="S179" i="5"/>
  <c r="S167" i="5"/>
  <c r="S155" i="5"/>
  <c r="S143" i="5"/>
  <c r="S131" i="5"/>
  <c r="S119" i="5"/>
  <c r="T208" i="5"/>
  <c r="T202" i="5"/>
  <c r="T196" i="5"/>
  <c r="T190" i="5"/>
  <c r="T184" i="5"/>
  <c r="T178" i="5"/>
  <c r="T172" i="5"/>
  <c r="T166" i="5"/>
  <c r="T160" i="5"/>
  <c r="T154" i="5"/>
  <c r="T148" i="5"/>
  <c r="T142" i="5"/>
  <c r="T136" i="5"/>
  <c r="T130" i="5"/>
  <c r="T124" i="5"/>
  <c r="T118" i="5"/>
  <c r="T112" i="5"/>
  <c r="S192" i="5"/>
  <c r="S156" i="5"/>
  <c r="S120" i="5"/>
  <c r="U184" i="5"/>
  <c r="U118" i="5"/>
  <c r="S202" i="5"/>
  <c r="S190" i="5"/>
  <c r="S178" i="5"/>
  <c r="S166" i="5"/>
  <c r="S154" i="5"/>
  <c r="S142" i="5"/>
  <c r="S130" i="5"/>
  <c r="S118" i="5"/>
  <c r="U207" i="5"/>
  <c r="U201" i="5"/>
  <c r="U195" i="5"/>
  <c r="U189" i="5"/>
  <c r="U183" i="5"/>
  <c r="U177" i="5"/>
  <c r="U171" i="5"/>
  <c r="U165" i="5"/>
  <c r="U159" i="5"/>
  <c r="U153" i="5"/>
  <c r="U147" i="5"/>
  <c r="U141" i="5"/>
  <c r="U135" i="5"/>
  <c r="U129" i="5"/>
  <c r="U123" i="5"/>
  <c r="U117" i="5"/>
  <c r="U111" i="5"/>
  <c r="S201" i="5"/>
  <c r="S189" i="5"/>
  <c r="S177" i="5"/>
  <c r="S165" i="5"/>
  <c r="S153" i="5"/>
  <c r="S141" i="5"/>
  <c r="S129" i="5"/>
  <c r="S117" i="5"/>
  <c r="T117" i="5"/>
  <c r="T111" i="5"/>
  <c r="S200" i="5"/>
  <c r="S188" i="5"/>
  <c r="S176" i="5"/>
  <c r="S164" i="5"/>
  <c r="S152" i="5"/>
  <c r="S140" i="5"/>
  <c r="S128" i="5"/>
  <c r="S116" i="5"/>
  <c r="U206" i="5"/>
  <c r="U200" i="5"/>
  <c r="U194" i="5"/>
  <c r="U188" i="5"/>
  <c r="U182" i="5"/>
  <c r="U176" i="5"/>
  <c r="U170" i="5"/>
  <c r="U164" i="5"/>
  <c r="U158" i="5"/>
  <c r="U152" i="5"/>
  <c r="U146" i="5"/>
  <c r="U140" i="5"/>
  <c r="U134" i="5"/>
  <c r="U128" i="5"/>
  <c r="U122" i="5"/>
  <c r="U116" i="5"/>
  <c r="U110" i="5"/>
  <c r="S175" i="5"/>
  <c r="S151" i="5"/>
  <c r="S139" i="5"/>
  <c r="T116" i="5"/>
  <c r="T110" i="5"/>
  <c r="S187" i="5"/>
  <c r="S115" i="5"/>
  <c r="S198" i="5"/>
  <c r="S186" i="5"/>
  <c r="S174" i="5"/>
  <c r="S162" i="5"/>
  <c r="S150" i="5"/>
  <c r="S138" i="5"/>
  <c r="S126" i="5"/>
  <c r="S114" i="5"/>
  <c r="U205" i="5"/>
  <c r="U199" i="5"/>
  <c r="U193" i="5"/>
  <c r="U187" i="5"/>
  <c r="U181" i="5"/>
  <c r="U175" i="5"/>
  <c r="U169" i="5"/>
  <c r="U157" i="5"/>
  <c r="U151" i="5"/>
  <c r="U145" i="5"/>
  <c r="U139" i="5"/>
  <c r="U133" i="5"/>
  <c r="U127" i="5"/>
  <c r="U121" i="5"/>
  <c r="U115" i="5"/>
  <c r="U109" i="5"/>
  <c r="S199" i="5"/>
  <c r="S127" i="5"/>
  <c r="U163" i="5"/>
  <c r="S197" i="5"/>
  <c r="S185" i="5"/>
  <c r="S173" i="5"/>
  <c r="S161" i="5"/>
  <c r="S149" i="5"/>
  <c r="S137" i="5"/>
  <c r="S125" i="5"/>
  <c r="S113" i="5"/>
  <c r="T205" i="5"/>
  <c r="T199" i="5"/>
  <c r="T193" i="5"/>
  <c r="T187" i="5"/>
  <c r="T181" i="5"/>
  <c r="T175" i="5"/>
  <c r="T169" i="5"/>
  <c r="T163" i="5"/>
  <c r="T157" i="5"/>
  <c r="T151" i="5"/>
  <c r="T145" i="5"/>
  <c r="T139" i="5"/>
  <c r="T133" i="5"/>
  <c r="T127" i="5"/>
  <c r="T121" i="5"/>
  <c r="T115" i="5"/>
  <c r="T109" i="5"/>
  <c r="S102" i="5"/>
  <c r="S31" i="5"/>
  <c r="S45" i="5"/>
  <c r="C18" i="5"/>
  <c r="D18" i="5" s="1"/>
  <c r="C52" i="5"/>
  <c r="D52" i="5" s="1"/>
  <c r="S53" i="5"/>
  <c r="S57" i="5"/>
  <c r="S67" i="5"/>
  <c r="S71" i="5"/>
  <c r="S72" i="5"/>
  <c r="S73" i="5"/>
  <c r="S79" i="5"/>
  <c r="S29" i="5"/>
  <c r="S80" i="5"/>
  <c r="C31" i="5"/>
  <c r="D31" i="5" s="1"/>
  <c r="S99" i="5"/>
  <c r="J6" i="5"/>
  <c r="U58" i="5"/>
  <c r="U51" i="5"/>
  <c r="C50" i="1"/>
  <c r="O14" i="1" s="1"/>
  <c r="S35" i="5"/>
  <c r="S59" i="5"/>
  <c r="S83" i="5"/>
  <c r="S36" i="5"/>
  <c r="S60" i="5"/>
  <c r="S84" i="5"/>
  <c r="S43" i="5"/>
  <c r="S65" i="5"/>
  <c r="C88" i="5"/>
  <c r="D88" i="5" s="1"/>
  <c r="S44" i="5"/>
  <c r="C66" i="5"/>
  <c r="D66" i="5" s="1"/>
  <c r="S89" i="5"/>
  <c r="C45" i="5"/>
  <c r="D45" i="5" s="1"/>
  <c r="T66" i="5"/>
  <c r="S90" i="5"/>
  <c r="C111" i="5"/>
  <c r="C112" i="5"/>
  <c r="S30" i="5"/>
  <c r="S56" i="5"/>
  <c r="T74" i="5"/>
  <c r="C135" i="5"/>
  <c r="T38" i="5"/>
  <c r="T53" i="5"/>
  <c r="T102" i="5"/>
  <c r="T31" i="5"/>
  <c r="T39" i="5"/>
  <c r="S47" i="5"/>
  <c r="S54" i="5"/>
  <c r="T60" i="5"/>
  <c r="T67" i="5"/>
  <c r="T76" i="5"/>
  <c r="T84" i="5"/>
  <c r="T91" i="5"/>
  <c r="T103" i="5"/>
  <c r="T37" i="5"/>
  <c r="S32" i="5"/>
  <c r="T40" i="5"/>
  <c r="S48" i="5"/>
  <c r="T54" i="5"/>
  <c r="S61" i="5"/>
  <c r="S68" i="5"/>
  <c r="S77" i="5"/>
  <c r="S85" i="5"/>
  <c r="S93" i="5"/>
  <c r="S105" i="5"/>
  <c r="T32" i="5"/>
  <c r="S41" i="5"/>
  <c r="T48" i="5"/>
  <c r="C55" i="5"/>
  <c r="D55" i="5" s="1"/>
  <c r="T61" i="5"/>
  <c r="T68" i="5"/>
  <c r="T77" i="5"/>
  <c r="T85" i="5"/>
  <c r="T93" i="5"/>
  <c r="T105" i="5"/>
  <c r="T75" i="5"/>
  <c r="C28" i="5"/>
  <c r="D28" i="5" s="1"/>
  <c r="S33" i="5"/>
  <c r="T41" i="5"/>
  <c r="S49" i="5"/>
  <c r="S55" i="5"/>
  <c r="T62" i="5"/>
  <c r="C69" i="5"/>
  <c r="D69" i="5" s="1"/>
  <c r="S78" i="5"/>
  <c r="T86" i="5"/>
  <c r="T94" i="5"/>
  <c r="T106" i="5"/>
  <c r="T90" i="5"/>
  <c r="S28" i="5"/>
  <c r="T33" i="5"/>
  <c r="S42" i="5"/>
  <c r="T49" i="5"/>
  <c r="T55" i="5"/>
  <c r="T63" i="5"/>
  <c r="S69" i="5"/>
  <c r="T78" i="5"/>
  <c r="T87" i="5"/>
  <c r="S96" i="5"/>
  <c r="S108" i="5"/>
  <c r="T28" i="5"/>
  <c r="T42" i="5"/>
  <c r="T50" i="5"/>
  <c r="T64" i="5"/>
  <c r="T96" i="5"/>
  <c r="T108" i="5"/>
  <c r="T35" i="5"/>
  <c r="T51" i="5"/>
  <c r="T56" i="5"/>
  <c r="T79" i="5"/>
  <c r="T97" i="5"/>
  <c r="T29" i="5"/>
  <c r="T43" i="5"/>
  <c r="T65" i="5"/>
  <c r="T72" i="5"/>
  <c r="T88" i="5"/>
  <c r="T36" i="5"/>
  <c r="T80" i="5"/>
  <c r="T99" i="5"/>
  <c r="T30" i="5"/>
  <c r="S37" i="5"/>
  <c r="T44" i="5"/>
  <c r="T52" i="5"/>
  <c r="C59" i="5"/>
  <c r="D59" i="5" s="1"/>
  <c r="S66" i="5"/>
  <c r="T73" i="5"/>
  <c r="S81" i="5"/>
  <c r="T89" i="5"/>
  <c r="T100" i="5"/>
  <c r="U88" i="5"/>
  <c r="U76" i="5"/>
  <c r="U64" i="5"/>
  <c r="U52" i="5"/>
  <c r="U40" i="5"/>
  <c r="U28" i="5"/>
  <c r="U83" i="5"/>
  <c r="U108" i="5"/>
  <c r="U105" i="5"/>
  <c r="U102" i="5"/>
  <c r="U99" i="5"/>
  <c r="U96" i="5"/>
  <c r="U93" i="5"/>
  <c r="U90" i="5"/>
  <c r="U78" i="5"/>
  <c r="U66" i="5"/>
  <c r="U54" i="5"/>
  <c r="U42" i="5"/>
  <c r="U30" i="5"/>
  <c r="U89" i="5"/>
  <c r="U77" i="5"/>
  <c r="U65" i="5"/>
  <c r="U53" i="5"/>
  <c r="U41" i="5"/>
  <c r="U29" i="5"/>
  <c r="U84" i="5"/>
  <c r="U72" i="5"/>
  <c r="U60" i="5"/>
  <c r="U48" i="5"/>
  <c r="U36" i="5"/>
  <c r="U37" i="5"/>
  <c r="U103" i="5"/>
  <c r="C170" i="5"/>
  <c r="C158" i="5"/>
  <c r="C146" i="5"/>
  <c r="C134" i="5"/>
  <c r="C122" i="5"/>
  <c r="C110" i="5"/>
  <c r="C84" i="5"/>
  <c r="D84" i="5" s="1"/>
  <c r="C72" i="5"/>
  <c r="D72" i="5" s="1"/>
  <c r="C60" i="5"/>
  <c r="D60" i="5" s="1"/>
  <c r="C48" i="5"/>
  <c r="D48" i="5" s="1"/>
  <c r="C36" i="5"/>
  <c r="D36" i="5" s="1"/>
  <c r="C24" i="5"/>
  <c r="D24" i="5" s="1"/>
  <c r="C157" i="5"/>
  <c r="C145" i="5"/>
  <c r="C133" i="5"/>
  <c r="C121" i="5"/>
  <c r="C109" i="5"/>
  <c r="C106" i="5"/>
  <c r="C103" i="5"/>
  <c r="C100" i="5"/>
  <c r="C97" i="5"/>
  <c r="C94" i="5"/>
  <c r="C91" i="5"/>
  <c r="C169" i="5"/>
  <c r="C168" i="5"/>
  <c r="C156" i="5"/>
  <c r="C144" i="5"/>
  <c r="C132" i="5"/>
  <c r="C120" i="5"/>
  <c r="C86" i="5"/>
  <c r="D86" i="5" s="1"/>
  <c r="C74" i="5"/>
  <c r="D74" i="5" s="1"/>
  <c r="C62" i="5"/>
  <c r="D62" i="5" s="1"/>
  <c r="C50" i="5"/>
  <c r="D50" i="5" s="1"/>
  <c r="C38" i="5"/>
  <c r="D38" i="5" s="1"/>
  <c r="C167" i="5"/>
  <c r="C166" i="5"/>
  <c r="C165" i="5"/>
  <c r="C164" i="5"/>
  <c r="C163" i="5"/>
  <c r="C151" i="5"/>
  <c r="C139" i="5"/>
  <c r="C127" i="5"/>
  <c r="C115" i="5"/>
  <c r="C85" i="5"/>
  <c r="D85" i="5" s="1"/>
  <c r="C73" i="5"/>
  <c r="D73" i="5" s="1"/>
  <c r="C61" i="5"/>
  <c r="D61" i="5" s="1"/>
  <c r="C49" i="5"/>
  <c r="D49" i="5" s="1"/>
  <c r="C37" i="5"/>
  <c r="D37" i="5" s="1"/>
  <c r="C19" i="5"/>
  <c r="D19" i="5" s="1"/>
  <c r="C10" i="5"/>
  <c r="D10" i="5" s="1"/>
  <c r="C150" i="5"/>
  <c r="C138" i="5"/>
  <c r="C126" i="5"/>
  <c r="C114" i="5"/>
  <c r="C80" i="5"/>
  <c r="D80" i="5" s="1"/>
  <c r="C68" i="5"/>
  <c r="D68" i="5" s="1"/>
  <c r="C56" i="5"/>
  <c r="D56" i="5" s="1"/>
  <c r="C44" i="5"/>
  <c r="D44" i="5" s="1"/>
  <c r="C32" i="5"/>
  <c r="D32" i="5" s="1"/>
  <c r="C26" i="5"/>
  <c r="D26" i="5" s="1"/>
  <c r="C13" i="5"/>
  <c r="D13" i="5" s="1"/>
  <c r="C149" i="5"/>
  <c r="C137" i="5"/>
  <c r="C125" i="5"/>
  <c r="C113" i="5"/>
  <c r="C107" i="5"/>
  <c r="C104" i="5"/>
  <c r="C101" i="5"/>
  <c r="C98" i="5"/>
  <c r="C95" i="5"/>
  <c r="C92" i="5"/>
  <c r="C87" i="5"/>
  <c r="D87" i="5" s="1"/>
  <c r="C162" i="5"/>
  <c r="C161" i="5"/>
  <c r="C160" i="5"/>
  <c r="C159" i="5"/>
  <c r="C35" i="5"/>
  <c r="D35" i="5" s="1"/>
  <c r="U104" i="5"/>
  <c r="C93" i="5"/>
  <c r="U32" i="5"/>
  <c r="U35" i="5"/>
  <c r="U49" i="5"/>
  <c r="U56" i="5"/>
  <c r="C64" i="5"/>
  <c r="D64" i="5" s="1"/>
  <c r="C71" i="5"/>
  <c r="D71" i="5" s="1"/>
  <c r="C78" i="5"/>
  <c r="D78" i="5" s="1"/>
  <c r="C123" i="5"/>
  <c r="C147" i="5"/>
  <c r="U97" i="5"/>
  <c r="U62" i="5"/>
  <c r="U55" i="5"/>
  <c r="C63" i="5"/>
  <c r="D63" i="5" s="1"/>
  <c r="C70" i="5"/>
  <c r="D70" i="5" s="1"/>
  <c r="C99" i="5"/>
  <c r="U80" i="5"/>
  <c r="C21" i="5"/>
  <c r="D21" i="5" s="1"/>
  <c r="C39" i="5"/>
  <c r="D39" i="5" s="1"/>
  <c r="C143" i="5"/>
  <c r="C14" i="5"/>
  <c r="D14" i="5" s="1"/>
  <c r="C33" i="5"/>
  <c r="D33" i="5" s="1"/>
  <c r="U39" i="5"/>
  <c r="C43" i="5"/>
  <c r="D43" i="5" s="1"/>
  <c r="U46" i="5"/>
  <c r="C57" i="5"/>
  <c r="D57" i="5" s="1"/>
  <c r="U74" i="5"/>
  <c r="U81" i="5"/>
  <c r="U94" i="5"/>
  <c r="U100" i="5"/>
  <c r="U106" i="5"/>
  <c r="C124" i="5"/>
  <c r="C148" i="5"/>
  <c r="C117" i="5"/>
  <c r="U38" i="5"/>
  <c r="U45" i="5"/>
  <c r="U73" i="5"/>
  <c r="C142" i="5"/>
  <c r="C67" i="5"/>
  <c r="D67" i="5" s="1"/>
  <c r="C81" i="5"/>
  <c r="D81" i="5" s="1"/>
  <c r="C119" i="5"/>
  <c r="C25" i="5"/>
  <c r="D25" i="5" s="1"/>
  <c r="C30" i="5"/>
  <c r="D30" i="5" s="1"/>
  <c r="C40" i="5"/>
  <c r="D40" i="5" s="1"/>
  <c r="C47" i="5"/>
  <c r="D47" i="5" s="1"/>
  <c r="C54" i="5"/>
  <c r="D54" i="5" s="1"/>
  <c r="U67" i="5"/>
  <c r="C75" i="5"/>
  <c r="D75" i="5" s="1"/>
  <c r="C82" i="5"/>
  <c r="D82" i="5" s="1"/>
  <c r="U85" i="5"/>
  <c r="C90" i="5"/>
  <c r="D90" i="5" s="1"/>
  <c r="U95" i="5"/>
  <c r="U101" i="5"/>
  <c r="U107" i="5"/>
  <c r="C128" i="5"/>
  <c r="C152" i="5"/>
  <c r="U44" i="5"/>
  <c r="U79" i="5"/>
  <c r="U69" i="5"/>
  <c r="C116" i="5"/>
  <c r="C20" i="5"/>
  <c r="D20" i="5" s="1"/>
  <c r="U31" i="5"/>
  <c r="C42" i="5"/>
  <c r="D42" i="5" s="1"/>
  <c r="C105" i="5"/>
  <c r="C29" i="5"/>
  <c r="D29" i="5" s="1"/>
  <c r="C53" i="5"/>
  <c r="D53" i="5" s="1"/>
  <c r="U59" i="5"/>
  <c r="C89" i="5"/>
  <c r="D89" i="5" s="1"/>
  <c r="C118" i="5"/>
  <c r="C46" i="5"/>
  <c r="D46" i="5" s="1"/>
  <c r="U63" i="5"/>
  <c r="U70" i="5"/>
  <c r="C15" i="5"/>
  <c r="D15" i="5" s="1"/>
  <c r="U50" i="5"/>
  <c r="U57" i="5"/>
  <c r="C65" i="5"/>
  <c r="D65" i="5" s="1"/>
  <c r="C96" i="5"/>
  <c r="C153" i="5"/>
  <c r="C16" i="5"/>
  <c r="D16" i="5" s="1"/>
  <c r="C27" i="5"/>
  <c r="D27" i="5" s="1"/>
  <c r="U33" i="5"/>
  <c r="U43" i="5"/>
  <c r="C51" i="5"/>
  <c r="D51" i="5" s="1"/>
  <c r="C58" i="5"/>
  <c r="D58" i="5" s="1"/>
  <c r="U75" i="5"/>
  <c r="C79" i="5"/>
  <c r="D79" i="5" s="1"/>
  <c r="U82" i="5"/>
  <c r="U86" i="5"/>
  <c r="C130" i="5"/>
  <c r="C154" i="5"/>
  <c r="U34" i="5"/>
  <c r="U91" i="5"/>
  <c r="C23" i="5"/>
  <c r="D23" i="5" s="1"/>
  <c r="C77" i="5"/>
  <c r="D77" i="5" s="1"/>
  <c r="U92" i="5"/>
  <c r="U98" i="5"/>
  <c r="C140" i="5"/>
  <c r="C12" i="5"/>
  <c r="D12" i="5" s="1"/>
  <c r="C141" i="5"/>
  <c r="C22" i="5"/>
  <c r="D22" i="5" s="1"/>
  <c r="U71" i="5"/>
  <c r="C102" i="5"/>
  <c r="C108" i="5"/>
  <c r="C129" i="5"/>
  <c r="C11" i="5"/>
  <c r="D11" i="5" s="1"/>
  <c r="C17" i="5"/>
  <c r="D17" i="5" s="1"/>
  <c r="C34" i="5"/>
  <c r="D34" i="5" s="1"/>
  <c r="C41" i="5"/>
  <c r="D41" i="5" s="1"/>
  <c r="U47" i="5"/>
  <c r="U61" i="5"/>
  <c r="U68" i="5"/>
  <c r="C76" i="5"/>
  <c r="D76" i="5" s="1"/>
  <c r="C83" i="5"/>
  <c r="D83" i="5" s="1"/>
  <c r="C131" i="5"/>
  <c r="C155" i="5"/>
  <c r="S34" i="5"/>
  <c r="S46" i="5"/>
  <c r="S58" i="5"/>
  <c r="S70" i="5"/>
  <c r="S82" i="5"/>
  <c r="S92" i="5"/>
  <c r="S95" i="5"/>
  <c r="S98" i="5"/>
  <c r="S101" i="5"/>
  <c r="S104" i="5"/>
  <c r="S107" i="5"/>
  <c r="T34" i="5"/>
  <c r="S39" i="5"/>
  <c r="T46" i="5"/>
  <c r="S51" i="5"/>
  <c r="T58" i="5"/>
  <c r="S63" i="5"/>
  <c r="T70" i="5"/>
  <c r="S75" i="5"/>
  <c r="T82" i="5"/>
  <c r="S87" i="5"/>
  <c r="T92" i="5"/>
  <c r="T95" i="5"/>
  <c r="T98" i="5"/>
  <c r="T101" i="5"/>
  <c r="T104" i="5"/>
  <c r="T107" i="5"/>
  <c r="S40" i="5"/>
  <c r="T47" i="5"/>
  <c r="S52" i="5"/>
  <c r="T59" i="5"/>
  <c r="S64" i="5"/>
  <c r="T71" i="5"/>
  <c r="S76" i="5"/>
  <c r="T83" i="5"/>
  <c r="S88" i="5"/>
  <c r="S38" i="5"/>
  <c r="T45" i="5"/>
  <c r="S50" i="5"/>
  <c r="T57" i="5"/>
  <c r="S62" i="5"/>
  <c r="T69" i="5"/>
  <c r="S74" i="5"/>
  <c r="S86" i="5"/>
  <c r="S91" i="5"/>
  <c r="S94" i="5"/>
  <c r="S97" i="5"/>
  <c r="S100" i="5"/>
  <c r="S103" i="5"/>
  <c r="C50" i="9" l="1"/>
  <c r="L14" i="4"/>
  <c r="C50" i="4"/>
  <c r="R2" i="2"/>
  <c r="C38" i="2"/>
  <c r="C62" i="1"/>
  <c r="R14" i="1" s="1"/>
  <c r="G10" i="5"/>
  <c r="G11" i="5" s="1"/>
  <c r="G13" i="5" s="1"/>
  <c r="C62" i="9" l="1"/>
  <c r="O14" i="4"/>
  <c r="C62" i="4"/>
  <c r="C50" i="2"/>
  <c r="L14" i="2"/>
  <c r="C74" i="1"/>
  <c r="C74" i="9" l="1"/>
  <c r="C74" i="4"/>
  <c r="R14" i="4"/>
  <c r="C62" i="2"/>
  <c r="O14" i="2"/>
  <c r="C86" i="1"/>
  <c r="O26" i="1" s="1"/>
  <c r="L26" i="1"/>
  <c r="C86" i="9" l="1"/>
  <c r="C86" i="4"/>
  <c r="O26" i="4" s="1"/>
  <c r="L26" i="4"/>
  <c r="C74" i="2"/>
  <c r="R14" i="2"/>
  <c r="C86" i="2" l="1"/>
  <c r="O26" i="2" s="1"/>
  <c r="L26" i="2"/>
</calcChain>
</file>

<file path=xl/sharedStrings.xml><?xml version="1.0" encoding="utf-8"?>
<sst xmlns="http://schemas.openxmlformats.org/spreadsheetml/2006/main" count="511" uniqueCount="22">
  <si>
    <t>SOC</t>
  </si>
  <si>
    <t>I</t>
  </si>
  <si>
    <t>R0</t>
  </si>
  <si>
    <t>R1</t>
  </si>
  <si>
    <t>C1</t>
  </si>
  <si>
    <t>Temp</t>
  </si>
  <si>
    <t>R</t>
  </si>
  <si>
    <t xml:space="preserve">Fitting </t>
  </si>
  <si>
    <t>T</t>
  </si>
  <si>
    <t>E</t>
  </si>
  <si>
    <t>err0</t>
  </si>
  <si>
    <t>err40</t>
  </si>
  <si>
    <t>err</t>
  </si>
  <si>
    <t>Part 3 R0</t>
  </si>
  <si>
    <t>Part 3 R1</t>
  </si>
  <si>
    <t>-</t>
  </si>
  <si>
    <t>I (A)</t>
  </si>
  <si>
    <t>R0 (Ω)</t>
  </si>
  <si>
    <t>R1 (Ω)</t>
  </si>
  <si>
    <t>C1(Ω)</t>
  </si>
  <si>
    <t>C1 (Ω)</t>
  </si>
  <si>
    <t>12A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</si>
</sst>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quotePrefix="1"/>
    <xf numFmtId="2" fontId="0" fillId="0" borderId="0" xfId="0" quotePrefix="1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0" fillId="0" borderId="0" xfId="0"/>
    <xf numFmtId="9" fontId="4" fillId="3" borderId="2" xfId="0" applyNumberFormat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/>
    </xf>
    <xf numFmtId="9" fontId="4" fillId="3" borderId="3" xfId="0" applyNumberFormat="1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Plots!$B$4:$B$6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Plots!$C$4:$C$6</c:f>
              <c:numCache>
                <c:formatCode>0.00000</c:formatCode>
                <c:ptCount val="3"/>
                <c:pt idx="0">
                  <c:v>4.0262163854036283E-2</c:v>
                </c:pt>
                <c:pt idx="1">
                  <c:v>1.9874999999999938E-2</c:v>
                </c:pt>
                <c:pt idx="2">
                  <c:v>1.4991719234933851E-2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56D-9168-510ACB226B9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Plots!$B$10:$B$405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335.5</c:v>
                </c:pt>
                <c:pt idx="132">
                  <c:v>336</c:v>
                </c:pt>
                <c:pt idx="133">
                  <c:v>336.5</c:v>
                </c:pt>
                <c:pt idx="134">
                  <c:v>337</c:v>
                </c:pt>
                <c:pt idx="135">
                  <c:v>337.5</c:v>
                </c:pt>
                <c:pt idx="136">
                  <c:v>338</c:v>
                </c:pt>
                <c:pt idx="137">
                  <c:v>338.5</c:v>
                </c:pt>
                <c:pt idx="138">
                  <c:v>339</c:v>
                </c:pt>
                <c:pt idx="139">
                  <c:v>339.5</c:v>
                </c:pt>
                <c:pt idx="140">
                  <c:v>340</c:v>
                </c:pt>
                <c:pt idx="141">
                  <c:v>340.5</c:v>
                </c:pt>
                <c:pt idx="142">
                  <c:v>341</c:v>
                </c:pt>
                <c:pt idx="143">
                  <c:v>341.5</c:v>
                </c:pt>
                <c:pt idx="144">
                  <c:v>342</c:v>
                </c:pt>
                <c:pt idx="145">
                  <c:v>342.5</c:v>
                </c:pt>
                <c:pt idx="146">
                  <c:v>343</c:v>
                </c:pt>
                <c:pt idx="147">
                  <c:v>343.5</c:v>
                </c:pt>
                <c:pt idx="148">
                  <c:v>344</c:v>
                </c:pt>
                <c:pt idx="149">
                  <c:v>344.5</c:v>
                </c:pt>
                <c:pt idx="150">
                  <c:v>345</c:v>
                </c:pt>
                <c:pt idx="151">
                  <c:v>345.5</c:v>
                </c:pt>
                <c:pt idx="152">
                  <c:v>346</c:v>
                </c:pt>
                <c:pt idx="153">
                  <c:v>346.5</c:v>
                </c:pt>
                <c:pt idx="154">
                  <c:v>347</c:v>
                </c:pt>
                <c:pt idx="155">
                  <c:v>347.5</c:v>
                </c:pt>
                <c:pt idx="156">
                  <c:v>348</c:v>
                </c:pt>
                <c:pt idx="157">
                  <c:v>348.5</c:v>
                </c:pt>
                <c:pt idx="158">
                  <c:v>349</c:v>
                </c:pt>
                <c:pt idx="159">
                  <c:v>349.5</c:v>
                </c:pt>
                <c:pt idx="160">
                  <c:v>350</c:v>
                </c:pt>
              </c:numCache>
            </c:numRef>
          </c:xVal>
          <c:yVal>
            <c:numRef>
              <c:f>Plots!$C$10:$C$405</c:f>
              <c:numCache>
                <c:formatCode>General</c:formatCode>
                <c:ptCount val="396"/>
                <c:pt idx="0">
                  <c:v>5.0962906662123657E-2</c:v>
                </c:pt>
                <c:pt idx="1">
                  <c:v>5.0154854090442562E-2</c:v>
                </c:pt>
                <c:pt idx="2">
                  <c:v>4.9362636464457106E-2</c:v>
                </c:pt>
                <c:pt idx="3">
                  <c:v>4.8585890335934918E-2</c:v>
                </c:pt>
                <c:pt idx="4">
                  <c:v>4.7824261738874919E-2</c:v>
                </c:pt>
                <c:pt idx="5">
                  <c:v>4.7077405913800385E-2</c:v>
                </c:pt>
                <c:pt idx="6">
                  <c:v>4.6344987040860472E-2</c:v>
                </c:pt>
                <c:pt idx="7">
                  <c:v>4.5626677981434417E-2</c:v>
                </c:pt>
                <c:pt idx="8">
                  <c:v>4.4922160027943747E-2</c:v>
                </c:pt>
                <c:pt idx="9">
                  <c:v>4.4231122661589253E-2</c:v>
                </c:pt>
                <c:pt idx="10">
                  <c:v>4.3553263317739628E-2</c:v>
                </c:pt>
                <c:pt idx="11">
                  <c:v>4.2888287158709001E-2</c:v>
                </c:pt>
                <c:pt idx="12">
                  <c:v>4.2235906853670485E-2</c:v>
                </c:pt>
                <c:pt idx="13">
                  <c:v>4.1595842365461641E-2</c:v>
                </c:pt>
                <c:pt idx="14">
                  <c:v>4.0967820744047513E-2</c:v>
                </c:pt>
                <c:pt idx="15">
                  <c:v>4.0351575926415043E-2</c:v>
                </c:pt>
                <c:pt idx="16">
                  <c:v>3.9746848542680693E-2</c:v>
                </c:pt>
                <c:pt idx="17">
                  <c:v>3.9153385728201949E-2</c:v>
                </c:pt>
                <c:pt idx="18">
                  <c:v>3.8570940941489856E-2</c:v>
                </c:pt>
                <c:pt idx="19">
                  <c:v>3.7999273787728362E-2</c:v>
                </c:pt>
                <c:pt idx="20">
                  <c:v>3.7438149847711939E-2</c:v>
                </c:pt>
                <c:pt idx="21">
                  <c:v>3.6887340512021145E-2</c:v>
                </c:pt>
                <c:pt idx="22">
                  <c:v>3.6346622820261153E-2</c:v>
                </c:pt>
                <c:pt idx="23">
                  <c:v>3.581577930519509E-2</c:v>
                </c:pt>
                <c:pt idx="24">
                  <c:v>3.5294597841610015E-2</c:v>
                </c:pt>
                <c:pt idx="25">
                  <c:v>3.4782871499759442E-2</c:v>
                </c:pt>
                <c:pt idx="26">
                  <c:v>3.4280398403230793E-2</c:v>
                </c:pt>
                <c:pt idx="27">
                  <c:v>3.3786981591093349E-2</c:v>
                </c:pt>
                <c:pt idx="28">
                  <c:v>3.3302428884185428E-2</c:v>
                </c:pt>
                <c:pt idx="29">
                  <c:v>3.2826552755406156E-2</c:v>
                </c:pt>
                <c:pt idx="30">
                  <c:v>3.2359170203880787E-2</c:v>
                </c:pt>
                <c:pt idx="31">
                  <c:v>3.1900102632874044E-2</c:v>
                </c:pt>
                <c:pt idx="32">
                  <c:v>3.1449175731329528E-2</c:v>
                </c:pt>
                <c:pt idx="33">
                  <c:v>3.1006219358918029E-2</c:v>
                </c:pt>
                <c:pt idx="34">
                  <c:v>3.0571067434481843E-2</c:v>
                </c:pt>
                <c:pt idx="35">
                  <c:v>3.0143557827765222E-2</c:v>
                </c:pt>
                <c:pt idx="36">
                  <c:v>2.9723532254326245E-2</c:v>
                </c:pt>
                <c:pt idx="37">
                  <c:v>2.9310836173527584E-2</c:v>
                </c:pt>
                <c:pt idx="38">
                  <c:v>2.8905318689508432E-2</c:v>
                </c:pt>
                <c:pt idx="39">
                  <c:v>2.8506832455042413E-2</c:v>
                </c:pt>
                <c:pt idx="40">
                  <c:v>2.8115233578189815E-2</c:v>
                </c:pt>
                <c:pt idx="41">
                  <c:v>2.7730381531655902E-2</c:v>
                </c:pt>
                <c:pt idx="42">
                  <c:v>2.7352139064769507E-2</c:v>
                </c:pt>
                <c:pt idx="43">
                  <c:v>2.6980372117999623E-2</c:v>
                </c:pt>
                <c:pt idx="44">
                  <c:v>2.6614949739930033E-2</c:v>
                </c:pt>
                <c:pt idx="45">
                  <c:v>2.6255744006615282E-2</c:v>
                </c:pt>
                <c:pt idx="46">
                  <c:v>2.5902629943243015E-2</c:v>
                </c:pt>
                <c:pt idx="47">
                  <c:v>2.5555485448031306E-2</c:v>
                </c:pt>
                <c:pt idx="48">
                  <c:v>2.521419121829124E-2</c:v>
                </c:pt>
                <c:pt idx="49">
                  <c:v>2.4878630678587439E-2</c:v>
                </c:pt>
                <c:pt idx="50">
                  <c:v>2.4548689910932113E-2</c:v>
                </c:pt>
                <c:pt idx="51">
                  <c:v>2.4224257586949186E-2</c:v>
                </c:pt>
                <c:pt idx="52">
                  <c:v>2.3905224901948633E-2</c:v>
                </c:pt>
                <c:pt idx="53">
                  <c:v>2.3591485510851714E-2</c:v>
                </c:pt>
                <c:pt idx="54">
                  <c:v>2.3282935465910874E-2</c:v>
                </c:pt>
                <c:pt idx="55">
                  <c:v>2.2979473156169338E-2</c:v>
                </c:pt>
                <c:pt idx="56">
                  <c:v>2.2680999248607288E-2</c:v>
                </c:pt>
                <c:pt idx="57">
                  <c:v>2.2387416630923727E-2</c:v>
                </c:pt>
                <c:pt idx="58">
                  <c:v>2.2098630355903936E-2</c:v>
                </c:pt>
                <c:pt idx="59">
                  <c:v>2.1814547587325022E-2</c:v>
                </c:pt>
                <c:pt idx="60">
                  <c:v>2.1535077547353124E-2</c:v>
                </c:pt>
                <c:pt idx="61">
                  <c:v>2.1260131465387039E-2</c:v>
                </c:pt>
                <c:pt idx="62">
                  <c:v>2.0989622528305323E-2</c:v>
                </c:pt>
                <c:pt idx="63">
                  <c:v>2.072346583207468E-2</c:v>
                </c:pt>
                <c:pt idx="64">
                  <c:v>2.0461578334678834E-2</c:v>
                </c:pt>
                <c:pt idx="65">
                  <c:v>2.0203878810328899E-2</c:v>
                </c:pt>
                <c:pt idx="66">
                  <c:v>1.9950287804916811E-2</c:v>
                </c:pt>
                <c:pt idx="67">
                  <c:v>1.9700727592675361E-2</c:v>
                </c:pt>
                <c:pt idx="68">
                  <c:v>1.945512213400882E-2</c:v>
                </c:pt>
                <c:pt idx="69">
                  <c:v>1.9213397034459925E-2</c:v>
                </c:pt>
                <c:pt idx="70">
                  <c:v>1.8975479504779517E-2</c:v>
                </c:pt>
                <c:pt idx="71">
                  <c:v>1.8741298322066835E-2</c:v>
                </c:pt>
                <c:pt idx="72">
                  <c:v>1.8510783791948794E-2</c:v>
                </c:pt>
                <c:pt idx="73">
                  <c:v>1.8283867711768067E-2</c:v>
                </c:pt>
                <c:pt idx="74">
                  <c:v>1.8060483334750747E-2</c:v>
                </c:pt>
                <c:pt idx="75">
                  <c:v>1.7840565335124729E-2</c:v>
                </c:pt>
                <c:pt idx="76">
                  <c:v>1.7624049774161633E-2</c:v>
                </c:pt>
                <c:pt idx="77">
                  <c:v>1.7410874067115521E-2</c:v>
                </c:pt>
                <c:pt idx="78">
                  <c:v>1.7200976951032253E-2</c:v>
                </c:pt>
                <c:pt idx="79">
                  <c:v>1.699429845340485E-2</c:v>
                </c:pt>
                <c:pt idx="80">
                  <c:v>1.6790779861650229E-2</c:v>
                </c:pt>
                <c:pt idx="81">
                  <c:v>1.6590363693384073E-2</c:v>
                </c:pt>
                <c:pt idx="82">
                  <c:v>1.6392993667470841E-2</c:v>
                </c:pt>
                <c:pt idx="83">
                  <c:v>1.6198614675826933E-2</c:v>
                </c:pt>
                <c:pt idx="84">
                  <c:v>1.6007172755955583E-2</c:v>
                </c:pt>
                <c:pt idx="85">
                  <c:v>1.5818615064192767E-2</c:v>
                </c:pt>
                <c:pt idx="86">
                  <c:v>1.5632889849643949E-2</c:v>
                </c:pt>
                <c:pt idx="87">
                  <c:v>1.5449946428792194E-2</c:v>
                </c:pt>
                <c:pt idx="88">
                  <c:v>1.5269735160758821E-2</c:v>
                </c:pt>
                <c:pt idx="89">
                  <c:v>1.5092207423198205E-2</c:v>
                </c:pt>
                <c:pt idx="90">
                  <c:v>1.4917315588808905E-2</c:v>
                </c:pt>
                <c:pt idx="91">
                  <c:v>1.4745013002444039E-2</c:v>
                </c:pt>
                <c:pt idx="92">
                  <c:v>1.4575253958804095E-2</c:v>
                </c:pt>
                <c:pt idx="93">
                  <c:v>1.4407993680696035E-2</c:v>
                </c:pt>
                <c:pt idx="94">
                  <c:v>1.4243188297842876E-2</c:v>
                </c:pt>
                <c:pt idx="95">
                  <c:v>1.4080794826228657E-2</c:v>
                </c:pt>
                <c:pt idx="96">
                  <c:v>1.3920771147963921E-2</c:v>
                </c:pt>
                <c:pt idx="97">
                  <c:v>1.3763075991657299E-2</c:v>
                </c:pt>
                <c:pt idx="98">
                  <c:v>1.3607668913279547E-2</c:v>
                </c:pt>
                <c:pt idx="99">
                  <c:v>1.3454510277506101E-2</c:v>
                </c:pt>
                <c:pt idx="100">
                  <c:v>1.3303561239525554E-2</c:v>
                </c:pt>
                <c:pt idx="101">
                  <c:v>1.3154783727300955E-2</c:v>
                </c:pt>
                <c:pt idx="102">
                  <c:v>1.300814042427176E-2</c:v>
                </c:pt>
                <c:pt idx="103">
                  <c:v>1.2863594752484463E-2</c:v>
                </c:pt>
                <c:pt idx="104">
                  <c:v>1.2721110856140251E-2</c:v>
                </c:pt>
                <c:pt idx="105">
                  <c:v>1.2580653585548465E-2</c:v>
                </c:pt>
                <c:pt idx="106">
                  <c:v>1.2442188481474764E-2</c:v>
                </c:pt>
                <c:pt idx="107">
                  <c:v>1.230568175987368E-2</c:v>
                </c:pt>
                <c:pt idx="108">
                  <c:v>1.2171100296994813E-2</c:v>
                </c:pt>
                <c:pt idx="109">
                  <c:v>1.203841161485306E-2</c:v>
                </c:pt>
                <c:pt idx="110">
                  <c:v>1.1907583867052899E-2</c:v>
                </c:pt>
                <c:pt idx="111">
                  <c:v>1.1778585824957404E-2</c:v>
                </c:pt>
                <c:pt idx="112">
                  <c:v>1.1651386864192686E-2</c:v>
                </c:pt>
                <c:pt idx="113">
                  <c:v>1.1525956951479087E-2</c:v>
                </c:pt>
                <c:pt idx="114">
                  <c:v>1.1402266631780201E-2</c:v>
                </c:pt>
                <c:pt idx="115">
                  <c:v>1.1280287015761541E-2</c:v>
                </c:pt>
                <c:pt idx="116">
                  <c:v>1.1159989767550556E-2</c:v>
                </c:pt>
                <c:pt idx="117">
                  <c:v>1.1041347092790149E-2</c:v>
                </c:pt>
                <c:pt idx="118">
                  <c:v>1.092433172697793E-2</c:v>
                </c:pt>
                <c:pt idx="119">
                  <c:v>1.080891692408382E-2</c:v>
                </c:pt>
                <c:pt idx="120">
                  <c:v>1.0695076445438562E-2</c:v>
                </c:pt>
                <c:pt idx="121">
                  <c:v>1.0582784548886278E-2</c:v>
                </c:pt>
                <c:pt idx="122">
                  <c:v>1.0472015978194082E-2</c:v>
                </c:pt>
                <c:pt idx="123">
                  <c:v>1.0362745952712102E-2</c:v>
                </c:pt>
                <c:pt idx="124">
                  <c:v>1.0254950157277417E-2</c:v>
                </c:pt>
                <c:pt idx="125">
                  <c:v>1.014860473235568E-2</c:v>
                </c:pt>
                <c:pt idx="126">
                  <c:v>1.0043686264414162E-2</c:v>
                </c:pt>
                <c:pt idx="127">
                  <c:v>9.9401717765204272E-3</c:v>
                </c:pt>
                <c:pt idx="128">
                  <c:v>9.8380387191607539E-3</c:v>
                </c:pt>
                <c:pt idx="129">
                  <c:v>9.7372649612726576E-3</c:v>
                </c:pt>
                <c:pt idx="130">
                  <c:v>9.637828781486087E-3</c:v>
                </c:pt>
                <c:pt idx="131">
                  <c:v>7.8241126644262044E-3</c:v>
                </c:pt>
                <c:pt idx="132">
                  <c:v>7.7493383884428913E-3</c:v>
                </c:pt>
                <c:pt idx="133">
                  <c:v>7.6754977591060201E-3</c:v>
                </c:pt>
                <c:pt idx="134">
                  <c:v>7.6025767199139954E-3</c:v>
                </c:pt>
                <c:pt idx="135">
                  <c:v>7.5305614596130766E-3</c:v>
                </c:pt>
                <c:pt idx="136">
                  <c:v>7.4594384073604914E-3</c:v>
                </c:pt>
                <c:pt idx="137">
                  <c:v>7.3891942279934548E-3</c:v>
                </c:pt>
                <c:pt idx="138">
                  <c:v>7.3198158174016701E-3</c:v>
                </c:pt>
                <c:pt idx="139">
                  <c:v>7.2512902980008372E-3</c:v>
                </c:pt>
                <c:pt idx="140">
                  <c:v>7.1836050143046079E-3</c:v>
                </c:pt>
                <c:pt idx="141">
                  <c:v>7.116747528592815E-3</c:v>
                </c:pt>
                <c:pt idx="142">
                  <c:v>7.050705616673569E-3</c:v>
                </c:pt>
                <c:pt idx="143">
                  <c:v>6.9854672637370101E-3</c:v>
                </c:pt>
                <c:pt idx="144">
                  <c:v>6.9210206602985658E-3</c:v>
                </c:pt>
                <c:pt idx="145">
                  <c:v>6.8573541982295989E-3</c:v>
                </c:pt>
                <c:pt idx="146">
                  <c:v>6.7944564668733012E-3</c:v>
                </c:pt>
                <c:pt idx="147">
                  <c:v>6.7323162492439435E-3</c:v>
                </c:pt>
                <c:pt idx="148">
                  <c:v>6.6709225183074128E-3</c:v>
                </c:pt>
                <c:pt idx="149">
                  <c:v>6.610264433341226E-3</c:v>
                </c:pt>
                <c:pt idx="150">
                  <c:v>6.5503313363720374E-3</c:v>
                </c:pt>
                <c:pt idx="151">
                  <c:v>6.4911127486889427E-3</c:v>
                </c:pt>
                <c:pt idx="152">
                  <c:v>6.4325983674307675E-3</c:v>
                </c:pt>
                <c:pt idx="153">
                  <c:v>6.3747780622455648E-3</c:v>
                </c:pt>
                <c:pt idx="154">
                  <c:v>6.3176418720207305E-3</c:v>
                </c:pt>
                <c:pt idx="155">
                  <c:v>6.2611800016820676E-3</c:v>
                </c:pt>
                <c:pt idx="156">
                  <c:v>6.2053828190601406E-3</c:v>
                </c:pt>
                <c:pt idx="157">
                  <c:v>6.1502408518224871E-3</c:v>
                </c:pt>
                <c:pt idx="158">
                  <c:v>6.0957447844700386E-3</c:v>
                </c:pt>
                <c:pt idx="159">
                  <c:v>6.0418854553963997E-3</c:v>
                </c:pt>
                <c:pt idx="160">
                  <c:v>5.9886538540084031E-3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56D-9168-510ACB2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447"/>
        <c:axId val="443593711"/>
      </c:scatterChart>
      <c:valAx>
        <c:axId val="121774447"/>
        <c:scaling>
          <c:orientation val="minMax"/>
          <c:max val="34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711"/>
        <c:crosses val="autoZero"/>
        <c:crossBetween val="midCat"/>
      </c:valAx>
      <c:valAx>
        <c:axId val="4435937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Plots!$R$4:$R$11</c:f>
              <c:numCache>
                <c:formatCode>0%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0.19999999999999901</c:v>
                </c:pt>
              </c:numCache>
            </c:numRef>
          </c:xVal>
          <c:yVal>
            <c:numRef>
              <c:f>Plots!$S$4:$S$11</c:f>
              <c:numCache>
                <c:formatCode>0.00000</c:formatCode>
                <c:ptCount val="8"/>
                <c:pt idx="0">
                  <c:v>1.76140912730182E-2</c:v>
                </c:pt>
                <c:pt idx="1">
                  <c:v>1.8407362945178099E-2</c:v>
                </c:pt>
                <c:pt idx="2">
                  <c:v>1.8007202881152401E-2</c:v>
                </c:pt>
                <c:pt idx="3">
                  <c:v>1.2000000000000101E-2</c:v>
                </c:pt>
                <c:pt idx="4">
                  <c:v>1.48059223689475E-2</c:v>
                </c:pt>
                <c:pt idx="5">
                  <c:v>1.32105684547637E-2</c:v>
                </c:pt>
                <c:pt idx="6">
                  <c:v>1.8407362945178099E-2</c:v>
                </c:pt>
                <c:pt idx="7">
                  <c:v>3.1224979983987301E-2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D8A-876A-AE1A2EB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7"/>
        <c:axId val="459661775"/>
      </c:scatterChart>
      <c:valAx>
        <c:axId val="57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775"/>
        <c:crosses val="autoZero"/>
        <c:crossBetween val="midCat"/>
      </c:valAx>
      <c:valAx>
        <c:axId val="459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Plots!$R$21:$R$23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Plots!$S$21:$S$23</c:f>
              <c:numCache>
                <c:formatCode>0.00000</c:formatCode>
                <c:ptCount val="3"/>
                <c:pt idx="0">
                  <c:v>1.2000000000000101E-2</c:v>
                </c:pt>
                <c:pt idx="1">
                  <c:v>1.2000000000000101E-2</c:v>
                </c:pt>
                <c:pt idx="2">
                  <c:v>7.6060848678943596E-3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428E-97AE-82A52E55F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Plots!$S$28:$S$423</c:f>
              <c:numCache>
                <c:formatCode>General</c:formatCode>
                <c:ptCount val="396"/>
                <c:pt idx="0">
                  <c:v>1.7306777525392971E-2</c:v>
                </c:pt>
                <c:pt idx="1">
                  <c:v>1.7199540643595156E-2</c:v>
                </c:pt>
                <c:pt idx="2">
                  <c:v>1.7093375287476262E-2</c:v>
                </c:pt>
                <c:pt idx="3">
                  <c:v>1.6988267481398478E-2</c:v>
                </c:pt>
                <c:pt idx="4">
                  <c:v>1.688420347148098E-2</c:v>
                </c:pt>
                <c:pt idx="5">
                  <c:v>1.6781169721485682E-2</c:v>
                </c:pt>
                <c:pt idx="6">
                  <c:v>1.6679152908789879E-2</c:v>
                </c:pt>
                <c:pt idx="7">
                  <c:v>1.6578139920443869E-2</c:v>
                </c:pt>
                <c:pt idx="8">
                  <c:v>1.6478117849311472E-2</c:v>
                </c:pt>
                <c:pt idx="9">
                  <c:v>1.6379073990291534E-2</c:v>
                </c:pt>
                <c:pt idx="10">
                  <c:v>1.6280995836618479E-2</c:v>
                </c:pt>
                <c:pt idx="11">
                  <c:v>1.6183871076240072E-2</c:v>
                </c:pt>
                <c:pt idx="12">
                  <c:v>1.6087687588270644E-2</c:v>
                </c:pt>
                <c:pt idx="13">
                  <c:v>1.5992433439517884E-2</c:v>
                </c:pt>
                <c:pt idx="14">
                  <c:v>1.5898096881081639E-2</c:v>
                </c:pt>
                <c:pt idx="15">
                  <c:v>1.5804666345022991E-2</c:v>
                </c:pt>
                <c:pt idx="16">
                  <c:v>1.5712130441101937E-2</c:v>
                </c:pt>
                <c:pt idx="17">
                  <c:v>1.562047795358217E-2</c:v>
                </c:pt>
                <c:pt idx="18">
                  <c:v>1.5529697838101368E-2</c:v>
                </c:pt>
                <c:pt idx="19">
                  <c:v>1.5439779218605515E-2</c:v>
                </c:pt>
                <c:pt idx="20">
                  <c:v>1.5350711384345735E-2</c:v>
                </c:pt>
                <c:pt idx="21">
                  <c:v>1.5262483786936296E-2</c:v>
                </c:pt>
                <c:pt idx="22">
                  <c:v>1.5175086037472328E-2</c:v>
                </c:pt>
                <c:pt idx="23">
                  <c:v>1.5088507903705885E-2</c:v>
                </c:pt>
                <c:pt idx="24">
                  <c:v>1.5002739307279071E-2</c:v>
                </c:pt>
                <c:pt idx="25">
                  <c:v>1.4917770321012961E-2</c:v>
                </c:pt>
                <c:pt idx="26">
                  <c:v>1.4833591166250939E-2</c:v>
                </c:pt>
                <c:pt idx="27">
                  <c:v>1.4750192210255402E-2</c:v>
                </c:pt>
                <c:pt idx="28">
                  <c:v>1.4667563963656448E-2</c:v>
                </c:pt>
                <c:pt idx="29">
                  <c:v>1.4585697077951543E-2</c:v>
                </c:pt>
                <c:pt idx="30">
                  <c:v>1.4504582343054901E-2</c:v>
                </c:pt>
                <c:pt idx="31">
                  <c:v>1.442421068489559E-2</c:v>
                </c:pt>
                <c:pt idx="32">
                  <c:v>1.4344573163063142E-2</c:v>
                </c:pt>
                <c:pt idx="33">
                  <c:v>1.4265660968499733E-2</c:v>
                </c:pt>
                <c:pt idx="34">
                  <c:v>1.4187465421237848E-2</c:v>
                </c:pt>
                <c:pt idx="35">
                  <c:v>1.4109977968182412E-2</c:v>
                </c:pt>
                <c:pt idx="36">
                  <c:v>1.4033190180936454E-2</c:v>
                </c:pt>
                <c:pt idx="37">
                  <c:v>1.3957093753669301E-2</c:v>
                </c:pt>
                <c:pt idx="38">
                  <c:v>1.38816805010264E-2</c:v>
                </c:pt>
                <c:pt idx="39">
                  <c:v>1.3806942356079842E-2</c:v>
                </c:pt>
                <c:pt idx="40">
                  <c:v>1.3732871368318703E-2</c:v>
                </c:pt>
                <c:pt idx="41">
                  <c:v>1.3659459701678334E-2</c:v>
                </c:pt>
                <c:pt idx="42">
                  <c:v>1.3586699632607771E-2</c:v>
                </c:pt>
                <c:pt idx="43">
                  <c:v>1.35145835481744E-2</c:v>
                </c:pt>
                <c:pt idx="44">
                  <c:v>1.3443103944205099E-2</c:v>
                </c:pt>
                <c:pt idx="45">
                  <c:v>1.3372253423463095E-2</c:v>
                </c:pt>
                <c:pt idx="46">
                  <c:v>1.3302024693859696E-2</c:v>
                </c:pt>
                <c:pt idx="47">
                  <c:v>1.3232410566700213E-2</c:v>
                </c:pt>
                <c:pt idx="48">
                  <c:v>1.3163403954963328E-2</c:v>
                </c:pt>
                <c:pt idx="49">
                  <c:v>1.309499787161314E-2</c:v>
                </c:pt>
                <c:pt idx="50">
                  <c:v>1.3027185427943315E-2</c:v>
                </c:pt>
                <c:pt idx="51">
                  <c:v>1.2959959831952471E-2</c:v>
                </c:pt>
                <c:pt idx="52">
                  <c:v>1.2893314386750327E-2</c:v>
                </c:pt>
                <c:pt idx="53">
                  <c:v>1.2827242488993855E-2</c:v>
                </c:pt>
                <c:pt idx="54">
                  <c:v>1.2761737627352783E-2</c:v>
                </c:pt>
                <c:pt idx="55">
                  <c:v>1.269679338100395E-2</c:v>
                </c:pt>
                <c:pt idx="56">
                  <c:v>1.2632403418153736E-2</c:v>
                </c:pt>
                <c:pt idx="57">
                  <c:v>1.2568561494588159E-2</c:v>
                </c:pt>
                <c:pt idx="58">
                  <c:v>1.2505261452249904E-2</c:v>
                </c:pt>
                <c:pt idx="59">
                  <c:v>1.2442497217841806E-2</c:v>
                </c:pt>
                <c:pt idx="60">
                  <c:v>1.2380262801456252E-2</c:v>
                </c:pt>
                <c:pt idx="61">
                  <c:v>1.2318552295229867E-2</c:v>
                </c:pt>
                <c:pt idx="62">
                  <c:v>1.2257359872023071E-2</c:v>
                </c:pt>
                <c:pt idx="63">
                  <c:v>1.2196679784123921E-2</c:v>
                </c:pt>
                <c:pt idx="64">
                  <c:v>1.2136506361975753E-2</c:v>
                </c:pt>
                <c:pt idx="65">
                  <c:v>1.2076834012928164E-2</c:v>
                </c:pt>
                <c:pt idx="66">
                  <c:v>1.2017657220010773E-2</c:v>
                </c:pt>
                <c:pt idx="67">
                  <c:v>1.1958970540729414E-2</c:v>
                </c:pt>
                <c:pt idx="68">
                  <c:v>1.1900768605884194E-2</c:v>
                </c:pt>
                <c:pt idx="69">
                  <c:v>1.1843046118409029E-2</c:v>
                </c:pt>
                <c:pt idx="70">
                  <c:v>1.1785797852232181E-2</c:v>
                </c:pt>
                <c:pt idx="71">
                  <c:v>1.1729018651157427E-2</c:v>
                </c:pt>
                <c:pt idx="72">
                  <c:v>1.1672703427765371E-2</c:v>
                </c:pt>
                <c:pt idx="73">
                  <c:v>1.1616847162334534E-2</c:v>
                </c:pt>
                <c:pt idx="74">
                  <c:v>1.1561444901781846E-2</c:v>
                </c:pt>
                <c:pt idx="75">
                  <c:v>1.1506491758622056E-2</c:v>
                </c:pt>
                <c:pt idx="76">
                  <c:v>1.1451982909945781E-2</c:v>
                </c:pt>
                <c:pt idx="77">
                  <c:v>1.1397913596415796E-2</c:v>
                </c:pt>
                <c:pt idx="78">
                  <c:v>1.1344279121281126E-2</c:v>
                </c:pt>
                <c:pt idx="79">
                  <c:v>1.1291074849408696E-2</c:v>
                </c:pt>
                <c:pt idx="80">
                  <c:v>1.1238296206332097E-2</c:v>
                </c:pt>
                <c:pt idx="81">
                  <c:v>1.1185938677317184E-2</c:v>
                </c:pt>
                <c:pt idx="82">
                  <c:v>1.1133997806444159E-2</c:v>
                </c:pt>
                <c:pt idx="83">
                  <c:v>1.1082469195705776E-2</c:v>
                </c:pt>
                <c:pt idx="84">
                  <c:v>1.1031348504121409E-2</c:v>
                </c:pt>
                <c:pt idx="85">
                  <c:v>1.0980631446866632E-2</c:v>
                </c:pt>
                <c:pt idx="86">
                  <c:v>1.0930313794418004E-2</c:v>
                </c:pt>
                <c:pt idx="87">
                  <c:v>1.0880391371712783E-2</c:v>
                </c:pt>
                <c:pt idx="88">
                  <c:v>1.083086005732326E-2</c:v>
                </c:pt>
                <c:pt idx="89">
                  <c:v>1.0781715782645435E-2</c:v>
                </c:pt>
                <c:pt idx="90">
                  <c:v>1.0732954531101735E-2</c:v>
                </c:pt>
                <c:pt idx="91">
                  <c:v>1.0684572337357548E-2</c:v>
                </c:pt>
                <c:pt idx="92">
                  <c:v>1.0636565286551233E-2</c:v>
                </c:pt>
                <c:pt idx="93">
                  <c:v>1.0588929513537432E-2</c:v>
                </c:pt>
                <c:pt idx="94">
                  <c:v>1.0541661202143345E-2</c:v>
                </c:pt>
                <c:pt idx="95">
                  <c:v>1.0494756584437753E-2</c:v>
                </c:pt>
                <c:pt idx="96">
                  <c:v>1.0448211940012582E-2</c:v>
                </c:pt>
                <c:pt idx="97">
                  <c:v>1.0402023595276666E-2</c:v>
                </c:pt>
                <c:pt idx="98">
                  <c:v>1.0356187922761613E-2</c:v>
                </c:pt>
                <c:pt idx="99">
                  <c:v>1.031070134043938E-2</c:v>
                </c:pt>
                <c:pt idx="100">
                  <c:v>1.02655603110515E-2</c:v>
                </c:pt>
                <c:pt idx="101">
                  <c:v>1.022076134144962E-2</c:v>
                </c:pt>
                <c:pt idx="102">
                  <c:v>1.0176300981947163E-2</c:v>
                </c:pt>
                <c:pt idx="103">
                  <c:v>1.0132175825681943E-2</c:v>
                </c:pt>
                <c:pt idx="104">
                  <c:v>1.0088382507989475E-2</c:v>
                </c:pt>
                <c:pt idx="105">
                  <c:v>1.0044917705786811E-2</c:v>
                </c:pt>
                <c:pt idx="106">
                  <c:v>1.000177813696668E-2</c:v>
                </c:pt>
                <c:pt idx="107">
                  <c:v>9.9589605598017755E-3</c:v>
                </c:pt>
                <c:pt idx="108">
                  <c:v>9.916461772358923E-3</c:v>
                </c:pt>
                <c:pt idx="109">
                  <c:v>9.8742786119230524E-3</c:v>
                </c:pt>
                <c:pt idx="110">
                  <c:v>9.8324079544306921E-3</c:v>
                </c:pt>
                <c:pt idx="111">
                  <c:v>9.7908467139128669E-3</c:v>
                </c:pt>
                <c:pt idx="112">
                  <c:v>9.7495918419471944E-3</c:v>
                </c:pt>
                <c:pt idx="113">
                  <c:v>9.7086403271190256E-3</c:v>
                </c:pt>
                <c:pt idx="114">
                  <c:v>9.6679891944914578E-3</c:v>
                </c:pt>
                <c:pt idx="115">
                  <c:v>9.6276355050840517E-3</c:v>
                </c:pt>
                <c:pt idx="116">
                  <c:v>9.5875763553600855E-3</c:v>
                </c:pt>
                <c:pt idx="117">
                  <c:v>9.5478088767222101E-3</c:v>
                </c:pt>
                <c:pt idx="118">
                  <c:v>9.5083302350163334E-3</c:v>
                </c:pt>
                <c:pt idx="119">
                  <c:v>9.4691376300435944E-3</c:v>
                </c:pt>
                <c:pt idx="120">
                  <c:v>9.4302282950802421E-3</c:v>
                </c:pt>
                <c:pt idx="121">
                  <c:v>9.3915994964053374E-3</c:v>
                </c:pt>
                <c:pt idx="122">
                  <c:v>9.3532485328360945E-3</c:v>
                </c:pt>
                <c:pt idx="123">
                  <c:v>9.3151727352707141E-3</c:v>
                </c:pt>
                <c:pt idx="124">
                  <c:v>9.2773694662386021E-3</c:v>
                </c:pt>
                <c:pt idx="125">
                  <c:v>9.2398361194578286E-3</c:v>
                </c:pt>
                <c:pt idx="126">
                  <c:v>9.2025701193996709E-3</c:v>
                </c:pt>
                <c:pt idx="127">
                  <c:v>9.1655689208601631E-3</c:v>
                </c:pt>
                <c:pt idx="128">
                  <c:v>9.1288300085384851E-3</c:v>
                </c:pt>
                <c:pt idx="129">
                  <c:v>9.0923508966220742E-3</c:v>
                </c:pt>
                <c:pt idx="130">
                  <c:v>9.0561291283783509E-3</c:v>
                </c:pt>
                <c:pt idx="131">
                  <c:v>9.0201622757529378E-3</c:v>
                </c:pt>
                <c:pt idx="132">
                  <c:v>8.9844479389742469E-3</c:v>
                </c:pt>
                <c:pt idx="133">
                  <c:v>8.9489837461643306E-3</c:v>
                </c:pt>
                <c:pt idx="134">
                  <c:v>8.9137673529558654E-3</c:v>
                </c:pt>
                <c:pt idx="135">
                  <c:v>8.8787964421152086E-3</c:v>
                </c:pt>
                <c:pt idx="136">
                  <c:v>8.8440687231713441E-3</c:v>
                </c:pt>
                <c:pt idx="137">
                  <c:v>8.8095819320506853E-3</c:v>
                </c:pt>
                <c:pt idx="138">
                  <c:v>8.7753338307175952E-3</c:v>
                </c:pt>
                <c:pt idx="139">
                  <c:v>8.7413222068205166E-3</c:v>
                </c:pt>
                <c:pt idx="140">
                  <c:v>8.7075448733436363E-3</c:v>
                </c:pt>
                <c:pt idx="141">
                  <c:v>8.6739996682639858E-3</c:v>
                </c:pt>
                <c:pt idx="142">
                  <c:v>8.6406844542138428E-3</c:v>
                </c:pt>
                <c:pt idx="143">
                  <c:v>8.6075971181484058E-3</c:v>
                </c:pt>
                <c:pt idx="144">
                  <c:v>8.5747355710185883E-3</c:v>
                </c:pt>
                <c:pt idx="145">
                  <c:v>8.5420977474488843E-3</c:v>
                </c:pt>
                <c:pt idx="146">
                  <c:v>8.5096816054201999E-3</c:v>
                </c:pt>
                <c:pt idx="147">
                  <c:v>8.477485125957562E-3</c:v>
                </c:pt>
                <c:pt idx="148">
                  <c:v>8.4455063128226343E-3</c:v>
                </c:pt>
                <c:pt idx="149">
                  <c:v>8.4137431922109273E-3</c:v>
                </c:pt>
                <c:pt idx="150">
                  <c:v>8.3821938124536716E-3</c:v>
                </c:pt>
                <c:pt idx="151">
                  <c:v>8.3508562437242303E-3</c:v>
                </c:pt>
                <c:pt idx="152">
                  <c:v>8.3197285777489687E-3</c:v>
                </c:pt>
                <c:pt idx="153">
                  <c:v>8.288808927522557E-3</c:v>
                </c:pt>
                <c:pt idx="154">
                  <c:v>8.2580954270275713E-3</c:v>
                </c:pt>
                <c:pt idx="155">
                  <c:v>8.2275862309583361E-3</c:v>
                </c:pt>
                <c:pt idx="156">
                  <c:v>8.1972795144489886E-3</c:v>
                </c:pt>
                <c:pt idx="157">
                  <c:v>8.1671734728055879E-3</c:v>
                </c:pt>
                <c:pt idx="158">
                  <c:v>8.1372663212422956E-3</c:v>
                </c:pt>
                <c:pt idx="159">
                  <c:v>8.107556294621527E-3</c:v>
                </c:pt>
                <c:pt idx="160">
                  <c:v>8.0780416471979821E-3</c:v>
                </c:pt>
                <c:pt idx="161">
                  <c:v>8.0487206523665207E-3</c:v>
                </c:pt>
                <c:pt idx="162">
                  <c:v>8.0195916024138059E-3</c:v>
                </c:pt>
                <c:pt idx="163">
                  <c:v>7.990652808273652E-3</c:v>
                </c:pt>
                <c:pt idx="164">
                  <c:v>7.9619025992860148E-3</c:v>
                </c:pt>
                <c:pt idx="165">
                  <c:v>7.9333393229595733E-3</c:v>
                </c:pt>
                <c:pt idx="166">
                  <c:v>7.9049613447378167E-3</c:v>
                </c:pt>
                <c:pt idx="167">
                  <c:v>7.8767670477686083E-3</c:v>
                </c:pt>
                <c:pt idx="168">
                  <c:v>7.848754832677142E-3</c:v>
                </c:pt>
                <c:pt idx="169">
                  <c:v>7.8209231173422735E-3</c:v>
                </c:pt>
                <c:pt idx="170">
                  <c:v>7.7932703366761129E-3</c:v>
                </c:pt>
                <c:pt idx="171">
                  <c:v>7.7657949424068638E-3</c:v>
                </c:pt>
                <c:pt idx="172">
                  <c:v>7.7384954028648732E-3</c:v>
                </c:pt>
                <c:pt idx="173">
                  <c:v>7.7113702027717798E-3</c:v>
                </c:pt>
                <c:pt idx="174">
                  <c:v>7.6844178430327467E-3</c:v>
                </c:pt>
                <c:pt idx="175">
                  <c:v>7.6576368405317586E-3</c:v>
                </c:pt>
                <c:pt idx="176">
                  <c:v>7.6310257279298506E-3</c:v>
                </c:pt>
                <c:pt idx="177">
                  <c:v>7.6045830534663041E-3</c:v>
                </c:pt>
                <c:pt idx="178">
                  <c:v>7.578307380762702E-3</c:v>
                </c:pt>
                <c:pt idx="179">
                  <c:v>7.5521972886298458E-3</c:v>
                </c:pt>
                <c:pt idx="180">
                  <c:v>7.5262513708774246E-3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B-428E-97AE-82A52E5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Plots!$U$21:$U$23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Plots!$V$21:$V$23</c:f>
              <c:numCache>
                <c:formatCode>0.00000</c:formatCode>
                <c:ptCount val="3"/>
                <c:pt idx="0">
                  <c:v>1.8407362945178099E-2</c:v>
                </c:pt>
                <c:pt idx="1">
                  <c:v>8.0000000000000002E-3</c:v>
                </c:pt>
                <c:pt idx="2">
                  <c:v>5.2000000000001299E-3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A6D1-A2DC96F7883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Plots!$T$28:$T$423</c:f>
              <c:numCache>
                <c:formatCode>General</c:formatCode>
                <c:ptCount val="396"/>
                <c:pt idx="0">
                  <c:v>1.1537851683595219E-2</c:v>
                </c:pt>
                <c:pt idx="1">
                  <c:v>1.1466360429063342E-2</c:v>
                </c:pt>
                <c:pt idx="2">
                  <c:v>1.139558352498408E-2</c:v>
                </c:pt>
                <c:pt idx="3">
                  <c:v>1.1325511654265557E-2</c:v>
                </c:pt>
                <c:pt idx="4">
                  <c:v>1.1256135647653893E-2</c:v>
                </c:pt>
                <c:pt idx="5">
                  <c:v>1.1187446480990362E-2</c:v>
                </c:pt>
                <c:pt idx="6">
                  <c:v>1.1119435272526493E-2</c:v>
                </c:pt>
                <c:pt idx="7">
                  <c:v>1.105209328029582E-2</c:v>
                </c:pt>
                <c:pt idx="8">
                  <c:v>1.0985411899540888E-2</c:v>
                </c:pt>
                <c:pt idx="9">
                  <c:v>1.0919382660194264E-2</c:v>
                </c:pt>
                <c:pt idx="10">
                  <c:v>1.0853997224412227E-2</c:v>
                </c:pt>
                <c:pt idx="11">
                  <c:v>1.0789247384159959E-2</c:v>
                </c:pt>
                <c:pt idx="12">
                  <c:v>1.0725125058847006E-2</c:v>
                </c:pt>
                <c:pt idx="13">
                  <c:v>1.0661622293011833E-2</c:v>
                </c:pt>
                <c:pt idx="14">
                  <c:v>1.0598731254054338E-2</c:v>
                </c:pt>
                <c:pt idx="15">
                  <c:v>1.053644423001524E-2</c:v>
                </c:pt>
                <c:pt idx="16">
                  <c:v>1.0474753627401204E-2</c:v>
                </c:pt>
                <c:pt idx="17">
                  <c:v>1.0413651969054692E-2</c:v>
                </c:pt>
                <c:pt idx="18">
                  <c:v>1.0353131892067491E-2</c:v>
                </c:pt>
                <c:pt idx="19">
                  <c:v>1.0293186145736924E-2</c:v>
                </c:pt>
                <c:pt idx="20">
                  <c:v>1.0233807589563737E-2</c:v>
                </c:pt>
                <c:pt idx="21">
                  <c:v>1.0174989191290779E-2</c:v>
                </c:pt>
                <c:pt idx="22">
                  <c:v>1.0116724024981467E-2</c:v>
                </c:pt>
                <c:pt idx="23">
                  <c:v>1.0059005269137172E-2</c:v>
                </c:pt>
                <c:pt idx="24">
                  <c:v>1.000182620485263E-2</c:v>
                </c:pt>
                <c:pt idx="25">
                  <c:v>9.945180214008557E-3</c:v>
                </c:pt>
                <c:pt idx="26">
                  <c:v>9.889060777500543E-3</c:v>
                </c:pt>
                <c:pt idx="27">
                  <c:v>9.8334614735035193E-3</c:v>
                </c:pt>
                <c:pt idx="28">
                  <c:v>9.7783759757708831E-3</c:v>
                </c:pt>
                <c:pt idx="29">
                  <c:v>9.723798051967613E-3</c:v>
                </c:pt>
                <c:pt idx="30">
                  <c:v>9.6697215620365189E-3</c:v>
                </c:pt>
                <c:pt idx="31">
                  <c:v>9.6161404565969794E-3</c:v>
                </c:pt>
                <c:pt idx="32">
                  <c:v>9.5630487753753483E-3</c:v>
                </c:pt>
                <c:pt idx="33">
                  <c:v>9.5104406456664077E-3</c:v>
                </c:pt>
                <c:pt idx="34">
                  <c:v>9.4583102808251523E-3</c:v>
                </c:pt>
                <c:pt idx="35">
                  <c:v>9.4066519787881948E-3</c:v>
                </c:pt>
                <c:pt idx="36">
                  <c:v>9.3554601206242236E-3</c:v>
                </c:pt>
                <c:pt idx="37">
                  <c:v>9.3047291691127892E-3</c:v>
                </c:pt>
                <c:pt idx="38">
                  <c:v>9.2544536673508562E-3</c:v>
                </c:pt>
                <c:pt idx="39">
                  <c:v>9.2046282373864832E-3</c:v>
                </c:pt>
                <c:pt idx="40">
                  <c:v>9.1552475788790576E-3</c:v>
                </c:pt>
                <c:pt idx="41">
                  <c:v>9.1063064677854803E-3</c:v>
                </c:pt>
                <c:pt idx="42">
                  <c:v>9.0577997550717725E-3</c:v>
                </c:pt>
                <c:pt idx="43">
                  <c:v>9.0097223654495243E-3</c:v>
                </c:pt>
                <c:pt idx="44">
                  <c:v>8.9620692961366582E-3</c:v>
                </c:pt>
                <c:pt idx="45">
                  <c:v>8.9148356156419899E-3</c:v>
                </c:pt>
                <c:pt idx="46">
                  <c:v>8.8680164625730556E-3</c:v>
                </c:pt>
                <c:pt idx="47">
                  <c:v>8.8216070444667345E-3</c:v>
                </c:pt>
                <c:pt idx="48">
                  <c:v>8.7756026366421439E-3</c:v>
                </c:pt>
                <c:pt idx="49">
                  <c:v>8.7299985810753537E-3</c:v>
                </c:pt>
                <c:pt idx="50">
                  <c:v>8.6847902852954708E-3</c:v>
                </c:pt>
                <c:pt idx="51">
                  <c:v>8.6399732213015747E-3</c:v>
                </c:pt>
                <c:pt idx="52">
                  <c:v>8.595542924500146E-3</c:v>
                </c:pt>
                <c:pt idx="53">
                  <c:v>8.5514949926624988E-3</c:v>
                </c:pt>
                <c:pt idx="54">
                  <c:v>8.5078250849017836E-3</c:v>
                </c:pt>
                <c:pt idx="55">
                  <c:v>8.464528920669229E-3</c:v>
                </c:pt>
                <c:pt idx="56">
                  <c:v>8.4216022787690862E-3</c:v>
                </c:pt>
                <c:pt idx="57">
                  <c:v>8.3790409963920356E-3</c:v>
                </c:pt>
                <c:pt idx="58">
                  <c:v>8.3368409681665329E-3</c:v>
                </c:pt>
                <c:pt idx="59">
                  <c:v>8.2949981452278016E-3</c:v>
                </c:pt>
                <c:pt idx="60">
                  <c:v>8.2535085343040989E-3</c:v>
                </c:pt>
                <c:pt idx="61">
                  <c:v>8.2123681968198428E-3</c:v>
                </c:pt>
                <c:pt idx="62">
                  <c:v>8.1715732480153128E-3</c:v>
                </c:pt>
                <c:pt idx="63">
                  <c:v>8.131119856082546E-3</c:v>
                </c:pt>
                <c:pt idx="64">
                  <c:v>8.0910042413171006E-3</c:v>
                </c:pt>
                <c:pt idx="65">
                  <c:v>8.0512226752853747E-3</c:v>
                </c:pt>
                <c:pt idx="66">
                  <c:v>8.0117714800071148E-3</c:v>
                </c:pt>
                <c:pt idx="67">
                  <c:v>7.9726470271528765E-3</c:v>
                </c:pt>
                <c:pt idx="68">
                  <c:v>7.9338457372560636E-3</c:v>
                </c:pt>
                <c:pt idx="69">
                  <c:v>7.8953640789392859E-3</c:v>
                </c:pt>
                <c:pt idx="70">
                  <c:v>7.8571985681547222E-3</c:v>
                </c:pt>
                <c:pt idx="71">
                  <c:v>7.819345767438219E-3</c:v>
                </c:pt>
                <c:pt idx="72">
                  <c:v>7.7818022851768491E-3</c:v>
                </c:pt>
                <c:pt idx="73">
                  <c:v>7.7445647748896253E-3</c:v>
                </c:pt>
                <c:pt idx="74">
                  <c:v>7.7076299345211659E-3</c:v>
                </c:pt>
                <c:pt idx="75">
                  <c:v>7.6709945057479726E-3</c:v>
                </c:pt>
                <c:pt idx="76">
                  <c:v>7.6346552732971234E-3</c:v>
                </c:pt>
                <c:pt idx="77">
                  <c:v>7.5986090642771341E-3</c:v>
                </c:pt>
                <c:pt idx="78">
                  <c:v>7.5628527475206878E-3</c:v>
                </c:pt>
                <c:pt idx="79">
                  <c:v>7.5273832329390677E-3</c:v>
                </c:pt>
                <c:pt idx="80">
                  <c:v>7.4921974708880013E-3</c:v>
                </c:pt>
                <c:pt idx="81">
                  <c:v>7.4572924515447269E-3</c:v>
                </c:pt>
                <c:pt idx="82">
                  <c:v>7.4226652042960438E-3</c:v>
                </c:pt>
                <c:pt idx="83">
                  <c:v>7.3883127971371221E-3</c:v>
                </c:pt>
                <c:pt idx="84">
                  <c:v>7.354232336080878E-3</c:v>
                </c:pt>
                <c:pt idx="85">
                  <c:v>7.3204209645776931E-3</c:v>
                </c:pt>
                <c:pt idx="86">
                  <c:v>7.2868758629452751E-3</c:v>
                </c:pt>
                <c:pt idx="87">
                  <c:v>7.2535942478084616E-3</c:v>
                </c:pt>
                <c:pt idx="88">
                  <c:v>7.2205733715487797E-3</c:v>
                </c:pt>
                <c:pt idx="89">
                  <c:v>7.1878105217635631E-3</c:v>
                </c:pt>
                <c:pt idx="90">
                  <c:v>7.1553030207344307E-3</c:v>
                </c:pt>
                <c:pt idx="91">
                  <c:v>7.1230482249049721E-3</c:v>
                </c:pt>
                <c:pt idx="92">
                  <c:v>7.0910435243674288E-3</c:v>
                </c:pt>
                <c:pt idx="93">
                  <c:v>7.0592863423582291E-3</c:v>
                </c:pt>
                <c:pt idx="94">
                  <c:v>7.0277741347621707E-3</c:v>
                </c:pt>
                <c:pt idx="95">
                  <c:v>6.9965043896251097E-3</c:v>
                </c:pt>
                <c:pt idx="96">
                  <c:v>6.9654746266749959E-3</c:v>
                </c:pt>
                <c:pt idx="97">
                  <c:v>6.9346823968510522E-3</c:v>
                </c:pt>
                <c:pt idx="98">
                  <c:v>6.9041252818410172E-3</c:v>
                </c:pt>
                <c:pt idx="99">
                  <c:v>6.8738008936261958E-3</c:v>
                </c:pt>
                <c:pt idx="100">
                  <c:v>6.8437068740342761E-3</c:v>
                </c:pt>
                <c:pt idx="101">
                  <c:v>6.8138408942996906E-3</c:v>
                </c:pt>
                <c:pt idx="102">
                  <c:v>6.7842006546313862E-3</c:v>
                </c:pt>
                <c:pt idx="103">
                  <c:v>6.7547838837879052E-3</c:v>
                </c:pt>
                <c:pt idx="104">
                  <c:v>6.7255883386595928E-3</c:v>
                </c:pt>
                <c:pt idx="105">
                  <c:v>6.6966118038578179E-3</c:v>
                </c:pt>
                <c:pt idx="106">
                  <c:v>6.6678520913110648E-3</c:v>
                </c:pt>
                <c:pt idx="107">
                  <c:v>6.6393070398677945E-3</c:v>
                </c:pt>
                <c:pt idx="108">
                  <c:v>6.6109745149058935E-3</c:v>
                </c:pt>
                <c:pt idx="109">
                  <c:v>6.5828524079486464E-3</c:v>
                </c:pt>
                <c:pt idx="110">
                  <c:v>6.5549386362870731E-3</c:v>
                </c:pt>
                <c:pt idx="111">
                  <c:v>6.5272311426085236E-3</c:v>
                </c:pt>
                <c:pt idx="112">
                  <c:v>6.4997278946314083E-3</c:v>
                </c:pt>
                <c:pt idx="113">
                  <c:v>6.472426884745963E-3</c:v>
                </c:pt>
                <c:pt idx="114">
                  <c:v>6.4453261296609186E-3</c:v>
                </c:pt>
                <c:pt idx="115">
                  <c:v>6.4184236700559807E-3</c:v>
                </c:pt>
                <c:pt idx="116">
                  <c:v>6.3917175702400035E-3</c:v>
                </c:pt>
                <c:pt idx="117">
                  <c:v>6.3652059178147535E-3</c:v>
                </c:pt>
                <c:pt idx="118">
                  <c:v>6.3388868233441691E-3</c:v>
                </c:pt>
                <c:pt idx="119">
                  <c:v>6.3127584200290106E-3</c:v>
                </c:pt>
                <c:pt idx="120">
                  <c:v>6.2868188633867757E-3</c:v>
                </c:pt>
                <c:pt idx="121">
                  <c:v>6.2610663309368396E-3</c:v>
                </c:pt>
                <c:pt idx="122">
                  <c:v>6.235499021890677E-3</c:v>
                </c:pt>
                <c:pt idx="123">
                  <c:v>6.2101151568470904E-3</c:v>
                </c:pt>
                <c:pt idx="124">
                  <c:v>6.1849129774923491E-3</c:v>
                </c:pt>
                <c:pt idx="125">
                  <c:v>6.1598907463051673E-3</c:v>
                </c:pt>
                <c:pt idx="126">
                  <c:v>6.1350467462663967E-3</c:v>
                </c:pt>
                <c:pt idx="127">
                  <c:v>6.11037928057339E-3</c:v>
                </c:pt>
                <c:pt idx="128">
                  <c:v>6.0858866723589389E-3</c:v>
                </c:pt>
                <c:pt idx="129">
                  <c:v>6.0615672644146659E-3</c:v>
                </c:pt>
                <c:pt idx="130">
                  <c:v>6.0374194189188497E-3</c:v>
                </c:pt>
                <c:pt idx="131">
                  <c:v>6.0134415171685749E-3</c:v>
                </c:pt>
                <c:pt idx="132">
                  <c:v>5.9896319593161149E-3</c:v>
                </c:pt>
                <c:pt idx="133">
                  <c:v>5.9659891641095034E-3</c:v>
                </c:pt>
                <c:pt idx="134">
                  <c:v>5.9425115686371939E-3</c:v>
                </c:pt>
                <c:pt idx="135">
                  <c:v>5.9191976280767566E-3</c:v>
                </c:pt>
                <c:pt idx="136">
                  <c:v>5.8960458154475133E-3</c:v>
                </c:pt>
                <c:pt idx="137">
                  <c:v>5.8730546213670741E-3</c:v>
                </c:pt>
                <c:pt idx="138">
                  <c:v>5.8502225538116818E-3</c:v>
                </c:pt>
                <c:pt idx="139">
                  <c:v>5.827548137880295E-3</c:v>
                </c:pt>
                <c:pt idx="140">
                  <c:v>5.8050299155623757E-3</c:v>
                </c:pt>
                <c:pt idx="141">
                  <c:v>5.7826664455092758E-3</c:v>
                </c:pt>
                <c:pt idx="142">
                  <c:v>5.7604563028091802E-3</c:v>
                </c:pt>
                <c:pt idx="143">
                  <c:v>5.7383980787655553E-3</c:v>
                </c:pt>
                <c:pt idx="144">
                  <c:v>5.7164903806790103E-3</c:v>
                </c:pt>
                <c:pt idx="145">
                  <c:v>5.6947318316325412E-3</c:v>
                </c:pt>
                <c:pt idx="146">
                  <c:v>5.6731210702800862E-3</c:v>
                </c:pt>
                <c:pt idx="147">
                  <c:v>5.6516567506383272E-3</c:v>
                </c:pt>
                <c:pt idx="148">
                  <c:v>5.6303375418817097E-3</c:v>
                </c:pt>
                <c:pt idx="149">
                  <c:v>5.6091621281405711E-3</c:v>
                </c:pt>
                <c:pt idx="150">
                  <c:v>5.5881292083024003E-3</c:v>
                </c:pt>
                <c:pt idx="151">
                  <c:v>5.567237495816107E-3</c:v>
                </c:pt>
                <c:pt idx="152">
                  <c:v>5.5464857184992665E-3</c:v>
                </c:pt>
                <c:pt idx="153">
                  <c:v>5.525872618348325E-3</c:v>
                </c:pt>
                <c:pt idx="154">
                  <c:v>5.5053969513516677E-3</c:v>
                </c:pt>
                <c:pt idx="155">
                  <c:v>5.4850574873055117E-3</c:v>
                </c:pt>
                <c:pt idx="156">
                  <c:v>5.4648530096326137E-3</c:v>
                </c:pt>
                <c:pt idx="157">
                  <c:v>5.4447823152036796E-3</c:v>
                </c:pt>
                <c:pt idx="158">
                  <c:v>5.4248442141614844E-3</c:v>
                </c:pt>
                <c:pt idx="159">
                  <c:v>5.4050375297476387E-3</c:v>
                </c:pt>
                <c:pt idx="160">
                  <c:v>5.3853610981319435E-3</c:v>
                </c:pt>
                <c:pt idx="161">
                  <c:v>5.365813768244302E-3</c:v>
                </c:pt>
                <c:pt idx="162">
                  <c:v>5.3463944016091591E-3</c:v>
                </c:pt>
                <c:pt idx="163">
                  <c:v>5.3271018721823904E-3</c:v>
                </c:pt>
                <c:pt idx="164">
                  <c:v>5.3079350661906326E-3</c:v>
                </c:pt>
                <c:pt idx="165">
                  <c:v>5.2888928819730049E-3</c:v>
                </c:pt>
                <c:pt idx="166">
                  <c:v>5.2699742298251678E-3</c:v>
                </c:pt>
                <c:pt idx="167">
                  <c:v>5.2511780318456949E-3</c:v>
                </c:pt>
                <c:pt idx="168">
                  <c:v>5.2325032217847177E-3</c:v>
                </c:pt>
                <c:pt idx="169">
                  <c:v>5.2139487448948059E-3</c:v>
                </c:pt>
                <c:pt idx="170">
                  <c:v>5.1955135577840313E-3</c:v>
                </c:pt>
                <c:pt idx="171">
                  <c:v>5.1771966282711992E-3</c:v>
                </c:pt>
                <c:pt idx="172">
                  <c:v>5.1589969352432057E-3</c:v>
                </c:pt>
                <c:pt idx="173">
                  <c:v>5.1409134685144768E-3</c:v>
                </c:pt>
                <c:pt idx="174">
                  <c:v>5.1229452286884547E-3</c:v>
                </c:pt>
                <c:pt idx="175">
                  <c:v>5.1050912270211302E-3</c:v>
                </c:pt>
                <c:pt idx="176">
                  <c:v>5.0873504852865245E-3</c:v>
                </c:pt>
                <c:pt idx="177">
                  <c:v>5.06972203564416E-3</c:v>
                </c:pt>
                <c:pt idx="178">
                  <c:v>5.0522049205084258E-3</c:v>
                </c:pt>
                <c:pt idx="179">
                  <c:v>5.0347981924198544E-3</c:v>
                </c:pt>
                <c:pt idx="180">
                  <c:v>5.0175009139182408E-3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F-4F05-A6D1-A2DC96F7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Plots!$X$21:$X$23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Plots!$Y$21:$Y$23</c:f>
              <c:numCache>
                <c:formatCode>0.00000</c:formatCode>
                <c:ptCount val="3"/>
                <c:pt idx="0">
                  <c:v>1.76140912730182E-2</c:v>
                </c:pt>
                <c:pt idx="1">
                  <c:v>8.0000000000001806E-3</c:v>
                </c:pt>
                <c:pt idx="2">
                  <c:v>6.8027210884355101E-3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919-B4C5-A748A9879C9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Plots!$U$28:$U$423</c:f>
              <c:numCache>
                <c:formatCode>General</c:formatCode>
                <c:ptCount val="396"/>
                <c:pt idx="0">
                  <c:v>1.1537851683595479E-2</c:v>
                </c:pt>
                <c:pt idx="1">
                  <c:v>1.1466360429063601E-2</c:v>
                </c:pt>
                <c:pt idx="2">
                  <c:v>1.1395583524984336E-2</c:v>
                </c:pt>
                <c:pt idx="3">
                  <c:v>1.1325511654265812E-2</c:v>
                </c:pt>
                <c:pt idx="4">
                  <c:v>1.1256135647654146E-2</c:v>
                </c:pt>
                <c:pt idx="5">
                  <c:v>1.1187446480990614E-2</c:v>
                </c:pt>
                <c:pt idx="6">
                  <c:v>1.1119435272526745E-2</c:v>
                </c:pt>
                <c:pt idx="7">
                  <c:v>1.1052093280296068E-2</c:v>
                </c:pt>
                <c:pt idx="8">
                  <c:v>1.0985411899541137E-2</c:v>
                </c:pt>
                <c:pt idx="9">
                  <c:v>1.091938266019451E-2</c:v>
                </c:pt>
                <c:pt idx="10">
                  <c:v>1.0853997224412472E-2</c:v>
                </c:pt>
                <c:pt idx="11">
                  <c:v>1.0789247384160202E-2</c:v>
                </c:pt>
                <c:pt idx="12">
                  <c:v>1.0725125058847249E-2</c:v>
                </c:pt>
                <c:pt idx="13">
                  <c:v>1.0661622293012074E-2</c:v>
                </c:pt>
                <c:pt idx="14">
                  <c:v>1.0598731254054576E-2</c:v>
                </c:pt>
                <c:pt idx="15">
                  <c:v>1.0536444230015478E-2</c:v>
                </c:pt>
                <c:pt idx="16">
                  <c:v>1.047475362740144E-2</c:v>
                </c:pt>
                <c:pt idx="17">
                  <c:v>1.0413651969054928E-2</c:v>
                </c:pt>
                <c:pt idx="18">
                  <c:v>1.0353131892067725E-2</c:v>
                </c:pt>
                <c:pt idx="19">
                  <c:v>1.0293186145737156E-2</c:v>
                </c:pt>
                <c:pt idx="20">
                  <c:v>1.0233807589563968E-2</c:v>
                </c:pt>
                <c:pt idx="21">
                  <c:v>1.0174989191291008E-2</c:v>
                </c:pt>
                <c:pt idx="22">
                  <c:v>1.0116724024981696E-2</c:v>
                </c:pt>
                <c:pt idx="23">
                  <c:v>1.0059005269137399E-2</c:v>
                </c:pt>
                <c:pt idx="24">
                  <c:v>1.0001826204852855E-2</c:v>
                </c:pt>
                <c:pt idx="25">
                  <c:v>9.9451802140087826E-3</c:v>
                </c:pt>
                <c:pt idx="26">
                  <c:v>9.8890607775007668E-3</c:v>
                </c:pt>
                <c:pt idx="27">
                  <c:v>9.8334614735037414E-3</c:v>
                </c:pt>
                <c:pt idx="28">
                  <c:v>9.7783759757711034E-3</c:v>
                </c:pt>
                <c:pt idx="29">
                  <c:v>9.7237980519678316E-3</c:v>
                </c:pt>
                <c:pt idx="30">
                  <c:v>9.6697215620367375E-3</c:v>
                </c:pt>
                <c:pt idx="31">
                  <c:v>9.6161404565971963E-3</c:v>
                </c:pt>
                <c:pt idx="32">
                  <c:v>9.5630487753755634E-3</c:v>
                </c:pt>
                <c:pt idx="33">
                  <c:v>9.5104406456666228E-3</c:v>
                </c:pt>
                <c:pt idx="34">
                  <c:v>9.4583102808253657E-3</c:v>
                </c:pt>
                <c:pt idx="35">
                  <c:v>9.4066519787884082E-3</c:v>
                </c:pt>
                <c:pt idx="36">
                  <c:v>9.3554601206244353E-3</c:v>
                </c:pt>
                <c:pt idx="37">
                  <c:v>9.3047291691129991E-3</c:v>
                </c:pt>
                <c:pt idx="38">
                  <c:v>9.2544536673510643E-3</c:v>
                </c:pt>
                <c:pt idx="39">
                  <c:v>9.2046282373866913E-3</c:v>
                </c:pt>
                <c:pt idx="40">
                  <c:v>9.155247578879264E-3</c:v>
                </c:pt>
                <c:pt idx="41">
                  <c:v>9.106306467785685E-3</c:v>
                </c:pt>
                <c:pt idx="42">
                  <c:v>9.0577997550719755E-3</c:v>
                </c:pt>
                <c:pt idx="43">
                  <c:v>9.009722365449729E-3</c:v>
                </c:pt>
                <c:pt idx="44">
                  <c:v>8.9620692961368594E-3</c:v>
                </c:pt>
                <c:pt idx="45">
                  <c:v>8.9148356156421894E-3</c:v>
                </c:pt>
                <c:pt idx="46">
                  <c:v>8.8680164625732569E-3</c:v>
                </c:pt>
                <c:pt idx="47">
                  <c:v>8.821607044466934E-3</c:v>
                </c:pt>
                <c:pt idx="48">
                  <c:v>8.7756026366423434E-3</c:v>
                </c:pt>
                <c:pt idx="49">
                  <c:v>8.7299985810755498E-3</c:v>
                </c:pt>
                <c:pt idx="50">
                  <c:v>8.6847902852956668E-3</c:v>
                </c:pt>
                <c:pt idx="51">
                  <c:v>8.639973221301769E-3</c:v>
                </c:pt>
                <c:pt idx="52">
                  <c:v>8.5955429245003403E-3</c:v>
                </c:pt>
                <c:pt idx="53">
                  <c:v>8.5514949926626914E-3</c:v>
                </c:pt>
                <c:pt idx="54">
                  <c:v>8.5078250849019762E-3</c:v>
                </c:pt>
                <c:pt idx="55">
                  <c:v>8.4645289206694199E-3</c:v>
                </c:pt>
                <c:pt idx="56">
                  <c:v>8.421602278769277E-3</c:v>
                </c:pt>
                <c:pt idx="57">
                  <c:v>8.3790409963922247E-3</c:v>
                </c:pt>
                <c:pt idx="58">
                  <c:v>8.3368409681667203E-3</c:v>
                </c:pt>
                <c:pt idx="59">
                  <c:v>8.294998145227989E-3</c:v>
                </c:pt>
                <c:pt idx="60">
                  <c:v>8.2535085343042845E-3</c:v>
                </c:pt>
                <c:pt idx="61">
                  <c:v>8.2123681968200267E-3</c:v>
                </c:pt>
                <c:pt idx="62">
                  <c:v>8.1715732480154967E-3</c:v>
                </c:pt>
                <c:pt idx="63">
                  <c:v>8.1311198560827282E-3</c:v>
                </c:pt>
                <c:pt idx="64">
                  <c:v>8.0910042413172845E-3</c:v>
                </c:pt>
                <c:pt idx="65">
                  <c:v>8.0512226752855569E-3</c:v>
                </c:pt>
                <c:pt idx="66">
                  <c:v>8.0117714800072952E-3</c:v>
                </c:pt>
                <c:pt idx="67">
                  <c:v>7.9726470271530552E-3</c:v>
                </c:pt>
                <c:pt idx="68">
                  <c:v>7.9338457372562423E-3</c:v>
                </c:pt>
                <c:pt idx="69">
                  <c:v>7.8953640789394645E-3</c:v>
                </c:pt>
                <c:pt idx="70">
                  <c:v>7.8571985681548991E-3</c:v>
                </c:pt>
                <c:pt idx="71">
                  <c:v>7.8193457674383959E-3</c:v>
                </c:pt>
                <c:pt idx="72">
                  <c:v>7.7818022851770252E-3</c:v>
                </c:pt>
                <c:pt idx="73">
                  <c:v>7.7445647748897997E-3</c:v>
                </c:pt>
                <c:pt idx="74">
                  <c:v>7.7076299345213402E-3</c:v>
                </c:pt>
                <c:pt idx="75">
                  <c:v>7.670994505748146E-3</c:v>
                </c:pt>
                <c:pt idx="76">
                  <c:v>7.6346552732972951E-3</c:v>
                </c:pt>
                <c:pt idx="77">
                  <c:v>7.5986090642773049E-3</c:v>
                </c:pt>
                <c:pt idx="78">
                  <c:v>7.5628527475208578E-3</c:v>
                </c:pt>
                <c:pt idx="79">
                  <c:v>7.5273832329392377E-3</c:v>
                </c:pt>
                <c:pt idx="80">
                  <c:v>7.4921974708881704E-3</c:v>
                </c:pt>
                <c:pt idx="81">
                  <c:v>7.4572924515448951E-3</c:v>
                </c:pt>
                <c:pt idx="82">
                  <c:v>7.4226652042962112E-3</c:v>
                </c:pt>
                <c:pt idx="83">
                  <c:v>7.3883127971372886E-3</c:v>
                </c:pt>
                <c:pt idx="84">
                  <c:v>7.3542323360810437E-3</c:v>
                </c:pt>
                <c:pt idx="85">
                  <c:v>7.3204209645778579E-3</c:v>
                </c:pt>
                <c:pt idx="86">
                  <c:v>7.286875862945439E-3</c:v>
                </c:pt>
                <c:pt idx="87">
                  <c:v>7.2535942478086255E-3</c:v>
                </c:pt>
                <c:pt idx="88">
                  <c:v>7.2205733715489419E-3</c:v>
                </c:pt>
                <c:pt idx="89">
                  <c:v>7.1878105217637253E-3</c:v>
                </c:pt>
                <c:pt idx="90">
                  <c:v>7.155303020734592E-3</c:v>
                </c:pt>
                <c:pt idx="91">
                  <c:v>7.1230482249051326E-3</c:v>
                </c:pt>
                <c:pt idx="92">
                  <c:v>7.0910435243675884E-3</c:v>
                </c:pt>
                <c:pt idx="93">
                  <c:v>7.0592863423583887E-3</c:v>
                </c:pt>
                <c:pt idx="94">
                  <c:v>7.0277741347623286E-3</c:v>
                </c:pt>
                <c:pt idx="95">
                  <c:v>6.9965043896252676E-3</c:v>
                </c:pt>
                <c:pt idx="96">
                  <c:v>6.9654746266751529E-3</c:v>
                </c:pt>
                <c:pt idx="97">
                  <c:v>6.9346823968512083E-3</c:v>
                </c:pt>
                <c:pt idx="98">
                  <c:v>6.9041252818411725E-3</c:v>
                </c:pt>
                <c:pt idx="99">
                  <c:v>6.8738008936263502E-3</c:v>
                </c:pt>
                <c:pt idx="100">
                  <c:v>6.8437068740344305E-3</c:v>
                </c:pt>
                <c:pt idx="101">
                  <c:v>6.8138408942998441E-3</c:v>
                </c:pt>
                <c:pt idx="102">
                  <c:v>6.7842006546315389E-3</c:v>
                </c:pt>
                <c:pt idx="103">
                  <c:v>6.7547838837880569E-3</c:v>
                </c:pt>
                <c:pt idx="104">
                  <c:v>6.7255883386597446E-3</c:v>
                </c:pt>
                <c:pt idx="105">
                  <c:v>6.6966118038579688E-3</c:v>
                </c:pt>
                <c:pt idx="106">
                  <c:v>6.6678520913112148E-3</c:v>
                </c:pt>
                <c:pt idx="107">
                  <c:v>6.6393070398679437E-3</c:v>
                </c:pt>
                <c:pt idx="108">
                  <c:v>6.6109745149060426E-3</c:v>
                </c:pt>
                <c:pt idx="109">
                  <c:v>6.5828524079487947E-3</c:v>
                </c:pt>
                <c:pt idx="110">
                  <c:v>6.5549386362872206E-3</c:v>
                </c:pt>
                <c:pt idx="111">
                  <c:v>6.5272311426086711E-3</c:v>
                </c:pt>
                <c:pt idx="112">
                  <c:v>6.4997278946315549E-3</c:v>
                </c:pt>
                <c:pt idx="113">
                  <c:v>6.4724268847461096E-3</c:v>
                </c:pt>
                <c:pt idx="114">
                  <c:v>6.4453261296610635E-3</c:v>
                </c:pt>
                <c:pt idx="115">
                  <c:v>6.4184236700561255E-3</c:v>
                </c:pt>
                <c:pt idx="116">
                  <c:v>6.3917175702401475E-3</c:v>
                </c:pt>
                <c:pt idx="117">
                  <c:v>6.3652059178148975E-3</c:v>
                </c:pt>
                <c:pt idx="118">
                  <c:v>6.3388868233443122E-3</c:v>
                </c:pt>
                <c:pt idx="119">
                  <c:v>6.3127584200291529E-3</c:v>
                </c:pt>
                <c:pt idx="120">
                  <c:v>6.286818863386918E-3</c:v>
                </c:pt>
                <c:pt idx="121">
                  <c:v>6.261066330936981E-3</c:v>
                </c:pt>
                <c:pt idx="122">
                  <c:v>6.2354990218908175E-3</c:v>
                </c:pt>
                <c:pt idx="123">
                  <c:v>6.2101151568472301E-3</c:v>
                </c:pt>
                <c:pt idx="124">
                  <c:v>6.1849129774924887E-3</c:v>
                </c:pt>
                <c:pt idx="125">
                  <c:v>6.1598907463053061E-3</c:v>
                </c:pt>
                <c:pt idx="126">
                  <c:v>6.1350467462665346E-3</c:v>
                </c:pt>
                <c:pt idx="127">
                  <c:v>6.1103792805735279E-3</c:v>
                </c:pt>
                <c:pt idx="128">
                  <c:v>6.085886672359076E-3</c:v>
                </c:pt>
                <c:pt idx="129">
                  <c:v>6.061567264414802E-3</c:v>
                </c:pt>
                <c:pt idx="130">
                  <c:v>6.0374194189189859E-3</c:v>
                </c:pt>
                <c:pt idx="131">
                  <c:v>6.0134415171687102E-3</c:v>
                </c:pt>
                <c:pt idx="132">
                  <c:v>5.9896319593162502E-3</c:v>
                </c:pt>
                <c:pt idx="133">
                  <c:v>5.9659891641096379E-3</c:v>
                </c:pt>
                <c:pt idx="134">
                  <c:v>5.9425115686373283E-3</c:v>
                </c:pt>
                <c:pt idx="135">
                  <c:v>5.9191976280768901E-3</c:v>
                </c:pt>
                <c:pt idx="136">
                  <c:v>5.896045815447646E-3</c:v>
                </c:pt>
                <c:pt idx="137">
                  <c:v>5.8730546213672068E-3</c:v>
                </c:pt>
                <c:pt idx="138">
                  <c:v>5.8502225538118137E-3</c:v>
                </c:pt>
                <c:pt idx="139">
                  <c:v>5.8275481378804268E-3</c:v>
                </c:pt>
                <c:pt idx="140">
                  <c:v>5.8050299155625066E-3</c:v>
                </c:pt>
                <c:pt idx="141">
                  <c:v>5.782666445509406E-3</c:v>
                </c:pt>
                <c:pt idx="142">
                  <c:v>5.7604563028093103E-3</c:v>
                </c:pt>
                <c:pt idx="143">
                  <c:v>5.7383980787656845E-3</c:v>
                </c:pt>
                <c:pt idx="144">
                  <c:v>5.7164903806791395E-3</c:v>
                </c:pt>
                <c:pt idx="145">
                  <c:v>5.6947318316326696E-3</c:v>
                </c:pt>
                <c:pt idx="146">
                  <c:v>5.6731210702802137E-3</c:v>
                </c:pt>
                <c:pt idx="147">
                  <c:v>5.6516567506384547E-3</c:v>
                </c:pt>
                <c:pt idx="148">
                  <c:v>5.6303375418818363E-3</c:v>
                </c:pt>
                <c:pt idx="149">
                  <c:v>5.6091621281406968E-3</c:v>
                </c:pt>
                <c:pt idx="150">
                  <c:v>5.588129208302527E-3</c:v>
                </c:pt>
                <c:pt idx="151">
                  <c:v>5.5672374958162327E-3</c:v>
                </c:pt>
                <c:pt idx="152">
                  <c:v>5.5464857184993914E-3</c:v>
                </c:pt>
                <c:pt idx="153">
                  <c:v>5.5258726183484499E-3</c:v>
                </c:pt>
                <c:pt idx="154">
                  <c:v>5.5053969513517917E-3</c:v>
                </c:pt>
                <c:pt idx="155">
                  <c:v>5.4850574873056357E-3</c:v>
                </c:pt>
                <c:pt idx="156">
                  <c:v>5.4648530096327369E-3</c:v>
                </c:pt>
                <c:pt idx="157">
                  <c:v>5.4447823152038019E-3</c:v>
                </c:pt>
                <c:pt idx="158">
                  <c:v>5.4248442141616067E-3</c:v>
                </c:pt>
                <c:pt idx="159">
                  <c:v>5.405037529747761E-3</c:v>
                </c:pt>
                <c:pt idx="160">
                  <c:v>5.3853610981320649E-3</c:v>
                </c:pt>
                <c:pt idx="161">
                  <c:v>5.3658137682444235E-3</c:v>
                </c:pt>
                <c:pt idx="162">
                  <c:v>5.3463944016092797E-3</c:v>
                </c:pt>
                <c:pt idx="163">
                  <c:v>5.3271018721825101E-3</c:v>
                </c:pt>
                <c:pt idx="164">
                  <c:v>5.3079350661907523E-3</c:v>
                </c:pt>
                <c:pt idx="165">
                  <c:v>5.2888928819731238E-3</c:v>
                </c:pt>
                <c:pt idx="166">
                  <c:v>5.2699742298252866E-3</c:v>
                </c:pt>
                <c:pt idx="167">
                  <c:v>5.2511780318458129E-3</c:v>
                </c:pt>
                <c:pt idx="168">
                  <c:v>5.2325032217848356E-3</c:v>
                </c:pt>
                <c:pt idx="169">
                  <c:v>5.213948744894923E-3</c:v>
                </c:pt>
                <c:pt idx="170">
                  <c:v>5.1955135577841484E-3</c:v>
                </c:pt>
                <c:pt idx="171">
                  <c:v>5.1771966282713154E-3</c:v>
                </c:pt>
                <c:pt idx="172">
                  <c:v>5.1589969352433219E-3</c:v>
                </c:pt>
                <c:pt idx="173">
                  <c:v>5.1409134685145921E-3</c:v>
                </c:pt>
                <c:pt idx="174">
                  <c:v>5.1229452286885701E-3</c:v>
                </c:pt>
                <c:pt idx="175">
                  <c:v>5.1050912270212447E-3</c:v>
                </c:pt>
                <c:pt idx="176">
                  <c:v>5.087350485286639E-3</c:v>
                </c:pt>
                <c:pt idx="177">
                  <c:v>5.0697220356442745E-3</c:v>
                </c:pt>
                <c:pt idx="178">
                  <c:v>5.0522049205085394E-3</c:v>
                </c:pt>
                <c:pt idx="179">
                  <c:v>5.034798192419968E-3</c:v>
                </c:pt>
                <c:pt idx="180">
                  <c:v>5.0175009139183536E-3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919-B4C5-A748A98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110490</xdr:rowOff>
    </xdr:from>
    <xdr:to>
      <xdr:col>15</xdr:col>
      <xdr:colOff>342900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5C97-A9E0-8F6B-AC5B-E7D2176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167640</xdr:colOff>
      <xdr:row>2</xdr:row>
      <xdr:rowOff>3810</xdr:rowOff>
    </xdr:from>
    <xdr:to>
      <xdr:col>27</xdr:col>
      <xdr:colOff>472440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C937-E2CE-E2D4-105B-9AFD8DCE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0F3E2-EFD0-4C79-870F-A819EA0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30</xdr:col>
      <xdr:colOff>304800</xdr:colOff>
      <xdr:row>59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35BF0-4DCC-4949-B311-E7CC5E56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30</xdr:col>
      <xdr:colOff>304800</xdr:colOff>
      <xdr:row>76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58AFE1-9AA3-46B0-A9FD-900A3A41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96"/>
  <sheetViews>
    <sheetView zoomScale="85" zoomScaleNormal="85" workbookViewId="0">
      <selection activeCell="K5" sqref="K5:T12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/>
      <c r="O2" s="37">
        <f>C14</f>
        <v>0.8</v>
      </c>
      <c r="P2" s="37"/>
      <c r="Q2" s="37"/>
      <c r="R2" s="37">
        <f>C26</f>
        <v>0.70000000000000007</v>
      </c>
      <c r="S2" s="37"/>
      <c r="T2" s="37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U3" s="1"/>
      <c r="V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-0.5</v>
      </c>
      <c r="C4" s="21">
        <v>0.04</v>
      </c>
      <c r="D4" s="21">
        <v>0.114</v>
      </c>
      <c r="E4" s="8">
        <v>5875.2017390350402</v>
      </c>
      <c r="G4" s="21"/>
      <c r="H4" s="21"/>
      <c r="I4" s="8"/>
      <c r="K4" s="33">
        <v>-0.5</v>
      </c>
      <c r="L4" s="29">
        <f t="shared" ref="L4" si="0">C4</f>
        <v>0.04</v>
      </c>
      <c r="M4" s="29">
        <f t="shared" ref="M4" si="1">D4</f>
        <v>0.114</v>
      </c>
      <c r="N4" s="30">
        <f t="shared" ref="N4" si="2">E4</f>
        <v>5875.2017390350402</v>
      </c>
      <c r="O4" s="29">
        <f t="shared" ref="O4" si="3">C16</f>
        <v>4.21686746987949E-2</v>
      </c>
      <c r="P4" s="29">
        <f t="shared" ref="P4" si="4">D16</f>
        <v>0.104417670682731</v>
      </c>
      <c r="Q4" s="30">
        <f t="shared" ref="Q4" si="5">E16</f>
        <v>6687.30680769229</v>
      </c>
      <c r="R4" s="29">
        <f t="shared" ref="R4" si="6">C28</f>
        <v>4.1999999999999801E-2</v>
      </c>
      <c r="S4" s="29">
        <f t="shared" ref="S4" si="7">D28</f>
        <v>0.12999999999999901</v>
      </c>
      <c r="T4" s="30">
        <f t="shared" ref="T4" si="8">E28</f>
        <v>5311.7115192307701</v>
      </c>
      <c r="U4" s="1"/>
      <c r="V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-2.5</v>
      </c>
      <c r="C5" s="21">
        <v>4.2433947157726297E-2</v>
      </c>
      <c r="D5" s="21">
        <v>1.76140912730182E-2</v>
      </c>
      <c r="E5" s="8">
        <v>2777.52052272729</v>
      </c>
      <c r="G5" s="21"/>
      <c r="H5" s="21"/>
      <c r="I5" s="8"/>
      <c r="K5" s="17">
        <f t="shared" ref="K5:N12" si="9">B5</f>
        <v>-2.5</v>
      </c>
      <c r="L5" s="31">
        <f t="shared" si="9"/>
        <v>4.2433947157726297E-2</v>
      </c>
      <c r="M5" s="31">
        <f t="shared" si="9"/>
        <v>1.76140912730182E-2</v>
      </c>
      <c r="N5" s="32">
        <f t="shared" si="9"/>
        <v>2777.52052272729</v>
      </c>
      <c r="O5" s="31">
        <f t="shared" ref="O5:Q12" si="10">C17</f>
        <v>4.2416966786714597E-2</v>
      </c>
      <c r="P5" s="31">
        <f t="shared" si="10"/>
        <v>1.8407362945178099E-2</v>
      </c>
      <c r="Q5" s="32">
        <f t="shared" si="10"/>
        <v>3343.6349727716902</v>
      </c>
      <c r="R5" s="31">
        <f t="shared" ref="R5:T12" si="11">C29</f>
        <v>4.2416966786714798E-2</v>
      </c>
      <c r="S5" s="31">
        <f t="shared" si="11"/>
        <v>1.8007202881152401E-2</v>
      </c>
      <c r="T5" s="32">
        <f t="shared" si="11"/>
        <v>3292.98783333337</v>
      </c>
      <c r="U5" s="1"/>
      <c r="V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1.25</v>
      </c>
      <c r="C6" s="21">
        <v>4.1566746602718203E-2</v>
      </c>
      <c r="D6" s="21">
        <v>2.2382094324540001E-2</v>
      </c>
      <c r="E6" s="8">
        <v>1790.4267321428999</v>
      </c>
      <c r="G6" s="21"/>
      <c r="H6" s="21"/>
      <c r="I6" s="8"/>
      <c r="K6" s="11">
        <f t="shared" si="9"/>
        <v>1.25</v>
      </c>
      <c r="L6" s="29">
        <f t="shared" si="9"/>
        <v>4.1566746602718203E-2</v>
      </c>
      <c r="M6" s="29">
        <f t="shared" si="9"/>
        <v>2.2382094324540001E-2</v>
      </c>
      <c r="N6" s="30">
        <f t="shared" si="9"/>
        <v>1790.4267321428999</v>
      </c>
      <c r="O6" s="29">
        <f t="shared" si="10"/>
        <v>4.23661071143085E-2</v>
      </c>
      <c r="P6" s="29">
        <f t="shared" si="10"/>
        <v>2.0783373301358699E-2</v>
      </c>
      <c r="Q6" s="30">
        <f t="shared" si="10"/>
        <v>1985.89020663464</v>
      </c>
      <c r="R6" s="29">
        <f t="shared" si="11"/>
        <v>4.23661071143085E-2</v>
      </c>
      <c r="S6" s="29">
        <f t="shared" si="11"/>
        <v>2.0783373301358699E-2</v>
      </c>
      <c r="T6" s="30">
        <f t="shared" si="11"/>
        <v>3043.2018461538501</v>
      </c>
      <c r="U6" s="1"/>
      <c r="V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2:74" x14ac:dyDescent="0.3">
      <c r="B7">
        <v>-5</v>
      </c>
      <c r="C7" s="21">
        <v>4.0800000000000003E-2</v>
      </c>
      <c r="D7" s="21">
        <v>1.6199999999999899E-2</v>
      </c>
      <c r="E7" s="8">
        <v>3678.9197530864399</v>
      </c>
      <c r="G7" s="21"/>
      <c r="H7" s="21"/>
      <c r="I7" s="8"/>
      <c r="K7" s="11">
        <f t="shared" si="9"/>
        <v>-5</v>
      </c>
      <c r="L7" s="29">
        <f t="shared" si="9"/>
        <v>4.0800000000000003E-2</v>
      </c>
      <c r="M7" s="29">
        <f t="shared" si="9"/>
        <v>1.6199999999999899E-2</v>
      </c>
      <c r="N7" s="30">
        <f t="shared" si="9"/>
        <v>3678.9197530864399</v>
      </c>
      <c r="O7" s="29">
        <f t="shared" si="10"/>
        <v>4.1000000000000002E-2</v>
      </c>
      <c r="P7" s="29">
        <f t="shared" si="10"/>
        <v>1.6199999999999899E-2</v>
      </c>
      <c r="Q7" s="30">
        <f t="shared" si="10"/>
        <v>3620.2777777777301</v>
      </c>
      <c r="R7" s="29">
        <f t="shared" si="11"/>
        <v>4.0800000000000003E-2</v>
      </c>
      <c r="S7" s="29">
        <f t="shared" si="11"/>
        <v>1.6E-2</v>
      </c>
      <c r="T7" s="30">
        <f t="shared" si="11"/>
        <v>4360.7814062499901</v>
      </c>
    </row>
    <row r="8" spans="2:74" x14ac:dyDescent="0.3">
      <c r="B8">
        <v>2.5</v>
      </c>
      <c r="C8" s="21">
        <v>4.1583366653338699E-2</v>
      </c>
      <c r="D8" s="21">
        <v>2.0791683326669499E-2</v>
      </c>
      <c r="E8" s="8">
        <v>2363.8298894711302</v>
      </c>
      <c r="G8" s="21"/>
      <c r="H8" s="21"/>
      <c r="I8" s="8"/>
      <c r="K8" s="11">
        <f t="shared" si="9"/>
        <v>2.5</v>
      </c>
      <c r="L8" s="29">
        <f t="shared" si="9"/>
        <v>4.1583366653338699E-2</v>
      </c>
      <c r="M8" s="29">
        <f t="shared" si="9"/>
        <v>2.0791683326669499E-2</v>
      </c>
      <c r="N8" s="30">
        <f t="shared" si="9"/>
        <v>2363.8298894711302</v>
      </c>
      <c r="O8" s="29">
        <f t="shared" si="10"/>
        <v>4.1150619256891598E-2</v>
      </c>
      <c r="P8" s="29">
        <f t="shared" si="10"/>
        <v>1.9976028765481501E-2</v>
      </c>
      <c r="Q8" s="30">
        <f t="shared" si="10"/>
        <v>3584.19600514993</v>
      </c>
      <c r="R8" s="29">
        <f t="shared" si="11"/>
        <v>4.03838464614154E-2</v>
      </c>
      <c r="S8" s="29">
        <f t="shared" si="11"/>
        <v>1.8792483006797301E-2</v>
      </c>
      <c r="T8" s="30">
        <f t="shared" si="11"/>
        <v>2826.8218989893699</v>
      </c>
    </row>
    <row r="9" spans="2:74" x14ac:dyDescent="0.3">
      <c r="B9">
        <v>-10</v>
      </c>
      <c r="C9" s="21">
        <v>3.7503750375037503E-2</v>
      </c>
      <c r="D9" s="21">
        <v>1.4001400140013999E-2</v>
      </c>
      <c r="E9" s="8">
        <v>4724.4560785713802</v>
      </c>
      <c r="G9" s="21"/>
      <c r="H9" s="21"/>
      <c r="I9" s="8"/>
      <c r="K9" s="11">
        <f t="shared" si="9"/>
        <v>-10</v>
      </c>
      <c r="L9" s="29">
        <f t="shared" si="9"/>
        <v>3.7503750375037503E-2</v>
      </c>
      <c r="M9" s="29">
        <f t="shared" si="9"/>
        <v>1.4001400140013999E-2</v>
      </c>
      <c r="N9" s="30">
        <f t="shared" si="9"/>
        <v>4724.4560785713802</v>
      </c>
      <c r="O9" s="29">
        <f t="shared" si="10"/>
        <v>3.78E-2</v>
      </c>
      <c r="P9" s="29">
        <f t="shared" si="10"/>
        <v>1.35999999999999E-2</v>
      </c>
      <c r="Q9" s="30">
        <f t="shared" si="10"/>
        <v>4860.1470588235297</v>
      </c>
      <c r="R9" s="29">
        <f t="shared" si="11"/>
        <v>3.76075215043008E-2</v>
      </c>
      <c r="S9" s="29">
        <f t="shared" si="11"/>
        <v>1.3002600520103999E-2</v>
      </c>
      <c r="T9" s="30">
        <f t="shared" si="11"/>
        <v>5296.8634923076397</v>
      </c>
    </row>
    <row r="10" spans="2:74" x14ac:dyDescent="0.3">
      <c r="B10">
        <v>4</v>
      </c>
      <c r="C10" s="21">
        <v>3.9980009995002501E-2</v>
      </c>
      <c r="D10" s="21">
        <v>2.1489255372313901E-2</v>
      </c>
      <c r="E10" s="8">
        <v>2826.9011162790398</v>
      </c>
      <c r="G10" s="21"/>
      <c r="H10" s="21"/>
      <c r="I10" s="8"/>
      <c r="K10" s="11">
        <f t="shared" si="9"/>
        <v>4</v>
      </c>
      <c r="L10" s="29">
        <f t="shared" si="9"/>
        <v>3.9980009995002501E-2</v>
      </c>
      <c r="M10" s="29">
        <f t="shared" si="9"/>
        <v>2.1489255372313901E-2</v>
      </c>
      <c r="N10" s="30">
        <f t="shared" si="9"/>
        <v>2826.9011162790398</v>
      </c>
      <c r="O10" s="29">
        <f t="shared" si="10"/>
        <v>3.9730134932533599E-2</v>
      </c>
      <c r="P10" s="29">
        <f t="shared" si="10"/>
        <v>1.9990004997501101E-2</v>
      </c>
      <c r="Q10" s="30">
        <f t="shared" si="10"/>
        <v>3127.6881875625099</v>
      </c>
      <c r="R10" s="29">
        <f t="shared" si="11"/>
        <v>3.9240189952511703E-2</v>
      </c>
      <c r="S10" s="29">
        <f t="shared" si="11"/>
        <v>1.8995251187203199E-2</v>
      </c>
      <c r="T10" s="30">
        <f t="shared" si="11"/>
        <v>3536.27858552624</v>
      </c>
    </row>
    <row r="11" spans="2:74" x14ac:dyDescent="0.3">
      <c r="B11">
        <v>-20</v>
      </c>
      <c r="C11" s="21">
        <v>3.2649999999999901E-2</v>
      </c>
      <c r="D11" s="21">
        <v>1.2049999999999899E-2</v>
      </c>
      <c r="E11" s="8">
        <v>5962.4479253112004</v>
      </c>
      <c r="G11" s="21"/>
      <c r="H11" s="21"/>
      <c r="I11" s="8"/>
      <c r="K11" s="11">
        <f t="shared" si="9"/>
        <v>-20</v>
      </c>
      <c r="L11" s="29">
        <f t="shared" si="9"/>
        <v>3.2649999999999901E-2</v>
      </c>
      <c r="M11" s="29">
        <f t="shared" si="9"/>
        <v>1.2049999999999899E-2</v>
      </c>
      <c r="N11" s="30">
        <f t="shared" si="9"/>
        <v>5962.4479253112004</v>
      </c>
      <c r="O11" s="29">
        <f t="shared" si="10"/>
        <v>3.3101655082754103E-2</v>
      </c>
      <c r="P11" s="29">
        <f t="shared" si="10"/>
        <v>1.1350567528376401E-2</v>
      </c>
      <c r="Q11" s="30">
        <f t="shared" si="10"/>
        <v>6257.2201629956899</v>
      </c>
      <c r="R11" s="29">
        <f t="shared" si="11"/>
        <v>3.3201660083004098E-2</v>
      </c>
      <c r="S11" s="29">
        <f t="shared" si="11"/>
        <v>1.09005450272513E-2</v>
      </c>
      <c r="T11" s="30">
        <f t="shared" si="11"/>
        <v>6673.74909402509</v>
      </c>
    </row>
    <row r="12" spans="2:74" x14ac:dyDescent="0.3">
      <c r="B12">
        <v>4</v>
      </c>
      <c r="C12" s="21">
        <v>3.8480759620189799E-2</v>
      </c>
      <c r="D12" s="21">
        <v>2.6986506746626601E-2</v>
      </c>
      <c r="E12" s="8">
        <v>2737.40505555554</v>
      </c>
      <c r="G12" s="21"/>
      <c r="H12" s="21"/>
      <c r="I12" s="8"/>
      <c r="K12" s="11">
        <f t="shared" si="9"/>
        <v>4</v>
      </c>
      <c r="L12" s="29">
        <f t="shared" si="9"/>
        <v>3.8480759620189799E-2</v>
      </c>
      <c r="M12" s="29">
        <f t="shared" si="9"/>
        <v>2.6986506746626601E-2</v>
      </c>
      <c r="N12" s="30">
        <f t="shared" si="9"/>
        <v>2737.40505555554</v>
      </c>
      <c r="O12" s="29">
        <f t="shared" si="10"/>
        <v>3.7990502374406203E-2</v>
      </c>
      <c r="P12" s="29">
        <f t="shared" si="10"/>
        <v>2.49937515621096E-2</v>
      </c>
      <c r="Q12" s="30">
        <f t="shared" si="10"/>
        <v>2554.5385750249402</v>
      </c>
      <c r="R12" s="29">
        <f t="shared" si="11"/>
        <v>3.74906273431641E-2</v>
      </c>
      <c r="S12" s="29">
        <f t="shared" si="11"/>
        <v>2.3494126468382798E-2</v>
      </c>
      <c r="T12" s="30">
        <f t="shared" si="11"/>
        <v>2722.9359893883302</v>
      </c>
    </row>
    <row r="14" spans="2:74" x14ac:dyDescent="0.3">
      <c r="B14" t="s">
        <v>0</v>
      </c>
      <c r="C14" s="2">
        <f>C2-0.1</f>
        <v>0.8</v>
      </c>
      <c r="G14" s="21"/>
      <c r="H14" s="21"/>
      <c r="I14" s="8"/>
      <c r="K14" s="16" t="str">
        <f>B38</f>
        <v>SOC</v>
      </c>
      <c r="L14" s="37">
        <f>C38</f>
        <v>0.60000000000000009</v>
      </c>
      <c r="M14" s="37"/>
      <c r="N14" s="37"/>
      <c r="O14" s="36">
        <f>C50</f>
        <v>0.50000000000000011</v>
      </c>
      <c r="P14" s="36"/>
      <c r="Q14" s="36"/>
      <c r="R14" s="36">
        <f>C62</f>
        <v>0.40000000000000013</v>
      </c>
      <c r="S14" s="36"/>
      <c r="T14" s="36"/>
    </row>
    <row r="15" spans="2:74" x14ac:dyDescent="0.3">
      <c r="B15" t="s">
        <v>1</v>
      </c>
      <c r="C15" t="s">
        <v>2</v>
      </c>
      <c r="D15" t="s">
        <v>3</v>
      </c>
      <c r="E15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74" x14ac:dyDescent="0.3">
      <c r="B16">
        <v>-0.5</v>
      </c>
      <c r="C16" s="21">
        <v>4.21686746987949E-2</v>
      </c>
      <c r="D16" s="21">
        <v>0.104417670682731</v>
      </c>
      <c r="E16" s="8">
        <v>6687.30680769229</v>
      </c>
      <c r="G16" s="21"/>
      <c r="H16" s="21"/>
      <c r="I16" s="8"/>
      <c r="K16" s="28">
        <v>-0.5</v>
      </c>
      <c r="L16" s="29">
        <f t="shared" ref="L16" si="12">C40</f>
        <v>4.2084168336673097E-2</v>
      </c>
      <c r="M16" s="29">
        <f t="shared" ref="M16" si="13">D40</f>
        <v>8.0160320641282604E-2</v>
      </c>
      <c r="N16" s="30">
        <f t="shared" ref="N16" si="14">E40</f>
        <v>8651.7119000000002</v>
      </c>
      <c r="O16" s="29">
        <f t="shared" ref="O16" si="15">C52</f>
        <v>4.4088176352704997E-2</v>
      </c>
      <c r="P16" s="29">
        <f t="shared" ref="P16" si="16">D52</f>
        <v>6.4128256513026102E-2</v>
      </c>
      <c r="Q16" s="30">
        <f t="shared" ref="Q16" si="17">E52</f>
        <v>9461.8664297656105</v>
      </c>
      <c r="R16" s="29">
        <f t="shared" ref="R16" si="18">C64</f>
        <v>4.4176706827308801E-2</v>
      </c>
      <c r="S16" s="29">
        <f t="shared" ref="S16" si="19">D64</f>
        <v>8.2329317269076094E-2</v>
      </c>
      <c r="T16" s="30">
        <f t="shared" ref="T16" si="20">E64</f>
        <v>8056.3464146341503</v>
      </c>
    </row>
    <row r="17" spans="2:20" x14ac:dyDescent="0.3">
      <c r="B17">
        <v>-2.5</v>
      </c>
      <c r="C17" s="21">
        <v>4.2416966786714597E-2</v>
      </c>
      <c r="D17" s="21">
        <v>1.8407362945178099E-2</v>
      </c>
      <c r="E17" s="8">
        <v>3343.6349727716902</v>
      </c>
      <c r="G17" s="21"/>
      <c r="H17" s="21"/>
      <c r="I17" s="8"/>
      <c r="K17" s="11">
        <f t="shared" ref="K17:N24" si="21">B41</f>
        <v>-2.5</v>
      </c>
      <c r="L17" s="29">
        <f t="shared" si="21"/>
        <v>4.3599999999999903E-2</v>
      </c>
      <c r="M17" s="29">
        <f t="shared" si="21"/>
        <v>1.2000000000000101E-2</v>
      </c>
      <c r="N17" s="30">
        <f t="shared" si="21"/>
        <v>678.20833333340499</v>
      </c>
      <c r="O17" s="29">
        <f t="shared" ref="O17:Q24" si="22">C53</f>
        <v>4.3617446978791503E-2</v>
      </c>
      <c r="P17" s="29">
        <f t="shared" si="22"/>
        <v>1.48059223689475E-2</v>
      </c>
      <c r="Q17" s="30">
        <f t="shared" si="22"/>
        <v>4339.31087837823</v>
      </c>
      <c r="R17" s="29">
        <f t="shared" ref="R17:T24" si="23">C65</f>
        <v>4.2834267413931197E-2</v>
      </c>
      <c r="S17" s="29">
        <f t="shared" si="23"/>
        <v>1.32105684547637E-2</v>
      </c>
      <c r="T17" s="30">
        <f t="shared" si="23"/>
        <v>3650.33496969711</v>
      </c>
    </row>
    <row r="18" spans="2:20" x14ac:dyDescent="0.3">
      <c r="B18">
        <v>1.25</v>
      </c>
      <c r="C18" s="21">
        <v>4.23661071143085E-2</v>
      </c>
      <c r="D18" s="21">
        <v>2.0783373301358699E-2</v>
      </c>
      <c r="E18" s="8">
        <v>1985.89020663464</v>
      </c>
      <c r="G18" s="21"/>
      <c r="H18" s="21"/>
      <c r="I18" s="8"/>
      <c r="K18" s="11">
        <f t="shared" si="21"/>
        <v>1.25</v>
      </c>
      <c r="L18" s="29">
        <f t="shared" si="21"/>
        <v>4.3096568236233201E-2</v>
      </c>
      <c r="M18" s="29">
        <f t="shared" si="21"/>
        <v>1.5961691939345501E-2</v>
      </c>
      <c r="N18" s="30">
        <f t="shared" si="21"/>
        <v>497.44115662497001</v>
      </c>
      <c r="O18" s="29">
        <f t="shared" si="22"/>
        <v>4.31309904153356E-2</v>
      </c>
      <c r="P18" s="29">
        <f t="shared" si="22"/>
        <v>1.9968051118210699E-2</v>
      </c>
      <c r="Q18" s="30">
        <f t="shared" si="22"/>
        <v>2243.4839651999901</v>
      </c>
      <c r="R18" s="29">
        <f t="shared" si="23"/>
        <v>4.3165467625899401E-2</v>
      </c>
      <c r="S18" s="29">
        <f t="shared" si="23"/>
        <v>1.6786570743405199E-2</v>
      </c>
      <c r="T18" s="30">
        <f t="shared" si="23"/>
        <v>2288.9427857143401</v>
      </c>
    </row>
    <row r="19" spans="2:20" x14ac:dyDescent="0.3">
      <c r="B19">
        <v>-5</v>
      </c>
      <c r="C19" s="21">
        <v>4.1000000000000002E-2</v>
      </c>
      <c r="D19" s="21">
        <v>1.6199999999999899E-2</v>
      </c>
      <c r="E19" s="8">
        <v>3620.2777777777301</v>
      </c>
      <c r="G19" s="21"/>
      <c r="H19" s="21"/>
      <c r="I19" s="8"/>
      <c r="K19" s="11">
        <f t="shared" si="21"/>
        <v>-5</v>
      </c>
      <c r="L19" s="29">
        <f t="shared" si="21"/>
        <v>4.2191561687662402E-2</v>
      </c>
      <c r="M19" s="29">
        <f t="shared" si="21"/>
        <v>1.0997800439911999E-2</v>
      </c>
      <c r="N19" s="30">
        <f t="shared" si="21"/>
        <v>867.49164545446604</v>
      </c>
      <c r="O19" s="29">
        <f t="shared" si="22"/>
        <v>4.2208441688337602E-2</v>
      </c>
      <c r="P19" s="29">
        <f t="shared" si="22"/>
        <v>1.3002600520103999E-2</v>
      </c>
      <c r="Q19" s="30">
        <f t="shared" si="22"/>
        <v>4491.2936769614198</v>
      </c>
      <c r="R19" s="29">
        <f t="shared" si="23"/>
        <v>4.1608321664332801E-2</v>
      </c>
      <c r="S19" s="29">
        <f t="shared" si="23"/>
        <v>1.28025605121024E-2</v>
      </c>
      <c r="T19" s="30">
        <f t="shared" si="23"/>
        <v>4370.0437851564702</v>
      </c>
    </row>
    <row r="20" spans="2:20" x14ac:dyDescent="0.3">
      <c r="B20">
        <v>2.5</v>
      </c>
      <c r="C20" s="21">
        <v>4.1150619256891598E-2</v>
      </c>
      <c r="D20" s="21">
        <v>1.9976028765481501E-2</v>
      </c>
      <c r="E20" s="8">
        <v>3584.19600514993</v>
      </c>
      <c r="G20" s="21"/>
      <c r="H20" s="21"/>
      <c r="I20" s="8"/>
      <c r="K20" s="11">
        <f t="shared" si="21"/>
        <v>2.5</v>
      </c>
      <c r="L20" s="29">
        <f t="shared" si="21"/>
        <v>4.1932907348242801E-2</v>
      </c>
      <c r="M20" s="29">
        <f t="shared" si="21"/>
        <v>1.7571884984025499E-2</v>
      </c>
      <c r="N20" s="30">
        <f t="shared" si="21"/>
        <v>917.03309090896198</v>
      </c>
      <c r="O20" s="29">
        <f t="shared" si="22"/>
        <v>4.19496604075109E-2</v>
      </c>
      <c r="P20" s="29">
        <f t="shared" si="22"/>
        <v>1.9176987614862102E-2</v>
      </c>
      <c r="Q20" s="30">
        <f t="shared" si="22"/>
        <v>2133.9378645833599</v>
      </c>
      <c r="R20" s="29">
        <f t="shared" si="23"/>
        <v>4.1583366653338699E-2</v>
      </c>
      <c r="S20" s="29">
        <f t="shared" si="23"/>
        <v>1.6793282686925301E-2</v>
      </c>
      <c r="T20" s="30">
        <f t="shared" si="23"/>
        <v>3373.2832976191999</v>
      </c>
    </row>
    <row r="21" spans="2:20" x14ac:dyDescent="0.3">
      <c r="B21">
        <v>-10</v>
      </c>
      <c r="C21" s="21">
        <v>3.78E-2</v>
      </c>
      <c r="D21" s="21">
        <v>1.35999999999999E-2</v>
      </c>
      <c r="E21" s="8">
        <v>4860.1470588235297</v>
      </c>
      <c r="G21" s="21"/>
      <c r="H21" s="21"/>
      <c r="I21" s="8"/>
      <c r="K21" s="11">
        <f t="shared" si="21"/>
        <v>-10</v>
      </c>
      <c r="L21" s="29">
        <f t="shared" si="21"/>
        <v>3.8896110388961E-2</v>
      </c>
      <c r="M21" s="29">
        <f t="shared" si="21"/>
        <v>1.08989101089891E-2</v>
      </c>
      <c r="N21" s="30">
        <f t="shared" si="21"/>
        <v>2045.20449999991</v>
      </c>
      <c r="O21" s="29">
        <f t="shared" si="22"/>
        <v>3.88999999999999E-2</v>
      </c>
      <c r="P21" s="29">
        <f t="shared" si="22"/>
        <v>1.14E-2</v>
      </c>
      <c r="Q21" s="30">
        <f t="shared" si="22"/>
        <v>4738.9035087721704</v>
      </c>
      <c r="R21" s="29">
        <f t="shared" si="23"/>
        <v>3.8699999999999901E-2</v>
      </c>
      <c r="S21" s="29">
        <f t="shared" si="23"/>
        <v>1.2099999999999901E-2</v>
      </c>
      <c r="T21" s="30">
        <f t="shared" si="23"/>
        <v>5849.00826446259</v>
      </c>
    </row>
    <row r="22" spans="2:20" x14ac:dyDescent="0.3">
      <c r="B22">
        <v>4</v>
      </c>
      <c r="C22" s="21">
        <v>3.9730134932533599E-2</v>
      </c>
      <c r="D22" s="21">
        <v>1.9990004997501101E-2</v>
      </c>
      <c r="E22" s="8">
        <v>3127.6881875625099</v>
      </c>
      <c r="G22" s="21"/>
      <c r="H22" s="21"/>
      <c r="I22" s="8"/>
      <c r="K22" s="11">
        <f t="shared" si="21"/>
        <v>4</v>
      </c>
      <c r="L22" s="29">
        <f t="shared" si="21"/>
        <v>4.0219835123657198E-2</v>
      </c>
      <c r="M22" s="29">
        <f t="shared" si="21"/>
        <v>1.79865101174119E-2</v>
      </c>
      <c r="N22" s="30">
        <f t="shared" si="21"/>
        <v>947.37666666671396</v>
      </c>
      <c r="O22" s="29">
        <f t="shared" si="22"/>
        <v>4.0229885057471201E-2</v>
      </c>
      <c r="P22" s="29">
        <f t="shared" si="22"/>
        <v>1.9740129935032401E-2</v>
      </c>
      <c r="Q22" s="30">
        <f t="shared" si="22"/>
        <v>2517.5872784811199</v>
      </c>
      <c r="R22" s="29">
        <f t="shared" si="23"/>
        <v>3.9740064983754098E-2</v>
      </c>
      <c r="S22" s="29">
        <f t="shared" si="23"/>
        <v>1.7495626093476501E-2</v>
      </c>
      <c r="T22" s="30">
        <f t="shared" si="23"/>
        <v>3410.70960714289</v>
      </c>
    </row>
    <row r="23" spans="2:20" x14ac:dyDescent="0.3">
      <c r="B23">
        <v>-20</v>
      </c>
      <c r="C23" s="21">
        <v>3.3101655082754103E-2</v>
      </c>
      <c r="D23" s="21">
        <v>1.1350567528376401E-2</v>
      </c>
      <c r="E23" s="8">
        <v>6257.2201629956899</v>
      </c>
      <c r="K23" s="11">
        <f t="shared" si="21"/>
        <v>-20</v>
      </c>
      <c r="L23" s="29">
        <f t="shared" si="21"/>
        <v>3.41982900854957E-2</v>
      </c>
      <c r="M23" s="29">
        <f t="shared" si="21"/>
        <v>1.0199490025498701E-2</v>
      </c>
      <c r="N23" s="30">
        <f t="shared" si="21"/>
        <v>2053.8281764706098</v>
      </c>
      <c r="O23" s="29">
        <f t="shared" si="22"/>
        <v>3.4201710085504197E-2</v>
      </c>
      <c r="P23" s="29">
        <f t="shared" si="22"/>
        <v>1.0650532526626301E-2</v>
      </c>
      <c r="Q23" s="30">
        <f t="shared" si="22"/>
        <v>6314.0504788731896</v>
      </c>
      <c r="R23" s="29">
        <f t="shared" si="23"/>
        <v>3.4451722586129302E-2</v>
      </c>
      <c r="S23" s="29">
        <f t="shared" si="23"/>
        <v>1.1600580029001399E-2</v>
      </c>
      <c r="T23" s="30">
        <f t="shared" si="23"/>
        <v>6083.5751163793302</v>
      </c>
    </row>
    <row r="24" spans="2:20" x14ac:dyDescent="0.3">
      <c r="B24">
        <v>4</v>
      </c>
      <c r="C24" s="21">
        <v>3.7990502374406203E-2</v>
      </c>
      <c r="D24" s="21">
        <v>2.49937515621096E-2</v>
      </c>
      <c r="E24" s="8">
        <v>2554.5385750249402</v>
      </c>
      <c r="G24" s="21"/>
      <c r="H24" s="21"/>
      <c r="I24" s="8"/>
      <c r="K24" s="11">
        <f t="shared" si="21"/>
        <v>4</v>
      </c>
      <c r="L24" s="29">
        <f t="shared" si="21"/>
        <v>3.7962037962038002E-2</v>
      </c>
      <c r="M24" s="29">
        <f t="shared" si="21"/>
        <v>2.0229770229770301E-2</v>
      </c>
      <c r="N24" s="30">
        <f t="shared" si="21"/>
        <v>587.74765432095603</v>
      </c>
      <c r="O24" s="29">
        <f t="shared" si="22"/>
        <v>3.7990502374406397E-2</v>
      </c>
      <c r="P24" s="29">
        <f t="shared" si="22"/>
        <v>2.4743814046488399E-2</v>
      </c>
      <c r="Q24" s="30">
        <f t="shared" si="22"/>
        <v>2678.38670204545</v>
      </c>
      <c r="R24" s="29">
        <f t="shared" si="23"/>
        <v>3.7740564858785297E-2</v>
      </c>
      <c r="S24" s="29">
        <f t="shared" si="23"/>
        <v>2.1994501374656202E-2</v>
      </c>
      <c r="T24" s="30">
        <f t="shared" si="23"/>
        <v>2593.7391818183</v>
      </c>
    </row>
    <row r="25" spans="2:20" x14ac:dyDescent="0.3">
      <c r="G25" s="21"/>
      <c r="H25" s="21"/>
      <c r="I25" s="8"/>
    </row>
    <row r="26" spans="2:20" x14ac:dyDescent="0.3">
      <c r="B26" t="s">
        <v>0</v>
      </c>
      <c r="C26" s="2">
        <f>C14-0.1</f>
        <v>0.70000000000000007</v>
      </c>
      <c r="G26" s="21"/>
      <c r="H26" s="21"/>
      <c r="I26" s="8"/>
      <c r="K26" s="16" t="str">
        <f>B74</f>
        <v>SOC</v>
      </c>
      <c r="L26" s="37">
        <f>C74</f>
        <v>0.30000000000000016</v>
      </c>
      <c r="M26" s="37"/>
      <c r="N26" s="37"/>
      <c r="O26" s="36">
        <f>C86</f>
        <v>0.20000000000000015</v>
      </c>
      <c r="P26" s="36"/>
      <c r="Q26" s="36"/>
    </row>
    <row r="27" spans="2:20" x14ac:dyDescent="0.3">
      <c r="B27" t="s">
        <v>1</v>
      </c>
      <c r="C27" t="s">
        <v>2</v>
      </c>
      <c r="D27" t="s">
        <v>3</v>
      </c>
      <c r="E27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>
        <v>-0.5</v>
      </c>
      <c r="C28" s="21">
        <v>4.1999999999999801E-2</v>
      </c>
      <c r="D28" s="21">
        <v>0.12999999999999901</v>
      </c>
      <c r="E28" s="8">
        <v>5311.7115192307701</v>
      </c>
      <c r="G28" s="21"/>
      <c r="H28" s="21"/>
      <c r="I28" s="8"/>
      <c r="K28" s="28">
        <v>-0.5</v>
      </c>
      <c r="L28" s="29">
        <f t="shared" ref="L28" si="24">C76</f>
        <v>4.8096192384769497E-2</v>
      </c>
      <c r="M28" s="29">
        <f t="shared" ref="M28" si="25">D76</f>
        <v>0.108216432865731</v>
      </c>
      <c r="N28" s="30">
        <f t="shared" ref="N28" si="26">E76</f>
        <v>6004.3930740741298</v>
      </c>
      <c r="O28" s="29">
        <f t="shared" ref="O28" si="27">C88</f>
        <v>5.2104208416833199E-2</v>
      </c>
      <c r="P28" s="29">
        <f t="shared" ref="P28" si="28">D88</f>
        <v>0.10420841683366699</v>
      </c>
      <c r="Q28" s="30">
        <f t="shared" ref="Q28" si="29">E88</f>
        <v>6081.7880096154004</v>
      </c>
    </row>
    <row r="29" spans="2:20" x14ac:dyDescent="0.3">
      <c r="B29">
        <v>-2.5</v>
      </c>
      <c r="C29" s="21">
        <v>4.2416966786714798E-2</v>
      </c>
      <c r="D29" s="21">
        <v>1.8007202881152401E-2</v>
      </c>
      <c r="E29" s="8">
        <v>3292.98783333337</v>
      </c>
      <c r="G29" s="21"/>
      <c r="H29" s="21"/>
      <c r="I29" s="8"/>
      <c r="K29" s="11">
        <f t="shared" ref="K29:N36" si="30">B77</f>
        <v>-2.5</v>
      </c>
      <c r="L29" s="29">
        <f t="shared" si="30"/>
        <v>4.7218887555021898E-2</v>
      </c>
      <c r="M29" s="29">
        <f t="shared" si="30"/>
        <v>1.8407362945178099E-2</v>
      </c>
      <c r="N29" s="30">
        <f t="shared" si="30"/>
        <v>2398.3880869565601</v>
      </c>
      <c r="O29" s="29">
        <f t="shared" ref="O29:Q36" si="31">C89</f>
        <v>5.00400320256204E-2</v>
      </c>
      <c r="P29" s="29">
        <f t="shared" si="31"/>
        <v>3.1224979983987301E-2</v>
      </c>
      <c r="Q29" s="30">
        <f t="shared" si="31"/>
        <v>1658.0474999999601</v>
      </c>
    </row>
    <row r="30" spans="2:20" x14ac:dyDescent="0.3">
      <c r="B30">
        <v>1.25</v>
      </c>
      <c r="C30" s="21">
        <v>4.23661071143085E-2</v>
      </c>
      <c r="D30" s="21">
        <v>2.0783373301358699E-2</v>
      </c>
      <c r="E30" s="8">
        <v>3043.2018461538501</v>
      </c>
      <c r="G30" s="21"/>
      <c r="H30" s="21"/>
      <c r="I30" s="8"/>
      <c r="K30" s="11">
        <f t="shared" si="30"/>
        <v>1.25</v>
      </c>
      <c r="L30" s="29">
        <f t="shared" si="30"/>
        <v>4.6325878594248998E-2</v>
      </c>
      <c r="M30" s="29">
        <f t="shared" si="30"/>
        <v>1.9968051118211101E-2</v>
      </c>
      <c r="N30" s="30">
        <f t="shared" si="30"/>
        <v>1648.7838400001001</v>
      </c>
      <c r="O30" s="29">
        <f t="shared" si="31"/>
        <v>4.8760991207034303E-2</v>
      </c>
      <c r="P30" s="29">
        <f t="shared" si="31"/>
        <v>2.7178257394084498E-2</v>
      </c>
      <c r="Q30" s="30">
        <f t="shared" si="31"/>
        <v>1664.8786323530001</v>
      </c>
    </row>
    <row r="31" spans="2:20" x14ac:dyDescent="0.3">
      <c r="B31">
        <v>-5</v>
      </c>
      <c r="C31" s="21">
        <v>4.0800000000000003E-2</v>
      </c>
      <c r="D31" s="21">
        <v>1.6E-2</v>
      </c>
      <c r="E31" s="8">
        <v>4360.7814062499901</v>
      </c>
      <c r="G31" s="21"/>
      <c r="H31" s="21"/>
      <c r="I31" s="8"/>
      <c r="K31" s="11">
        <f t="shared" si="30"/>
        <v>-5</v>
      </c>
      <c r="L31" s="29">
        <f t="shared" si="30"/>
        <v>4.5809161832366399E-2</v>
      </c>
      <c r="M31" s="29">
        <f t="shared" si="30"/>
        <v>1.88037607521504E-2</v>
      </c>
      <c r="N31" s="30">
        <f t="shared" si="30"/>
        <v>2472.8298031915601</v>
      </c>
      <c r="O31" s="29">
        <f t="shared" si="31"/>
        <v>4.7209441888377598E-2</v>
      </c>
      <c r="P31" s="29">
        <f t="shared" si="31"/>
        <v>2.9805961192238401E-2</v>
      </c>
      <c r="Q31" s="30">
        <f t="shared" si="31"/>
        <v>2156.3974932886899</v>
      </c>
    </row>
    <row r="32" spans="2:20" x14ac:dyDescent="0.3">
      <c r="B32">
        <v>2.5</v>
      </c>
      <c r="C32" s="21">
        <v>4.03838464614154E-2</v>
      </c>
      <c r="D32" s="21">
        <v>1.8792483006797301E-2</v>
      </c>
      <c r="E32" s="8">
        <v>2826.8218989893699</v>
      </c>
      <c r="G32" s="21"/>
      <c r="H32" s="21"/>
      <c r="I32" s="8"/>
      <c r="K32" s="11">
        <f t="shared" si="30"/>
        <v>2.5</v>
      </c>
      <c r="L32" s="29">
        <f t="shared" si="30"/>
        <v>4.5163868904876198E-2</v>
      </c>
      <c r="M32" s="29">
        <f t="shared" si="30"/>
        <v>1.9184652278177301E-2</v>
      </c>
      <c r="N32" s="30">
        <f t="shared" si="30"/>
        <v>2277.7843125003201</v>
      </c>
      <c r="O32" s="29">
        <f t="shared" si="31"/>
        <v>4.6781287485005901E-2</v>
      </c>
      <c r="P32" s="29">
        <f t="shared" si="31"/>
        <v>2.35905637744902E-2</v>
      </c>
      <c r="Q32" s="30">
        <f t="shared" si="31"/>
        <v>2584.6351355931301</v>
      </c>
    </row>
    <row r="33" spans="2:17" x14ac:dyDescent="0.3">
      <c r="B33">
        <v>-10</v>
      </c>
      <c r="C33" s="21">
        <v>3.76075215043008E-2</v>
      </c>
      <c r="D33" s="21">
        <v>1.3002600520103999E-2</v>
      </c>
      <c r="E33" s="8">
        <v>5296.8634923076397</v>
      </c>
      <c r="K33" s="11">
        <f t="shared" si="30"/>
        <v>-10</v>
      </c>
      <c r="L33" s="29">
        <f t="shared" si="30"/>
        <v>4.17083416683336E-2</v>
      </c>
      <c r="M33" s="29">
        <f t="shared" si="30"/>
        <v>1.8403680736147201E-2</v>
      </c>
      <c r="N33" s="30">
        <f t="shared" si="30"/>
        <v>3237.04267934775</v>
      </c>
      <c r="O33" s="29">
        <f t="shared" si="31"/>
        <v>4.2404240424042297E-2</v>
      </c>
      <c r="P33" s="29">
        <f t="shared" si="31"/>
        <v>2.8502850285028501E-2</v>
      </c>
      <c r="Q33" s="30">
        <f t="shared" si="31"/>
        <v>2166.3798315791801</v>
      </c>
    </row>
    <row r="34" spans="2:17" x14ac:dyDescent="0.3">
      <c r="B34">
        <v>4</v>
      </c>
      <c r="C34" s="21">
        <v>3.9240189952511703E-2</v>
      </c>
      <c r="D34" s="21">
        <v>1.8995251187203199E-2</v>
      </c>
      <c r="E34" s="8">
        <v>3536.27858552624</v>
      </c>
      <c r="G34" s="21"/>
      <c r="H34" s="21"/>
      <c r="I34" s="8"/>
      <c r="K34" s="11">
        <f t="shared" si="30"/>
        <v>4</v>
      </c>
      <c r="L34" s="29">
        <f t="shared" si="30"/>
        <v>4.3239190202449297E-2</v>
      </c>
      <c r="M34" s="29">
        <f t="shared" si="30"/>
        <v>1.9495126218445302E-2</v>
      </c>
      <c r="N34" s="30">
        <f t="shared" si="30"/>
        <v>3536.67882051265</v>
      </c>
      <c r="O34" s="29">
        <f t="shared" si="31"/>
        <v>4.3739065233691601E-2</v>
      </c>
      <c r="P34" s="29">
        <f t="shared" si="31"/>
        <v>2.1744563859035101E-2</v>
      </c>
      <c r="Q34" s="30">
        <f t="shared" si="31"/>
        <v>2919.0284252876099</v>
      </c>
    </row>
    <row r="35" spans="2:17" x14ac:dyDescent="0.3">
      <c r="B35">
        <v>-20</v>
      </c>
      <c r="C35" s="21">
        <v>3.3201660083004098E-2</v>
      </c>
      <c r="D35" s="21">
        <v>1.09005450272513E-2</v>
      </c>
      <c r="E35" s="8">
        <v>6673.74909402509</v>
      </c>
      <c r="G35" s="21"/>
      <c r="H35" s="21"/>
      <c r="I35" s="8"/>
      <c r="K35" s="11">
        <f t="shared" si="30"/>
        <v>-20</v>
      </c>
      <c r="L35" s="29">
        <f t="shared" si="30"/>
        <v>3.2749999999999897E-2</v>
      </c>
      <c r="M35" s="29">
        <f t="shared" si="30"/>
        <v>2.24E-2</v>
      </c>
      <c r="N35" s="30">
        <f t="shared" si="30"/>
        <v>80653.783482142797</v>
      </c>
      <c r="O35" s="29" t="str">
        <f t="shared" si="31"/>
        <v>-</v>
      </c>
      <c r="P35" s="29" t="str">
        <f t="shared" si="31"/>
        <v>-</v>
      </c>
      <c r="Q35" s="30" t="str">
        <f t="shared" si="31"/>
        <v>-</v>
      </c>
    </row>
    <row r="36" spans="2:17" x14ac:dyDescent="0.3">
      <c r="B36">
        <v>4</v>
      </c>
      <c r="C36" s="21">
        <v>3.74906273431641E-2</v>
      </c>
      <c r="D36" s="21">
        <v>2.3494126468382798E-2</v>
      </c>
      <c r="E36" s="8">
        <v>2722.9359893883302</v>
      </c>
      <c r="G36" s="21"/>
      <c r="H36" s="21"/>
      <c r="I36" s="8"/>
      <c r="K36" s="11">
        <f t="shared" si="30"/>
        <v>4</v>
      </c>
      <c r="L36" s="29">
        <f t="shared" si="30"/>
        <v>4.2739315171207097E-2</v>
      </c>
      <c r="M36" s="29">
        <f t="shared" si="30"/>
        <v>2.4493876530867299E-2</v>
      </c>
      <c r="N36" s="30">
        <f t="shared" si="30"/>
        <v>2893.4987040816</v>
      </c>
      <c r="O36" s="29" t="str">
        <f t="shared" si="31"/>
        <v>-</v>
      </c>
      <c r="P36" s="29" t="str">
        <f t="shared" si="31"/>
        <v>-</v>
      </c>
      <c r="Q36" s="30" t="str">
        <f t="shared" si="31"/>
        <v>-</v>
      </c>
    </row>
    <row r="37" spans="2:17" x14ac:dyDescent="0.3">
      <c r="G37" s="21"/>
      <c r="H37" s="21"/>
      <c r="I37" s="8"/>
    </row>
    <row r="38" spans="2:17" x14ac:dyDescent="0.3">
      <c r="B38" t="s">
        <v>0</v>
      </c>
      <c r="C38" s="2">
        <f>C26-0.1</f>
        <v>0.60000000000000009</v>
      </c>
      <c r="G38" s="21"/>
      <c r="H38" s="21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</row>
    <row r="40" spans="2:17" x14ac:dyDescent="0.3">
      <c r="B40">
        <v>-0.5</v>
      </c>
      <c r="C40" s="21">
        <v>4.2084168336673097E-2</v>
      </c>
      <c r="D40" s="21">
        <v>8.0160320641282604E-2</v>
      </c>
      <c r="E40" s="8">
        <v>8651.7119000000002</v>
      </c>
      <c r="G40" s="21"/>
      <c r="H40" s="21"/>
      <c r="I40" s="8"/>
    </row>
    <row r="41" spans="2:17" x14ac:dyDescent="0.3">
      <c r="B41">
        <v>-2.5</v>
      </c>
      <c r="C41" s="21">
        <v>4.3599999999999903E-2</v>
      </c>
      <c r="D41" s="21">
        <v>1.2000000000000101E-2</v>
      </c>
      <c r="E41" s="8">
        <v>678.20833333340499</v>
      </c>
      <c r="G41" s="21"/>
      <c r="H41" s="21"/>
      <c r="I41" s="8"/>
    </row>
    <row r="42" spans="2:17" x14ac:dyDescent="0.3">
      <c r="B42">
        <v>1.25</v>
      </c>
      <c r="C42" s="21">
        <v>4.3096568236233201E-2</v>
      </c>
      <c r="D42" s="21">
        <v>1.5961691939345501E-2</v>
      </c>
      <c r="E42" s="8">
        <v>497.44115662497001</v>
      </c>
      <c r="G42" s="21"/>
      <c r="H42" s="21"/>
      <c r="I42" s="8"/>
    </row>
    <row r="43" spans="2:17" x14ac:dyDescent="0.3">
      <c r="B43">
        <v>-5</v>
      </c>
      <c r="C43" s="21">
        <v>4.2191561687662402E-2</v>
      </c>
      <c r="D43" s="21">
        <v>1.0997800439911999E-2</v>
      </c>
      <c r="E43" s="8">
        <v>867.49164545446604</v>
      </c>
    </row>
    <row r="44" spans="2:17" x14ac:dyDescent="0.3">
      <c r="B44">
        <v>2.5</v>
      </c>
      <c r="C44" s="21">
        <v>4.1932907348242801E-2</v>
      </c>
      <c r="D44" s="21">
        <v>1.7571884984025499E-2</v>
      </c>
      <c r="E44" s="8">
        <v>917.03309090896198</v>
      </c>
      <c r="G44" s="21"/>
      <c r="H44" s="21"/>
      <c r="I44" s="8"/>
    </row>
    <row r="45" spans="2:17" x14ac:dyDescent="0.3">
      <c r="B45">
        <v>-10</v>
      </c>
      <c r="C45" s="21">
        <v>3.8896110388961E-2</v>
      </c>
      <c r="D45" s="21">
        <v>1.08989101089891E-2</v>
      </c>
      <c r="E45" s="8">
        <v>2045.20449999991</v>
      </c>
      <c r="G45" s="21"/>
      <c r="H45" s="21"/>
      <c r="I45" s="8"/>
    </row>
    <row r="46" spans="2:17" x14ac:dyDescent="0.3">
      <c r="B46">
        <v>4</v>
      </c>
      <c r="C46" s="21">
        <v>4.0219835123657198E-2</v>
      </c>
      <c r="D46" s="21">
        <v>1.79865101174119E-2</v>
      </c>
      <c r="E46" s="8">
        <v>947.37666666671396</v>
      </c>
      <c r="G46" s="21"/>
      <c r="H46" s="21"/>
      <c r="I46" s="8"/>
    </row>
    <row r="47" spans="2:17" x14ac:dyDescent="0.3">
      <c r="B47">
        <v>-20</v>
      </c>
      <c r="C47" s="21">
        <v>3.41982900854957E-2</v>
      </c>
      <c r="D47" s="21">
        <v>1.0199490025498701E-2</v>
      </c>
      <c r="E47" s="8">
        <v>2053.8281764706098</v>
      </c>
      <c r="G47" s="21"/>
      <c r="H47" s="21"/>
      <c r="I47" s="8"/>
    </row>
    <row r="48" spans="2:17" x14ac:dyDescent="0.3">
      <c r="B48">
        <v>4</v>
      </c>
      <c r="C48" s="21">
        <v>3.7962037962038002E-2</v>
      </c>
      <c r="D48" s="21">
        <v>2.0229770229770301E-2</v>
      </c>
      <c r="E48" s="8">
        <v>587.74765432095603</v>
      </c>
      <c r="G48" s="21"/>
      <c r="H48" s="21"/>
      <c r="I48" s="8"/>
    </row>
    <row r="49" spans="2:9" x14ac:dyDescent="0.3">
      <c r="G49" s="21"/>
      <c r="H49" s="21"/>
      <c r="I49" s="8"/>
    </row>
    <row r="50" spans="2:9" x14ac:dyDescent="0.3">
      <c r="B50" t="s">
        <v>0</v>
      </c>
      <c r="C50" s="2">
        <f>C38-0.1</f>
        <v>0.50000000000000011</v>
      </c>
      <c r="G50" s="21"/>
      <c r="H50" s="21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</row>
    <row r="52" spans="2:9" x14ac:dyDescent="0.3">
      <c r="B52">
        <v>-0.5</v>
      </c>
      <c r="C52" s="21">
        <v>4.4088176352704997E-2</v>
      </c>
      <c r="D52" s="21">
        <v>6.4128256513026102E-2</v>
      </c>
      <c r="E52" s="8">
        <v>9461.8664297656105</v>
      </c>
      <c r="G52" s="21"/>
      <c r="H52" s="21"/>
      <c r="I52" s="8"/>
    </row>
    <row r="53" spans="2:9" x14ac:dyDescent="0.3">
      <c r="B53">
        <v>-2.5</v>
      </c>
      <c r="C53" s="21">
        <v>4.3617446978791503E-2</v>
      </c>
      <c r="D53" s="21">
        <v>1.48059223689475E-2</v>
      </c>
      <c r="E53" s="8">
        <v>4339.31087837823</v>
      </c>
    </row>
    <row r="54" spans="2:9" x14ac:dyDescent="0.3">
      <c r="B54">
        <v>1.25</v>
      </c>
      <c r="C54" s="21">
        <v>4.31309904153356E-2</v>
      </c>
      <c r="D54" s="21">
        <v>1.9968051118210699E-2</v>
      </c>
      <c r="E54" s="8">
        <v>2243.4839651999901</v>
      </c>
      <c r="G54" s="21"/>
      <c r="H54" s="21"/>
      <c r="I54" s="8"/>
    </row>
    <row r="55" spans="2:9" x14ac:dyDescent="0.3">
      <c r="B55">
        <v>-5</v>
      </c>
      <c r="C55" s="21">
        <v>4.2208441688337602E-2</v>
      </c>
      <c r="D55" s="21">
        <v>1.3002600520103999E-2</v>
      </c>
      <c r="E55" s="8">
        <v>4491.2936769614198</v>
      </c>
      <c r="G55" s="21"/>
      <c r="H55" s="21"/>
      <c r="I55" s="8"/>
    </row>
    <row r="56" spans="2:9" x14ac:dyDescent="0.3">
      <c r="B56">
        <v>2.5</v>
      </c>
      <c r="C56" s="21">
        <v>4.19496604075109E-2</v>
      </c>
      <c r="D56" s="21">
        <v>1.9176987614862102E-2</v>
      </c>
      <c r="E56" s="8">
        <v>2133.9378645833599</v>
      </c>
      <c r="G56" s="21"/>
      <c r="H56" s="21"/>
      <c r="I56" s="8"/>
    </row>
    <row r="57" spans="2:9" x14ac:dyDescent="0.3">
      <c r="B57">
        <v>-10</v>
      </c>
      <c r="C57" s="21">
        <v>3.88999999999999E-2</v>
      </c>
      <c r="D57" s="21">
        <v>1.14E-2</v>
      </c>
      <c r="E57" s="8">
        <v>4738.9035087721704</v>
      </c>
      <c r="G57" s="21"/>
      <c r="H57" s="21"/>
      <c r="I57" s="8"/>
    </row>
    <row r="58" spans="2:9" x14ac:dyDescent="0.3">
      <c r="B58">
        <v>4</v>
      </c>
      <c r="C58" s="21">
        <v>4.0229885057471201E-2</v>
      </c>
      <c r="D58" s="21">
        <v>1.9740129935032401E-2</v>
      </c>
      <c r="E58" s="8">
        <v>2517.5872784811199</v>
      </c>
      <c r="G58" s="21"/>
      <c r="H58" s="21"/>
      <c r="I58" s="8"/>
    </row>
    <row r="59" spans="2:9" x14ac:dyDescent="0.3">
      <c r="B59">
        <v>-20</v>
      </c>
      <c r="C59" s="21">
        <v>3.4201710085504197E-2</v>
      </c>
      <c r="D59" s="21">
        <v>1.0650532526626301E-2</v>
      </c>
      <c r="E59" s="8">
        <v>6314.0504788731896</v>
      </c>
      <c r="G59" s="21"/>
      <c r="H59" s="21"/>
      <c r="I59" s="8"/>
    </row>
    <row r="60" spans="2:9" x14ac:dyDescent="0.3">
      <c r="B60">
        <v>4</v>
      </c>
      <c r="C60" s="21">
        <v>3.7990502374406397E-2</v>
      </c>
      <c r="D60" s="21">
        <v>2.4743814046488399E-2</v>
      </c>
      <c r="E60" s="8">
        <v>2678.38670204545</v>
      </c>
      <c r="G60" s="21"/>
      <c r="H60" s="21"/>
      <c r="I60" s="8"/>
    </row>
    <row r="61" spans="2:9" x14ac:dyDescent="0.3">
      <c r="G61" s="21"/>
      <c r="H61" s="21"/>
      <c r="I61" s="8"/>
    </row>
    <row r="62" spans="2:9" x14ac:dyDescent="0.3">
      <c r="B62" t="s">
        <v>0</v>
      </c>
      <c r="C62" s="2">
        <f>C50-0.1</f>
        <v>0.40000000000000013</v>
      </c>
    </row>
    <row r="63" spans="2:9" x14ac:dyDescent="0.3">
      <c r="B63" t="s">
        <v>1</v>
      </c>
      <c r="C63" t="s">
        <v>2</v>
      </c>
      <c r="D63" t="s">
        <v>3</v>
      </c>
      <c r="E63" t="s">
        <v>4</v>
      </c>
    </row>
    <row r="64" spans="2:9" x14ac:dyDescent="0.3">
      <c r="B64">
        <v>-0.5</v>
      </c>
      <c r="C64" s="21">
        <v>4.4176706827308801E-2</v>
      </c>
      <c r="D64" s="21">
        <v>8.2329317269076094E-2</v>
      </c>
      <c r="E64" s="8">
        <v>8056.3464146341503</v>
      </c>
      <c r="G64" s="21"/>
      <c r="H64" s="21"/>
      <c r="I64" s="8"/>
    </row>
    <row r="65" spans="2:9" x14ac:dyDescent="0.3">
      <c r="B65">
        <v>-2.5</v>
      </c>
      <c r="C65" s="21">
        <v>4.2834267413931197E-2</v>
      </c>
      <c r="D65" s="21">
        <v>1.32105684547637E-2</v>
      </c>
      <c r="E65" s="8">
        <v>3650.33496969711</v>
      </c>
      <c r="G65" s="21"/>
      <c r="H65" s="21"/>
      <c r="I65" s="8"/>
    </row>
    <row r="66" spans="2:9" x14ac:dyDescent="0.3">
      <c r="B66">
        <v>1.25</v>
      </c>
      <c r="C66" s="21">
        <v>4.3165467625899401E-2</v>
      </c>
      <c r="D66" s="21">
        <v>1.6786570743405199E-2</v>
      </c>
      <c r="E66" s="8">
        <v>2288.9427857143401</v>
      </c>
      <c r="G66" s="21"/>
      <c r="H66" s="21"/>
      <c r="I66" s="8"/>
    </row>
    <row r="67" spans="2:9" x14ac:dyDescent="0.3">
      <c r="B67">
        <v>-5</v>
      </c>
      <c r="C67" s="21">
        <v>4.1608321664332801E-2</v>
      </c>
      <c r="D67" s="21">
        <v>1.28025605121024E-2</v>
      </c>
      <c r="E67" s="8">
        <v>4370.0437851564702</v>
      </c>
      <c r="G67" s="21"/>
      <c r="H67" s="21"/>
      <c r="I67" s="8"/>
    </row>
    <row r="68" spans="2:9" x14ac:dyDescent="0.3">
      <c r="B68">
        <v>2.5</v>
      </c>
      <c r="C68" s="21">
        <v>4.1583366653338699E-2</v>
      </c>
      <c r="D68" s="21">
        <v>1.6793282686925301E-2</v>
      </c>
      <c r="E68" s="8">
        <v>3373.2832976191999</v>
      </c>
      <c r="G68" s="21"/>
      <c r="H68" s="21"/>
      <c r="I68" s="8"/>
    </row>
    <row r="69" spans="2:9" x14ac:dyDescent="0.3">
      <c r="B69">
        <v>-10</v>
      </c>
      <c r="C69" s="21">
        <v>3.8699999999999901E-2</v>
      </c>
      <c r="D69" s="21">
        <v>1.2099999999999901E-2</v>
      </c>
      <c r="E69" s="8">
        <v>5849.00826446259</v>
      </c>
      <c r="G69" s="21"/>
      <c r="H69" s="21"/>
      <c r="I69" s="8"/>
    </row>
    <row r="70" spans="2:9" x14ac:dyDescent="0.3">
      <c r="B70">
        <v>4</v>
      </c>
      <c r="C70" s="21">
        <v>3.9740064983754098E-2</v>
      </c>
      <c r="D70" s="21">
        <v>1.7495626093476501E-2</v>
      </c>
      <c r="E70" s="8">
        <v>3410.70960714289</v>
      </c>
      <c r="G70" s="21"/>
      <c r="H70" s="21"/>
      <c r="I70" s="8"/>
    </row>
    <row r="71" spans="2:9" x14ac:dyDescent="0.3">
      <c r="B71">
        <v>-20</v>
      </c>
      <c r="C71" s="21">
        <v>3.4451722586129302E-2</v>
      </c>
      <c r="D71" s="21">
        <v>1.1600580029001399E-2</v>
      </c>
      <c r="E71" s="8">
        <v>6083.5751163793302</v>
      </c>
      <c r="G71" s="21"/>
      <c r="H71" s="21"/>
      <c r="I71" s="8"/>
    </row>
    <row r="72" spans="2:9" x14ac:dyDescent="0.3">
      <c r="B72">
        <v>4</v>
      </c>
      <c r="C72" s="21">
        <v>3.7740564858785297E-2</v>
      </c>
      <c r="D72" s="21">
        <v>2.1994501374656202E-2</v>
      </c>
      <c r="E72" s="8">
        <v>2593.7391818183</v>
      </c>
    </row>
    <row r="73" spans="2:9" x14ac:dyDescent="0.3">
      <c r="G73" s="21"/>
      <c r="H73" s="21"/>
      <c r="I73" s="8"/>
    </row>
    <row r="74" spans="2:9" x14ac:dyDescent="0.3">
      <c r="B74" t="s">
        <v>0</v>
      </c>
      <c r="C74" s="2">
        <f>C62-0.1</f>
        <v>0.30000000000000016</v>
      </c>
      <c r="G74" s="21"/>
      <c r="H74" s="21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</row>
    <row r="76" spans="2:9" x14ac:dyDescent="0.3">
      <c r="B76">
        <v>-0.5</v>
      </c>
      <c r="C76" s="21">
        <v>4.8096192384769497E-2</v>
      </c>
      <c r="D76" s="21">
        <v>0.108216432865731</v>
      </c>
      <c r="E76" s="8">
        <v>6004.3930740741298</v>
      </c>
      <c r="G76" s="21"/>
      <c r="H76" s="21"/>
      <c r="I76" s="8"/>
    </row>
    <row r="77" spans="2:9" x14ac:dyDescent="0.3">
      <c r="B77">
        <v>-2.5</v>
      </c>
      <c r="C77" s="21">
        <v>4.7218887555021898E-2</v>
      </c>
      <c r="D77" s="21">
        <v>1.8407362945178099E-2</v>
      </c>
      <c r="E77" s="8">
        <v>2398.3880869565601</v>
      </c>
      <c r="G77" s="21"/>
      <c r="H77" s="21"/>
      <c r="I77" s="8"/>
    </row>
    <row r="78" spans="2:9" x14ac:dyDescent="0.3">
      <c r="B78">
        <v>1.25</v>
      </c>
      <c r="C78" s="21">
        <v>4.6325878594248998E-2</v>
      </c>
      <c r="D78" s="21">
        <v>1.9968051118211101E-2</v>
      </c>
      <c r="E78" s="8">
        <v>1648.7838400001001</v>
      </c>
      <c r="G78" s="21"/>
      <c r="H78" s="21"/>
      <c r="I78" s="8"/>
    </row>
    <row r="79" spans="2:9" x14ac:dyDescent="0.3">
      <c r="B79">
        <v>-5</v>
      </c>
      <c r="C79" s="21">
        <v>4.5809161832366399E-2</v>
      </c>
      <c r="D79" s="21">
        <v>1.88037607521504E-2</v>
      </c>
      <c r="E79" s="8">
        <v>2472.8298031915601</v>
      </c>
      <c r="G79" s="21"/>
      <c r="H79" s="21"/>
      <c r="I79" s="8"/>
    </row>
    <row r="80" spans="2:9" x14ac:dyDescent="0.3">
      <c r="B80">
        <v>2.5</v>
      </c>
      <c r="C80" s="21">
        <v>4.5163868904876198E-2</v>
      </c>
      <c r="D80" s="21">
        <v>1.9184652278177301E-2</v>
      </c>
      <c r="E80" s="8">
        <v>2277.7843125003201</v>
      </c>
    </row>
    <row r="81" spans="2:9" x14ac:dyDescent="0.3">
      <c r="B81">
        <v>-10</v>
      </c>
      <c r="C81" s="21">
        <v>4.17083416683336E-2</v>
      </c>
      <c r="D81" s="21">
        <v>1.8403680736147201E-2</v>
      </c>
      <c r="E81" s="8">
        <v>3237.04267934775</v>
      </c>
    </row>
    <row r="82" spans="2:9" x14ac:dyDescent="0.3">
      <c r="B82">
        <v>4</v>
      </c>
      <c r="C82" s="21">
        <v>4.3239190202449297E-2</v>
      </c>
      <c r="D82" s="21">
        <v>1.9495126218445302E-2</v>
      </c>
      <c r="E82" s="8">
        <v>3536.67882051265</v>
      </c>
    </row>
    <row r="83" spans="2:9" x14ac:dyDescent="0.3">
      <c r="B83">
        <v>-20</v>
      </c>
      <c r="C83" s="21">
        <v>3.2749999999999897E-2</v>
      </c>
      <c r="D83" s="21">
        <v>2.24E-2</v>
      </c>
      <c r="E83" s="8">
        <v>80653.783482142797</v>
      </c>
    </row>
    <row r="84" spans="2:9" x14ac:dyDescent="0.3">
      <c r="B84">
        <v>4</v>
      </c>
      <c r="C84" s="21">
        <v>4.2739315171207097E-2</v>
      </c>
      <c r="D84" s="21">
        <v>2.4493876530867299E-2</v>
      </c>
      <c r="E84" s="8">
        <v>2893.4987040816</v>
      </c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5.2104208416833199E-2</v>
      </c>
      <c r="D88" s="21">
        <v>0.10420841683366699</v>
      </c>
      <c r="E88" s="8">
        <v>6081.7880096154004</v>
      </c>
      <c r="G88" s="21"/>
      <c r="H88" s="21"/>
      <c r="I88" s="8"/>
    </row>
    <row r="89" spans="2:9" x14ac:dyDescent="0.3">
      <c r="B89">
        <v>-2.5</v>
      </c>
      <c r="C89" s="21">
        <v>5.00400320256204E-2</v>
      </c>
      <c r="D89" s="21">
        <v>3.1224979983987301E-2</v>
      </c>
      <c r="E89" s="8">
        <v>1658.0474999999601</v>
      </c>
    </row>
    <row r="90" spans="2:9" x14ac:dyDescent="0.3">
      <c r="B90">
        <v>1.25</v>
      </c>
      <c r="C90" s="21">
        <v>4.8760991207034303E-2</v>
      </c>
      <c r="D90" s="21">
        <v>2.7178257394084498E-2</v>
      </c>
      <c r="E90" s="8">
        <v>1664.8786323530001</v>
      </c>
    </row>
    <row r="91" spans="2:9" x14ac:dyDescent="0.3">
      <c r="B91">
        <v>-5</v>
      </c>
      <c r="C91" s="21">
        <v>4.7209441888377598E-2</v>
      </c>
      <c r="D91" s="21">
        <v>2.9805961192238401E-2</v>
      </c>
      <c r="E91" s="8">
        <v>2156.3974932886899</v>
      </c>
    </row>
    <row r="92" spans="2:9" x14ac:dyDescent="0.3">
      <c r="B92">
        <v>2.5</v>
      </c>
      <c r="C92" s="21">
        <v>4.6781287485005901E-2</v>
      </c>
      <c r="D92" s="21">
        <v>2.35905637744902E-2</v>
      </c>
      <c r="E92" s="8">
        <v>2584.6351355931301</v>
      </c>
    </row>
    <row r="93" spans="2:9" x14ac:dyDescent="0.3">
      <c r="B93">
        <v>-10</v>
      </c>
      <c r="C93" s="21">
        <v>4.2404240424042297E-2</v>
      </c>
      <c r="D93" s="21">
        <v>2.8502850285028501E-2</v>
      </c>
      <c r="E93" s="8">
        <v>2166.3798315791801</v>
      </c>
    </row>
    <row r="94" spans="2:9" x14ac:dyDescent="0.3">
      <c r="B94">
        <v>4</v>
      </c>
      <c r="C94" s="21">
        <v>4.3739065233691601E-2</v>
      </c>
      <c r="D94" s="21">
        <v>2.1744563859035101E-2</v>
      </c>
      <c r="E94" s="8">
        <v>2919.0284252876099</v>
      </c>
    </row>
    <row r="95" spans="2:9" x14ac:dyDescent="0.3">
      <c r="C95" s="21" t="s">
        <v>15</v>
      </c>
      <c r="D95" s="21" t="s">
        <v>15</v>
      </c>
      <c r="E95" s="8" t="s">
        <v>15</v>
      </c>
    </row>
    <row r="96" spans="2:9" x14ac:dyDescent="0.3">
      <c r="C96" s="21" t="s">
        <v>15</v>
      </c>
      <c r="D96" s="21" t="s">
        <v>15</v>
      </c>
      <c r="E96" s="8" t="s">
        <v>15</v>
      </c>
    </row>
  </sheetData>
  <mergeCells count="8">
    <mergeCell ref="O26:Q26"/>
    <mergeCell ref="L26:N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8589-574E-47FB-A955-F23327D29710}">
  <dimension ref="B2:BV88"/>
  <sheetViews>
    <sheetView topLeftCell="A12" workbookViewId="0">
      <selection activeCell="D4" sqref="D4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I2" s="16" t="str">
        <f>B2</f>
        <v>SOC</v>
      </c>
      <c r="J2" s="37">
        <f t="shared" ref="J2:L11" si="0">C2</f>
        <v>0.9</v>
      </c>
      <c r="K2" s="37"/>
      <c r="L2" s="37"/>
      <c r="M2" s="37">
        <f>C13</f>
        <v>0.8</v>
      </c>
      <c r="N2" s="37"/>
      <c r="O2" s="37"/>
      <c r="P2" s="37">
        <f>C24</f>
        <v>0.70000000000000007</v>
      </c>
      <c r="Q2" s="37"/>
      <c r="R2" s="37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I4" s="17">
        <f t="shared" ref="I4:I11" si="1">B4</f>
        <v>-2.5</v>
      </c>
      <c r="J4" s="18">
        <f>C4</f>
        <v>4.2400000000000097E-2</v>
      </c>
      <c r="K4" s="18">
        <f t="shared" si="0"/>
        <v>1.6E-2</v>
      </c>
      <c r="L4" s="19">
        <f t="shared" si="0"/>
        <v>1046.2501562499799</v>
      </c>
      <c r="M4" s="18">
        <f t="shared" ref="M4:O11" si="2">C15</f>
        <v>4.2399999999999903E-2</v>
      </c>
      <c r="N4" s="18">
        <f t="shared" si="2"/>
        <v>1.48000000000001E-2</v>
      </c>
      <c r="O4" s="19">
        <f t="shared" si="2"/>
        <v>643.41216216221903</v>
      </c>
      <c r="P4" s="18">
        <f t="shared" ref="P4:R11" si="3">C26</f>
        <v>4.2400000000000097E-2</v>
      </c>
      <c r="Q4" s="18">
        <f t="shared" si="3"/>
        <v>1.44E-2</v>
      </c>
      <c r="R4" s="19">
        <f t="shared" si="3"/>
        <v>680.38194444448402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I5" s="11">
        <f t="shared" si="1"/>
        <v>1.25</v>
      </c>
      <c r="J5" s="12">
        <f t="shared" si="0"/>
        <v>4.2264752791068498E-2</v>
      </c>
      <c r="K5" s="12">
        <f t="shared" si="0"/>
        <v>1.9138755980861202E-2</v>
      </c>
      <c r="L5" s="13">
        <f t="shared" si="0"/>
        <v>640.87250562497104</v>
      </c>
      <c r="M5" s="12">
        <f>C16</f>
        <v>4.2298483639265701E-2</v>
      </c>
      <c r="N5" s="12">
        <f t="shared" si="2"/>
        <v>1.51636073423783E-2</v>
      </c>
      <c r="O5" s="13">
        <f t="shared" si="2"/>
        <v>482.37202631569301</v>
      </c>
      <c r="P5" s="12">
        <f t="shared" si="3"/>
        <v>4.2298483639265701E-2</v>
      </c>
      <c r="Q5" s="12">
        <f t="shared" si="3"/>
        <v>1.51636073423783E-2</v>
      </c>
      <c r="R5" s="13">
        <f t="shared" si="3"/>
        <v>525.79836842104601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  <c r="I6" s="11">
        <f t="shared" si="1"/>
        <v>-5</v>
      </c>
      <c r="J6" s="12">
        <f t="shared" si="0"/>
        <v>4.0800000000000003E-2</v>
      </c>
      <c r="K6" s="12">
        <f t="shared" si="0"/>
        <v>1.4999999999999999E-2</v>
      </c>
      <c r="L6" s="13">
        <f t="shared" si="0"/>
        <v>1379.3333333333601</v>
      </c>
      <c r="M6" s="12">
        <f t="shared" si="2"/>
        <v>4.0991801639671997E-2</v>
      </c>
      <c r="N6" s="12">
        <f t="shared" si="2"/>
        <v>1.4597080583883201E-2</v>
      </c>
      <c r="O6" s="13">
        <f t="shared" si="2"/>
        <v>1333.5200753424799</v>
      </c>
      <c r="P6" s="12">
        <f t="shared" si="3"/>
        <v>4.0800000000000003E-2</v>
      </c>
      <c r="Q6" s="12">
        <f t="shared" si="3"/>
        <v>1.41999999999999E-2</v>
      </c>
      <c r="R6" s="13">
        <f t="shared" si="3"/>
        <v>1575.5283450704501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  <c r="I7" s="11">
        <f t="shared" si="1"/>
        <v>2.5</v>
      </c>
      <c r="J7" s="12">
        <f t="shared" si="0"/>
        <v>4.1533546325878599E-2</v>
      </c>
      <c r="K7" s="12">
        <f t="shared" si="0"/>
        <v>1.8769968051118399E-2</v>
      </c>
      <c r="L7" s="13">
        <f t="shared" si="0"/>
        <v>946.40544680845596</v>
      </c>
      <c r="M7" s="12">
        <f t="shared" si="2"/>
        <v>4.1134185303514197E-2</v>
      </c>
      <c r="N7" s="12">
        <f t="shared" si="2"/>
        <v>1.7571884984025701E-2</v>
      </c>
      <c r="O7" s="13">
        <f t="shared" si="2"/>
        <v>1009.51022136355</v>
      </c>
      <c r="P7" s="12">
        <f t="shared" si="3"/>
        <v>4.0335463258785897E-2</v>
      </c>
      <c r="Q7" s="12">
        <f t="shared" si="3"/>
        <v>1.55750798722045E-2</v>
      </c>
      <c r="R7" s="13">
        <f t="shared" si="3"/>
        <v>758.51938461540101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  <c r="I8" s="11">
        <f t="shared" si="1"/>
        <v>-10</v>
      </c>
      <c r="J8" s="12">
        <f t="shared" si="0"/>
        <v>3.74962503749625E-2</v>
      </c>
      <c r="K8" s="12">
        <f t="shared" si="0"/>
        <v>1.2898710128987001E-2</v>
      </c>
      <c r="L8" s="13">
        <f t="shared" si="0"/>
        <v>1717.14863567831</v>
      </c>
      <c r="M8" s="12">
        <f t="shared" si="2"/>
        <v>3.7796220377962202E-2</v>
      </c>
      <c r="N8" s="12">
        <f t="shared" si="2"/>
        <v>1.20987901209879E-2</v>
      </c>
      <c r="O8" s="13">
        <f t="shared" si="2"/>
        <v>1789.26961154945</v>
      </c>
      <c r="P8" s="12">
        <f t="shared" si="3"/>
        <v>3.7596240375962299E-2</v>
      </c>
      <c r="Q8" s="12">
        <f t="shared" si="3"/>
        <v>1.13988601139886E-2</v>
      </c>
      <c r="R8" s="13">
        <f t="shared" si="3"/>
        <v>1650.6036403507501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  <c r="I9" s="11">
        <f t="shared" si="1"/>
        <v>4</v>
      </c>
      <c r="J9" s="12">
        <f t="shared" si="0"/>
        <v>3.99700224831376E-2</v>
      </c>
      <c r="K9" s="12">
        <f t="shared" si="0"/>
        <v>1.9485385960529601E-2</v>
      </c>
      <c r="L9" s="13">
        <f t="shared" si="0"/>
        <v>963.00376282052105</v>
      </c>
      <c r="M9" s="12">
        <f t="shared" si="2"/>
        <v>3.9710289710289601E-2</v>
      </c>
      <c r="N9" s="12">
        <f t="shared" si="2"/>
        <v>1.7232767232767201E-2</v>
      </c>
      <c r="O9" s="13">
        <f>E20</f>
        <v>839.30237695656194</v>
      </c>
      <c r="P9" s="12">
        <f t="shared" si="3"/>
        <v>3.9220584561578703E-2</v>
      </c>
      <c r="Q9" s="12">
        <f t="shared" si="3"/>
        <v>1.64876342742943E-2</v>
      </c>
      <c r="R9" s="13">
        <f t="shared" si="3"/>
        <v>912.16846212114399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  <c r="I10" s="11">
        <f t="shared" si="1"/>
        <v>-20</v>
      </c>
      <c r="J10" s="12">
        <f t="shared" si="0"/>
        <v>3.2648367581620902E-2</v>
      </c>
      <c r="K10" s="12">
        <f t="shared" si="0"/>
        <v>1.10494475276236E-2</v>
      </c>
      <c r="L10" s="13">
        <f t="shared" si="0"/>
        <v>1936.5221606334801</v>
      </c>
      <c r="M10" s="12">
        <f t="shared" si="2"/>
        <v>3.3098345082745798E-2</v>
      </c>
      <c r="N10" s="12">
        <f t="shared" si="2"/>
        <v>1.0299485025748701E-2</v>
      </c>
      <c r="O10" s="13">
        <f t="shared" si="2"/>
        <v>2053.3067864199102</v>
      </c>
      <c r="P10" s="12">
        <f t="shared" si="3"/>
        <v>3.3196680331966801E-2</v>
      </c>
      <c r="Q10" s="12">
        <f t="shared" si="3"/>
        <v>1.00989901009898E-2</v>
      </c>
      <c r="R10" s="13">
        <f t="shared" si="3"/>
        <v>2160.0179603960701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  <c r="I11" s="11">
        <f t="shared" si="1"/>
        <v>4</v>
      </c>
      <c r="J11" s="12">
        <f t="shared" si="0"/>
        <v>3.8461538461538401E-2</v>
      </c>
      <c r="K11" s="12">
        <f t="shared" si="0"/>
        <v>2.1978021978022001E-2</v>
      </c>
      <c r="L11" s="13">
        <f t="shared" si="0"/>
        <v>552.36988624997502</v>
      </c>
      <c r="M11" s="12">
        <f t="shared" si="2"/>
        <v>3.7962037962037697E-2</v>
      </c>
      <c r="N11" s="12">
        <f t="shared" si="2"/>
        <v>1.9980019980020101E-2</v>
      </c>
      <c r="O11" s="13">
        <f t="shared" si="2"/>
        <v>581.28082512501703</v>
      </c>
      <c r="P11" s="12">
        <f t="shared" si="3"/>
        <v>3.7462537462537401E-2</v>
      </c>
      <c r="Q11" s="12">
        <f t="shared" si="3"/>
        <v>1.8731268731268701E-2</v>
      </c>
      <c r="R11" s="13">
        <f t="shared" si="3"/>
        <v>596.06226679999304</v>
      </c>
    </row>
    <row r="13" spans="2:74" x14ac:dyDescent="0.3">
      <c r="B13" t="s">
        <v>0</v>
      </c>
      <c r="C13" s="2">
        <f>C2-0.1</f>
        <v>0.8</v>
      </c>
      <c r="I13" s="16" t="str">
        <f>B35</f>
        <v>SOC</v>
      </c>
      <c r="J13" s="37">
        <f>C35</f>
        <v>0.60000000000000009</v>
      </c>
      <c r="K13" s="37"/>
      <c r="L13" s="37"/>
      <c r="M13" s="36">
        <f>C46</f>
        <v>0.50000000000000011</v>
      </c>
      <c r="N13" s="36"/>
      <c r="O13" s="36"/>
      <c r="P13" s="36">
        <f>C57</f>
        <v>0.40000000000000013</v>
      </c>
      <c r="Q13" s="36"/>
      <c r="R13" s="36"/>
    </row>
    <row r="14" spans="2:74" x14ac:dyDescent="0.3">
      <c r="B14" t="s">
        <v>1</v>
      </c>
      <c r="C14" t="s">
        <v>2</v>
      </c>
      <c r="D14" t="s">
        <v>3</v>
      </c>
      <c r="E14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  <c r="I15" s="11">
        <f t="shared" ref="I15:L22" si="4">B37</f>
        <v>-2.5</v>
      </c>
      <c r="J15" s="12">
        <f t="shared" si="4"/>
        <v>4.3599999999999903E-2</v>
      </c>
      <c r="K15" s="12">
        <f t="shared" si="4"/>
        <v>1.2000000000000101E-2</v>
      </c>
      <c r="L15" s="13">
        <f t="shared" si="4"/>
        <v>678.20833333340499</v>
      </c>
      <c r="M15" s="12">
        <f t="shared" ref="M15:O22" si="5">C48</f>
        <v>4.2782886845261901E-2</v>
      </c>
      <c r="N15" s="12">
        <f t="shared" si="5"/>
        <v>1.11955217912834E-2</v>
      </c>
      <c r="O15" s="13">
        <f t="shared" si="5"/>
        <v>914.60676785711303</v>
      </c>
      <c r="P15" s="14">
        <f t="shared" ref="P15:R22" si="6">C59</f>
        <v>4.4000000000000102E-2</v>
      </c>
      <c r="Q15" s="14">
        <f t="shared" si="6"/>
        <v>1.12E-2</v>
      </c>
      <c r="R15" s="15">
        <f t="shared" si="6"/>
        <v>673.30357142866706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  <c r="I16" s="11">
        <f t="shared" si="4"/>
        <v>1.25</v>
      </c>
      <c r="J16" s="12">
        <f t="shared" si="4"/>
        <v>4.3096568236233201E-2</v>
      </c>
      <c r="K16" s="12">
        <f t="shared" si="4"/>
        <v>1.5961691939345501E-2</v>
      </c>
      <c r="L16" s="13">
        <f t="shared" si="4"/>
        <v>497.44115662497001</v>
      </c>
      <c r="M16" s="12">
        <f t="shared" si="5"/>
        <v>4.3062200956938003E-2</v>
      </c>
      <c r="N16" s="12">
        <f t="shared" si="5"/>
        <v>1.27591706539075E-2</v>
      </c>
      <c r="O16" s="13">
        <f t="shared" si="5"/>
        <v>587.69493750011804</v>
      </c>
      <c r="P16" s="14">
        <f t="shared" si="6"/>
        <v>4.3096568236232903E-2</v>
      </c>
      <c r="Q16" s="14">
        <f t="shared" si="6"/>
        <v>1.3567438148444E-2</v>
      </c>
      <c r="R16" s="15">
        <f t="shared" si="6"/>
        <v>646.03205882347299</v>
      </c>
    </row>
    <row r="17" spans="2:18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  <c r="I17" s="11">
        <f t="shared" si="4"/>
        <v>-5</v>
      </c>
      <c r="J17" s="12">
        <f t="shared" si="4"/>
        <v>4.2191561687662402E-2</v>
      </c>
      <c r="K17" s="12">
        <f t="shared" si="4"/>
        <v>1.0997800439911999E-2</v>
      </c>
      <c r="L17" s="13">
        <f t="shared" si="4"/>
        <v>867.49164545446604</v>
      </c>
      <c r="M17" s="12">
        <f t="shared" si="5"/>
        <v>4.1599999999999901E-2</v>
      </c>
      <c r="N17" s="12">
        <f t="shared" si="5"/>
        <v>1.1599999999999999E-2</v>
      </c>
      <c r="O17" s="13">
        <f t="shared" si="5"/>
        <v>1339.6120689654199</v>
      </c>
      <c r="P17" s="14">
        <f t="shared" si="6"/>
        <v>4.2991401719656097E-2</v>
      </c>
      <c r="Q17" s="14">
        <f t="shared" si="6"/>
        <v>1.1997600479904001E-2</v>
      </c>
      <c r="R17" s="15">
        <f t="shared" si="6"/>
        <v>1107.67982500021</v>
      </c>
    </row>
    <row r="18" spans="2:18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  <c r="I18" s="11">
        <f t="shared" si="4"/>
        <v>2.5</v>
      </c>
      <c r="J18" s="12">
        <f t="shared" si="4"/>
        <v>4.1932907348242801E-2</v>
      </c>
      <c r="K18" s="12">
        <f t="shared" si="4"/>
        <v>1.7571884984025499E-2</v>
      </c>
      <c r="L18" s="13">
        <f t="shared" si="4"/>
        <v>917.03309090896198</v>
      </c>
      <c r="M18" s="12">
        <f t="shared" si="5"/>
        <v>4.1533546325878599E-2</v>
      </c>
      <c r="N18" s="12">
        <f t="shared" si="5"/>
        <v>1.35782747603834E-2</v>
      </c>
      <c r="O18" s="13">
        <f t="shared" si="5"/>
        <v>733.89294117647501</v>
      </c>
      <c r="P18" s="14">
        <f t="shared" si="6"/>
        <v>4.2332268370606899E-2</v>
      </c>
      <c r="Q18" s="14">
        <f t="shared" si="6"/>
        <v>1.39776357827476E-2</v>
      </c>
      <c r="R18" s="15">
        <f t="shared" si="6"/>
        <v>832.83039999996902</v>
      </c>
    </row>
    <row r="19" spans="2:18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  <c r="I19" s="11">
        <f t="shared" si="4"/>
        <v>-10</v>
      </c>
      <c r="J19" s="12">
        <f t="shared" si="4"/>
        <v>3.8896110388961E-2</v>
      </c>
      <c r="K19" s="12">
        <f t="shared" si="4"/>
        <v>1.08989101089891E-2</v>
      </c>
      <c r="L19" s="13">
        <f t="shared" si="4"/>
        <v>2045.20449999991</v>
      </c>
      <c r="M19" s="12">
        <f t="shared" si="5"/>
        <v>3.8696130386961299E-2</v>
      </c>
      <c r="N19" s="12">
        <f t="shared" si="5"/>
        <v>1.11988801119888E-2</v>
      </c>
      <c r="O19" s="13">
        <f t="shared" si="5"/>
        <v>1689.7225267856099</v>
      </c>
      <c r="P19" s="14">
        <f t="shared" si="6"/>
        <v>3.9696030396960201E-2</v>
      </c>
      <c r="Q19" s="14">
        <f t="shared" si="6"/>
        <v>1.22987701229877E-2</v>
      </c>
      <c r="R19" s="15">
        <f t="shared" si="6"/>
        <v>1474.9848821139201</v>
      </c>
    </row>
    <row r="20" spans="2:18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  <c r="I20" s="11">
        <f t="shared" si="4"/>
        <v>4</v>
      </c>
      <c r="J20" s="12">
        <f t="shared" si="4"/>
        <v>4.0219835123657198E-2</v>
      </c>
      <c r="K20" s="12">
        <f t="shared" si="4"/>
        <v>1.79865101174119E-2</v>
      </c>
      <c r="L20" s="13">
        <f t="shared" si="4"/>
        <v>947.37666666671396</v>
      </c>
      <c r="M20" s="12">
        <f t="shared" si="5"/>
        <v>3.9720209842618003E-2</v>
      </c>
      <c r="N20" s="12">
        <f t="shared" si="5"/>
        <v>1.4988758431176599E-2</v>
      </c>
      <c r="O20" s="13">
        <f t="shared" si="5"/>
        <v>876.59028333328001</v>
      </c>
      <c r="P20" s="14">
        <f t="shared" si="6"/>
        <v>4.0459540459540498E-2</v>
      </c>
      <c r="Q20" s="14">
        <f t="shared" si="6"/>
        <v>1.4985014985015E-2</v>
      </c>
      <c r="R20" s="15">
        <f t="shared" si="6"/>
        <v>1035.4010333334199</v>
      </c>
    </row>
    <row r="21" spans="2:18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  <c r="I21" s="11">
        <f t="shared" si="4"/>
        <v>-20</v>
      </c>
      <c r="J21" s="12">
        <f t="shared" si="4"/>
        <v>3.41982900854957E-2</v>
      </c>
      <c r="K21" s="12">
        <f t="shared" si="4"/>
        <v>1.0199490025498701E-2</v>
      </c>
      <c r="L21" s="13">
        <f t="shared" si="4"/>
        <v>2053.8281764706098</v>
      </c>
      <c r="M21" s="12">
        <f t="shared" si="5"/>
        <v>3.4448277586120603E-2</v>
      </c>
      <c r="N21" s="12">
        <f t="shared" si="5"/>
        <v>1.09994500274986E-2</v>
      </c>
      <c r="O21" s="13">
        <f t="shared" si="5"/>
        <v>1911.27737727248</v>
      </c>
      <c r="P21" s="14">
        <f t="shared" si="6"/>
        <v>3.5248237588120498E-2</v>
      </c>
      <c r="Q21" s="14">
        <f t="shared" si="6"/>
        <v>1.24493775311234E-2</v>
      </c>
      <c r="R21" s="15">
        <f t="shared" si="6"/>
        <v>1540.1573253014201</v>
      </c>
    </row>
    <row r="22" spans="2:18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  <c r="I22" s="11">
        <f t="shared" si="4"/>
        <v>4</v>
      </c>
      <c r="J22" s="12">
        <f t="shared" si="4"/>
        <v>3.7962037962038002E-2</v>
      </c>
      <c r="K22" s="12">
        <f t="shared" si="4"/>
        <v>2.0229770229770301E-2</v>
      </c>
      <c r="L22" s="13">
        <f t="shared" si="4"/>
        <v>587.74765432095603</v>
      </c>
      <c r="M22" s="12">
        <f t="shared" si="5"/>
        <v>3.77217087184612E-2</v>
      </c>
      <c r="N22" s="12">
        <f t="shared" si="5"/>
        <v>1.8236322757931502E-2</v>
      </c>
      <c r="O22" s="13">
        <f t="shared" si="5"/>
        <v>680.72934246578995</v>
      </c>
      <c r="P22" s="14">
        <f t="shared" si="6"/>
        <v>3.8471146640019903E-2</v>
      </c>
      <c r="Q22" s="14">
        <f t="shared" si="6"/>
        <v>1.7237072195853201E-2</v>
      </c>
      <c r="R22" s="15">
        <f t="shared" si="6"/>
        <v>640.45099275355801</v>
      </c>
    </row>
    <row r="24" spans="2:18" x14ac:dyDescent="0.3">
      <c r="B24" t="s">
        <v>0</v>
      </c>
      <c r="C24" s="2">
        <f>C13-0.1</f>
        <v>0.70000000000000007</v>
      </c>
      <c r="I24" s="16" t="str">
        <f>B68</f>
        <v>SOC</v>
      </c>
      <c r="J24" s="37">
        <f>C68</f>
        <v>0.30000000000000016</v>
      </c>
      <c r="K24" s="37"/>
      <c r="L24" s="37"/>
      <c r="M24" s="36">
        <f>C79</f>
        <v>0.20000000000000015</v>
      </c>
      <c r="N24" s="36"/>
      <c r="O24" s="36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4.2400000000000097E-2</v>
      </c>
      <c r="D26" s="1">
        <v>1.44E-2</v>
      </c>
      <c r="E26" s="1">
        <v>680.38194444448402</v>
      </c>
      <c r="I26" s="11">
        <f t="shared" ref="I26:L33" si="7">B70</f>
        <v>-2.5</v>
      </c>
      <c r="J26" s="12">
        <f t="shared" si="7"/>
        <v>4.7199999999999902E-2</v>
      </c>
      <c r="K26" s="12">
        <f t="shared" si="7"/>
        <v>1.6400000000000099E-2</v>
      </c>
      <c r="L26" s="13">
        <f t="shared" si="7"/>
        <v>572.560975609715</v>
      </c>
      <c r="M26" s="12">
        <f t="shared" ref="M26:O33" si="8">C81</f>
        <v>0.05</v>
      </c>
      <c r="N26" s="12">
        <f t="shared" si="8"/>
        <v>2.9200000000000101E-2</v>
      </c>
      <c r="O26" s="13">
        <f t="shared" si="8"/>
        <v>434.55479452074201</v>
      </c>
    </row>
    <row r="27" spans="2:18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  <c r="I27" s="11">
        <f t="shared" si="7"/>
        <v>1.25</v>
      </c>
      <c r="J27" s="12">
        <f t="shared" si="7"/>
        <v>4.6288906624101997E-2</v>
      </c>
      <c r="K27" s="12">
        <f t="shared" si="7"/>
        <v>1.6759776536313099E-2</v>
      </c>
      <c r="L27" s="13">
        <f t="shared" si="7"/>
        <v>528.94499999986897</v>
      </c>
      <c r="M27" s="12">
        <f t="shared" si="8"/>
        <v>4.8683160415003902E-2</v>
      </c>
      <c r="N27" s="12">
        <f t="shared" si="8"/>
        <v>2.1548284118116601E-2</v>
      </c>
      <c r="O27" s="13">
        <f t="shared" si="8"/>
        <v>277.98037037061198</v>
      </c>
    </row>
    <row r="28" spans="2:18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  <c r="I28" s="11">
        <f>B72</f>
        <v>-5</v>
      </c>
      <c r="J28" s="12">
        <f t="shared" si="7"/>
        <v>4.5790841831633601E-2</v>
      </c>
      <c r="K28" s="12">
        <f t="shared" si="7"/>
        <v>1.7996400719856E-2</v>
      </c>
      <c r="L28" s="13">
        <f t="shared" si="7"/>
        <v>1004.28414999991</v>
      </c>
      <c r="M28" s="12">
        <f t="shared" si="8"/>
        <v>4.7190561887622398E-2</v>
      </c>
      <c r="N28" s="12">
        <f t="shared" si="8"/>
        <v>2.8594281143771199E-2</v>
      </c>
      <c r="O28" s="13">
        <f t="shared" si="8"/>
        <v>658.295968531418</v>
      </c>
    </row>
    <row r="29" spans="2:18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  <c r="I29" s="11">
        <f t="shared" si="7"/>
        <v>2.5</v>
      </c>
      <c r="J29" s="12">
        <f t="shared" si="7"/>
        <v>4.5127795527156699E-2</v>
      </c>
      <c r="K29" s="12">
        <f t="shared" si="7"/>
        <v>1.6373801916932801E-2</v>
      </c>
      <c r="L29" s="13">
        <f t="shared" si="7"/>
        <v>642.21492682935002</v>
      </c>
      <c r="M29" s="12">
        <f t="shared" si="8"/>
        <v>4.6725239616613401E-2</v>
      </c>
      <c r="N29" s="12">
        <f t="shared" si="8"/>
        <v>2.15654952076678E-2</v>
      </c>
      <c r="O29" s="13">
        <f t="shared" si="8"/>
        <v>703.206666666366</v>
      </c>
    </row>
    <row r="30" spans="2:18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  <c r="I30" s="11">
        <f t="shared" si="7"/>
        <v>-10</v>
      </c>
      <c r="J30" s="12">
        <f t="shared" si="7"/>
        <v>4.1695830416958297E-2</v>
      </c>
      <c r="K30" s="12">
        <f t="shared" si="7"/>
        <v>1.7698230176982299E-2</v>
      </c>
      <c r="L30" s="13">
        <f t="shared" si="7"/>
        <v>1192.1248502824801</v>
      </c>
      <c r="M30" s="12">
        <f t="shared" si="8"/>
        <v>4.2399999999999903E-2</v>
      </c>
      <c r="N30" s="12">
        <f t="shared" si="8"/>
        <v>2.7699999999999999E-2</v>
      </c>
      <c r="O30" s="13">
        <f t="shared" si="8"/>
        <v>796.85920577631498</v>
      </c>
    </row>
    <row r="31" spans="2:18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  <c r="I31" s="11">
        <f t="shared" si="7"/>
        <v>4</v>
      </c>
      <c r="J31" s="12">
        <f t="shared" si="7"/>
        <v>4.3217586809892503E-2</v>
      </c>
      <c r="K31" s="12">
        <f t="shared" si="7"/>
        <v>1.6987259555333499E-2</v>
      </c>
      <c r="L31" s="13">
        <f t="shared" si="7"/>
        <v>841.68961764677704</v>
      </c>
      <c r="M31" s="12">
        <f t="shared" si="8"/>
        <v>4.3706293706293697E-2</v>
      </c>
      <c r="N31" s="12">
        <f t="shared" si="8"/>
        <v>1.9230769230769201E-2</v>
      </c>
      <c r="O31" s="13">
        <f t="shared" si="8"/>
        <v>700.18000000019697</v>
      </c>
    </row>
    <row r="32" spans="2:18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  <c r="I32" s="11">
        <f t="shared" si="7"/>
        <v>-20</v>
      </c>
      <c r="J32" s="12">
        <f t="shared" si="7"/>
        <v>3.2748362581870798E-2</v>
      </c>
      <c r="K32" s="12">
        <f t="shared" si="7"/>
        <v>2.2398880055997099E-2</v>
      </c>
      <c r="L32" s="13">
        <f t="shared" si="7"/>
        <v>80657.838493861302</v>
      </c>
      <c r="M32" s="12" t="str">
        <f t="shared" si="8"/>
        <v>-</v>
      </c>
      <c r="N32" s="12" t="str">
        <f t="shared" si="8"/>
        <v>-</v>
      </c>
      <c r="O32" s="13" t="str">
        <f t="shared" si="8"/>
        <v>-</v>
      </c>
    </row>
    <row r="33" spans="2:1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  <c r="I33" s="11">
        <f>B77</f>
        <v>4</v>
      </c>
      <c r="J33" s="12">
        <f t="shared" si="7"/>
        <v>4.27072927072926E-2</v>
      </c>
      <c r="K33" s="12">
        <f t="shared" si="7"/>
        <v>1.9480519480519501E-2</v>
      </c>
      <c r="L33" s="13">
        <f t="shared" si="7"/>
        <v>601.34433333342599</v>
      </c>
      <c r="M33" s="12" t="str">
        <f t="shared" si="8"/>
        <v>-</v>
      </c>
      <c r="N33" s="12" t="str">
        <f t="shared" si="8"/>
        <v>-</v>
      </c>
      <c r="O33" s="13" t="str">
        <f t="shared" si="8"/>
        <v>-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1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1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1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1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1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1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1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 t="s">
        <v>15</v>
      </c>
      <c r="D87" s="1" t="s">
        <v>15</v>
      </c>
      <c r="E87" s="1" t="s">
        <v>15</v>
      </c>
    </row>
    <row r="88" spans="2:5" x14ac:dyDescent="0.3">
      <c r="C88" s="1" t="s">
        <v>15</v>
      </c>
      <c r="D88" s="1" t="s">
        <v>15</v>
      </c>
      <c r="E88" s="1" t="s">
        <v>15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106"/>
  <sheetViews>
    <sheetView zoomScale="85" zoomScaleNormal="85" workbookViewId="0">
      <selection activeCell="L29" sqref="L28:Q29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/>
      <c r="O2" s="37">
        <f>C14</f>
        <v>0.8</v>
      </c>
      <c r="P2" s="37"/>
      <c r="Q2" s="37"/>
      <c r="R2" s="37">
        <f>C26</f>
        <v>0.70000000000000007</v>
      </c>
      <c r="S2" s="37"/>
      <c r="T2" s="37"/>
      <c r="V2" s="1"/>
      <c r="W2" s="1"/>
      <c r="X2" s="1"/>
      <c r="Y2" s="24"/>
      <c r="Z2" s="38"/>
      <c r="AA2" s="38"/>
      <c r="AB2" s="38"/>
      <c r="AC2" s="38"/>
      <c r="AD2" s="38"/>
      <c r="AE2" s="38"/>
      <c r="AF2" s="38"/>
      <c r="AG2" s="38"/>
      <c r="AH2" s="3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V3" s="1"/>
      <c r="W3" s="1"/>
      <c r="X3" s="1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-0.5</v>
      </c>
      <c r="C4" s="21">
        <v>1.9999999999999501E-2</v>
      </c>
      <c r="D4" s="21">
        <v>4.0000000000000903E-2</v>
      </c>
      <c r="E4" s="8">
        <v>613.075031249988</v>
      </c>
      <c r="G4" s="21"/>
      <c r="H4" s="21"/>
      <c r="I4" s="8"/>
      <c r="K4" s="28">
        <v>-0.5</v>
      </c>
      <c r="L4" s="29">
        <f t="shared" ref="L4" si="0">C4</f>
        <v>1.9999999999999501E-2</v>
      </c>
      <c r="M4" s="29">
        <f t="shared" ref="M4" si="1">D4</f>
        <v>4.0000000000000903E-2</v>
      </c>
      <c r="N4" s="30">
        <f t="shared" ref="N4" si="2">E4</f>
        <v>613.075031249988</v>
      </c>
      <c r="O4" s="29">
        <f t="shared" ref="O4" si="3">C16</f>
        <v>2.0040080160321098E-2</v>
      </c>
      <c r="P4" s="29">
        <f t="shared" ref="P4" si="4">D16</f>
        <v>4.0080160320641302E-2</v>
      </c>
      <c r="Q4" s="30">
        <f t="shared" ref="Q4" si="5">E16</f>
        <v>1759.5613249999999</v>
      </c>
      <c r="R4" s="29">
        <f t="shared" ref="R4" si="6">C28</f>
        <v>2.0080321285140999E-2</v>
      </c>
      <c r="S4" s="29">
        <f t="shared" ref="S4" si="7">D28</f>
        <v>6.0240963855421201E-2</v>
      </c>
      <c r="T4" s="30">
        <f t="shared" ref="T4" si="8">E28</f>
        <v>1170.69009999999</v>
      </c>
      <c r="V4" s="1"/>
      <c r="W4" s="1"/>
      <c r="X4" s="1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ht="13.8" customHeight="1" x14ac:dyDescent="0.3">
      <c r="B5">
        <v>-2.5</v>
      </c>
      <c r="C5" s="21">
        <v>2.3999999999999799E-2</v>
      </c>
      <c r="D5" s="21">
        <v>8.0000000000001806E-3</v>
      </c>
      <c r="E5" s="8">
        <v>802.93749999996601</v>
      </c>
      <c r="F5" s="21"/>
      <c r="G5" s="8"/>
      <c r="H5" s="8"/>
      <c r="I5" s="8"/>
      <c r="K5" s="11">
        <f t="shared" ref="K5:N12" si="9">B5</f>
        <v>-2.5</v>
      </c>
      <c r="L5" s="29">
        <f t="shared" si="9"/>
        <v>2.3999999999999799E-2</v>
      </c>
      <c r="M5" s="29">
        <f t="shared" si="9"/>
        <v>8.0000000000001806E-3</v>
      </c>
      <c r="N5" s="30">
        <f t="shared" si="9"/>
        <v>802.93749999996601</v>
      </c>
      <c r="O5" s="29">
        <f t="shared" ref="O5:Q12" si="10">C17</f>
        <v>1.99999999999999E-2</v>
      </c>
      <c r="P5" s="29">
        <f t="shared" si="10"/>
        <v>1.2000000000000101E-2</v>
      </c>
      <c r="Q5" s="30">
        <f t="shared" si="10"/>
        <v>1941.5416666665601</v>
      </c>
      <c r="R5" s="29">
        <f t="shared" ref="R5:T12" si="11">C29</f>
        <v>2.0000000000000101E-2</v>
      </c>
      <c r="S5" s="29">
        <f t="shared" si="11"/>
        <v>1.19999999999999E-2</v>
      </c>
      <c r="T5" s="30">
        <f t="shared" si="11"/>
        <v>1735.2502083332899</v>
      </c>
      <c r="V5" s="1"/>
      <c r="W5" s="1"/>
      <c r="X5" s="1"/>
      <c r="Y5" s="3"/>
      <c r="Z5" s="26"/>
      <c r="AA5" s="26"/>
      <c r="AB5" s="27"/>
      <c r="AC5" s="26"/>
      <c r="AD5" s="26"/>
      <c r="AE5" s="27"/>
      <c r="AF5" s="26"/>
      <c r="AG5" s="26"/>
      <c r="AH5" s="27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2:73" x14ac:dyDescent="0.3">
      <c r="B6">
        <v>1.25</v>
      </c>
      <c r="C6" s="21">
        <v>1.6000000000000299E-2</v>
      </c>
      <c r="D6" s="21">
        <v>1.5999999999999601E-2</v>
      </c>
      <c r="E6" s="8">
        <v>560.81250000000898</v>
      </c>
      <c r="F6" s="21"/>
      <c r="G6" s="8"/>
      <c r="H6" s="8"/>
      <c r="I6" s="8"/>
      <c r="K6" s="11">
        <f t="shared" si="9"/>
        <v>1.25</v>
      </c>
      <c r="L6" s="29">
        <f t="shared" si="9"/>
        <v>1.6000000000000299E-2</v>
      </c>
      <c r="M6" s="29">
        <f t="shared" si="9"/>
        <v>1.5999999999999601E-2</v>
      </c>
      <c r="N6" s="30">
        <f t="shared" si="9"/>
        <v>560.81250000000898</v>
      </c>
      <c r="O6" s="29">
        <f t="shared" si="10"/>
        <v>1.6000000000000299E-2</v>
      </c>
      <c r="P6" s="29">
        <f t="shared" si="10"/>
        <v>1.5999999999999601E-2</v>
      </c>
      <c r="Q6" s="30">
        <f t="shared" si="10"/>
        <v>471.75000000005201</v>
      </c>
      <c r="R6" s="29">
        <f t="shared" si="11"/>
        <v>1.6E-2</v>
      </c>
      <c r="S6" s="29">
        <f t="shared" si="11"/>
        <v>1.6E-2</v>
      </c>
      <c r="T6" s="30">
        <f t="shared" si="11"/>
        <v>763.93749999999602</v>
      </c>
      <c r="V6" s="1"/>
      <c r="W6" s="1"/>
      <c r="X6" s="1"/>
      <c r="Y6" s="3"/>
      <c r="Z6" s="26"/>
      <c r="AA6" s="26"/>
      <c r="AB6" s="27"/>
      <c r="AC6" s="26"/>
      <c r="AD6" s="26"/>
      <c r="AE6" s="27"/>
      <c r="AF6" s="26"/>
      <c r="AG6" s="26"/>
      <c r="AH6" s="27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2:73" x14ac:dyDescent="0.3">
      <c r="B7">
        <v>-5</v>
      </c>
      <c r="C7" s="21">
        <v>1.99999999999999E-2</v>
      </c>
      <c r="D7" s="21">
        <v>1.0000000000000101E-2</v>
      </c>
      <c r="E7" s="8">
        <v>1429.8999999999701</v>
      </c>
      <c r="F7" s="21"/>
      <c r="G7" s="8"/>
      <c r="H7" s="8"/>
      <c r="I7" s="8"/>
      <c r="K7" s="11">
        <f t="shared" si="9"/>
        <v>-5</v>
      </c>
      <c r="L7" s="29">
        <f t="shared" si="9"/>
        <v>1.99999999999999E-2</v>
      </c>
      <c r="M7" s="29">
        <f t="shared" si="9"/>
        <v>1.0000000000000101E-2</v>
      </c>
      <c r="N7" s="30">
        <f t="shared" si="9"/>
        <v>1429.8999999999701</v>
      </c>
      <c r="O7" s="29">
        <f t="shared" si="10"/>
        <v>0.02</v>
      </c>
      <c r="P7" s="29">
        <f t="shared" si="10"/>
        <v>9.9999999999999603E-3</v>
      </c>
      <c r="Q7" s="30">
        <f t="shared" si="10"/>
        <v>1067.3499999999001</v>
      </c>
      <c r="R7" s="29">
        <f t="shared" si="11"/>
        <v>1.7999999999999901E-2</v>
      </c>
      <c r="S7" s="29">
        <f t="shared" si="11"/>
        <v>0.01</v>
      </c>
      <c r="T7" s="30">
        <f t="shared" si="11"/>
        <v>1119.7999999998401</v>
      </c>
      <c r="Y7" s="3"/>
      <c r="Z7" s="26"/>
      <c r="AA7" s="26"/>
      <c r="AB7" s="27"/>
      <c r="AC7" s="26"/>
      <c r="AD7" s="26"/>
      <c r="AE7" s="27"/>
      <c r="AF7" s="26"/>
      <c r="AG7" s="26"/>
      <c r="AH7" s="27"/>
    </row>
    <row r="8" spans="2:73" x14ac:dyDescent="0.3">
      <c r="B8">
        <v>2.5</v>
      </c>
      <c r="C8" s="21">
        <v>2.0000000000000202E-2</v>
      </c>
      <c r="D8" s="21">
        <v>1.19999999999997E-2</v>
      </c>
      <c r="E8" s="8">
        <v>1493.62520833334</v>
      </c>
      <c r="F8" s="21"/>
      <c r="G8" s="8"/>
      <c r="H8" s="8"/>
      <c r="I8" s="8"/>
      <c r="K8" s="11">
        <f t="shared" si="9"/>
        <v>2.5</v>
      </c>
      <c r="L8" s="29">
        <f t="shared" si="9"/>
        <v>2.0000000000000202E-2</v>
      </c>
      <c r="M8" s="29">
        <f t="shared" si="9"/>
        <v>1.19999999999997E-2</v>
      </c>
      <c r="N8" s="30">
        <f t="shared" si="9"/>
        <v>1493.62520833334</v>
      </c>
      <c r="O8" s="29">
        <f t="shared" si="10"/>
        <v>2.0000000000000202E-2</v>
      </c>
      <c r="P8" s="29">
        <f t="shared" si="10"/>
        <v>1.19999999999997E-2</v>
      </c>
      <c r="Q8" s="30">
        <f t="shared" si="10"/>
        <v>1391.50000000005</v>
      </c>
      <c r="R8" s="29">
        <f t="shared" si="11"/>
        <v>1.99999999999999E-2</v>
      </c>
      <c r="S8" s="29">
        <f t="shared" si="11"/>
        <v>1.2000000000000101E-2</v>
      </c>
      <c r="T8" s="30">
        <f t="shared" si="11"/>
        <v>2385.2916666666201</v>
      </c>
      <c r="Y8" s="3"/>
      <c r="Z8" s="26"/>
      <c r="AA8" s="26"/>
      <c r="AB8" s="27"/>
      <c r="AC8" s="26"/>
      <c r="AD8" s="26"/>
      <c r="AE8" s="27"/>
      <c r="AF8" s="26"/>
      <c r="AG8" s="26"/>
      <c r="AH8" s="27"/>
    </row>
    <row r="9" spans="2:73" x14ac:dyDescent="0.3">
      <c r="B9">
        <v>-10</v>
      </c>
      <c r="C9" s="21">
        <v>0.02</v>
      </c>
      <c r="D9" s="21">
        <v>9.0000000000000201E-3</v>
      </c>
      <c r="E9" s="8">
        <v>4274.7777777777501</v>
      </c>
      <c r="F9" s="21"/>
      <c r="G9" s="8"/>
      <c r="H9" s="8"/>
      <c r="I9" s="8"/>
      <c r="K9" s="11">
        <f t="shared" si="9"/>
        <v>-10</v>
      </c>
      <c r="L9" s="29">
        <f t="shared" si="9"/>
        <v>0.02</v>
      </c>
      <c r="M9" s="29">
        <f t="shared" si="9"/>
        <v>9.0000000000000201E-3</v>
      </c>
      <c r="N9" s="30">
        <f t="shared" si="9"/>
        <v>4274.7777777777501</v>
      </c>
      <c r="O9" s="29">
        <f t="shared" si="10"/>
        <v>0.02</v>
      </c>
      <c r="P9" s="29">
        <f t="shared" si="10"/>
        <v>8.0000000000000002E-3</v>
      </c>
      <c r="Q9" s="30">
        <f t="shared" si="10"/>
        <v>1943.5624999998599</v>
      </c>
      <c r="R9" s="29">
        <f t="shared" si="11"/>
        <v>1.8999999999999899E-2</v>
      </c>
      <c r="S9" s="29">
        <f t="shared" si="11"/>
        <v>9.0000000000000201E-3</v>
      </c>
      <c r="T9" s="30">
        <f t="shared" si="11"/>
        <v>4769.3330555555403</v>
      </c>
      <c r="Y9" s="3"/>
      <c r="Z9" s="26"/>
      <c r="AA9" s="26"/>
      <c r="AB9" s="27"/>
      <c r="AC9" s="26"/>
      <c r="AD9" s="26"/>
      <c r="AE9" s="27"/>
      <c r="AF9" s="26"/>
      <c r="AG9" s="26"/>
      <c r="AH9" s="27"/>
    </row>
    <row r="10" spans="2:73" x14ac:dyDescent="0.3">
      <c r="B10">
        <v>4</v>
      </c>
      <c r="C10" s="21">
        <v>0.02</v>
      </c>
      <c r="D10" s="21">
        <v>1.24999999999999E-2</v>
      </c>
      <c r="E10" s="8">
        <v>2911.8000000000102</v>
      </c>
      <c r="F10" s="21"/>
      <c r="G10" s="8"/>
      <c r="H10" s="8"/>
      <c r="I10" s="8"/>
      <c r="K10" s="11">
        <f t="shared" si="9"/>
        <v>4</v>
      </c>
      <c r="L10" s="29">
        <f t="shared" si="9"/>
        <v>0.02</v>
      </c>
      <c r="M10" s="29">
        <f t="shared" si="9"/>
        <v>1.24999999999999E-2</v>
      </c>
      <c r="N10" s="30">
        <f t="shared" si="9"/>
        <v>2911.8000000000102</v>
      </c>
      <c r="O10" s="29">
        <f t="shared" si="10"/>
        <v>0.02</v>
      </c>
      <c r="P10" s="29">
        <f t="shared" si="10"/>
        <v>1.24999999999999E-2</v>
      </c>
      <c r="Q10" s="30">
        <f t="shared" si="10"/>
        <v>2459.8399999999701</v>
      </c>
      <c r="R10" s="29">
        <f t="shared" si="11"/>
        <v>0.02</v>
      </c>
      <c r="S10" s="29">
        <f t="shared" si="11"/>
        <v>1.2500000000000001E-2</v>
      </c>
      <c r="T10" s="30">
        <f t="shared" si="11"/>
        <v>5529.7997999998597</v>
      </c>
      <c r="Y10" s="3"/>
      <c r="Z10" s="26"/>
      <c r="AA10" s="26"/>
      <c r="AB10" s="27"/>
      <c r="AC10" s="26"/>
      <c r="AD10" s="26"/>
      <c r="AE10" s="27"/>
      <c r="AF10" s="26"/>
      <c r="AG10" s="26"/>
      <c r="AH10" s="27"/>
    </row>
    <row r="11" spans="2:73" x14ac:dyDescent="0.3">
      <c r="B11">
        <v>-20</v>
      </c>
      <c r="C11" s="21">
        <v>1.8999999999999899E-2</v>
      </c>
      <c r="D11" s="21">
        <v>7.9999999999999793E-3</v>
      </c>
      <c r="E11" s="8">
        <v>3318.56249999999</v>
      </c>
      <c r="F11" s="21"/>
      <c r="G11" s="8"/>
      <c r="H11" s="8"/>
      <c r="I11" s="8"/>
      <c r="K11" s="11">
        <f t="shared" si="9"/>
        <v>-20</v>
      </c>
      <c r="L11" s="29">
        <f t="shared" si="9"/>
        <v>1.8999999999999899E-2</v>
      </c>
      <c r="M11" s="29">
        <f t="shared" si="9"/>
        <v>7.9999999999999793E-3</v>
      </c>
      <c r="N11" s="30">
        <f t="shared" si="9"/>
        <v>3318.56249999999</v>
      </c>
      <c r="O11" s="29">
        <f t="shared" si="10"/>
        <v>1.8499999999999999E-2</v>
      </c>
      <c r="P11" s="29">
        <f t="shared" si="10"/>
        <v>7.4999999999999902E-3</v>
      </c>
      <c r="Q11" s="30">
        <f t="shared" si="10"/>
        <v>4646.3333333333103</v>
      </c>
      <c r="R11" s="29">
        <f t="shared" si="11"/>
        <v>1.8499999999999999E-2</v>
      </c>
      <c r="S11" s="29">
        <f t="shared" si="11"/>
        <v>7.4999999999999902E-3</v>
      </c>
      <c r="T11" s="30">
        <f t="shared" si="11"/>
        <v>9463.0666666666602</v>
      </c>
      <c r="Y11" s="3"/>
      <c r="Z11" s="26"/>
      <c r="AA11" s="26"/>
      <c r="AB11" s="27"/>
      <c r="AC11" s="26"/>
      <c r="AD11" s="26"/>
      <c r="AE11" s="27"/>
      <c r="AF11" s="26"/>
      <c r="AG11" s="26"/>
      <c r="AH11" s="27"/>
    </row>
    <row r="12" spans="2:73" x14ac:dyDescent="0.3">
      <c r="B12">
        <v>4</v>
      </c>
      <c r="C12" s="21">
        <v>0.02</v>
      </c>
      <c r="D12" s="21">
        <v>1.24999999999999E-2</v>
      </c>
      <c r="E12" s="8">
        <v>795.83999999995501</v>
      </c>
      <c r="F12" s="21"/>
      <c r="G12" s="8"/>
      <c r="H12" s="8"/>
      <c r="I12" s="8"/>
      <c r="K12" s="11">
        <f t="shared" si="9"/>
        <v>4</v>
      </c>
      <c r="L12" s="29">
        <f t="shared" si="9"/>
        <v>0.02</v>
      </c>
      <c r="M12" s="29">
        <f t="shared" si="9"/>
        <v>1.24999999999999E-2</v>
      </c>
      <c r="N12" s="30">
        <f t="shared" si="9"/>
        <v>795.83999999995501</v>
      </c>
      <c r="O12" s="29">
        <f t="shared" si="10"/>
        <v>0.02</v>
      </c>
      <c r="P12" s="29">
        <f t="shared" si="10"/>
        <v>1.4999999999999901E-2</v>
      </c>
      <c r="Q12" s="30">
        <f t="shared" si="10"/>
        <v>3998.23333333336</v>
      </c>
      <c r="R12" s="29">
        <f t="shared" si="11"/>
        <v>0.02</v>
      </c>
      <c r="S12" s="29">
        <f t="shared" si="11"/>
        <v>1.24999999999999E-2</v>
      </c>
      <c r="T12" s="30">
        <f t="shared" si="11"/>
        <v>865.840000000028</v>
      </c>
      <c r="Y12" s="3"/>
      <c r="Z12" s="26"/>
      <c r="AA12" s="26"/>
      <c r="AB12" s="27"/>
      <c r="AC12" s="26"/>
      <c r="AD12" s="26"/>
      <c r="AE12" s="27"/>
      <c r="AF12" s="26"/>
      <c r="AG12" s="26"/>
      <c r="AH12" s="27"/>
    </row>
    <row r="13" spans="2:73" x14ac:dyDescent="0.3">
      <c r="F13" s="21"/>
    </row>
    <row r="14" spans="2:73" x14ac:dyDescent="0.3">
      <c r="B14" t="s">
        <v>0</v>
      </c>
      <c r="C14" s="2">
        <f>C2-0.1</f>
        <v>0.8</v>
      </c>
      <c r="F14" s="21"/>
      <c r="G14" s="8"/>
      <c r="H14" s="8"/>
      <c r="I14" s="8"/>
      <c r="K14" s="16" t="str">
        <f>B38</f>
        <v>SOC</v>
      </c>
      <c r="L14" s="37">
        <f>C38</f>
        <v>0.60000000000000009</v>
      </c>
      <c r="M14" s="37"/>
      <c r="N14" s="37"/>
      <c r="O14" s="36">
        <f>C50</f>
        <v>0.50000000000000011</v>
      </c>
      <c r="P14" s="36"/>
      <c r="Q14" s="36"/>
      <c r="R14" s="36">
        <f>C62</f>
        <v>0.40000000000000013</v>
      </c>
      <c r="S14" s="36"/>
      <c r="T14" s="36"/>
      <c r="Y14" s="24"/>
      <c r="Z14" s="38"/>
      <c r="AA14" s="38"/>
      <c r="AB14" s="38"/>
      <c r="AC14" s="39"/>
      <c r="AD14" s="39"/>
      <c r="AE14" s="39"/>
      <c r="AF14" s="39"/>
      <c r="AG14" s="39"/>
      <c r="AH14" s="39"/>
    </row>
    <row r="15" spans="2:73" x14ac:dyDescent="0.3">
      <c r="B15" t="s">
        <v>1</v>
      </c>
      <c r="C15" t="s">
        <v>2</v>
      </c>
      <c r="D15" t="s">
        <v>3</v>
      </c>
      <c r="E15" t="s">
        <v>4</v>
      </c>
      <c r="F15" s="21"/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73" x14ac:dyDescent="0.3">
      <c r="B16">
        <v>-0.5</v>
      </c>
      <c r="C16" s="21">
        <v>2.0040080160321098E-2</v>
      </c>
      <c r="D16" s="21">
        <v>4.0080160320641302E-2</v>
      </c>
      <c r="E16" s="8">
        <v>1759.5613249999999</v>
      </c>
      <c r="F16" s="21"/>
      <c r="G16" s="21"/>
      <c r="H16" s="21"/>
      <c r="I16" s="8"/>
      <c r="K16" s="28">
        <v>-0.5</v>
      </c>
      <c r="L16" s="29">
        <f t="shared" ref="L16" si="12">C40</f>
        <v>2.0040080160321098E-2</v>
      </c>
      <c r="M16" s="29">
        <f t="shared" ref="M16" si="13">D40</f>
        <v>8.0160320641282604E-2</v>
      </c>
      <c r="N16" s="30">
        <f t="shared" ref="N16" si="14">E40</f>
        <v>5249.1494124999799</v>
      </c>
      <c r="O16" s="29">
        <f t="shared" ref="O16" si="15">C52</f>
        <v>2.00400801603202E-2</v>
      </c>
      <c r="P16" s="29">
        <f t="shared" ref="P16" si="16">D52</f>
        <v>2.0040080160321098E-2</v>
      </c>
      <c r="Q16" s="30">
        <f t="shared" ref="Q16" si="17">E52</f>
        <v>624.92265000013299</v>
      </c>
      <c r="R16" s="29">
        <f t="shared" ref="R16" si="18">C64</f>
        <v>2.0040080160321098E-2</v>
      </c>
      <c r="S16" s="29">
        <f t="shared" ref="S16" si="19">D64</f>
        <v>4.0080160320641302E-2</v>
      </c>
      <c r="T16" s="30">
        <f t="shared" ref="T16" si="20">E64</f>
        <v>711.64884999993399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3">
      <c r="B17">
        <v>-2.5</v>
      </c>
      <c r="C17" s="21">
        <v>1.99999999999999E-2</v>
      </c>
      <c r="D17" s="21">
        <v>1.2000000000000101E-2</v>
      </c>
      <c r="E17" s="8">
        <v>1941.5416666665601</v>
      </c>
      <c r="F17" s="21"/>
      <c r="G17" s="8"/>
      <c r="H17" s="8"/>
      <c r="I17" s="8"/>
      <c r="K17" s="11">
        <f t="shared" ref="K17:N24" si="21">B41</f>
        <v>-2.5</v>
      </c>
      <c r="L17" s="29">
        <f t="shared" si="21"/>
        <v>1.99999999999999E-2</v>
      </c>
      <c r="M17" s="29">
        <f t="shared" si="21"/>
        <v>1.2000000000000101E-2</v>
      </c>
      <c r="N17" s="30">
        <f t="shared" si="21"/>
        <v>1320.7083333333201</v>
      </c>
      <c r="O17" s="29">
        <f t="shared" ref="O17:Q24" si="22">C53</f>
        <v>2.0000000000000101E-2</v>
      </c>
      <c r="P17" s="29">
        <f t="shared" si="22"/>
        <v>8.0000000000000002E-3</v>
      </c>
      <c r="Q17" s="30">
        <f t="shared" si="22"/>
        <v>671.68750000018804</v>
      </c>
      <c r="R17" s="29">
        <f t="shared" ref="R17:T24" si="23">C65</f>
        <v>2.0000000000000101E-2</v>
      </c>
      <c r="S17" s="29">
        <f t="shared" si="23"/>
        <v>8.0000000000000002E-3</v>
      </c>
      <c r="T17" s="30">
        <f t="shared" si="23"/>
        <v>459.12499999985698</v>
      </c>
      <c r="Y17" s="3"/>
      <c r="Z17" s="26"/>
      <c r="AA17" s="26"/>
      <c r="AB17" s="27"/>
      <c r="AC17" s="26"/>
      <c r="AD17" s="26"/>
      <c r="AE17" s="27"/>
      <c r="AF17" s="21"/>
      <c r="AG17" s="21"/>
      <c r="AH17" s="8"/>
    </row>
    <row r="18" spans="2:34" x14ac:dyDescent="0.3">
      <c r="B18">
        <v>1.25</v>
      </c>
      <c r="C18" s="21">
        <v>1.6000000000000299E-2</v>
      </c>
      <c r="D18" s="21">
        <v>1.5999999999999601E-2</v>
      </c>
      <c r="E18" s="8">
        <v>471.75000000005201</v>
      </c>
      <c r="F18" s="21"/>
      <c r="G18" s="8"/>
      <c r="H18" s="8"/>
      <c r="I18" s="8"/>
      <c r="K18" s="11">
        <f t="shared" si="21"/>
        <v>1.25</v>
      </c>
      <c r="L18" s="29">
        <f t="shared" si="21"/>
        <v>2.3999999999999799E-2</v>
      </c>
      <c r="M18" s="29">
        <f t="shared" si="21"/>
        <v>8.0000000000001806E-3</v>
      </c>
      <c r="N18" s="30">
        <f t="shared" si="21"/>
        <v>205.93718749978001</v>
      </c>
      <c r="O18" s="29">
        <f t="shared" si="22"/>
        <v>1.6E-2</v>
      </c>
      <c r="P18" s="29">
        <f t="shared" si="22"/>
        <v>1.6E-2</v>
      </c>
      <c r="Q18" s="30">
        <f t="shared" si="22"/>
        <v>671.78124999986596</v>
      </c>
      <c r="R18" s="29">
        <f t="shared" si="23"/>
        <v>1.6E-2</v>
      </c>
      <c r="S18" s="29">
        <f t="shared" si="23"/>
        <v>1.6E-2</v>
      </c>
      <c r="T18" s="30">
        <f t="shared" si="23"/>
        <v>1835.78125000008</v>
      </c>
      <c r="Y18" s="3"/>
      <c r="Z18" s="26"/>
      <c r="AA18" s="26"/>
      <c r="AB18" s="27"/>
      <c r="AC18" s="26"/>
      <c r="AD18" s="26"/>
      <c r="AE18" s="27"/>
      <c r="AF18" s="21"/>
      <c r="AG18" s="21"/>
      <c r="AH18" s="8"/>
    </row>
    <row r="19" spans="2:34" x14ac:dyDescent="0.3">
      <c r="B19">
        <v>-5</v>
      </c>
      <c r="C19" s="21">
        <v>0.02</v>
      </c>
      <c r="D19" s="21">
        <v>9.9999999999999603E-3</v>
      </c>
      <c r="E19" s="8">
        <v>1067.3499999999001</v>
      </c>
      <c r="F19" s="21"/>
      <c r="G19" s="8"/>
      <c r="H19" s="8"/>
      <c r="I19" s="8"/>
      <c r="K19" s="11">
        <f t="shared" si="21"/>
        <v>-5</v>
      </c>
      <c r="L19" s="29">
        <f t="shared" si="21"/>
        <v>1.99999999999999E-2</v>
      </c>
      <c r="M19" s="29">
        <f t="shared" si="21"/>
        <v>8.0000000000000002E-3</v>
      </c>
      <c r="N19" s="30">
        <f t="shared" si="21"/>
        <v>1496.7500000002401</v>
      </c>
      <c r="O19" s="29">
        <f t="shared" si="22"/>
        <v>0.02</v>
      </c>
      <c r="P19" s="29">
        <f t="shared" si="22"/>
        <v>8.0000000000000002E-3</v>
      </c>
      <c r="Q19" s="30">
        <f t="shared" si="22"/>
        <v>2459.18750000009</v>
      </c>
      <c r="R19" s="29">
        <f t="shared" si="23"/>
        <v>0.02</v>
      </c>
      <c r="S19" s="29">
        <f t="shared" si="23"/>
        <v>8.0000000000000002E-3</v>
      </c>
      <c r="T19" s="30">
        <f t="shared" si="23"/>
        <v>1696.5624999997899</v>
      </c>
    </row>
    <row r="20" spans="2:34" x14ac:dyDescent="0.3">
      <c r="B20">
        <v>2.5</v>
      </c>
      <c r="C20" s="21">
        <v>2.0000000000000202E-2</v>
      </c>
      <c r="D20" s="21">
        <v>1.19999999999997E-2</v>
      </c>
      <c r="E20" s="8">
        <v>1391.50000000005</v>
      </c>
      <c r="F20" s="21"/>
      <c r="G20" s="8"/>
      <c r="H20" s="8"/>
      <c r="I20" s="8"/>
      <c r="K20" s="11">
        <f t="shared" si="21"/>
        <v>2.5</v>
      </c>
      <c r="L20" s="29">
        <f t="shared" si="21"/>
        <v>1.6E-2</v>
      </c>
      <c r="M20" s="29">
        <f t="shared" si="21"/>
        <v>1.2000000000000101E-2</v>
      </c>
      <c r="N20" s="30">
        <f t="shared" si="21"/>
        <v>539.41666666680999</v>
      </c>
      <c r="O20" s="29">
        <f t="shared" si="22"/>
        <v>1.99999999999999E-2</v>
      </c>
      <c r="P20" s="29">
        <f t="shared" si="22"/>
        <v>1.19999999999999E-2</v>
      </c>
      <c r="Q20" s="30">
        <f t="shared" si="22"/>
        <v>1929.0000000001</v>
      </c>
      <c r="R20" s="29">
        <f t="shared" si="23"/>
        <v>2.0000000000000101E-2</v>
      </c>
      <c r="S20" s="29">
        <f t="shared" si="23"/>
        <v>8.0000000000000002E-3</v>
      </c>
      <c r="T20" s="30">
        <f t="shared" si="23"/>
        <v>415.37500000003899</v>
      </c>
    </row>
    <row r="21" spans="2:34" x14ac:dyDescent="0.3">
      <c r="B21">
        <v>-10</v>
      </c>
      <c r="C21" s="21">
        <v>0.02</v>
      </c>
      <c r="D21" s="21">
        <v>8.0000000000000002E-3</v>
      </c>
      <c r="E21" s="8">
        <v>1943.5624999998599</v>
      </c>
      <c r="F21" s="21"/>
      <c r="G21" s="8"/>
      <c r="H21" s="8"/>
      <c r="I21" s="8"/>
      <c r="K21" s="11">
        <f t="shared" si="21"/>
        <v>-10</v>
      </c>
      <c r="L21" s="29">
        <f t="shared" si="21"/>
        <v>0.02</v>
      </c>
      <c r="M21" s="29">
        <f t="shared" si="21"/>
        <v>6.9999999999999802E-3</v>
      </c>
      <c r="N21" s="30">
        <f t="shared" si="21"/>
        <v>3367.64285714266</v>
      </c>
      <c r="O21" s="29">
        <f t="shared" si="22"/>
        <v>1.99999999999999E-2</v>
      </c>
      <c r="P21" s="29">
        <f t="shared" si="22"/>
        <v>6.0000000000000001E-3</v>
      </c>
      <c r="Q21" s="30">
        <f t="shared" si="22"/>
        <v>1878.8333333334999</v>
      </c>
      <c r="R21" s="29">
        <f t="shared" si="23"/>
        <v>1.99999999999999E-2</v>
      </c>
      <c r="S21" s="29">
        <f t="shared" si="23"/>
        <v>6.0000000000000001E-3</v>
      </c>
      <c r="T21" s="30">
        <f t="shared" si="23"/>
        <v>1653.75000000009</v>
      </c>
    </row>
    <row r="22" spans="2:34" x14ac:dyDescent="0.3">
      <c r="B22">
        <v>4</v>
      </c>
      <c r="C22" s="21">
        <v>0.02</v>
      </c>
      <c r="D22" s="21">
        <v>1.24999999999999E-2</v>
      </c>
      <c r="E22" s="8">
        <v>2459.8399999999701</v>
      </c>
      <c r="F22" s="21"/>
      <c r="G22" s="8"/>
      <c r="H22" s="8"/>
      <c r="I22" s="8"/>
      <c r="K22" s="11">
        <f t="shared" si="21"/>
        <v>4</v>
      </c>
      <c r="L22" s="29">
        <f t="shared" si="21"/>
        <v>0.02</v>
      </c>
      <c r="M22" s="29">
        <f t="shared" si="21"/>
        <v>0.01</v>
      </c>
      <c r="N22" s="30">
        <f t="shared" si="21"/>
        <v>1217.30024999996</v>
      </c>
      <c r="O22" s="29">
        <f t="shared" si="22"/>
        <v>1.7499999999999901E-2</v>
      </c>
      <c r="P22" s="29">
        <f t="shared" si="22"/>
        <v>1.24999999999999E-2</v>
      </c>
      <c r="Q22" s="30">
        <f t="shared" si="22"/>
        <v>4377.91999999988</v>
      </c>
      <c r="R22" s="29">
        <f t="shared" si="23"/>
        <v>0.02</v>
      </c>
      <c r="S22" s="29">
        <f t="shared" si="23"/>
        <v>0.01</v>
      </c>
      <c r="T22" s="30">
        <f t="shared" si="23"/>
        <v>764.84999999993204</v>
      </c>
    </row>
    <row r="23" spans="2:34" x14ac:dyDescent="0.3">
      <c r="B23">
        <v>-20</v>
      </c>
      <c r="C23" s="21">
        <v>1.8499999999999999E-2</v>
      </c>
      <c r="D23" s="21">
        <v>7.4999999999999902E-3</v>
      </c>
      <c r="E23" s="8">
        <v>4646.3333333333103</v>
      </c>
      <c r="F23" s="21"/>
      <c r="K23" s="11">
        <f t="shared" si="21"/>
        <v>-20</v>
      </c>
      <c r="L23" s="29">
        <f t="shared" si="21"/>
        <v>1.8999999999999899E-2</v>
      </c>
      <c r="M23" s="29">
        <f t="shared" si="21"/>
        <v>6.0000000000000001E-3</v>
      </c>
      <c r="N23" s="30">
        <f t="shared" si="21"/>
        <v>3166.4166666663</v>
      </c>
      <c r="O23" s="29">
        <f t="shared" si="22"/>
        <v>1.95E-2</v>
      </c>
      <c r="P23" s="29">
        <f t="shared" si="22"/>
        <v>6.0000000000000001E-3</v>
      </c>
      <c r="Q23" s="30">
        <f t="shared" si="22"/>
        <v>2383.1666666665001</v>
      </c>
      <c r="R23" s="29">
        <f t="shared" si="23"/>
        <v>1.95E-2</v>
      </c>
      <c r="S23" s="29">
        <f t="shared" si="23"/>
        <v>6.4999999999999902E-3</v>
      </c>
      <c r="T23" s="30">
        <f t="shared" si="23"/>
        <v>5257.3076923077797</v>
      </c>
    </row>
    <row r="24" spans="2:34" x14ac:dyDescent="0.3">
      <c r="B24">
        <v>4</v>
      </c>
      <c r="C24" s="21">
        <v>0.02</v>
      </c>
      <c r="D24" s="21">
        <v>1.4999999999999901E-2</v>
      </c>
      <c r="E24" s="8">
        <v>3998.23333333336</v>
      </c>
      <c r="F24" s="21"/>
      <c r="G24" s="8"/>
      <c r="H24" s="8"/>
      <c r="I24" s="8"/>
      <c r="K24" s="11">
        <f t="shared" si="21"/>
        <v>4</v>
      </c>
      <c r="L24" s="29">
        <f t="shared" si="21"/>
        <v>0.02</v>
      </c>
      <c r="M24" s="29">
        <f t="shared" si="21"/>
        <v>1.2500000000000001E-2</v>
      </c>
      <c r="N24" s="30">
        <f t="shared" si="21"/>
        <v>1483.79979999997</v>
      </c>
      <c r="O24" s="29">
        <f t="shared" si="22"/>
        <v>1.7500000000000002E-2</v>
      </c>
      <c r="P24" s="29">
        <f t="shared" si="22"/>
        <v>1.24999999999999E-2</v>
      </c>
      <c r="Q24" s="30">
        <f t="shared" si="22"/>
        <v>761.83999999979505</v>
      </c>
      <c r="R24" s="29">
        <f t="shared" si="23"/>
        <v>1.7499999999999901E-2</v>
      </c>
      <c r="S24" s="29">
        <f t="shared" si="23"/>
        <v>1.2500000000000001E-2</v>
      </c>
      <c r="T24" s="30">
        <f t="shared" si="23"/>
        <v>1041.7999999999199</v>
      </c>
    </row>
    <row r="25" spans="2:34" x14ac:dyDescent="0.3">
      <c r="F25" s="21"/>
      <c r="G25" s="8"/>
      <c r="H25" s="8"/>
      <c r="I25" s="8"/>
    </row>
    <row r="26" spans="2:34" x14ac:dyDescent="0.3">
      <c r="B26" t="s">
        <v>0</v>
      </c>
      <c r="C26" s="2">
        <f>C14-0.1</f>
        <v>0.70000000000000007</v>
      </c>
      <c r="F26" s="21"/>
      <c r="G26" s="8"/>
      <c r="H26" s="8"/>
      <c r="I26" s="8"/>
      <c r="K26" s="16" t="str">
        <f>B74</f>
        <v>SOC</v>
      </c>
      <c r="L26" s="37">
        <f>C74</f>
        <v>0.30000000000000016</v>
      </c>
      <c r="M26" s="37"/>
      <c r="N26" s="37"/>
      <c r="O26" s="36">
        <f>C86</f>
        <v>0.20000000000000015</v>
      </c>
      <c r="P26" s="36"/>
      <c r="Q26" s="36"/>
      <c r="Z26" s="40"/>
      <c r="AA26" s="40"/>
      <c r="AB26" s="40"/>
      <c r="AC26" s="40"/>
      <c r="AD26" s="40"/>
      <c r="AE26" s="40"/>
    </row>
    <row r="27" spans="2:34" x14ac:dyDescent="0.3">
      <c r="B27" t="s">
        <v>1</v>
      </c>
      <c r="C27" t="s">
        <v>2</v>
      </c>
      <c r="D27" t="s">
        <v>3</v>
      </c>
      <c r="E27" t="s">
        <v>4</v>
      </c>
      <c r="F27" s="21"/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34" x14ac:dyDescent="0.3">
      <c r="B28">
        <v>-0.5</v>
      </c>
      <c r="C28" s="21">
        <v>2.0080321285140999E-2</v>
      </c>
      <c r="D28" s="21">
        <v>6.0240963855421201E-2</v>
      </c>
      <c r="E28" s="8">
        <v>1170.69009999999</v>
      </c>
      <c r="F28" s="21"/>
      <c r="G28" s="21"/>
      <c r="H28" s="21"/>
      <c r="I28" s="8"/>
      <c r="K28" s="28">
        <v>-0.5</v>
      </c>
      <c r="L28" s="29">
        <f t="shared" ref="L28" si="24">C76</f>
        <v>2.00400801603202E-2</v>
      </c>
      <c r="M28" s="29">
        <f t="shared" ref="M28" si="25">D76</f>
        <v>4.0080160320641302E-2</v>
      </c>
      <c r="N28" s="30">
        <f t="shared" ref="N28" si="26">E76</f>
        <v>1304.21135000002</v>
      </c>
      <c r="O28" s="29">
        <f t="shared" ref="O28" si="27">C88</f>
        <v>2.0040080160321098E-2</v>
      </c>
      <c r="P28" s="29">
        <f t="shared" ref="P28" si="28">D88</f>
        <v>4.0080160320641302E-2</v>
      </c>
      <c r="Q28" s="30">
        <f t="shared" ref="Q28" si="29">E88</f>
        <v>1740.83635000002</v>
      </c>
    </row>
    <row r="29" spans="2:34" x14ac:dyDescent="0.3">
      <c r="B29">
        <v>-2.5</v>
      </c>
      <c r="C29" s="21">
        <v>2.0000000000000101E-2</v>
      </c>
      <c r="D29" s="21">
        <v>1.19999999999999E-2</v>
      </c>
      <c r="E29" s="8">
        <v>1735.2502083332899</v>
      </c>
      <c r="F29" s="21"/>
      <c r="G29" s="8"/>
      <c r="H29" s="8"/>
      <c r="I29" s="8"/>
      <c r="K29" s="11">
        <f t="shared" ref="K29:N36" si="30">B77</f>
        <v>-2.5</v>
      </c>
      <c r="L29" s="29">
        <f t="shared" si="30"/>
        <v>1.99999999999999E-2</v>
      </c>
      <c r="M29" s="29">
        <f t="shared" si="30"/>
        <v>8.0000000000000002E-3</v>
      </c>
      <c r="N29" s="30">
        <f t="shared" si="30"/>
        <v>365.43749999964302</v>
      </c>
      <c r="O29" s="29">
        <f t="shared" ref="O29:Q36" si="31">C89</f>
        <v>2.4E-2</v>
      </c>
      <c r="P29" s="29">
        <f t="shared" si="31"/>
        <v>8.0000000000000002E-3</v>
      </c>
      <c r="Q29" s="30">
        <f t="shared" si="31"/>
        <v>1315.3750000001201</v>
      </c>
    </row>
    <row r="30" spans="2:34" x14ac:dyDescent="0.3">
      <c r="B30">
        <v>1.25</v>
      </c>
      <c r="C30" s="21">
        <v>1.6E-2</v>
      </c>
      <c r="D30" s="21">
        <v>1.6E-2</v>
      </c>
      <c r="E30" s="8">
        <v>763.93749999999602</v>
      </c>
      <c r="F30" s="21"/>
      <c r="G30" s="8"/>
      <c r="H30" s="8"/>
      <c r="I30" s="8"/>
      <c r="K30" s="11">
        <f t="shared" si="30"/>
        <v>1.25</v>
      </c>
      <c r="L30" s="29">
        <f t="shared" si="30"/>
        <v>1.6E-2</v>
      </c>
      <c r="M30" s="29">
        <f t="shared" si="30"/>
        <v>7.9999999999998302E-3</v>
      </c>
      <c r="N30" s="30">
        <f t="shared" si="30"/>
        <v>87.187499999346997</v>
      </c>
      <c r="O30" s="29">
        <f t="shared" si="31"/>
        <v>1.6E-2</v>
      </c>
      <c r="P30" s="29">
        <f t="shared" si="31"/>
        <v>1.5999999999999601E-2</v>
      </c>
      <c r="Q30" s="30">
        <f t="shared" si="31"/>
        <v>688.93750000008004</v>
      </c>
    </row>
    <row r="31" spans="2:34" x14ac:dyDescent="0.3">
      <c r="B31">
        <v>-5</v>
      </c>
      <c r="C31" s="21">
        <v>1.7999999999999901E-2</v>
      </c>
      <c r="D31" s="21">
        <v>0.01</v>
      </c>
      <c r="E31" s="8">
        <v>1119.7999999998401</v>
      </c>
      <c r="F31" s="21"/>
      <c r="G31" s="8"/>
      <c r="H31" s="8"/>
      <c r="I31" s="8"/>
      <c r="K31" s="11">
        <f t="shared" si="30"/>
        <v>-5</v>
      </c>
      <c r="L31" s="29">
        <f t="shared" si="30"/>
        <v>1.99999999999999E-2</v>
      </c>
      <c r="M31" s="29">
        <f t="shared" si="30"/>
        <v>8.0000000000000002E-3</v>
      </c>
      <c r="N31" s="30">
        <f t="shared" si="30"/>
        <v>1793.4999999997599</v>
      </c>
      <c r="O31" s="29">
        <f t="shared" si="31"/>
        <v>2.1999999999999999E-2</v>
      </c>
      <c r="P31" s="29">
        <f t="shared" si="31"/>
        <v>5.9999999999999602E-3</v>
      </c>
      <c r="Q31" s="30">
        <f t="shared" si="31"/>
        <v>807.99999999969396</v>
      </c>
    </row>
    <row r="32" spans="2:34" x14ac:dyDescent="0.3">
      <c r="B32">
        <v>2.5</v>
      </c>
      <c r="C32" s="21">
        <v>1.99999999999999E-2</v>
      </c>
      <c r="D32" s="21">
        <v>1.2000000000000101E-2</v>
      </c>
      <c r="E32" s="8">
        <v>2385.2916666666201</v>
      </c>
      <c r="F32" s="21"/>
      <c r="G32" s="8"/>
      <c r="H32" s="8"/>
      <c r="I32" s="8"/>
      <c r="K32" s="11">
        <f t="shared" si="30"/>
        <v>2.5</v>
      </c>
      <c r="L32" s="29">
        <f t="shared" si="30"/>
        <v>1.99999999999999E-2</v>
      </c>
      <c r="M32" s="29">
        <f t="shared" si="30"/>
        <v>8.0000000000000002E-3</v>
      </c>
      <c r="N32" s="30">
        <f t="shared" si="30"/>
        <v>609.06249999970805</v>
      </c>
      <c r="O32" s="29">
        <f t="shared" si="31"/>
        <v>1.99999999999999E-2</v>
      </c>
      <c r="P32" s="29">
        <f t="shared" si="31"/>
        <v>1.19999999999999E-2</v>
      </c>
      <c r="Q32" s="30">
        <f t="shared" si="31"/>
        <v>2776.9583333332298</v>
      </c>
    </row>
    <row r="33" spans="2:17" x14ac:dyDescent="0.3">
      <c r="B33">
        <v>-10</v>
      </c>
      <c r="C33" s="21">
        <v>1.8999999999999899E-2</v>
      </c>
      <c r="D33" s="21">
        <v>9.0000000000000201E-3</v>
      </c>
      <c r="E33" s="8">
        <v>4769.3330555555403</v>
      </c>
      <c r="F33" s="21"/>
      <c r="K33" s="11">
        <f t="shared" si="30"/>
        <v>-10</v>
      </c>
      <c r="L33" s="29">
        <f t="shared" si="30"/>
        <v>2.0999999999999901E-2</v>
      </c>
      <c r="M33" s="29">
        <f t="shared" si="30"/>
        <v>6.0000000000000001E-3</v>
      </c>
      <c r="N33" s="30">
        <f t="shared" si="30"/>
        <v>2041.33333333326</v>
      </c>
      <c r="O33" s="29">
        <f t="shared" si="31"/>
        <v>2.1999999999999999E-2</v>
      </c>
      <c r="P33" s="29">
        <f t="shared" si="31"/>
        <v>6.9999999999999802E-3</v>
      </c>
      <c r="Q33" s="30">
        <f t="shared" si="31"/>
        <v>1953.2857142850301</v>
      </c>
    </row>
    <row r="34" spans="2:17" x14ac:dyDescent="0.3">
      <c r="B34">
        <v>4</v>
      </c>
      <c r="C34" s="21">
        <v>0.02</v>
      </c>
      <c r="D34" s="21">
        <v>1.2500000000000001E-2</v>
      </c>
      <c r="E34" s="8">
        <v>5529.7997999998597</v>
      </c>
      <c r="F34" s="21"/>
      <c r="G34" s="8"/>
      <c r="H34" s="8"/>
      <c r="I34" s="8"/>
      <c r="K34" s="11">
        <f t="shared" si="30"/>
        <v>4</v>
      </c>
      <c r="L34" s="29">
        <f t="shared" si="30"/>
        <v>0.02</v>
      </c>
      <c r="M34" s="29">
        <f t="shared" si="30"/>
        <v>0.01</v>
      </c>
      <c r="N34" s="30">
        <f t="shared" si="30"/>
        <v>1194.79999999966</v>
      </c>
      <c r="O34" s="29">
        <f t="shared" si="31"/>
        <v>0.02</v>
      </c>
      <c r="P34" s="29">
        <f t="shared" si="31"/>
        <v>0.01</v>
      </c>
      <c r="Q34" s="30">
        <f t="shared" si="31"/>
        <v>839.79999999937604</v>
      </c>
    </row>
    <row r="35" spans="2:17" x14ac:dyDescent="0.3">
      <c r="B35">
        <v>-20</v>
      </c>
      <c r="C35" s="21">
        <v>1.8499999999999999E-2</v>
      </c>
      <c r="D35" s="21">
        <v>7.4999999999999902E-3</v>
      </c>
      <c r="E35" s="8">
        <v>9463.0666666666602</v>
      </c>
      <c r="F35" s="21"/>
      <c r="G35" s="8"/>
      <c r="H35" s="8"/>
      <c r="I35" s="8"/>
      <c r="K35" s="11">
        <f t="shared" si="30"/>
        <v>-20</v>
      </c>
      <c r="L35" s="29">
        <f t="shared" si="30"/>
        <v>2.0500000000000001E-2</v>
      </c>
      <c r="M35" s="29">
        <f t="shared" si="30"/>
        <v>6.4999999999999902E-3</v>
      </c>
      <c r="N35" s="30">
        <f t="shared" si="30"/>
        <v>2922.8461538452598</v>
      </c>
      <c r="O35" s="29">
        <f t="shared" si="31"/>
        <v>2.2499999999999899E-2</v>
      </c>
      <c r="P35" s="29">
        <f t="shared" si="31"/>
        <v>7.5000000000000197E-3</v>
      </c>
      <c r="Q35" s="30">
        <f t="shared" si="31"/>
        <v>1979.8</v>
      </c>
    </row>
    <row r="36" spans="2:17" x14ac:dyDescent="0.3">
      <c r="B36">
        <v>4</v>
      </c>
      <c r="C36" s="21">
        <v>0.02</v>
      </c>
      <c r="D36" s="21">
        <v>1.24999999999999E-2</v>
      </c>
      <c r="E36" s="8">
        <v>865.840000000028</v>
      </c>
      <c r="F36" s="21"/>
      <c r="G36" s="8"/>
      <c r="H36" s="8"/>
      <c r="I36" s="8"/>
      <c r="K36" s="11">
        <f t="shared" si="30"/>
        <v>4</v>
      </c>
      <c r="L36" s="29">
        <f t="shared" si="30"/>
        <v>0.02</v>
      </c>
      <c r="M36" s="29">
        <f t="shared" si="30"/>
        <v>1.24999999999999E-2</v>
      </c>
      <c r="N36" s="30">
        <f t="shared" si="30"/>
        <v>2693.8400000001998</v>
      </c>
      <c r="O36" s="29">
        <f t="shared" si="31"/>
        <v>0.02</v>
      </c>
      <c r="P36" s="29">
        <f t="shared" si="31"/>
        <v>1.24999999999999E-2</v>
      </c>
      <c r="Q36" s="30">
        <f t="shared" si="31"/>
        <v>1691.7999999999299</v>
      </c>
    </row>
    <row r="37" spans="2:17" x14ac:dyDescent="0.3">
      <c r="F37" s="21"/>
      <c r="G37" s="8"/>
      <c r="H37" s="8"/>
      <c r="I37" s="8"/>
    </row>
    <row r="38" spans="2:17" x14ac:dyDescent="0.3">
      <c r="B38" t="s">
        <v>0</v>
      </c>
      <c r="C38" s="2">
        <f>C26-0.1</f>
        <v>0.60000000000000009</v>
      </c>
      <c r="F38" s="21"/>
      <c r="G38" s="8"/>
      <c r="H38" s="8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  <c r="F39" s="21"/>
    </row>
    <row r="40" spans="2:17" x14ac:dyDescent="0.3">
      <c r="B40">
        <v>-0.5</v>
      </c>
      <c r="C40" s="21">
        <v>2.0040080160321098E-2</v>
      </c>
      <c r="D40" s="21">
        <v>8.0160320641282604E-2</v>
      </c>
      <c r="E40" s="8">
        <v>5249.1494124999799</v>
      </c>
      <c r="F40" s="21"/>
      <c r="G40" s="21"/>
      <c r="H40" s="21"/>
      <c r="I40" s="8"/>
    </row>
    <row r="41" spans="2:17" x14ac:dyDescent="0.3">
      <c r="B41">
        <v>-2.5</v>
      </c>
      <c r="C41" s="21">
        <v>1.99999999999999E-2</v>
      </c>
      <c r="D41" s="21">
        <v>1.2000000000000101E-2</v>
      </c>
      <c r="E41" s="8">
        <v>1320.7083333333201</v>
      </c>
      <c r="F41" s="21"/>
      <c r="G41" s="8"/>
      <c r="H41" s="8"/>
      <c r="I41" s="8"/>
    </row>
    <row r="42" spans="2:17" x14ac:dyDescent="0.3">
      <c r="B42">
        <v>1.25</v>
      </c>
      <c r="C42" s="21">
        <v>2.3999999999999799E-2</v>
      </c>
      <c r="D42" s="21">
        <v>8.0000000000001806E-3</v>
      </c>
      <c r="E42" s="8">
        <v>205.93718749978001</v>
      </c>
      <c r="F42" s="21"/>
      <c r="G42" s="8"/>
      <c r="H42" s="8"/>
      <c r="I42" s="8"/>
    </row>
    <row r="43" spans="2:17" x14ac:dyDescent="0.3">
      <c r="B43">
        <v>-5</v>
      </c>
      <c r="C43" s="21">
        <v>1.99999999999999E-2</v>
      </c>
      <c r="D43" s="21">
        <v>8.0000000000000002E-3</v>
      </c>
      <c r="E43" s="8">
        <v>1496.7500000002401</v>
      </c>
      <c r="F43" s="21"/>
    </row>
    <row r="44" spans="2:17" x14ac:dyDescent="0.3">
      <c r="B44">
        <v>2.5</v>
      </c>
      <c r="C44" s="21">
        <v>1.6E-2</v>
      </c>
      <c r="D44" s="21">
        <v>1.2000000000000101E-2</v>
      </c>
      <c r="E44" s="8">
        <v>539.41666666680999</v>
      </c>
      <c r="F44" s="21"/>
      <c r="G44" s="8"/>
      <c r="H44" s="8"/>
      <c r="I44" s="8"/>
    </row>
    <row r="45" spans="2:17" x14ac:dyDescent="0.3">
      <c r="B45">
        <v>-10</v>
      </c>
      <c r="C45" s="21">
        <v>0.02</v>
      </c>
      <c r="D45" s="21">
        <v>6.9999999999999802E-3</v>
      </c>
      <c r="E45" s="8">
        <v>3367.64285714266</v>
      </c>
      <c r="F45" s="21"/>
      <c r="G45" s="8"/>
      <c r="H45" s="8"/>
      <c r="I45" s="8"/>
    </row>
    <row r="46" spans="2:17" x14ac:dyDescent="0.3">
      <c r="B46">
        <v>4</v>
      </c>
      <c r="C46" s="21">
        <v>0.02</v>
      </c>
      <c r="D46" s="21">
        <v>0.01</v>
      </c>
      <c r="E46" s="8">
        <v>1217.30024999996</v>
      </c>
      <c r="F46" s="21"/>
      <c r="G46" s="8"/>
      <c r="H46" s="8"/>
      <c r="I46" s="8"/>
    </row>
    <row r="47" spans="2:17" x14ac:dyDescent="0.3">
      <c r="B47">
        <v>-20</v>
      </c>
      <c r="C47" s="21">
        <v>1.8999999999999899E-2</v>
      </c>
      <c r="D47" s="21">
        <v>6.0000000000000001E-3</v>
      </c>
      <c r="E47" s="8">
        <v>3166.4166666663</v>
      </c>
      <c r="F47" s="21"/>
      <c r="G47" s="8"/>
      <c r="H47" s="8"/>
      <c r="I47" s="8"/>
    </row>
    <row r="48" spans="2:17" x14ac:dyDescent="0.3">
      <c r="B48">
        <v>4</v>
      </c>
      <c r="C48" s="21">
        <v>0.02</v>
      </c>
      <c r="D48" s="21">
        <v>1.2500000000000001E-2</v>
      </c>
      <c r="E48" s="8">
        <v>1483.79979999997</v>
      </c>
      <c r="F48" s="21"/>
      <c r="G48" s="8"/>
      <c r="H48" s="8"/>
      <c r="I48" s="8"/>
    </row>
    <row r="49" spans="2:9" x14ac:dyDescent="0.3">
      <c r="F49" s="21"/>
      <c r="G49" s="8"/>
      <c r="H49" s="8"/>
      <c r="I49" s="8"/>
    </row>
    <row r="50" spans="2:9" x14ac:dyDescent="0.3">
      <c r="B50" t="s">
        <v>0</v>
      </c>
      <c r="C50" s="2">
        <f>C38-0.1</f>
        <v>0.50000000000000011</v>
      </c>
      <c r="F50" s="21"/>
      <c r="G50" s="8"/>
      <c r="H50" s="8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</row>
    <row r="52" spans="2:9" x14ac:dyDescent="0.3">
      <c r="B52">
        <v>-0.5</v>
      </c>
      <c r="C52" s="21">
        <v>2.00400801603202E-2</v>
      </c>
      <c r="D52" s="21">
        <v>2.0040080160321098E-2</v>
      </c>
      <c r="E52" s="8">
        <v>624.92265000013299</v>
      </c>
      <c r="F52" s="21"/>
      <c r="G52" s="21"/>
      <c r="H52" s="21"/>
      <c r="I52" s="8"/>
    </row>
    <row r="53" spans="2:9" x14ac:dyDescent="0.3">
      <c r="B53">
        <v>-2.5</v>
      </c>
      <c r="C53" s="21">
        <v>2.0000000000000101E-2</v>
      </c>
      <c r="D53" s="21">
        <v>8.0000000000000002E-3</v>
      </c>
      <c r="E53" s="8">
        <v>671.68750000018804</v>
      </c>
      <c r="F53" s="21"/>
    </row>
    <row r="54" spans="2:9" x14ac:dyDescent="0.3">
      <c r="B54">
        <v>1.25</v>
      </c>
      <c r="C54" s="21">
        <v>1.6E-2</v>
      </c>
      <c r="D54" s="21">
        <v>1.6E-2</v>
      </c>
      <c r="E54" s="8">
        <v>671.78124999986596</v>
      </c>
      <c r="F54" s="21"/>
      <c r="G54" s="8"/>
      <c r="H54" s="8"/>
      <c r="I54" s="8"/>
    </row>
    <row r="55" spans="2:9" x14ac:dyDescent="0.3">
      <c r="B55">
        <v>-5</v>
      </c>
      <c r="C55" s="21">
        <v>0.02</v>
      </c>
      <c r="D55" s="21">
        <v>8.0000000000000002E-3</v>
      </c>
      <c r="E55" s="8">
        <v>2459.18750000009</v>
      </c>
      <c r="F55" s="21"/>
      <c r="G55" s="8"/>
      <c r="H55" s="8"/>
      <c r="I55" s="8"/>
    </row>
    <row r="56" spans="2:9" x14ac:dyDescent="0.3">
      <c r="B56">
        <v>2.5</v>
      </c>
      <c r="C56" s="21">
        <v>1.99999999999999E-2</v>
      </c>
      <c r="D56" s="21">
        <v>1.19999999999999E-2</v>
      </c>
      <c r="E56" s="8">
        <v>1929.0000000001</v>
      </c>
      <c r="F56" s="21"/>
      <c r="G56" s="8"/>
      <c r="H56" s="8"/>
      <c r="I56" s="8"/>
    </row>
    <row r="57" spans="2:9" x14ac:dyDescent="0.3">
      <c r="B57">
        <v>-10</v>
      </c>
      <c r="C57" s="21">
        <v>1.99999999999999E-2</v>
      </c>
      <c r="D57" s="21">
        <v>6.0000000000000001E-3</v>
      </c>
      <c r="E57" s="8">
        <v>1878.8333333334999</v>
      </c>
      <c r="F57" s="21"/>
      <c r="G57" s="8"/>
      <c r="H57" s="8"/>
      <c r="I57" s="8"/>
    </row>
    <row r="58" spans="2:9" x14ac:dyDescent="0.3">
      <c r="B58">
        <v>4</v>
      </c>
      <c r="C58" s="21">
        <v>1.7499999999999901E-2</v>
      </c>
      <c r="D58" s="21">
        <v>1.24999999999999E-2</v>
      </c>
      <c r="E58" s="8">
        <v>4377.91999999988</v>
      </c>
      <c r="F58" s="21"/>
      <c r="G58" s="8"/>
      <c r="H58" s="8"/>
      <c r="I58" s="8"/>
    </row>
    <row r="59" spans="2:9" x14ac:dyDescent="0.3">
      <c r="B59">
        <v>-20</v>
      </c>
      <c r="C59" s="21">
        <v>1.95E-2</v>
      </c>
      <c r="D59" s="21">
        <v>6.0000000000000001E-3</v>
      </c>
      <c r="E59" s="8">
        <v>2383.1666666665001</v>
      </c>
      <c r="F59" s="21"/>
      <c r="G59" s="8"/>
      <c r="H59" s="8"/>
      <c r="I59" s="8"/>
    </row>
    <row r="60" spans="2:9" x14ac:dyDescent="0.3">
      <c r="B60">
        <v>4</v>
      </c>
      <c r="C60" s="21">
        <v>1.7500000000000002E-2</v>
      </c>
      <c r="D60" s="21">
        <v>1.24999999999999E-2</v>
      </c>
      <c r="E60" s="8">
        <v>761.83999999979505</v>
      </c>
      <c r="F60" s="21"/>
      <c r="G60" s="8"/>
      <c r="H60" s="8"/>
      <c r="I60" s="8"/>
    </row>
    <row r="61" spans="2:9" x14ac:dyDescent="0.3">
      <c r="F61" s="21"/>
      <c r="G61" s="8"/>
      <c r="H61" s="8"/>
      <c r="I61" s="8"/>
    </row>
    <row r="62" spans="2:9" x14ac:dyDescent="0.3">
      <c r="B62" t="s">
        <v>0</v>
      </c>
      <c r="C62" s="2">
        <f>C50-0.1</f>
        <v>0.40000000000000013</v>
      </c>
      <c r="F62" s="2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</row>
    <row r="64" spans="2:9" x14ac:dyDescent="0.3">
      <c r="B64">
        <v>-0.5</v>
      </c>
      <c r="C64" s="21">
        <v>2.0040080160321098E-2</v>
      </c>
      <c r="D64" s="21">
        <v>4.0080160320641302E-2</v>
      </c>
      <c r="E64" s="8">
        <v>711.64884999993399</v>
      </c>
      <c r="F64" s="21"/>
      <c r="G64" s="21"/>
      <c r="H64" s="21"/>
      <c r="I64" s="8"/>
    </row>
    <row r="65" spans="2:9" x14ac:dyDescent="0.3">
      <c r="B65">
        <v>-2.5</v>
      </c>
      <c r="C65" s="21">
        <v>2.0000000000000101E-2</v>
      </c>
      <c r="D65" s="21">
        <v>8.0000000000000002E-3</v>
      </c>
      <c r="E65" s="8">
        <v>459.12499999985698</v>
      </c>
      <c r="F65" s="21"/>
      <c r="G65" s="8"/>
      <c r="H65" s="8"/>
      <c r="I65" s="8"/>
    </row>
    <row r="66" spans="2:9" x14ac:dyDescent="0.3">
      <c r="B66">
        <v>1.25</v>
      </c>
      <c r="C66" s="21">
        <v>1.6E-2</v>
      </c>
      <c r="D66" s="21">
        <v>1.6E-2</v>
      </c>
      <c r="E66" s="8">
        <v>1835.78125000008</v>
      </c>
      <c r="F66" s="21"/>
      <c r="G66" s="8"/>
      <c r="H66" s="8"/>
      <c r="I66" s="8"/>
    </row>
    <row r="67" spans="2:9" x14ac:dyDescent="0.3">
      <c r="B67">
        <v>-5</v>
      </c>
      <c r="C67" s="21">
        <v>0.02</v>
      </c>
      <c r="D67" s="21">
        <v>8.0000000000000002E-3</v>
      </c>
      <c r="E67" s="8">
        <v>1696.5624999997899</v>
      </c>
      <c r="F67" s="21"/>
      <c r="G67" s="8"/>
      <c r="H67" s="8"/>
      <c r="I67" s="8"/>
    </row>
    <row r="68" spans="2:9" x14ac:dyDescent="0.3">
      <c r="B68">
        <v>2.5</v>
      </c>
      <c r="C68" s="21">
        <v>2.0000000000000101E-2</v>
      </c>
      <c r="D68" s="21">
        <v>8.0000000000000002E-3</v>
      </c>
      <c r="E68" s="8">
        <v>415.37500000003899</v>
      </c>
      <c r="F68" s="21"/>
      <c r="G68" s="8"/>
      <c r="H68" s="8"/>
      <c r="I68" s="8"/>
    </row>
    <row r="69" spans="2:9" x14ac:dyDescent="0.3">
      <c r="B69">
        <v>-10</v>
      </c>
      <c r="C69" s="21">
        <v>1.99999999999999E-2</v>
      </c>
      <c r="D69" s="21">
        <v>6.0000000000000001E-3</v>
      </c>
      <c r="E69" s="8">
        <v>1653.75000000009</v>
      </c>
      <c r="F69" s="21"/>
      <c r="G69" s="8"/>
      <c r="H69" s="8"/>
      <c r="I69" s="8"/>
    </row>
    <row r="70" spans="2:9" x14ac:dyDescent="0.3">
      <c r="B70">
        <v>4</v>
      </c>
      <c r="C70" s="21">
        <v>0.02</v>
      </c>
      <c r="D70" s="21">
        <v>0.01</v>
      </c>
      <c r="E70" s="8">
        <v>764.84999999993204</v>
      </c>
      <c r="F70" s="21"/>
      <c r="G70" s="8"/>
      <c r="H70" s="8"/>
      <c r="I70" s="8"/>
    </row>
    <row r="71" spans="2:9" x14ac:dyDescent="0.3">
      <c r="B71">
        <v>-20</v>
      </c>
      <c r="C71" s="21">
        <v>1.95E-2</v>
      </c>
      <c r="D71" s="21">
        <v>6.4999999999999902E-3</v>
      </c>
      <c r="E71" s="8">
        <v>5257.3076923077797</v>
      </c>
      <c r="F71" s="21"/>
      <c r="G71" s="8"/>
      <c r="H71" s="8"/>
      <c r="I71" s="8"/>
    </row>
    <row r="72" spans="2:9" x14ac:dyDescent="0.3">
      <c r="B72">
        <v>4</v>
      </c>
      <c r="C72" s="21">
        <v>1.7499999999999901E-2</v>
      </c>
      <c r="D72" s="21">
        <v>1.2500000000000001E-2</v>
      </c>
      <c r="E72" s="8">
        <v>1041.7999999999199</v>
      </c>
      <c r="F72" s="21"/>
    </row>
    <row r="73" spans="2:9" x14ac:dyDescent="0.3">
      <c r="F73" s="21"/>
      <c r="G73" s="8"/>
      <c r="H73" s="8"/>
      <c r="I73" s="8"/>
    </row>
    <row r="74" spans="2:9" x14ac:dyDescent="0.3">
      <c r="B74" t="s">
        <v>0</v>
      </c>
      <c r="C74" s="2">
        <f>C62-0.1</f>
        <v>0.30000000000000016</v>
      </c>
      <c r="F74" s="21"/>
      <c r="G74" s="8"/>
      <c r="H74" s="8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</row>
    <row r="76" spans="2:9" x14ac:dyDescent="0.3">
      <c r="B76">
        <v>-0.5</v>
      </c>
      <c r="C76" s="21">
        <v>2.00400801603202E-2</v>
      </c>
      <c r="D76" s="21">
        <v>4.0080160320641302E-2</v>
      </c>
      <c r="E76" s="8">
        <v>1304.21135000002</v>
      </c>
      <c r="F76" s="21"/>
      <c r="G76" s="21"/>
      <c r="H76" s="21"/>
      <c r="I76" s="8"/>
    </row>
    <row r="77" spans="2:9" x14ac:dyDescent="0.3">
      <c r="B77">
        <v>-2.5</v>
      </c>
      <c r="C77" s="21">
        <v>1.99999999999999E-2</v>
      </c>
      <c r="D77" s="21">
        <v>8.0000000000000002E-3</v>
      </c>
      <c r="E77" s="8">
        <v>365.43749999964302</v>
      </c>
      <c r="F77" s="21"/>
      <c r="G77" s="8"/>
      <c r="H77" s="8"/>
      <c r="I77" s="8"/>
    </row>
    <row r="78" spans="2:9" x14ac:dyDescent="0.3">
      <c r="B78">
        <v>1.25</v>
      </c>
      <c r="C78" s="21">
        <v>1.6E-2</v>
      </c>
      <c r="D78" s="21">
        <v>7.9999999999998302E-3</v>
      </c>
      <c r="E78" s="8">
        <v>87.187499999346997</v>
      </c>
      <c r="F78" s="21"/>
      <c r="G78" s="8"/>
      <c r="H78" s="8"/>
      <c r="I78" s="8"/>
    </row>
    <row r="79" spans="2:9" x14ac:dyDescent="0.3">
      <c r="B79">
        <v>-5</v>
      </c>
      <c r="C79" s="21">
        <v>1.99999999999999E-2</v>
      </c>
      <c r="D79" s="21">
        <v>8.0000000000000002E-3</v>
      </c>
      <c r="E79" s="8">
        <v>1793.4999999997599</v>
      </c>
      <c r="F79" s="21"/>
      <c r="G79" s="8"/>
      <c r="H79" s="8"/>
      <c r="I79" s="8"/>
    </row>
    <row r="80" spans="2:9" x14ac:dyDescent="0.3">
      <c r="B80">
        <v>2.5</v>
      </c>
      <c r="C80" s="21">
        <v>1.99999999999999E-2</v>
      </c>
      <c r="D80" s="21">
        <v>8.0000000000000002E-3</v>
      </c>
      <c r="E80" s="8">
        <v>609.06249999970805</v>
      </c>
      <c r="F80" s="21"/>
      <c r="G80" s="8"/>
      <c r="H80" s="8"/>
      <c r="I80" s="8"/>
    </row>
    <row r="81" spans="2:9" x14ac:dyDescent="0.3">
      <c r="B81">
        <v>-10</v>
      </c>
      <c r="C81" s="21">
        <v>2.0999999999999901E-2</v>
      </c>
      <c r="D81" s="21">
        <v>6.0000000000000001E-3</v>
      </c>
      <c r="E81" s="8">
        <v>2041.33333333326</v>
      </c>
      <c r="F81" s="1"/>
      <c r="G81" s="8"/>
      <c r="H81" s="8"/>
      <c r="I81" s="8"/>
    </row>
    <row r="82" spans="2:9" x14ac:dyDescent="0.3">
      <c r="B82">
        <v>4</v>
      </c>
      <c r="C82" s="21">
        <v>0.02</v>
      </c>
      <c r="D82" s="21">
        <v>0.01</v>
      </c>
      <c r="E82" s="8">
        <v>1194.79999999966</v>
      </c>
      <c r="F82" s="1"/>
      <c r="G82" s="1"/>
      <c r="H82" s="1"/>
    </row>
    <row r="83" spans="2:9" x14ac:dyDescent="0.3">
      <c r="B83">
        <v>-20</v>
      </c>
      <c r="C83" s="21">
        <v>2.0500000000000001E-2</v>
      </c>
      <c r="D83" s="21">
        <v>6.4999999999999902E-3</v>
      </c>
      <c r="E83" s="8">
        <v>2922.8461538452598</v>
      </c>
      <c r="F83" s="1"/>
      <c r="G83" s="1"/>
      <c r="H83" s="1"/>
    </row>
    <row r="84" spans="2:9" x14ac:dyDescent="0.3">
      <c r="B84">
        <v>4</v>
      </c>
      <c r="C84" s="21">
        <v>0.02</v>
      </c>
      <c r="D84" s="21">
        <v>1.24999999999999E-2</v>
      </c>
      <c r="E84" s="8">
        <v>2693.8400000001998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2.0040080160321098E-2</v>
      </c>
      <c r="D88" s="21">
        <v>4.0080160320641302E-2</v>
      </c>
      <c r="E88" s="8">
        <v>1740.83635000002</v>
      </c>
      <c r="G88" s="21"/>
      <c r="H88" s="21"/>
      <c r="I88" s="8"/>
    </row>
    <row r="89" spans="2:9" x14ac:dyDescent="0.3">
      <c r="B89">
        <v>-2.5</v>
      </c>
      <c r="C89" s="21">
        <v>2.4E-2</v>
      </c>
      <c r="D89" s="21">
        <v>8.0000000000000002E-3</v>
      </c>
      <c r="E89" s="8">
        <v>1315.3750000001201</v>
      </c>
      <c r="F89" s="1"/>
      <c r="G89" s="1"/>
      <c r="H89" s="1"/>
    </row>
    <row r="90" spans="2:9" x14ac:dyDescent="0.3">
      <c r="B90">
        <v>1.25</v>
      </c>
      <c r="C90" s="21">
        <v>1.6E-2</v>
      </c>
      <c r="D90" s="21">
        <v>1.5999999999999601E-2</v>
      </c>
      <c r="E90" s="8">
        <v>688.93750000008004</v>
      </c>
      <c r="F90" s="1"/>
      <c r="G90" s="1"/>
      <c r="H90" s="1"/>
    </row>
    <row r="91" spans="2:9" x14ac:dyDescent="0.3">
      <c r="B91">
        <v>-5</v>
      </c>
      <c r="C91" s="21">
        <v>2.1999999999999999E-2</v>
      </c>
      <c r="D91" s="21">
        <v>5.9999999999999602E-3</v>
      </c>
      <c r="E91" s="8">
        <v>807.99999999969396</v>
      </c>
      <c r="F91" s="1"/>
      <c r="G91" s="1"/>
      <c r="H91" s="1"/>
    </row>
    <row r="92" spans="2:9" x14ac:dyDescent="0.3">
      <c r="B92">
        <v>2.5</v>
      </c>
      <c r="C92" s="21">
        <v>1.99999999999999E-2</v>
      </c>
      <c r="D92" s="21">
        <v>1.19999999999999E-2</v>
      </c>
      <c r="E92" s="8">
        <v>2776.9583333332298</v>
      </c>
      <c r="F92" s="1"/>
      <c r="G92" s="1"/>
      <c r="H92" s="1"/>
    </row>
    <row r="93" spans="2:9" x14ac:dyDescent="0.3">
      <c r="B93">
        <v>-10</v>
      </c>
      <c r="C93" s="21">
        <v>2.1999999999999999E-2</v>
      </c>
      <c r="D93" s="21">
        <v>6.9999999999999802E-3</v>
      </c>
      <c r="E93" s="8">
        <v>1953.2857142850301</v>
      </c>
      <c r="F93" s="1"/>
      <c r="G93" s="1"/>
      <c r="H93" s="1"/>
    </row>
    <row r="94" spans="2:9" x14ac:dyDescent="0.3">
      <c r="B94">
        <v>4</v>
      </c>
      <c r="C94" s="21">
        <v>0.02</v>
      </c>
      <c r="D94" s="21">
        <v>0.01</v>
      </c>
      <c r="E94" s="8">
        <v>839.79999999937604</v>
      </c>
      <c r="F94" s="1"/>
      <c r="G94" s="1"/>
      <c r="H94" s="1"/>
    </row>
    <row r="95" spans="2:9" x14ac:dyDescent="0.3">
      <c r="B95">
        <v>-20</v>
      </c>
      <c r="C95" s="21">
        <v>2.2499999999999899E-2</v>
      </c>
      <c r="D95" s="21">
        <v>7.5000000000000197E-3</v>
      </c>
      <c r="E95" s="8">
        <v>1979.8</v>
      </c>
      <c r="F95" s="1"/>
      <c r="G95" s="1"/>
      <c r="H95" s="1"/>
    </row>
    <row r="96" spans="2:9" x14ac:dyDescent="0.3">
      <c r="B96">
        <v>4</v>
      </c>
      <c r="C96" s="21">
        <v>0.02</v>
      </c>
      <c r="D96" s="21">
        <v>1.24999999999999E-2</v>
      </c>
      <c r="E96" s="8">
        <v>1691.7999999999299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AF2:AH2"/>
    <mergeCell ref="Z14:AB14"/>
    <mergeCell ref="AC14:AE14"/>
    <mergeCell ref="AF14:AH14"/>
    <mergeCell ref="L26:N26"/>
    <mergeCell ref="O26:Q26"/>
    <mergeCell ref="Z26:AB26"/>
    <mergeCell ref="AC26:AE26"/>
    <mergeCell ref="Z2:AB2"/>
    <mergeCell ref="AC2:AE2"/>
    <mergeCell ref="L2:N2"/>
    <mergeCell ref="O2:Q2"/>
    <mergeCell ref="R2:T2"/>
    <mergeCell ref="L14:N14"/>
    <mergeCell ref="O14:Q14"/>
    <mergeCell ref="R14:T1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C152-2FA3-4EE3-9E9C-4502F7226515}">
  <dimension ref="B2:BR106"/>
  <sheetViews>
    <sheetView tabSelected="1" zoomScale="85" zoomScaleNormal="85" workbookViewId="0">
      <selection activeCell="N27" sqref="N27"/>
    </sheetView>
  </sheetViews>
  <sheetFormatPr defaultRowHeight="14.4" x14ac:dyDescent="0.3"/>
  <sheetData>
    <row r="2" spans="2:70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>
        <f>C14</f>
        <v>0.8</v>
      </c>
      <c r="O2" s="37"/>
      <c r="P2" s="37">
        <f>C26</f>
        <v>0.70000000000000007</v>
      </c>
      <c r="Q2" s="37"/>
      <c r="S2" s="1"/>
      <c r="T2" s="1"/>
      <c r="U2" s="1"/>
      <c r="V2" s="24"/>
      <c r="W2" s="38"/>
      <c r="X2" s="38"/>
      <c r="Y2" s="38"/>
      <c r="Z2" s="38"/>
      <c r="AA2" s="38"/>
      <c r="AB2" s="38"/>
      <c r="AC2" s="38"/>
      <c r="AD2" s="38"/>
      <c r="AE2" s="38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2:70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18</v>
      </c>
      <c r="M3" s="20" t="s">
        <v>19</v>
      </c>
      <c r="N3" s="20" t="s">
        <v>18</v>
      </c>
      <c r="O3" s="20" t="s">
        <v>20</v>
      </c>
      <c r="P3" s="20" t="s">
        <v>18</v>
      </c>
      <c r="Q3" s="20" t="s">
        <v>20</v>
      </c>
      <c r="S3" s="1"/>
      <c r="T3" s="1"/>
      <c r="U3" s="1"/>
      <c r="V3" s="25"/>
      <c r="W3" s="25"/>
      <c r="X3" s="25"/>
      <c r="Y3" s="25"/>
      <c r="Z3" s="25"/>
      <c r="AA3" s="25"/>
      <c r="AB3" s="25"/>
      <c r="AC3" s="25"/>
      <c r="AD3" s="25"/>
      <c r="AE3" s="25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2:70" x14ac:dyDescent="0.3">
      <c r="B4">
        <v>-0.5</v>
      </c>
      <c r="C4" s="21">
        <v>1.9540297174958102E-2</v>
      </c>
      <c r="D4" s="21">
        <v>4.0459702825042299E-2</v>
      </c>
      <c r="E4" s="8">
        <v>606.10927757041395</v>
      </c>
      <c r="G4" s="1"/>
      <c r="H4" s="1"/>
      <c r="I4" s="1"/>
      <c r="K4" s="28">
        <v>-0.5</v>
      </c>
      <c r="L4" s="29">
        <f>D4</f>
        <v>4.0459702825042299E-2</v>
      </c>
      <c r="M4" s="30">
        <f>E4</f>
        <v>606.10927757041395</v>
      </c>
      <c r="N4" s="29">
        <f>D16</f>
        <v>4.0579943306004299E-2</v>
      </c>
      <c r="O4" s="30">
        <f>E16</f>
        <v>1737.8905502207799</v>
      </c>
      <c r="P4" s="29">
        <f>D28</f>
        <v>6.0780987965604202E-2</v>
      </c>
      <c r="Q4" s="30">
        <f>E28</f>
        <v>1160.28880675497</v>
      </c>
      <c r="S4" s="1"/>
      <c r="T4" s="1"/>
      <c r="U4" s="1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2:70" ht="13.8" customHeight="1" x14ac:dyDescent="0.3">
      <c r="B5">
        <v>-2.5</v>
      </c>
      <c r="C5" s="21">
        <f>$C$4</f>
        <v>1.9540297174958102E-2</v>
      </c>
      <c r="D5" s="21">
        <v>1.2459702825041901E-2</v>
      </c>
      <c r="E5" s="8">
        <v>515.54199086431697</v>
      </c>
      <c r="F5" s="21"/>
      <c r="G5" s="1"/>
      <c r="H5" s="1"/>
      <c r="I5" s="1"/>
      <c r="K5" s="11">
        <f t="shared" ref="K5:K12" si="0">B5</f>
        <v>-2.5</v>
      </c>
      <c r="L5" s="29">
        <f>D5</f>
        <v>1.2459702825041901E-2</v>
      </c>
      <c r="M5" s="30">
        <f>E5</f>
        <v>515.54199086431697</v>
      </c>
      <c r="N5" s="29">
        <f>D17</f>
        <v>1.2459702825041901E-2</v>
      </c>
      <c r="O5" s="30">
        <f>E17</f>
        <v>1869.90816130645</v>
      </c>
      <c r="P5" s="29">
        <f>D29</f>
        <v>1.2459702825041901E-2</v>
      </c>
      <c r="Q5" s="30">
        <f>E29</f>
        <v>1671.22786092045</v>
      </c>
      <c r="S5" s="1"/>
      <c r="T5" s="1"/>
      <c r="U5" s="1"/>
      <c r="V5" s="3"/>
      <c r="W5" s="26"/>
      <c r="X5" s="26"/>
      <c r="Y5" s="27"/>
      <c r="Z5" s="26"/>
      <c r="AA5" s="26"/>
      <c r="AB5" s="27"/>
      <c r="AC5" s="26"/>
      <c r="AD5" s="26"/>
      <c r="AE5" s="27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2:70" x14ac:dyDescent="0.3">
      <c r="B6">
        <v>1.25</v>
      </c>
      <c r="C6" s="21">
        <f t="shared" ref="C6:C12" si="1">$C$4</f>
        <v>1.9540297174958102E-2</v>
      </c>
      <c r="D6" s="21">
        <v>1.2459702825041901E-2</v>
      </c>
      <c r="E6" s="8">
        <v>720.16163836313297</v>
      </c>
      <c r="F6" s="21"/>
      <c r="G6" s="1"/>
      <c r="H6" s="1"/>
      <c r="I6" s="1"/>
      <c r="K6" s="11">
        <f t="shared" si="0"/>
        <v>1.25</v>
      </c>
      <c r="L6" s="29">
        <f>D6</f>
        <v>1.2459702825041901E-2</v>
      </c>
      <c r="M6" s="30">
        <f>E6</f>
        <v>720.16163836313297</v>
      </c>
      <c r="N6" s="29">
        <f>D18</f>
        <v>1.2459702825041901E-2</v>
      </c>
      <c r="O6" s="30">
        <f>E18</f>
        <v>605.79293952584896</v>
      </c>
      <c r="P6" s="29">
        <f>D30</f>
        <v>1.2459702825041901E-2</v>
      </c>
      <c r="Q6" s="30">
        <f>E30</f>
        <v>981.00253044829901</v>
      </c>
      <c r="S6" s="1"/>
      <c r="T6" s="1"/>
      <c r="U6" s="1"/>
      <c r="V6" s="3"/>
      <c r="W6" s="26"/>
      <c r="X6" s="26"/>
      <c r="Y6" s="27"/>
      <c r="Z6" s="26"/>
      <c r="AA6" s="26"/>
      <c r="AB6" s="27"/>
      <c r="AC6" s="26"/>
      <c r="AD6" s="26"/>
      <c r="AE6" s="2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2:70" x14ac:dyDescent="0.3">
      <c r="B7">
        <v>-5</v>
      </c>
      <c r="C7" s="21">
        <f t="shared" si="1"/>
        <v>1.9540297174958102E-2</v>
      </c>
      <c r="D7" s="21">
        <v>1.0459702825041901E-2</v>
      </c>
      <c r="E7" s="8">
        <v>1367.0560473062501</v>
      </c>
      <c r="F7" s="21"/>
      <c r="G7" s="1"/>
      <c r="H7" s="1"/>
      <c r="I7" s="1"/>
      <c r="K7" s="11">
        <f t="shared" si="0"/>
        <v>-5</v>
      </c>
      <c r="L7" s="29">
        <f>D7</f>
        <v>1.0459702825041901E-2</v>
      </c>
      <c r="M7" s="30">
        <f>E7</f>
        <v>1367.0560473062501</v>
      </c>
      <c r="N7" s="29">
        <f>D19</f>
        <v>1.04597028250418E-2</v>
      </c>
      <c r="O7" s="30">
        <f>E19</f>
        <v>1020.44008118904</v>
      </c>
      <c r="P7" s="29">
        <f>D31</f>
        <v>8.4597028250419093E-3</v>
      </c>
      <c r="Q7" s="30">
        <f>E31</f>
        <v>1323.6871591813799</v>
      </c>
      <c r="V7" s="3"/>
      <c r="W7" s="26"/>
      <c r="X7" s="26"/>
      <c r="Y7" s="27"/>
      <c r="Z7" s="26"/>
      <c r="AA7" s="26"/>
      <c r="AB7" s="27"/>
      <c r="AC7" s="26"/>
      <c r="AD7" s="26"/>
      <c r="AE7" s="27"/>
    </row>
    <row r="8" spans="2:70" x14ac:dyDescent="0.3">
      <c r="B8">
        <v>2.5</v>
      </c>
      <c r="C8" s="21">
        <f t="shared" si="1"/>
        <v>1.9540297174958102E-2</v>
      </c>
      <c r="D8" s="21">
        <v>1.2459702825041901E-2</v>
      </c>
      <c r="E8" s="8">
        <v>1438.5176558124999</v>
      </c>
      <c r="F8" s="21"/>
      <c r="G8" s="1"/>
      <c r="H8" s="1"/>
      <c r="I8" s="1"/>
      <c r="K8" s="11">
        <f t="shared" si="0"/>
        <v>2.5</v>
      </c>
      <c r="L8" s="29">
        <f>D8</f>
        <v>1.2459702825041901E-2</v>
      </c>
      <c r="M8" s="30">
        <f>E8</f>
        <v>1438.5176558124999</v>
      </c>
      <c r="N8" s="29">
        <f>D20</f>
        <v>1.2459702825041901E-2</v>
      </c>
      <c r="O8" s="30">
        <f>E20</f>
        <v>1340.1603741655899</v>
      </c>
      <c r="P8" s="29">
        <f>D32</f>
        <v>1.2459702825041901E-2</v>
      </c>
      <c r="Q8" s="30">
        <f>E32</f>
        <v>2297.28593064605</v>
      </c>
      <c r="V8" s="3"/>
      <c r="W8" s="26"/>
      <c r="X8" s="26"/>
      <c r="Y8" s="27"/>
      <c r="Z8" s="26"/>
      <c r="AA8" s="26"/>
      <c r="AB8" s="27"/>
      <c r="AC8" s="26"/>
      <c r="AD8" s="26"/>
      <c r="AE8" s="27"/>
    </row>
    <row r="9" spans="2:70" x14ac:dyDescent="0.3">
      <c r="B9">
        <v>-10</v>
      </c>
      <c r="C9" s="21">
        <f t="shared" si="1"/>
        <v>1.9540297174958102E-2</v>
      </c>
      <c r="D9" s="21">
        <v>9.4597028250419397E-3</v>
      </c>
      <c r="E9" s="8">
        <v>4067.0410806302798</v>
      </c>
      <c r="F9" s="21"/>
      <c r="G9" s="1"/>
      <c r="H9" s="1"/>
      <c r="I9" s="1"/>
      <c r="K9" s="11">
        <f t="shared" si="0"/>
        <v>-10</v>
      </c>
      <c r="L9" s="29">
        <f>D9</f>
        <v>9.4597028250419397E-3</v>
      </c>
      <c r="M9" s="30">
        <f>E9</f>
        <v>4067.0410806302798</v>
      </c>
      <c r="N9" s="29">
        <f>D21</f>
        <v>8.4597028250419093E-3</v>
      </c>
      <c r="O9" s="30">
        <f>E21</f>
        <v>1837.9487224980501</v>
      </c>
      <c r="P9" s="29">
        <f>D33</f>
        <v>8.4597028250419093E-3</v>
      </c>
      <c r="Q9" s="30">
        <f>E33</f>
        <v>5073.9368022407198</v>
      </c>
      <c r="V9" s="3"/>
      <c r="W9" s="26"/>
      <c r="X9" s="26"/>
      <c r="Y9" s="27"/>
      <c r="Z9" s="26"/>
      <c r="AA9" s="26"/>
      <c r="AB9" s="27"/>
      <c r="AC9" s="26"/>
      <c r="AD9" s="26"/>
      <c r="AE9" s="27"/>
    </row>
    <row r="10" spans="2:70" x14ac:dyDescent="0.3">
      <c r="B10">
        <v>4</v>
      </c>
      <c r="C10" s="21">
        <f t="shared" si="1"/>
        <v>1.9540297174958102E-2</v>
      </c>
      <c r="D10" s="21">
        <v>1.2959702825041801E-2</v>
      </c>
      <c r="E10" s="8">
        <v>2808.51347375571</v>
      </c>
      <c r="F10" s="21"/>
      <c r="G10" s="1"/>
      <c r="H10" s="1"/>
      <c r="I10" s="1"/>
      <c r="K10" s="11">
        <f t="shared" si="0"/>
        <v>4</v>
      </c>
      <c r="L10" s="29">
        <f>D10</f>
        <v>1.2959702825041801E-2</v>
      </c>
      <c r="M10" s="30">
        <f>E10</f>
        <v>2808.51347375571</v>
      </c>
      <c r="N10" s="29">
        <f>D22</f>
        <v>1.2959702825041801E-2</v>
      </c>
      <c r="O10" s="30">
        <f>E22</f>
        <v>2372.58526797278</v>
      </c>
      <c r="P10" s="29">
        <f>D34</f>
        <v>1.2959702825041899E-2</v>
      </c>
      <c r="Q10" s="30">
        <f>E34</f>
        <v>5333.6483431111901</v>
      </c>
      <c r="V10" s="3"/>
      <c r="W10" s="26"/>
      <c r="X10" s="26"/>
      <c r="Y10" s="27"/>
      <c r="Z10" s="26"/>
      <c r="AA10" s="26"/>
      <c r="AB10" s="27"/>
      <c r="AC10" s="26"/>
      <c r="AD10" s="26"/>
      <c r="AE10" s="27"/>
    </row>
    <row r="11" spans="2:70" x14ac:dyDescent="0.3">
      <c r="B11">
        <v>-20</v>
      </c>
      <c r="C11" s="21">
        <f t="shared" si="1"/>
        <v>1.9540297174958102E-2</v>
      </c>
      <c r="D11" s="21">
        <v>7.4597028250418702E-3</v>
      </c>
      <c r="E11" s="8">
        <v>3558.9219333078199</v>
      </c>
      <c r="F11" s="21"/>
      <c r="G11" s="1"/>
      <c r="H11" s="1"/>
      <c r="I11" s="1"/>
      <c r="K11" s="11">
        <f t="shared" si="0"/>
        <v>-20</v>
      </c>
      <c r="L11" s="29">
        <f>D11</f>
        <v>7.4597028250418702E-3</v>
      </c>
      <c r="M11" s="30">
        <f>E11</f>
        <v>3558.9219333078199</v>
      </c>
      <c r="N11" s="29">
        <f>D23</f>
        <v>6.4597028250418902E-3</v>
      </c>
      <c r="O11" s="30">
        <f>E23</f>
        <v>5394.5980092008003</v>
      </c>
      <c r="P11" s="29">
        <f>D35</f>
        <v>6.4597028250418902E-3</v>
      </c>
      <c r="Q11" s="30">
        <f>E35</f>
        <v>10987.037936925401</v>
      </c>
      <c r="V11" s="3"/>
      <c r="W11" s="26"/>
      <c r="X11" s="26"/>
      <c r="Y11" s="27"/>
      <c r="Z11" s="26"/>
      <c r="AA11" s="26"/>
      <c r="AB11" s="27"/>
      <c r="AC11" s="26"/>
      <c r="AD11" s="26"/>
      <c r="AE11" s="27"/>
    </row>
    <row r="12" spans="2:70" x14ac:dyDescent="0.3">
      <c r="B12">
        <v>4</v>
      </c>
      <c r="C12" s="21">
        <f t="shared" si="1"/>
        <v>1.9540297174958102E-2</v>
      </c>
      <c r="D12" s="21">
        <v>1.2959702825041801E-2</v>
      </c>
      <c r="E12" s="8">
        <v>767.61019402212003</v>
      </c>
      <c r="F12" s="21"/>
      <c r="G12" s="1"/>
      <c r="H12" s="1"/>
      <c r="I12" s="1"/>
      <c r="K12" s="11">
        <f t="shared" si="0"/>
        <v>4</v>
      </c>
      <c r="L12" s="29">
        <f>D12</f>
        <v>1.2959702825041801E-2</v>
      </c>
      <c r="M12" s="30">
        <f>E12</f>
        <v>767.61019402212003</v>
      </c>
      <c r="N12" s="29">
        <f>D24</f>
        <v>1.5459702825041799E-2</v>
      </c>
      <c r="O12" s="30">
        <f>E24</f>
        <v>3879.3436509564799</v>
      </c>
      <c r="P12" s="29">
        <f>D36</f>
        <v>1.2959702825041801E-2</v>
      </c>
      <c r="Q12" s="30">
        <f>E36</f>
        <v>835.12717429655595</v>
      </c>
      <c r="V12" s="3"/>
      <c r="W12" s="26"/>
      <c r="X12" s="26"/>
      <c r="Y12" s="27"/>
      <c r="Z12" s="26"/>
      <c r="AA12" s="26"/>
      <c r="AB12" s="27"/>
      <c r="AC12" s="26"/>
      <c r="AD12" s="26"/>
      <c r="AE12" s="27"/>
    </row>
    <row r="13" spans="2:70" x14ac:dyDescent="0.3">
      <c r="F13" s="21"/>
      <c r="G13" s="1"/>
      <c r="H13" s="1"/>
      <c r="I13" s="1"/>
    </row>
    <row r="14" spans="2:70" x14ac:dyDescent="0.3">
      <c r="B14" t="s">
        <v>0</v>
      </c>
      <c r="C14" s="2">
        <f>C2-0.1</f>
        <v>0.8</v>
      </c>
      <c r="F14" s="21"/>
      <c r="G14" s="1"/>
      <c r="H14" s="1"/>
      <c r="I14" s="1"/>
      <c r="K14" s="16" t="str">
        <f>B38</f>
        <v>SOC</v>
      </c>
      <c r="L14" s="37">
        <f>C38</f>
        <v>0.60000000000000009</v>
      </c>
      <c r="M14" s="37"/>
      <c r="N14" s="36">
        <f>C50</f>
        <v>0.50000000000000011</v>
      </c>
      <c r="O14" s="36"/>
      <c r="P14" s="36">
        <f>C62</f>
        <v>0.40000000000000013</v>
      </c>
      <c r="Q14" s="36"/>
      <c r="V14" s="24"/>
      <c r="W14" s="38"/>
      <c r="X14" s="38"/>
      <c r="Y14" s="38"/>
      <c r="Z14" s="39"/>
      <c r="AA14" s="39"/>
      <c r="AB14" s="39"/>
      <c r="AC14" s="39"/>
      <c r="AD14" s="39"/>
      <c r="AE14" s="39"/>
    </row>
    <row r="15" spans="2:70" x14ac:dyDescent="0.3">
      <c r="B15" t="s">
        <v>1</v>
      </c>
      <c r="C15" t="s">
        <v>2</v>
      </c>
      <c r="D15" t="s">
        <v>3</v>
      </c>
      <c r="E15" t="s">
        <v>4</v>
      </c>
      <c r="F15" s="21"/>
      <c r="G15" s="1"/>
      <c r="H15" s="1"/>
      <c r="I15" s="1"/>
      <c r="K15" s="20" t="s">
        <v>16</v>
      </c>
      <c r="L15" s="20" t="s">
        <v>18</v>
      </c>
      <c r="M15" s="20" t="s">
        <v>19</v>
      </c>
      <c r="N15" s="20" t="s">
        <v>18</v>
      </c>
      <c r="O15" s="20" t="s">
        <v>20</v>
      </c>
      <c r="P15" s="20" t="s">
        <v>18</v>
      </c>
      <c r="Q15" s="20" t="s">
        <v>20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2:70" x14ac:dyDescent="0.3">
      <c r="B16">
        <v>-0.5</v>
      </c>
      <c r="C16" s="21">
        <f>$C$4</f>
        <v>1.9540297174958102E-2</v>
      </c>
      <c r="D16" s="21">
        <v>4.0579943306004299E-2</v>
      </c>
      <c r="E16" s="8">
        <v>1737.8905502207799</v>
      </c>
      <c r="F16" s="21"/>
      <c r="G16" s="1"/>
      <c r="H16" s="1"/>
      <c r="I16" s="1"/>
      <c r="K16" s="28">
        <v>-0.5</v>
      </c>
      <c r="L16" s="29">
        <f>D40</f>
        <v>8.0660103626645593E-2</v>
      </c>
      <c r="M16" s="30">
        <f>E40</f>
        <v>5216.6248378212904</v>
      </c>
      <c r="N16" s="29">
        <f>D52</f>
        <v>2.05398631456832E-2</v>
      </c>
      <c r="O16" s="30">
        <f>E52</f>
        <v>609.71681803220702</v>
      </c>
      <c r="P16" s="29">
        <f>D64</f>
        <v>4.0579943306004299E-2</v>
      </c>
      <c r="Q16" s="30">
        <f>E64</f>
        <v>702.88417568530804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2:31" x14ac:dyDescent="0.3">
      <c r="B17">
        <v>-2.5</v>
      </c>
      <c r="C17" s="21">
        <f t="shared" ref="C17:C24" si="2">$C$4</f>
        <v>1.9540297174958102E-2</v>
      </c>
      <c r="D17" s="21">
        <v>1.2459702825041901E-2</v>
      </c>
      <c r="E17" s="8">
        <v>1869.90816130645</v>
      </c>
      <c r="F17" s="21"/>
      <c r="G17" s="1"/>
      <c r="H17" s="1"/>
      <c r="I17" s="1"/>
      <c r="K17" s="11">
        <f t="shared" ref="K17:K24" si="3">B41</f>
        <v>-2.5</v>
      </c>
      <c r="L17" s="29">
        <f>D41</f>
        <v>1.2459702825041901E-2</v>
      </c>
      <c r="M17" s="30">
        <f>E41</f>
        <v>1271.9805779113101</v>
      </c>
      <c r="N17" s="29">
        <f>D53</f>
        <v>8.4597028250419995E-3</v>
      </c>
      <c r="O17" s="30">
        <f>E53</f>
        <v>635.18779691588304</v>
      </c>
      <c r="P17" s="29">
        <f>D65</f>
        <v>8.4597028250419995E-3</v>
      </c>
      <c r="Q17" s="30">
        <f>E65</f>
        <v>434.17600782928503</v>
      </c>
      <c r="V17" s="3"/>
      <c r="W17" s="26"/>
      <c r="X17" s="26"/>
      <c r="Y17" s="27"/>
      <c r="Z17" s="26"/>
      <c r="AA17" s="26"/>
      <c r="AB17" s="27"/>
      <c r="AC17" s="21"/>
      <c r="AD17" s="21"/>
      <c r="AE17" s="8"/>
    </row>
    <row r="18" spans="2:31" x14ac:dyDescent="0.3">
      <c r="B18">
        <v>1.25</v>
      </c>
      <c r="C18" s="21">
        <f t="shared" si="2"/>
        <v>1.9540297174958102E-2</v>
      </c>
      <c r="D18" s="21">
        <v>1.2459702825041901E-2</v>
      </c>
      <c r="E18" s="8">
        <v>605.79293952584896</v>
      </c>
      <c r="F18" s="21"/>
      <c r="G18" s="1"/>
      <c r="H18" s="1"/>
      <c r="I18" s="1"/>
      <c r="K18" s="11">
        <f t="shared" si="3"/>
        <v>1.25</v>
      </c>
      <c r="L18" s="29">
        <f>D42</f>
        <v>1.2459702825041901E-2</v>
      </c>
      <c r="M18" s="30">
        <f>E42</f>
        <v>132.22606695619399</v>
      </c>
      <c r="N18" s="29">
        <f>D54</f>
        <v>1.2459702825041901E-2</v>
      </c>
      <c r="O18" s="30">
        <f>E54</f>
        <v>862.661024177493</v>
      </c>
      <c r="P18" s="29">
        <f>D66</f>
        <v>1.2459702825041901E-2</v>
      </c>
      <c r="Q18" s="30">
        <f>E66</f>
        <v>2357.3997239298101</v>
      </c>
      <c r="V18" s="3"/>
      <c r="W18" s="26"/>
      <c r="X18" s="26"/>
      <c r="Y18" s="27"/>
      <c r="Z18" s="26"/>
      <c r="AA18" s="26"/>
      <c r="AB18" s="27"/>
      <c r="AC18" s="21"/>
      <c r="AD18" s="21"/>
      <c r="AE18" s="8"/>
    </row>
    <row r="19" spans="2:31" x14ac:dyDescent="0.3">
      <c r="B19">
        <v>-5</v>
      </c>
      <c r="C19" s="21">
        <f t="shared" si="2"/>
        <v>1.9540297174958102E-2</v>
      </c>
      <c r="D19" s="21">
        <v>1.04597028250418E-2</v>
      </c>
      <c r="E19" s="8">
        <v>1020.44008118904</v>
      </c>
      <c r="F19" s="21"/>
      <c r="G19" s="1"/>
      <c r="H19" s="1"/>
      <c r="I19" s="1"/>
      <c r="K19" s="11">
        <f t="shared" si="3"/>
        <v>-5</v>
      </c>
      <c r="L19" s="29">
        <f>D43</f>
        <v>8.4597028250418208E-3</v>
      </c>
      <c r="M19" s="30">
        <f>E43</f>
        <v>1415.41614967341</v>
      </c>
      <c r="N19" s="29">
        <f>D55</f>
        <v>8.4597028250419093E-3</v>
      </c>
      <c r="O19" s="30">
        <f>E55</f>
        <v>2325.5545031398001</v>
      </c>
      <c r="P19" s="29">
        <f>D67</f>
        <v>8.4597028250419093E-3</v>
      </c>
      <c r="Q19" s="30">
        <f>E67</f>
        <v>1604.3707776379399</v>
      </c>
    </row>
    <row r="20" spans="2:31" x14ac:dyDescent="0.3">
      <c r="B20">
        <v>2.5</v>
      </c>
      <c r="C20" s="21">
        <f t="shared" si="2"/>
        <v>1.9540297174958102E-2</v>
      </c>
      <c r="D20" s="21">
        <v>1.2459702825041901E-2</v>
      </c>
      <c r="E20" s="8">
        <v>1340.1603741655899</v>
      </c>
      <c r="F20" s="21"/>
      <c r="G20" s="1"/>
      <c r="H20" s="1"/>
      <c r="I20" s="1"/>
      <c r="K20" s="11">
        <f t="shared" si="3"/>
        <v>2.5</v>
      </c>
      <c r="L20" s="29">
        <f>D44</f>
        <v>8.4597028250419995E-3</v>
      </c>
      <c r="M20" s="30">
        <f>E44</f>
        <v>765.156901356003</v>
      </c>
      <c r="N20" s="29">
        <f>D56</f>
        <v>1.2459702825041699E-2</v>
      </c>
      <c r="O20" s="30">
        <f>E56</f>
        <v>1857.8292215347001</v>
      </c>
      <c r="P20" s="29">
        <f>D68</f>
        <v>8.4597028250419995E-3</v>
      </c>
      <c r="Q20" s="30">
        <f>E68</f>
        <v>392.80339613865999</v>
      </c>
    </row>
    <row r="21" spans="2:31" x14ac:dyDescent="0.3">
      <c r="B21">
        <v>-10</v>
      </c>
      <c r="C21" s="21">
        <f t="shared" si="2"/>
        <v>1.9540297174958102E-2</v>
      </c>
      <c r="D21" s="21">
        <v>8.4597028250419093E-3</v>
      </c>
      <c r="E21" s="8">
        <v>1837.9487224980501</v>
      </c>
      <c r="F21" s="21"/>
      <c r="G21" s="1"/>
      <c r="H21" s="1"/>
      <c r="I21" s="1"/>
      <c r="K21" s="11">
        <f t="shared" si="3"/>
        <v>-10</v>
      </c>
      <c r="L21" s="29">
        <f>D45</f>
        <v>7.4597028250418902E-3</v>
      </c>
      <c r="M21" s="30">
        <f>E45</f>
        <v>3160.1124807362798</v>
      </c>
      <c r="N21" s="29">
        <f>D57</f>
        <v>6.4597028250418702E-3</v>
      </c>
      <c r="O21" s="30">
        <f>E57</f>
        <v>1745.1267194985801</v>
      </c>
      <c r="P21" s="29">
        <f>D69</f>
        <v>6.4597028250418702E-3</v>
      </c>
      <c r="Q21" s="30">
        <f>E69</f>
        <v>1536.06137445436</v>
      </c>
    </row>
    <row r="22" spans="2:31" x14ac:dyDescent="0.3">
      <c r="B22">
        <v>4</v>
      </c>
      <c r="C22" s="21">
        <f t="shared" si="2"/>
        <v>1.9540297174958102E-2</v>
      </c>
      <c r="D22" s="21">
        <v>1.2959702825041801E-2</v>
      </c>
      <c r="E22" s="8">
        <v>2372.58526797278</v>
      </c>
      <c r="F22" s="21"/>
      <c r="G22" s="1"/>
      <c r="H22" s="1"/>
      <c r="I22" s="1"/>
      <c r="K22" s="11">
        <f t="shared" si="3"/>
        <v>4</v>
      </c>
      <c r="L22" s="29">
        <f>D46</f>
        <v>1.0459702825041901E-2</v>
      </c>
      <c r="M22" s="30">
        <f>E46</f>
        <v>1163.8000336736</v>
      </c>
      <c r="N22" s="29">
        <f>D58</f>
        <v>1.04597028250418E-2</v>
      </c>
      <c r="O22" s="30">
        <f>E58</f>
        <v>5231.8886028943698</v>
      </c>
      <c r="P22" s="29">
        <f>D70</f>
        <v>1.0459702825041901E-2</v>
      </c>
      <c r="Q22" s="30">
        <f>E70</f>
        <v>731.23492396818403</v>
      </c>
    </row>
    <row r="23" spans="2:31" x14ac:dyDescent="0.3">
      <c r="B23">
        <v>-20</v>
      </c>
      <c r="C23" s="21">
        <f t="shared" si="2"/>
        <v>1.9540297174958102E-2</v>
      </c>
      <c r="D23" s="21">
        <v>6.4597028250418902E-3</v>
      </c>
      <c r="E23" s="8">
        <v>5394.5980092008003</v>
      </c>
      <c r="F23" s="21"/>
      <c r="G23" s="1"/>
      <c r="H23" s="1"/>
      <c r="I23" s="1"/>
      <c r="K23" s="11">
        <f t="shared" si="3"/>
        <v>-20</v>
      </c>
      <c r="L23" s="29">
        <f>D47</f>
        <v>5.4597028250418901E-3</v>
      </c>
      <c r="M23" s="30">
        <f>E47</f>
        <v>3479.76815017438</v>
      </c>
      <c r="N23" s="29">
        <f>D59</f>
        <v>5.9597028250419001E-3</v>
      </c>
      <c r="O23" s="30">
        <f>E59</f>
        <v>2399.28070572856</v>
      </c>
      <c r="P23" s="29">
        <f>D71</f>
        <v>6.4597028250418902E-3</v>
      </c>
      <c r="Q23" s="30">
        <f>E71</f>
        <v>5290.1040381495995</v>
      </c>
    </row>
    <row r="24" spans="2:31" x14ac:dyDescent="0.3">
      <c r="B24">
        <v>4</v>
      </c>
      <c r="C24" s="21">
        <f t="shared" si="2"/>
        <v>1.9540297174958102E-2</v>
      </c>
      <c r="D24" s="21">
        <v>1.5459702825041799E-2</v>
      </c>
      <c r="E24" s="8">
        <v>3879.3436509564799</v>
      </c>
      <c r="F24" s="21"/>
      <c r="G24" s="1"/>
      <c r="H24" s="1"/>
      <c r="I24" s="1"/>
      <c r="K24" s="11">
        <f t="shared" si="3"/>
        <v>4</v>
      </c>
      <c r="L24" s="29">
        <f>D48</f>
        <v>1.2959702825041899E-2</v>
      </c>
      <c r="M24" s="30">
        <f>E48</f>
        <v>1431.1668832529399</v>
      </c>
      <c r="N24" s="29">
        <f>D60</f>
        <v>1.0459702825041901E-2</v>
      </c>
      <c r="O24" s="30">
        <f>E60</f>
        <v>910.44651643429802</v>
      </c>
      <c r="P24" s="29">
        <f>D72</f>
        <v>1.0459702825041901E-2</v>
      </c>
      <c r="Q24" s="30">
        <f>E72</f>
        <v>1245.0162512095001</v>
      </c>
    </row>
    <row r="25" spans="2:31" x14ac:dyDescent="0.3">
      <c r="F25" s="21"/>
      <c r="G25" s="1"/>
      <c r="H25" s="1"/>
      <c r="I25" s="1"/>
    </row>
    <row r="26" spans="2:31" x14ac:dyDescent="0.3">
      <c r="B26" t="s">
        <v>0</v>
      </c>
      <c r="C26" s="2">
        <f>C14-0.1</f>
        <v>0.70000000000000007</v>
      </c>
      <c r="F26" s="21"/>
      <c r="G26" s="1"/>
      <c r="H26" s="1"/>
      <c r="I26" s="1"/>
      <c r="K26" s="16" t="str">
        <f>B74</f>
        <v>SOC</v>
      </c>
      <c r="L26" s="37">
        <f>C74</f>
        <v>0.30000000000000016</v>
      </c>
      <c r="M26" s="37"/>
      <c r="N26" s="36">
        <f>C86</f>
        <v>0.20000000000000015</v>
      </c>
      <c r="O26" s="36"/>
      <c r="W26" s="40"/>
      <c r="X26" s="40"/>
      <c r="Y26" s="40"/>
      <c r="Z26" s="40"/>
      <c r="AA26" s="40"/>
      <c r="AB26" s="40"/>
    </row>
    <row r="27" spans="2:31" x14ac:dyDescent="0.3">
      <c r="B27" t="s">
        <v>1</v>
      </c>
      <c r="C27" t="s">
        <v>2</v>
      </c>
      <c r="D27" t="s">
        <v>3</v>
      </c>
      <c r="E27" t="s">
        <v>4</v>
      </c>
      <c r="F27" s="21"/>
      <c r="G27" s="1"/>
      <c r="H27" s="1"/>
      <c r="I27" s="1"/>
      <c r="K27" s="20" t="s">
        <v>16</v>
      </c>
      <c r="L27" s="20" t="s">
        <v>18</v>
      </c>
      <c r="M27" s="20" t="s">
        <v>19</v>
      </c>
      <c r="N27" s="20" t="s">
        <v>18</v>
      </c>
      <c r="O27" s="20" t="s">
        <v>20</v>
      </c>
    </row>
    <row r="28" spans="2:31" x14ac:dyDescent="0.3">
      <c r="B28">
        <v>-0.5</v>
      </c>
      <c r="C28" s="21">
        <f>$C$4</f>
        <v>1.9540297174958102E-2</v>
      </c>
      <c r="D28" s="21">
        <v>6.0780987965604202E-2</v>
      </c>
      <c r="E28" s="8">
        <v>1160.28880675497</v>
      </c>
      <c r="F28" s="21"/>
      <c r="G28" s="1"/>
      <c r="H28" s="1"/>
      <c r="I28" s="1"/>
      <c r="K28" s="28">
        <v>-0.5</v>
      </c>
      <c r="L28" s="29">
        <f>D76</f>
        <v>4.0579943306003403E-2</v>
      </c>
      <c r="M28" s="30">
        <f>E76</f>
        <v>1288.14867004182</v>
      </c>
      <c r="N28" s="29">
        <f>D88</f>
        <v>4.0579943306004299E-2</v>
      </c>
      <c r="O28" s="30">
        <f>E88</f>
        <v>1719.3961921991399</v>
      </c>
    </row>
    <row r="29" spans="2:31" x14ac:dyDescent="0.3">
      <c r="B29">
        <v>-2.5</v>
      </c>
      <c r="C29" s="21">
        <f t="shared" ref="C29:C36" si="4">$C$4</f>
        <v>1.9540297174958102E-2</v>
      </c>
      <c r="D29" s="21">
        <v>1.2459702825041901E-2</v>
      </c>
      <c r="E29" s="8">
        <v>1671.22786092045</v>
      </c>
      <c r="F29" s="21"/>
      <c r="G29" s="1"/>
      <c r="H29" s="1"/>
      <c r="I29" s="1"/>
      <c r="K29" s="11">
        <f t="shared" ref="K29:K36" si="5">B77</f>
        <v>-2.5</v>
      </c>
      <c r="L29" s="29">
        <f>D77</f>
        <v>8.4597028250418208E-3</v>
      </c>
      <c r="M29" s="30">
        <f>E77</f>
        <v>345.57951507979698</v>
      </c>
      <c r="N29" s="29">
        <f>D89</f>
        <v>1.2459702825041901E-2</v>
      </c>
      <c r="O29" s="30">
        <f>E89</f>
        <v>844.562679203838</v>
      </c>
    </row>
    <row r="30" spans="2:31" x14ac:dyDescent="0.3">
      <c r="B30">
        <v>1.25</v>
      </c>
      <c r="C30" s="21">
        <f t="shared" si="4"/>
        <v>1.9540297174958102E-2</v>
      </c>
      <c r="D30" s="21">
        <v>1.2459702825041901E-2</v>
      </c>
      <c r="E30" s="8">
        <v>981.00253044829901</v>
      </c>
      <c r="F30" s="21"/>
      <c r="G30" s="1"/>
      <c r="H30" s="1"/>
      <c r="I30" s="1"/>
      <c r="K30" s="11">
        <f t="shared" si="5"/>
        <v>1.25</v>
      </c>
      <c r="L30" s="29">
        <f>D78</f>
        <v>4.4597028250417297E-3</v>
      </c>
      <c r="M30" s="30">
        <f>E78</f>
        <v>156.400555677884</v>
      </c>
      <c r="N30" s="29">
        <f>D90</f>
        <v>1.24597028250415E-2</v>
      </c>
      <c r="O30" s="30">
        <f>E90</f>
        <v>884.69204721696599</v>
      </c>
    </row>
    <row r="31" spans="2:31" x14ac:dyDescent="0.3">
      <c r="B31">
        <v>-5</v>
      </c>
      <c r="C31" s="21">
        <f t="shared" si="4"/>
        <v>1.9540297174958102E-2</v>
      </c>
      <c r="D31" s="21">
        <v>8.4597028250419093E-3</v>
      </c>
      <c r="E31" s="8">
        <v>1323.6871591813799</v>
      </c>
      <c r="F31" s="21"/>
      <c r="G31" s="1"/>
      <c r="H31" s="1"/>
      <c r="I31" s="1"/>
      <c r="K31" s="11">
        <f t="shared" si="5"/>
        <v>-5</v>
      </c>
      <c r="L31" s="29">
        <f>D79</f>
        <v>8.4597028250418208E-3</v>
      </c>
      <c r="M31" s="30">
        <f>E79</f>
        <v>1696.04066439853</v>
      </c>
      <c r="N31" s="29">
        <f>D91</f>
        <v>8.4597028250419093E-3</v>
      </c>
      <c r="O31" s="30">
        <f>E91</f>
        <v>573.069775648308</v>
      </c>
    </row>
    <row r="32" spans="2:31" x14ac:dyDescent="0.3">
      <c r="B32">
        <v>2.5</v>
      </c>
      <c r="C32" s="21">
        <f t="shared" si="4"/>
        <v>1.9540297174958102E-2</v>
      </c>
      <c r="D32" s="21">
        <v>1.2459702825041901E-2</v>
      </c>
      <c r="E32" s="8">
        <v>2297.28593064605</v>
      </c>
      <c r="F32" s="21"/>
      <c r="G32" s="1"/>
      <c r="H32" s="1"/>
      <c r="I32" s="1"/>
      <c r="K32" s="11">
        <f t="shared" si="5"/>
        <v>2.5</v>
      </c>
      <c r="L32" s="29">
        <f>D80</f>
        <v>8.4597028250418208E-3</v>
      </c>
      <c r="M32" s="30">
        <f>E80</f>
        <v>575.96585846661503</v>
      </c>
      <c r="N32" s="29">
        <f>D92</f>
        <v>1.2459702825041699E-2</v>
      </c>
      <c r="O32" s="30">
        <f>E92</f>
        <v>2674.5019899691601</v>
      </c>
    </row>
    <row r="33" spans="2:15" x14ac:dyDescent="0.3">
      <c r="B33">
        <v>-10</v>
      </c>
      <c r="C33" s="21">
        <f t="shared" si="4"/>
        <v>1.9540297174958102E-2</v>
      </c>
      <c r="D33" s="21">
        <v>8.4597028250419093E-3</v>
      </c>
      <c r="E33" s="8">
        <v>5073.9368022407198</v>
      </c>
      <c r="F33" s="21"/>
      <c r="G33" s="1"/>
      <c r="H33" s="1"/>
      <c r="I33" s="1"/>
      <c r="K33" s="11">
        <f t="shared" si="5"/>
        <v>-10</v>
      </c>
      <c r="L33" s="29">
        <f>D81</f>
        <v>7.4597028250418902E-3</v>
      </c>
      <c r="M33" s="30">
        <f>E81</f>
        <v>1641.8884622164201</v>
      </c>
      <c r="N33" s="29">
        <f>D93</f>
        <v>9.4597028250418894E-3</v>
      </c>
      <c r="O33" s="30">
        <f>E93</f>
        <v>1445.39424259711</v>
      </c>
    </row>
    <row r="34" spans="2:15" x14ac:dyDescent="0.3">
      <c r="B34">
        <v>4</v>
      </c>
      <c r="C34" s="21">
        <f t="shared" si="4"/>
        <v>1.9540297174958102E-2</v>
      </c>
      <c r="D34" s="21">
        <v>1.2959702825041899E-2</v>
      </c>
      <c r="E34" s="8">
        <v>5333.6483431111901</v>
      </c>
      <c r="F34" s="21"/>
      <c r="G34" s="1"/>
      <c r="H34" s="1"/>
      <c r="I34" s="1"/>
      <c r="K34" s="11">
        <f t="shared" si="5"/>
        <v>4</v>
      </c>
      <c r="L34" s="29">
        <f>D82</f>
        <v>1.0459702825041901E-2</v>
      </c>
      <c r="M34" s="30">
        <f>E82</f>
        <v>1142.2886672641901</v>
      </c>
      <c r="N34" s="29">
        <f>D94</f>
        <v>1.0459702825041901E-2</v>
      </c>
      <c r="O34" s="30">
        <f>E94</f>
        <v>802.89087945097594</v>
      </c>
    </row>
    <row r="35" spans="2:15" x14ac:dyDescent="0.3">
      <c r="B35">
        <v>-20</v>
      </c>
      <c r="C35" s="21">
        <f t="shared" si="4"/>
        <v>1.9540297174958102E-2</v>
      </c>
      <c r="D35" s="21">
        <v>6.4597028250418902E-3</v>
      </c>
      <c r="E35" s="8">
        <v>10987.037936925401</v>
      </c>
      <c r="F35" s="21"/>
      <c r="G35" s="1"/>
      <c r="H35" s="1"/>
      <c r="I35" s="1"/>
      <c r="K35" s="11">
        <f t="shared" si="5"/>
        <v>-20</v>
      </c>
      <c r="L35" s="29">
        <f>D83</f>
        <v>7.4597028250418902E-3</v>
      </c>
      <c r="M35" s="30">
        <f>E83</f>
        <v>2546.8172721595602</v>
      </c>
      <c r="N35" s="29">
        <f>D95</f>
        <v>1.0459702825041901E-2</v>
      </c>
      <c r="O35" s="30">
        <f>E95</f>
        <v>1419.5910006592901</v>
      </c>
    </row>
    <row r="36" spans="2:15" x14ac:dyDescent="0.3">
      <c r="B36">
        <v>4</v>
      </c>
      <c r="C36" s="21">
        <f t="shared" si="4"/>
        <v>1.9540297174958102E-2</v>
      </c>
      <c r="D36" s="21">
        <v>1.2959702825041801E-2</v>
      </c>
      <c r="E36" s="8">
        <v>835.12717429655595</v>
      </c>
      <c r="F36" s="21"/>
      <c r="G36" s="1"/>
      <c r="H36" s="1"/>
      <c r="I36" s="1"/>
      <c r="K36" s="11">
        <f t="shared" si="5"/>
        <v>4</v>
      </c>
      <c r="L36" s="29">
        <f>D84</f>
        <v>1.2959702825041801E-2</v>
      </c>
      <c r="M36" s="30">
        <f>E84</f>
        <v>2598.2848877473102</v>
      </c>
      <c r="N36" s="29">
        <f>D96</f>
        <v>1.2959702825041801E-2</v>
      </c>
      <c r="O36" s="30">
        <f>E96</f>
        <v>1631.7889604024001</v>
      </c>
    </row>
    <row r="37" spans="2:15" x14ac:dyDescent="0.3">
      <c r="F37" s="21"/>
      <c r="G37" s="1"/>
      <c r="H37" s="1"/>
      <c r="I37" s="1"/>
    </row>
    <row r="38" spans="2:15" x14ac:dyDescent="0.3">
      <c r="B38" t="s">
        <v>0</v>
      </c>
      <c r="C38" s="2">
        <f>C26-0.1</f>
        <v>0.60000000000000009</v>
      </c>
      <c r="F38" s="21"/>
      <c r="G38" s="1"/>
      <c r="H38" s="1"/>
      <c r="I38" s="1"/>
    </row>
    <row r="39" spans="2:15" x14ac:dyDescent="0.3">
      <c r="B39" t="s">
        <v>1</v>
      </c>
      <c r="C39" t="s">
        <v>2</v>
      </c>
      <c r="D39" t="s">
        <v>3</v>
      </c>
      <c r="E39" t="s">
        <v>4</v>
      </c>
      <c r="F39" s="21"/>
      <c r="G39" s="1"/>
      <c r="H39" s="1"/>
      <c r="I39" s="1"/>
    </row>
    <row r="40" spans="2:15" x14ac:dyDescent="0.3">
      <c r="B40">
        <v>-0.5</v>
      </c>
      <c r="C40" s="21">
        <f>$C$4</f>
        <v>1.9540297174958102E-2</v>
      </c>
      <c r="D40" s="21">
        <v>8.0660103626645593E-2</v>
      </c>
      <c r="E40" s="8">
        <v>5216.6248378212904</v>
      </c>
      <c r="F40" s="21"/>
      <c r="G40" s="1"/>
      <c r="H40" s="1"/>
      <c r="I40" s="1"/>
    </row>
    <row r="41" spans="2:15" x14ac:dyDescent="0.3">
      <c r="B41">
        <v>-2.5</v>
      </c>
      <c r="C41" s="21">
        <f t="shared" ref="C41:C48" si="6">$C$4</f>
        <v>1.9540297174958102E-2</v>
      </c>
      <c r="D41" s="21">
        <v>1.2459702825041901E-2</v>
      </c>
      <c r="E41" s="8">
        <v>1271.9805779113101</v>
      </c>
      <c r="F41" s="21"/>
      <c r="G41" s="1"/>
      <c r="H41" s="1"/>
      <c r="I41" s="1"/>
    </row>
    <row r="42" spans="2:15" x14ac:dyDescent="0.3">
      <c r="B42">
        <v>1.25</v>
      </c>
      <c r="C42" s="21">
        <f t="shared" si="6"/>
        <v>1.9540297174958102E-2</v>
      </c>
      <c r="D42" s="21">
        <v>1.2459702825041901E-2</v>
      </c>
      <c r="E42" s="8">
        <v>132.22606695619399</v>
      </c>
      <c r="F42" s="21"/>
      <c r="G42" s="1"/>
      <c r="H42" s="1"/>
      <c r="I42" s="1"/>
    </row>
    <row r="43" spans="2:15" x14ac:dyDescent="0.3">
      <c r="B43">
        <v>-5</v>
      </c>
      <c r="C43" s="21">
        <f t="shared" si="6"/>
        <v>1.9540297174958102E-2</v>
      </c>
      <c r="D43" s="21">
        <v>8.4597028250418208E-3</v>
      </c>
      <c r="E43" s="8">
        <v>1415.41614967341</v>
      </c>
      <c r="F43" s="21"/>
      <c r="G43" s="1"/>
      <c r="H43" s="1"/>
      <c r="I43" s="1"/>
    </row>
    <row r="44" spans="2:15" x14ac:dyDescent="0.3">
      <c r="B44">
        <v>2.5</v>
      </c>
      <c r="C44" s="21">
        <f t="shared" si="6"/>
        <v>1.9540297174958102E-2</v>
      </c>
      <c r="D44" s="21">
        <v>8.4597028250419995E-3</v>
      </c>
      <c r="E44" s="8">
        <v>765.156901356003</v>
      </c>
      <c r="F44" s="21"/>
      <c r="G44" s="1"/>
      <c r="H44" s="1"/>
      <c r="I44" s="1"/>
    </row>
    <row r="45" spans="2:15" x14ac:dyDescent="0.3">
      <c r="B45">
        <v>-10</v>
      </c>
      <c r="C45" s="21">
        <f t="shared" si="6"/>
        <v>1.9540297174958102E-2</v>
      </c>
      <c r="D45" s="21">
        <v>7.4597028250418902E-3</v>
      </c>
      <c r="E45" s="8">
        <v>3160.1124807362798</v>
      </c>
      <c r="F45" s="21"/>
      <c r="G45" s="1"/>
      <c r="H45" s="1"/>
      <c r="I45" s="1"/>
    </row>
    <row r="46" spans="2:15" x14ac:dyDescent="0.3">
      <c r="B46">
        <v>4</v>
      </c>
      <c r="C46" s="21">
        <f t="shared" si="6"/>
        <v>1.9540297174958102E-2</v>
      </c>
      <c r="D46" s="21">
        <v>1.0459702825041901E-2</v>
      </c>
      <c r="E46" s="8">
        <v>1163.8000336736</v>
      </c>
      <c r="F46" s="21"/>
      <c r="G46" s="1"/>
      <c r="H46" s="1"/>
      <c r="I46" s="1"/>
    </row>
    <row r="47" spans="2:15" x14ac:dyDescent="0.3">
      <c r="B47">
        <v>-20</v>
      </c>
      <c r="C47" s="21">
        <f t="shared" si="6"/>
        <v>1.9540297174958102E-2</v>
      </c>
      <c r="D47" s="21">
        <v>5.4597028250418901E-3</v>
      </c>
      <c r="E47" s="8">
        <v>3479.76815017438</v>
      </c>
      <c r="F47" s="21"/>
      <c r="G47" s="1"/>
      <c r="H47" s="1"/>
      <c r="I47" s="1"/>
    </row>
    <row r="48" spans="2:15" x14ac:dyDescent="0.3">
      <c r="B48">
        <v>4</v>
      </c>
      <c r="C48" s="21">
        <f t="shared" si="6"/>
        <v>1.9540297174958102E-2</v>
      </c>
      <c r="D48" s="21">
        <v>1.2959702825041899E-2</v>
      </c>
      <c r="E48" s="8">
        <v>1431.1668832529399</v>
      </c>
      <c r="F48" s="21"/>
      <c r="G48" s="1"/>
      <c r="H48" s="1"/>
      <c r="I48" s="1"/>
    </row>
    <row r="49" spans="2:9" x14ac:dyDescent="0.3">
      <c r="F49" s="21"/>
      <c r="G49" s="1"/>
      <c r="H49" s="1"/>
      <c r="I49" s="1"/>
    </row>
    <row r="50" spans="2:9" x14ac:dyDescent="0.3">
      <c r="B50" t="s">
        <v>0</v>
      </c>
      <c r="C50" s="2">
        <f>C38-0.1</f>
        <v>0.50000000000000011</v>
      </c>
      <c r="F50" s="21"/>
      <c r="G50" s="1"/>
      <c r="H50" s="1"/>
      <c r="I50" s="1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  <c r="G51" s="1"/>
      <c r="H51" s="1"/>
      <c r="I51" s="1"/>
    </row>
    <row r="52" spans="2:9" x14ac:dyDescent="0.3">
      <c r="B52">
        <v>-0.5</v>
      </c>
      <c r="C52" s="21">
        <f>$C$4</f>
        <v>1.9540297174958102E-2</v>
      </c>
      <c r="D52" s="21">
        <v>2.05398631456832E-2</v>
      </c>
      <c r="E52" s="8">
        <v>609.71681803220702</v>
      </c>
      <c r="F52" s="21"/>
      <c r="G52" s="1"/>
      <c r="H52" s="1"/>
      <c r="I52" s="1"/>
    </row>
    <row r="53" spans="2:9" x14ac:dyDescent="0.3">
      <c r="B53">
        <v>-2.5</v>
      </c>
      <c r="C53" s="21">
        <f t="shared" ref="C53:C60" si="7">$C$4</f>
        <v>1.9540297174958102E-2</v>
      </c>
      <c r="D53" s="21">
        <v>8.4597028250419995E-3</v>
      </c>
      <c r="E53" s="8">
        <v>635.18779691588304</v>
      </c>
      <c r="F53" s="21"/>
      <c r="G53" s="1"/>
      <c r="H53" s="1"/>
      <c r="I53" s="1"/>
    </row>
    <row r="54" spans="2:9" x14ac:dyDescent="0.3">
      <c r="B54">
        <v>1.25</v>
      </c>
      <c r="C54" s="21">
        <f t="shared" si="7"/>
        <v>1.9540297174958102E-2</v>
      </c>
      <c r="D54" s="21">
        <v>1.2459702825041901E-2</v>
      </c>
      <c r="E54" s="8">
        <v>862.661024177493</v>
      </c>
      <c r="F54" s="21"/>
      <c r="G54" s="1"/>
      <c r="H54" s="1"/>
      <c r="I54" s="1"/>
    </row>
    <row r="55" spans="2:9" x14ac:dyDescent="0.3">
      <c r="B55">
        <v>-5</v>
      </c>
      <c r="C55" s="21">
        <f t="shared" si="7"/>
        <v>1.9540297174958102E-2</v>
      </c>
      <c r="D55" s="21">
        <v>8.4597028250419093E-3</v>
      </c>
      <c r="E55" s="8">
        <v>2325.5545031398001</v>
      </c>
      <c r="F55" s="21"/>
      <c r="G55" s="1"/>
      <c r="H55" s="1"/>
      <c r="I55" s="1"/>
    </row>
    <row r="56" spans="2:9" x14ac:dyDescent="0.3">
      <c r="B56">
        <v>2.5</v>
      </c>
      <c r="C56" s="21">
        <f t="shared" si="7"/>
        <v>1.9540297174958102E-2</v>
      </c>
      <c r="D56" s="21">
        <v>1.2459702825041699E-2</v>
      </c>
      <c r="E56" s="8">
        <v>1857.8292215347001</v>
      </c>
      <c r="F56" s="21"/>
      <c r="G56" s="1"/>
      <c r="H56" s="1"/>
      <c r="I56" s="1"/>
    </row>
    <row r="57" spans="2:9" x14ac:dyDescent="0.3">
      <c r="B57">
        <v>-10</v>
      </c>
      <c r="C57" s="21">
        <f t="shared" si="7"/>
        <v>1.9540297174958102E-2</v>
      </c>
      <c r="D57" s="21">
        <v>6.4597028250418702E-3</v>
      </c>
      <c r="E57" s="8">
        <v>1745.1267194985801</v>
      </c>
      <c r="F57" s="21"/>
      <c r="G57" s="1"/>
      <c r="H57" s="1"/>
      <c r="I57" s="1"/>
    </row>
    <row r="58" spans="2:9" x14ac:dyDescent="0.3">
      <c r="B58">
        <v>4</v>
      </c>
      <c r="C58" s="21">
        <f t="shared" si="7"/>
        <v>1.9540297174958102E-2</v>
      </c>
      <c r="D58" s="21">
        <v>1.04597028250418E-2</v>
      </c>
      <c r="E58" s="8">
        <v>5231.8886028943698</v>
      </c>
      <c r="F58" s="21"/>
      <c r="G58" s="1"/>
      <c r="H58" s="1"/>
      <c r="I58" s="1"/>
    </row>
    <row r="59" spans="2:9" x14ac:dyDescent="0.3">
      <c r="B59">
        <v>-20</v>
      </c>
      <c r="C59" s="21">
        <f t="shared" si="7"/>
        <v>1.9540297174958102E-2</v>
      </c>
      <c r="D59" s="21">
        <v>5.9597028250419001E-3</v>
      </c>
      <c r="E59" s="8">
        <v>2399.28070572856</v>
      </c>
      <c r="F59" s="21"/>
      <c r="G59" s="1"/>
      <c r="H59" s="1"/>
      <c r="I59" s="1"/>
    </row>
    <row r="60" spans="2:9" x14ac:dyDescent="0.3">
      <c r="B60">
        <v>4</v>
      </c>
      <c r="C60" s="21">
        <f t="shared" si="7"/>
        <v>1.9540297174958102E-2</v>
      </c>
      <c r="D60" s="21">
        <v>1.0459702825041901E-2</v>
      </c>
      <c r="E60" s="8">
        <v>910.44651643429802</v>
      </c>
      <c r="F60" s="21"/>
      <c r="G60" s="1"/>
      <c r="H60" s="1"/>
      <c r="I60" s="1"/>
    </row>
    <row r="61" spans="2:9" x14ac:dyDescent="0.3">
      <c r="F61" s="21"/>
      <c r="G61" s="1"/>
      <c r="H61" s="1"/>
      <c r="I61" s="1"/>
    </row>
    <row r="62" spans="2:9" x14ac:dyDescent="0.3">
      <c r="B62" t="s">
        <v>0</v>
      </c>
      <c r="C62" s="2">
        <f>C50-0.1</f>
        <v>0.40000000000000013</v>
      </c>
      <c r="F62" s="21"/>
      <c r="G62" s="1"/>
      <c r="H62" s="1"/>
      <c r="I62" s="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  <c r="G63" s="1"/>
      <c r="H63" s="1"/>
      <c r="I63" s="1"/>
    </row>
    <row r="64" spans="2:9" x14ac:dyDescent="0.3">
      <c r="B64">
        <v>-0.5</v>
      </c>
      <c r="C64" s="21">
        <f>$C$4</f>
        <v>1.9540297174958102E-2</v>
      </c>
      <c r="D64" s="21">
        <v>4.0579943306004299E-2</v>
      </c>
      <c r="E64" s="8">
        <v>702.88417568530804</v>
      </c>
      <c r="F64" s="21"/>
      <c r="G64" s="1"/>
      <c r="H64" s="1"/>
      <c r="I64" s="1"/>
    </row>
    <row r="65" spans="2:9" x14ac:dyDescent="0.3">
      <c r="B65">
        <v>-2.5</v>
      </c>
      <c r="C65" s="21">
        <f t="shared" ref="C65:C72" si="8">$C$4</f>
        <v>1.9540297174958102E-2</v>
      </c>
      <c r="D65" s="21">
        <v>8.4597028250419995E-3</v>
      </c>
      <c r="E65" s="8">
        <v>434.17600782928503</v>
      </c>
      <c r="F65" s="21"/>
      <c r="G65" s="1"/>
      <c r="H65" s="1"/>
      <c r="I65" s="1"/>
    </row>
    <row r="66" spans="2:9" x14ac:dyDescent="0.3">
      <c r="B66">
        <v>1.25</v>
      </c>
      <c r="C66" s="21">
        <f t="shared" si="8"/>
        <v>1.9540297174958102E-2</v>
      </c>
      <c r="D66" s="21">
        <v>1.2459702825041901E-2</v>
      </c>
      <c r="E66" s="8">
        <v>2357.3997239298101</v>
      </c>
      <c r="F66" s="21"/>
      <c r="G66" s="1"/>
      <c r="H66" s="1"/>
      <c r="I66" s="1"/>
    </row>
    <row r="67" spans="2:9" x14ac:dyDescent="0.3">
      <c r="B67">
        <v>-5</v>
      </c>
      <c r="C67" s="21">
        <f t="shared" si="8"/>
        <v>1.9540297174958102E-2</v>
      </c>
      <c r="D67" s="21">
        <v>8.4597028250419093E-3</v>
      </c>
      <c r="E67" s="8">
        <v>1604.3707776379399</v>
      </c>
      <c r="F67" s="21"/>
      <c r="G67" s="1"/>
      <c r="H67" s="1"/>
      <c r="I67" s="1"/>
    </row>
    <row r="68" spans="2:9" x14ac:dyDescent="0.3">
      <c r="B68">
        <v>2.5</v>
      </c>
      <c r="C68" s="21">
        <f t="shared" si="8"/>
        <v>1.9540297174958102E-2</v>
      </c>
      <c r="D68" s="21">
        <v>8.4597028250419995E-3</v>
      </c>
      <c r="E68" s="8">
        <v>392.80339613865999</v>
      </c>
      <c r="F68" s="21"/>
      <c r="G68" s="1"/>
      <c r="H68" s="1"/>
      <c r="I68" s="1"/>
    </row>
    <row r="69" spans="2:9" x14ac:dyDescent="0.3">
      <c r="B69">
        <v>-10</v>
      </c>
      <c r="C69" s="21">
        <f t="shared" si="8"/>
        <v>1.9540297174958102E-2</v>
      </c>
      <c r="D69" s="21">
        <v>6.4597028250418702E-3</v>
      </c>
      <c r="E69" s="8">
        <v>1536.06137445436</v>
      </c>
      <c r="F69" s="21"/>
      <c r="G69" s="1"/>
      <c r="H69" s="1"/>
      <c r="I69" s="1"/>
    </row>
    <row r="70" spans="2:9" x14ac:dyDescent="0.3">
      <c r="B70">
        <v>4</v>
      </c>
      <c r="C70" s="21">
        <f t="shared" si="8"/>
        <v>1.9540297174958102E-2</v>
      </c>
      <c r="D70" s="21">
        <v>1.0459702825041901E-2</v>
      </c>
      <c r="E70" s="8">
        <v>731.23492396818403</v>
      </c>
      <c r="F70" s="21"/>
      <c r="G70" s="1"/>
      <c r="H70" s="1"/>
      <c r="I70" s="1"/>
    </row>
    <row r="71" spans="2:9" x14ac:dyDescent="0.3">
      <c r="B71">
        <v>-20</v>
      </c>
      <c r="C71" s="21">
        <f t="shared" si="8"/>
        <v>1.9540297174958102E-2</v>
      </c>
      <c r="D71" s="21">
        <v>6.4597028250418902E-3</v>
      </c>
      <c r="E71" s="8">
        <v>5290.1040381495995</v>
      </c>
      <c r="F71" s="21"/>
      <c r="G71" s="1"/>
      <c r="H71" s="1"/>
      <c r="I71" s="1"/>
    </row>
    <row r="72" spans="2:9" x14ac:dyDescent="0.3">
      <c r="B72">
        <v>4</v>
      </c>
      <c r="C72" s="21">
        <f t="shared" si="8"/>
        <v>1.9540297174958102E-2</v>
      </c>
      <c r="D72" s="21">
        <v>1.0459702825041901E-2</v>
      </c>
      <c r="E72" s="8">
        <v>1245.0162512095001</v>
      </c>
      <c r="F72" s="21"/>
      <c r="G72" s="1"/>
      <c r="H72" s="1"/>
      <c r="I72" s="1"/>
    </row>
    <row r="73" spans="2:9" x14ac:dyDescent="0.3">
      <c r="F73" s="21"/>
      <c r="G73" s="1"/>
      <c r="H73" s="1"/>
      <c r="I73" s="1"/>
    </row>
    <row r="74" spans="2:9" x14ac:dyDescent="0.3">
      <c r="B74" t="s">
        <v>0</v>
      </c>
      <c r="C74" s="2">
        <f>C62-0.1</f>
        <v>0.30000000000000016</v>
      </c>
      <c r="F74" s="21"/>
      <c r="G74" s="1"/>
      <c r="H74" s="1"/>
      <c r="I74" s="1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  <c r="G75" s="1"/>
      <c r="H75" s="1"/>
      <c r="I75" s="1"/>
    </row>
    <row r="76" spans="2:9" x14ac:dyDescent="0.3">
      <c r="B76">
        <v>-0.5</v>
      </c>
      <c r="C76" s="21">
        <f>$C$4</f>
        <v>1.9540297174958102E-2</v>
      </c>
      <c r="D76" s="21">
        <v>4.0579943306003403E-2</v>
      </c>
      <c r="E76" s="8">
        <v>1288.14867004182</v>
      </c>
      <c r="F76" s="21"/>
      <c r="G76" s="21"/>
      <c r="H76" s="21"/>
      <c r="I76" s="8"/>
    </row>
    <row r="77" spans="2:9" x14ac:dyDescent="0.3">
      <c r="B77">
        <v>-2.5</v>
      </c>
      <c r="C77" s="21">
        <f t="shared" ref="C77:C84" si="9">$C$4</f>
        <v>1.9540297174958102E-2</v>
      </c>
      <c r="D77" s="21">
        <v>8.4597028250418208E-3</v>
      </c>
      <c r="E77" s="8">
        <v>345.57951507979698</v>
      </c>
      <c r="F77" s="21"/>
      <c r="G77" s="8"/>
      <c r="H77" s="8"/>
      <c r="I77" s="8"/>
    </row>
    <row r="78" spans="2:9" x14ac:dyDescent="0.3">
      <c r="B78">
        <v>1.25</v>
      </c>
      <c r="C78" s="21">
        <f t="shared" si="9"/>
        <v>1.9540297174958102E-2</v>
      </c>
      <c r="D78" s="21">
        <v>4.4597028250417297E-3</v>
      </c>
      <c r="E78" s="8">
        <v>156.400555677884</v>
      </c>
      <c r="F78" s="21"/>
      <c r="G78" s="8"/>
      <c r="H78" s="8"/>
      <c r="I78" s="8"/>
    </row>
    <row r="79" spans="2:9" x14ac:dyDescent="0.3">
      <c r="B79">
        <v>-5</v>
      </c>
      <c r="C79" s="21">
        <f t="shared" si="9"/>
        <v>1.9540297174958102E-2</v>
      </c>
      <c r="D79" s="21">
        <v>8.4597028250418208E-3</v>
      </c>
      <c r="E79" s="8">
        <v>1696.04066439853</v>
      </c>
      <c r="F79" s="21"/>
      <c r="G79" s="8"/>
      <c r="H79" s="8"/>
      <c r="I79" s="8"/>
    </row>
    <row r="80" spans="2:9" x14ac:dyDescent="0.3">
      <c r="B80">
        <v>2.5</v>
      </c>
      <c r="C80" s="21">
        <f t="shared" si="9"/>
        <v>1.9540297174958102E-2</v>
      </c>
      <c r="D80" s="21">
        <v>8.4597028250418208E-3</v>
      </c>
      <c r="E80" s="8">
        <v>575.96585846661503</v>
      </c>
      <c r="F80" s="21"/>
      <c r="G80" s="8"/>
      <c r="H80" s="8"/>
      <c r="I80" s="8"/>
    </row>
    <row r="81" spans="2:9" x14ac:dyDescent="0.3">
      <c r="B81">
        <v>-10</v>
      </c>
      <c r="C81" s="21">
        <f t="shared" si="9"/>
        <v>1.9540297174958102E-2</v>
      </c>
      <c r="D81" s="21">
        <v>7.4597028250418902E-3</v>
      </c>
      <c r="E81" s="8">
        <v>1641.8884622164201</v>
      </c>
      <c r="F81" s="1"/>
      <c r="G81" s="8"/>
      <c r="H81" s="8"/>
      <c r="I81" s="8"/>
    </row>
    <row r="82" spans="2:9" x14ac:dyDescent="0.3">
      <c r="B82">
        <v>4</v>
      </c>
      <c r="C82" s="21">
        <f t="shared" si="9"/>
        <v>1.9540297174958102E-2</v>
      </c>
      <c r="D82" s="21">
        <v>1.0459702825041901E-2</v>
      </c>
      <c r="E82" s="8">
        <v>1142.2886672641901</v>
      </c>
      <c r="F82" s="1"/>
      <c r="G82" s="1"/>
      <c r="H82" s="1"/>
    </row>
    <row r="83" spans="2:9" x14ac:dyDescent="0.3">
      <c r="B83">
        <v>-20</v>
      </c>
      <c r="C83" s="21">
        <f t="shared" si="9"/>
        <v>1.9540297174958102E-2</v>
      </c>
      <c r="D83" s="21">
        <v>7.4597028250418902E-3</v>
      </c>
      <c r="E83" s="8">
        <v>2546.8172721595602</v>
      </c>
      <c r="F83" s="1"/>
      <c r="G83" s="1"/>
      <c r="H83" s="1"/>
    </row>
    <row r="84" spans="2:9" x14ac:dyDescent="0.3">
      <c r="B84">
        <v>4</v>
      </c>
      <c r="C84" s="21">
        <f t="shared" si="9"/>
        <v>1.9540297174958102E-2</v>
      </c>
      <c r="D84" s="21">
        <v>1.2959702825041801E-2</v>
      </c>
      <c r="E84" s="8">
        <v>2598.2848877473102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f>$C$4</f>
        <v>1.9540297174958102E-2</v>
      </c>
      <c r="D88" s="21">
        <v>4.0579943306004299E-2</v>
      </c>
      <c r="E88" s="8">
        <v>1719.3961921991399</v>
      </c>
      <c r="G88" s="21"/>
      <c r="H88" s="21"/>
      <c r="I88" s="8"/>
    </row>
    <row r="89" spans="2:9" x14ac:dyDescent="0.3">
      <c r="B89">
        <v>-2.5</v>
      </c>
      <c r="C89" s="21">
        <f t="shared" ref="C89:C96" si="10">$C$4</f>
        <v>1.9540297174958102E-2</v>
      </c>
      <c r="D89" s="21">
        <v>1.2459702825041901E-2</v>
      </c>
      <c r="E89" s="8">
        <v>844.562679203838</v>
      </c>
      <c r="F89" s="1"/>
      <c r="G89" s="1"/>
      <c r="H89" s="1"/>
    </row>
    <row r="90" spans="2:9" x14ac:dyDescent="0.3">
      <c r="B90">
        <v>1.25</v>
      </c>
      <c r="C90" s="21">
        <f t="shared" si="10"/>
        <v>1.9540297174958102E-2</v>
      </c>
      <c r="D90" s="21">
        <v>1.24597028250415E-2</v>
      </c>
      <c r="E90" s="8">
        <v>884.69204721696599</v>
      </c>
      <c r="F90" s="1"/>
      <c r="G90" s="1"/>
      <c r="H90" s="1"/>
    </row>
    <row r="91" spans="2:9" x14ac:dyDescent="0.3">
      <c r="B91">
        <v>-5</v>
      </c>
      <c r="C91" s="21">
        <f t="shared" si="10"/>
        <v>1.9540297174958102E-2</v>
      </c>
      <c r="D91" s="21">
        <v>8.4597028250419093E-3</v>
      </c>
      <c r="E91" s="8">
        <v>573.069775648308</v>
      </c>
      <c r="F91" s="1"/>
      <c r="G91" s="1"/>
      <c r="H91" s="1"/>
    </row>
    <row r="92" spans="2:9" x14ac:dyDescent="0.3">
      <c r="B92">
        <v>2.5</v>
      </c>
      <c r="C92" s="21">
        <f t="shared" si="10"/>
        <v>1.9540297174958102E-2</v>
      </c>
      <c r="D92" s="21">
        <v>1.2459702825041699E-2</v>
      </c>
      <c r="E92" s="8">
        <v>2674.5019899691601</v>
      </c>
      <c r="F92" s="1"/>
      <c r="G92" s="1"/>
      <c r="H92" s="1"/>
    </row>
    <row r="93" spans="2:9" x14ac:dyDescent="0.3">
      <c r="B93">
        <v>-10</v>
      </c>
      <c r="C93" s="21">
        <f t="shared" si="10"/>
        <v>1.9540297174958102E-2</v>
      </c>
      <c r="D93" s="21">
        <v>9.4597028250418894E-3</v>
      </c>
      <c r="E93" s="8">
        <v>1445.39424259711</v>
      </c>
      <c r="F93" s="1"/>
      <c r="G93" s="1"/>
      <c r="H93" s="1"/>
    </row>
    <row r="94" spans="2:9" x14ac:dyDescent="0.3">
      <c r="B94">
        <v>4</v>
      </c>
      <c r="C94" s="21">
        <f t="shared" si="10"/>
        <v>1.9540297174958102E-2</v>
      </c>
      <c r="D94" s="21">
        <v>1.0459702825041901E-2</v>
      </c>
      <c r="E94" s="8">
        <v>802.89087945097594</v>
      </c>
      <c r="F94" s="1"/>
      <c r="G94" s="1"/>
      <c r="H94" s="1"/>
    </row>
    <row r="95" spans="2:9" x14ac:dyDescent="0.3">
      <c r="B95">
        <v>-20</v>
      </c>
      <c r="C95" s="21">
        <f t="shared" si="10"/>
        <v>1.9540297174958102E-2</v>
      </c>
      <c r="D95" s="21">
        <v>1.0459702825041901E-2</v>
      </c>
      <c r="E95" s="8">
        <v>1419.5910006592901</v>
      </c>
      <c r="F95" s="1"/>
      <c r="G95" s="1"/>
      <c r="H95" s="1"/>
    </row>
    <row r="96" spans="2:9" x14ac:dyDescent="0.3">
      <c r="B96">
        <v>4</v>
      </c>
      <c r="C96" s="21">
        <f t="shared" si="10"/>
        <v>1.9540297174958102E-2</v>
      </c>
      <c r="D96" s="21">
        <v>1.2959702825041801E-2</v>
      </c>
      <c r="E96" s="8">
        <v>1631.7889604024001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AC14:AE14"/>
    <mergeCell ref="L2:M2"/>
    <mergeCell ref="N2:O2"/>
    <mergeCell ref="P2:Q2"/>
    <mergeCell ref="W2:Y2"/>
    <mergeCell ref="Z2:AB2"/>
    <mergeCell ref="AC2:AE2"/>
    <mergeCell ref="L26:M26"/>
    <mergeCell ref="N26:O26"/>
    <mergeCell ref="W26:Y26"/>
    <mergeCell ref="Z26:AB26"/>
    <mergeCell ref="L14:M14"/>
    <mergeCell ref="N14:O14"/>
    <mergeCell ref="P14:Q14"/>
    <mergeCell ref="W14:Y14"/>
    <mergeCell ref="Z14:AB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47A9-7F86-42C7-AD5F-1A85FECA4286}">
  <dimension ref="B2:BU98"/>
  <sheetViews>
    <sheetView zoomScale="83" zoomScaleNormal="83" workbookViewId="0">
      <selection activeCell="I2" sqref="I2:R33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I2" s="16" t="str">
        <f>B2</f>
        <v>SOC</v>
      </c>
      <c r="J2" s="37">
        <f t="shared" ref="J2:L11" si="0">C2</f>
        <v>0.9</v>
      </c>
      <c r="K2" s="37"/>
      <c r="L2" s="37"/>
      <c r="M2" s="37">
        <f>C13</f>
        <v>0.8</v>
      </c>
      <c r="N2" s="37"/>
      <c r="O2" s="37"/>
      <c r="P2" s="37">
        <f>C24</f>
        <v>0.70000000000000007</v>
      </c>
      <c r="Q2" s="37"/>
      <c r="R2" s="3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F4" s="21"/>
      <c r="G4" s="21"/>
      <c r="H4" s="8"/>
      <c r="I4" s="11">
        <f t="shared" ref="I4:I11" si="1">B4</f>
        <v>-2.5</v>
      </c>
      <c r="J4" s="12">
        <f>C4</f>
        <v>2.3999999999999799E-2</v>
      </c>
      <c r="K4" s="12">
        <f t="shared" si="0"/>
        <v>8.0000000000001806E-3</v>
      </c>
      <c r="L4" s="13">
        <f t="shared" si="0"/>
        <v>826.87500000001</v>
      </c>
      <c r="M4" s="12">
        <f t="shared" ref="M4:O11" si="2">C15</f>
        <v>1.99999999999999E-2</v>
      </c>
      <c r="N4" s="12">
        <f t="shared" si="2"/>
        <v>8.0000000000000002E-3</v>
      </c>
      <c r="O4" s="13">
        <f t="shared" si="2"/>
        <v>405.12499999999699</v>
      </c>
      <c r="P4" s="12">
        <f t="shared" ref="P4:R11" si="3">C26</f>
        <v>2.0000000000000101E-2</v>
      </c>
      <c r="Q4" s="12">
        <f t="shared" si="3"/>
        <v>8.0000000000000002E-3</v>
      </c>
      <c r="R4" s="13">
        <f t="shared" si="3"/>
        <v>370.562500000005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7.9999999999998302E-3</v>
      </c>
      <c r="E5" s="1">
        <v>464.31250000001501</v>
      </c>
      <c r="F5" s="21"/>
      <c r="G5" s="21"/>
      <c r="H5" s="8"/>
      <c r="I5" s="11">
        <f t="shared" si="1"/>
        <v>1.25</v>
      </c>
      <c r="J5" s="12">
        <f t="shared" si="0"/>
        <v>1.6000000000000299E-2</v>
      </c>
      <c r="K5" s="12">
        <f t="shared" si="0"/>
        <v>7.9999999999998302E-3</v>
      </c>
      <c r="L5" s="13">
        <f t="shared" si="0"/>
        <v>464.31250000001501</v>
      </c>
      <c r="M5" s="12">
        <f>C16</f>
        <v>1.6000000000000299E-2</v>
      </c>
      <c r="N5" s="12">
        <f t="shared" si="2"/>
        <v>7.9999999999998302E-3</v>
      </c>
      <c r="O5" s="13">
        <f t="shared" si="2"/>
        <v>342.37499999995401</v>
      </c>
      <c r="P5" s="12">
        <f t="shared" si="3"/>
        <v>1.6E-2</v>
      </c>
      <c r="Q5" s="12">
        <f t="shared" si="3"/>
        <v>7.9999999999998302E-3</v>
      </c>
      <c r="R5" s="13">
        <f t="shared" si="3"/>
        <v>392.500000000162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2:73" x14ac:dyDescent="0.3">
      <c r="B6">
        <v>-5</v>
      </c>
      <c r="C6" s="1">
        <v>1.99999999999999E-2</v>
      </c>
      <c r="D6" s="1">
        <v>8.0000000000000002E-3</v>
      </c>
      <c r="E6" s="1">
        <v>589.43750000003001</v>
      </c>
      <c r="F6" s="21"/>
      <c r="G6" s="21"/>
      <c r="H6" s="8"/>
      <c r="I6" s="11">
        <f t="shared" si="1"/>
        <v>-5</v>
      </c>
      <c r="J6" s="12">
        <f t="shared" si="0"/>
        <v>1.99999999999999E-2</v>
      </c>
      <c r="K6" s="12">
        <f t="shared" si="0"/>
        <v>8.0000000000000002E-3</v>
      </c>
      <c r="L6" s="13">
        <f t="shared" si="0"/>
        <v>589.43750000003001</v>
      </c>
      <c r="M6" s="12">
        <f t="shared" si="2"/>
        <v>0.02</v>
      </c>
      <c r="N6" s="12">
        <f t="shared" si="2"/>
        <v>8.0000000000000002E-3</v>
      </c>
      <c r="O6" s="13">
        <f t="shared" si="2"/>
        <v>533.18749999993895</v>
      </c>
      <c r="P6" s="12">
        <f t="shared" si="3"/>
        <v>1.7999999999999901E-2</v>
      </c>
      <c r="Q6" s="12">
        <f t="shared" si="3"/>
        <v>8.0000000000000002E-3</v>
      </c>
      <c r="R6" s="13">
        <f t="shared" si="3"/>
        <v>592.37500000017405</v>
      </c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  <c r="F7" s="21"/>
      <c r="G7" s="21"/>
      <c r="H7" s="8"/>
      <c r="I7" s="11">
        <f t="shared" si="1"/>
        <v>2.5</v>
      </c>
      <c r="J7" s="12">
        <f t="shared" si="0"/>
        <v>2.0000000000000202E-2</v>
      </c>
      <c r="K7" s="12">
        <f t="shared" si="0"/>
        <v>7.9999999999998302E-3</v>
      </c>
      <c r="L7" s="13">
        <f t="shared" si="0"/>
        <v>626.81250000004104</v>
      </c>
      <c r="M7" s="12">
        <f t="shared" si="2"/>
        <v>2.0000000000000202E-2</v>
      </c>
      <c r="N7" s="12">
        <f t="shared" si="2"/>
        <v>7.9999999999998302E-3</v>
      </c>
      <c r="O7" s="13">
        <f t="shared" si="2"/>
        <v>504.87500000009402</v>
      </c>
      <c r="P7" s="12">
        <f t="shared" si="3"/>
        <v>1.99999999999999E-2</v>
      </c>
      <c r="Q7" s="12">
        <f t="shared" si="3"/>
        <v>8.0000000000000002E-3</v>
      </c>
      <c r="R7" s="13">
        <f t="shared" si="3"/>
        <v>576.87499999997203</v>
      </c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  <c r="F8" s="21"/>
      <c r="G8" s="21"/>
      <c r="H8" s="8"/>
      <c r="I8" s="11">
        <f t="shared" si="1"/>
        <v>-10</v>
      </c>
      <c r="J8" s="12">
        <f t="shared" si="0"/>
        <v>0.02</v>
      </c>
      <c r="K8" s="12">
        <f t="shared" si="0"/>
        <v>7.9999999999999603E-3</v>
      </c>
      <c r="L8" s="13">
        <f t="shared" si="0"/>
        <v>1376.93749999994</v>
      </c>
      <c r="M8" s="12">
        <f t="shared" si="2"/>
        <v>0.02</v>
      </c>
      <c r="N8" s="12">
        <f t="shared" si="2"/>
        <v>6.9999999999999802E-3</v>
      </c>
      <c r="O8" s="13">
        <f t="shared" si="2"/>
        <v>1244.92857142858</v>
      </c>
      <c r="P8" s="12">
        <f t="shared" si="3"/>
        <v>1.8999999999999899E-2</v>
      </c>
      <c r="Q8" s="12">
        <f t="shared" si="3"/>
        <v>7.0000000000000201E-3</v>
      </c>
      <c r="R8" s="13">
        <f t="shared" si="3"/>
        <v>1280.85714285718</v>
      </c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  <c r="F9" s="21"/>
      <c r="G9" s="21"/>
      <c r="H9" s="8"/>
      <c r="I9" s="11">
        <f t="shared" si="1"/>
        <v>4</v>
      </c>
      <c r="J9" s="12">
        <f t="shared" si="0"/>
        <v>0.02</v>
      </c>
      <c r="K9" s="12">
        <f t="shared" si="0"/>
        <v>0.01</v>
      </c>
      <c r="L9" s="13">
        <f t="shared" si="0"/>
        <v>803.90024999996797</v>
      </c>
      <c r="M9" s="12">
        <f t="shared" si="2"/>
        <v>0.02</v>
      </c>
      <c r="N9" s="12">
        <f t="shared" si="2"/>
        <v>0.01</v>
      </c>
      <c r="O9" s="13">
        <f>E20</f>
        <v>683.89999999999304</v>
      </c>
      <c r="P9" s="12">
        <f t="shared" si="3"/>
        <v>0.02</v>
      </c>
      <c r="Q9" s="12">
        <f t="shared" si="3"/>
        <v>0.01</v>
      </c>
      <c r="R9" s="13">
        <f t="shared" si="3"/>
        <v>748.899999999957</v>
      </c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  <c r="F10" s="21"/>
      <c r="G10" s="21"/>
      <c r="H10" s="8"/>
      <c r="I10" s="11">
        <f t="shared" si="1"/>
        <v>-20</v>
      </c>
      <c r="J10" s="12">
        <f t="shared" si="0"/>
        <v>1.8999999999999899E-2</v>
      </c>
      <c r="K10" s="12">
        <f t="shared" si="0"/>
        <v>7.4999999999999902E-3</v>
      </c>
      <c r="L10" s="13">
        <f t="shared" si="0"/>
        <v>2028.6666666666799</v>
      </c>
      <c r="M10" s="12">
        <f t="shared" si="2"/>
        <v>1.8499999999999999E-2</v>
      </c>
      <c r="N10" s="12">
        <f t="shared" si="2"/>
        <v>6.4999999999999902E-3</v>
      </c>
      <c r="O10" s="13">
        <f t="shared" si="2"/>
        <v>1932.84615384618</v>
      </c>
      <c r="P10" s="12">
        <f t="shared" si="3"/>
        <v>1.8499999999999999E-2</v>
      </c>
      <c r="Q10" s="12">
        <f t="shared" si="3"/>
        <v>6.0000000000000001E-3</v>
      </c>
      <c r="R10" s="13">
        <f t="shared" si="3"/>
        <v>1694.16666666681</v>
      </c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  <c r="F11" s="21"/>
      <c r="G11" s="21"/>
      <c r="H11" s="8"/>
      <c r="I11" s="11">
        <f t="shared" si="1"/>
        <v>4</v>
      </c>
      <c r="J11" s="12">
        <f t="shared" si="0"/>
        <v>0.02</v>
      </c>
      <c r="K11" s="12">
        <f t="shared" si="0"/>
        <v>1.24999999999999E-2</v>
      </c>
      <c r="L11" s="13">
        <f t="shared" si="0"/>
        <v>1067.1600000000001</v>
      </c>
      <c r="M11" s="12">
        <f t="shared" si="2"/>
        <v>2.2499999999999899E-2</v>
      </c>
      <c r="N11" s="12">
        <f t="shared" si="2"/>
        <v>0.01</v>
      </c>
      <c r="O11" s="13">
        <f t="shared" si="2"/>
        <v>971.60000000003402</v>
      </c>
      <c r="P11" s="12">
        <f t="shared" si="3"/>
        <v>0.02</v>
      </c>
      <c r="Q11" s="12">
        <f t="shared" si="3"/>
        <v>1.24999999999999E-2</v>
      </c>
      <c r="R11" s="13">
        <f t="shared" si="3"/>
        <v>893.20000000007303</v>
      </c>
    </row>
    <row r="12" spans="2:73" x14ac:dyDescent="0.3">
      <c r="F12" s="21"/>
      <c r="G12" s="21"/>
      <c r="H12" s="8"/>
    </row>
    <row r="13" spans="2:73" x14ac:dyDescent="0.3">
      <c r="B13" t="s">
        <v>0</v>
      </c>
      <c r="C13" s="2">
        <f>C2-0.1</f>
        <v>0.8</v>
      </c>
      <c r="F13" s="21"/>
      <c r="G13" s="21"/>
      <c r="H13" s="8"/>
      <c r="I13" s="16" t="str">
        <f>B35</f>
        <v>SOC</v>
      </c>
      <c r="J13" s="37">
        <f>C35</f>
        <v>0.60000000000000009</v>
      </c>
      <c r="K13" s="37"/>
      <c r="L13" s="37"/>
      <c r="M13" s="36">
        <f>C46</f>
        <v>0.50000000000000011</v>
      </c>
      <c r="N13" s="36"/>
      <c r="O13" s="36"/>
      <c r="P13" s="36">
        <f>C57</f>
        <v>0.40000000000000013</v>
      </c>
      <c r="Q13" s="36"/>
      <c r="R13" s="36"/>
    </row>
    <row r="14" spans="2:73" x14ac:dyDescent="0.3">
      <c r="B14" t="s">
        <v>1</v>
      </c>
      <c r="C14" t="s">
        <v>2</v>
      </c>
      <c r="D14" t="s">
        <v>3</v>
      </c>
      <c r="E14" t="s">
        <v>4</v>
      </c>
      <c r="F14" s="21"/>
      <c r="G14" s="21"/>
      <c r="H14" s="8"/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  <c r="F15" s="21"/>
      <c r="G15" s="21"/>
      <c r="H15" s="8"/>
      <c r="I15" s="11">
        <f t="shared" ref="I15:L22" si="4">B37</f>
        <v>-2.5</v>
      </c>
      <c r="J15" s="12">
        <f t="shared" si="4"/>
        <v>1.99999999999999E-2</v>
      </c>
      <c r="K15" s="12">
        <f t="shared" si="4"/>
        <v>8.0000000000000002E-3</v>
      </c>
      <c r="L15" s="13">
        <f t="shared" si="4"/>
        <v>211.24999999983601</v>
      </c>
      <c r="M15" s="12">
        <f t="shared" ref="M15:O22" si="5">C48</f>
        <v>2.0000000000000101E-2</v>
      </c>
      <c r="N15" s="12">
        <f t="shared" si="5"/>
        <v>8.0000000000000002E-3</v>
      </c>
      <c r="O15" s="13">
        <f t="shared" si="5"/>
        <v>767.49999999992599</v>
      </c>
      <c r="P15" s="14">
        <f t="shared" ref="P15:R22" si="6">C59</f>
        <v>2.0000000000000101E-2</v>
      </c>
      <c r="Q15" s="14">
        <f t="shared" si="6"/>
        <v>8.0000000000000002E-3</v>
      </c>
      <c r="R15" s="15">
        <f t="shared" si="6"/>
        <v>511.18750000023198</v>
      </c>
    </row>
    <row r="16" spans="2:73" x14ac:dyDescent="0.3">
      <c r="B16">
        <v>1.25</v>
      </c>
      <c r="C16" s="1">
        <v>1.6000000000000299E-2</v>
      </c>
      <c r="D16" s="1">
        <v>7.9999999999998302E-3</v>
      </c>
      <c r="E16" s="1">
        <v>342.37499999995401</v>
      </c>
      <c r="F16" s="21"/>
      <c r="G16" s="21"/>
      <c r="H16" s="8"/>
      <c r="I16" s="11">
        <f t="shared" si="4"/>
        <v>1.25</v>
      </c>
      <c r="J16" s="12">
        <f t="shared" si="4"/>
        <v>2.3999999999999799E-2</v>
      </c>
      <c r="K16" s="12">
        <f t="shared" si="4"/>
        <v>8.0000000000001806E-3</v>
      </c>
      <c r="L16" s="13">
        <f t="shared" si="4"/>
        <v>248.62499999971399</v>
      </c>
      <c r="M16" s="12">
        <f t="shared" si="5"/>
        <v>1.6E-2</v>
      </c>
      <c r="N16" s="12">
        <f t="shared" si="5"/>
        <v>8.0000000000001806E-3</v>
      </c>
      <c r="O16" s="13">
        <f t="shared" si="5"/>
        <v>329.999999999919</v>
      </c>
      <c r="P16" s="14">
        <f t="shared" si="6"/>
        <v>1.6E-2</v>
      </c>
      <c r="Q16" s="14">
        <f t="shared" si="6"/>
        <v>8.0000000000001806E-3</v>
      </c>
      <c r="R16" s="15">
        <f t="shared" si="6"/>
        <v>423.62500000034601</v>
      </c>
    </row>
    <row r="17" spans="2:18" x14ac:dyDescent="0.3">
      <c r="B17">
        <v>-5</v>
      </c>
      <c r="C17" s="1">
        <v>0.02</v>
      </c>
      <c r="D17" s="1">
        <v>8.0000000000000002E-3</v>
      </c>
      <c r="E17" s="1">
        <v>533.18749999993895</v>
      </c>
      <c r="F17" s="21"/>
      <c r="G17" s="21"/>
      <c r="H17" s="8"/>
      <c r="I17" s="11">
        <f t="shared" si="4"/>
        <v>-5</v>
      </c>
      <c r="J17" s="12">
        <f t="shared" si="4"/>
        <v>1.99999999999999E-2</v>
      </c>
      <c r="K17" s="12">
        <f t="shared" si="4"/>
        <v>6.0000000000000504E-3</v>
      </c>
      <c r="L17" s="13">
        <f t="shared" si="4"/>
        <v>635.83333333310895</v>
      </c>
      <c r="M17" s="12">
        <f t="shared" si="5"/>
        <v>0.02</v>
      </c>
      <c r="N17" s="12">
        <f t="shared" si="5"/>
        <v>5.9999999999999602E-3</v>
      </c>
      <c r="O17" s="13">
        <f t="shared" si="5"/>
        <v>631.74999999986301</v>
      </c>
      <c r="P17" s="14">
        <f t="shared" si="6"/>
        <v>0.02</v>
      </c>
      <c r="Q17" s="14">
        <f t="shared" si="6"/>
        <v>5.9999999999999602E-3</v>
      </c>
      <c r="R17" s="15">
        <f t="shared" si="6"/>
        <v>498.16666666690202</v>
      </c>
    </row>
    <row r="18" spans="2:18" x14ac:dyDescent="0.3">
      <c r="B18">
        <v>2.5</v>
      </c>
      <c r="C18" s="1">
        <v>2.0000000000000202E-2</v>
      </c>
      <c r="D18" s="1">
        <v>7.9999999999998302E-3</v>
      </c>
      <c r="E18" s="1">
        <v>504.87500000009402</v>
      </c>
      <c r="F18" s="21"/>
      <c r="G18" s="21"/>
      <c r="H18" s="8"/>
      <c r="I18" s="11">
        <f t="shared" si="4"/>
        <v>2.5</v>
      </c>
      <c r="J18" s="12">
        <f t="shared" si="4"/>
        <v>2.0000000000000101E-2</v>
      </c>
      <c r="K18" s="12">
        <f t="shared" si="4"/>
        <v>8.0000000000000002E-3</v>
      </c>
      <c r="L18" s="13">
        <f t="shared" si="4"/>
        <v>1045.43749999993</v>
      </c>
      <c r="M18" s="12">
        <f t="shared" si="5"/>
        <v>1.99999999999999E-2</v>
      </c>
      <c r="N18" s="12">
        <f t="shared" si="5"/>
        <v>8.0000000000000002E-3</v>
      </c>
      <c r="O18" s="13">
        <f t="shared" si="5"/>
        <v>398.68750000005002</v>
      </c>
      <c r="P18" s="14">
        <f t="shared" si="6"/>
        <v>2.0000000000000101E-2</v>
      </c>
      <c r="Q18" s="14">
        <f t="shared" si="6"/>
        <v>8.0000000000000002E-3</v>
      </c>
      <c r="R18" s="15">
        <f t="shared" si="6"/>
        <v>564.312499999686</v>
      </c>
    </row>
    <row r="19" spans="2:18" x14ac:dyDescent="0.3">
      <c r="B19">
        <v>-10</v>
      </c>
      <c r="C19" s="1">
        <v>0.02</v>
      </c>
      <c r="D19" s="1">
        <v>6.9999999999999802E-3</v>
      </c>
      <c r="E19" s="1">
        <v>1244.92857142858</v>
      </c>
      <c r="F19" s="21"/>
      <c r="G19" s="21"/>
      <c r="H19" s="8"/>
      <c r="I19" s="11">
        <f t="shared" si="4"/>
        <v>-10</v>
      </c>
      <c r="J19" s="12">
        <f t="shared" si="4"/>
        <v>0.02</v>
      </c>
      <c r="K19" s="12">
        <f t="shared" si="4"/>
        <v>5.9999999999999602E-3</v>
      </c>
      <c r="L19" s="13">
        <f t="shared" si="4"/>
        <v>1310.9166666666499</v>
      </c>
      <c r="M19" s="12">
        <f t="shared" si="5"/>
        <v>1.99999999999999E-2</v>
      </c>
      <c r="N19" s="12">
        <f t="shared" si="5"/>
        <v>5.0000000000000201E-3</v>
      </c>
      <c r="O19" s="13">
        <f t="shared" si="5"/>
        <v>1052.8999999994901</v>
      </c>
      <c r="P19" s="14">
        <f t="shared" si="6"/>
        <v>1.99999999999999E-2</v>
      </c>
      <c r="Q19" s="14">
        <f t="shared" si="6"/>
        <v>6.0000000000000001E-3</v>
      </c>
      <c r="R19" s="15">
        <f t="shared" si="6"/>
        <v>1719.1666666664401</v>
      </c>
    </row>
    <row r="20" spans="2:18" x14ac:dyDescent="0.3">
      <c r="B20">
        <v>4</v>
      </c>
      <c r="C20" s="1">
        <v>0.02</v>
      </c>
      <c r="D20" s="1">
        <v>0.01</v>
      </c>
      <c r="E20" s="1">
        <v>683.89999999999304</v>
      </c>
      <c r="F20" s="21"/>
      <c r="G20" s="21"/>
      <c r="H20" s="8"/>
      <c r="I20" s="11">
        <f t="shared" si="4"/>
        <v>4</v>
      </c>
      <c r="J20" s="12">
        <f t="shared" si="4"/>
        <v>0.02</v>
      </c>
      <c r="K20" s="12">
        <f t="shared" si="4"/>
        <v>7.4999999999999503E-3</v>
      </c>
      <c r="L20" s="13">
        <f t="shared" si="4"/>
        <v>701.93333333300404</v>
      </c>
      <c r="M20" s="12">
        <f t="shared" si="5"/>
        <v>1.7499999999999901E-2</v>
      </c>
      <c r="N20" s="12">
        <f t="shared" si="5"/>
        <v>0.01</v>
      </c>
      <c r="O20" s="13">
        <f t="shared" si="5"/>
        <v>794.05000000005998</v>
      </c>
      <c r="P20" s="14">
        <f t="shared" si="6"/>
        <v>0.02</v>
      </c>
      <c r="Q20" s="14">
        <f t="shared" si="6"/>
        <v>0.01</v>
      </c>
      <c r="R20" s="15">
        <f t="shared" si="6"/>
        <v>774.00000000015905</v>
      </c>
    </row>
    <row r="21" spans="2:18" x14ac:dyDescent="0.3">
      <c r="B21">
        <v>-20</v>
      </c>
      <c r="C21" s="1">
        <v>1.8499999999999999E-2</v>
      </c>
      <c r="D21" s="1">
        <v>6.4999999999999902E-3</v>
      </c>
      <c r="E21" s="1">
        <v>1932.84615384618</v>
      </c>
      <c r="F21" s="21"/>
      <c r="G21" s="21"/>
      <c r="H21" s="8"/>
      <c r="I21" s="11">
        <f t="shared" si="4"/>
        <v>-20</v>
      </c>
      <c r="J21" s="12">
        <f t="shared" si="4"/>
        <v>1.8999999999999899E-2</v>
      </c>
      <c r="K21" s="12">
        <f t="shared" si="4"/>
        <v>5.4999999999999901E-3</v>
      </c>
      <c r="L21" s="13">
        <f t="shared" si="4"/>
        <v>1611.8181818184701</v>
      </c>
      <c r="M21" s="12">
        <f t="shared" si="5"/>
        <v>1.95E-2</v>
      </c>
      <c r="N21" s="12">
        <f t="shared" si="5"/>
        <v>5.4999999999999901E-3</v>
      </c>
      <c r="O21" s="13">
        <f t="shared" si="5"/>
        <v>1457.3636363632099</v>
      </c>
      <c r="P21" s="14">
        <f t="shared" si="6"/>
        <v>1.95E-2</v>
      </c>
      <c r="Q21" s="14">
        <f t="shared" si="6"/>
        <v>6.0000000000000001E-3</v>
      </c>
      <c r="R21" s="15">
        <f t="shared" si="6"/>
        <v>2218.9166666666902</v>
      </c>
    </row>
    <row r="22" spans="2:18" x14ac:dyDescent="0.3">
      <c r="B22">
        <v>4</v>
      </c>
      <c r="C22" s="1">
        <v>2.2499999999999899E-2</v>
      </c>
      <c r="D22" s="1">
        <v>0.01</v>
      </c>
      <c r="E22" s="1">
        <v>971.60000000003402</v>
      </c>
      <c r="F22" s="21"/>
      <c r="G22" s="21"/>
      <c r="H22" s="8"/>
      <c r="I22" s="11">
        <f t="shared" si="4"/>
        <v>4</v>
      </c>
      <c r="J22" s="12">
        <f t="shared" si="4"/>
        <v>2.5000000000000001E-2</v>
      </c>
      <c r="K22" s="12">
        <f t="shared" si="4"/>
        <v>5.0000000000000001E-3</v>
      </c>
      <c r="L22" s="13">
        <f t="shared" si="4"/>
        <v>1522.8000000002701</v>
      </c>
      <c r="M22" s="12">
        <f t="shared" si="5"/>
        <v>1.99999999999999E-2</v>
      </c>
      <c r="N22" s="12">
        <f t="shared" si="5"/>
        <v>1.0000000000000101E-2</v>
      </c>
      <c r="O22" s="13">
        <f t="shared" si="5"/>
        <v>1251.4500000000901</v>
      </c>
      <c r="P22" s="14">
        <f t="shared" si="6"/>
        <v>1.99999999999999E-2</v>
      </c>
      <c r="Q22" s="14">
        <f t="shared" si="6"/>
        <v>0.01</v>
      </c>
      <c r="R22" s="15">
        <f t="shared" si="6"/>
        <v>518.94999999967604</v>
      </c>
    </row>
    <row r="23" spans="2:18" x14ac:dyDescent="0.3">
      <c r="F23" s="21"/>
      <c r="G23" s="21"/>
      <c r="H23" s="8"/>
    </row>
    <row r="24" spans="2:18" x14ac:dyDescent="0.3">
      <c r="B24" t="s">
        <v>0</v>
      </c>
      <c r="C24" s="2">
        <f>C13-0.1</f>
        <v>0.70000000000000007</v>
      </c>
      <c r="F24" s="21"/>
      <c r="G24" s="21"/>
      <c r="H24" s="8"/>
      <c r="I24" s="16" t="str">
        <f>B68</f>
        <v>SOC</v>
      </c>
      <c r="J24" s="37">
        <f>C68</f>
        <v>0.30000000000000016</v>
      </c>
      <c r="K24" s="37"/>
      <c r="L24" s="37"/>
      <c r="M24" s="36">
        <f>C79</f>
        <v>0.20000000000000015</v>
      </c>
      <c r="N24" s="36"/>
      <c r="O24" s="36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F25" s="21"/>
      <c r="G25" s="21"/>
      <c r="H25" s="8"/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  <c r="F26" s="21"/>
      <c r="G26" s="21"/>
      <c r="H26" s="8"/>
      <c r="I26" s="11">
        <f t="shared" ref="I26:L33" si="7">B70</f>
        <v>-2.5</v>
      </c>
      <c r="J26" s="12">
        <f t="shared" si="7"/>
        <v>1.99999999999999E-2</v>
      </c>
      <c r="K26" s="12">
        <f t="shared" si="7"/>
        <v>8.0000000000000002E-3</v>
      </c>
      <c r="L26" s="13">
        <f t="shared" si="7"/>
        <v>414.31250000005002</v>
      </c>
      <c r="M26" s="12">
        <f t="shared" ref="M26:O33" si="8">C81</f>
        <v>2.4E-2</v>
      </c>
      <c r="N26" s="12">
        <f t="shared" si="8"/>
        <v>3.9999999999999099E-3</v>
      </c>
      <c r="O26" s="13">
        <f t="shared" si="8"/>
        <v>235.00000000058699</v>
      </c>
    </row>
    <row r="27" spans="2:18" x14ac:dyDescent="0.3">
      <c r="B27">
        <v>1.25</v>
      </c>
      <c r="C27" s="1">
        <v>1.6E-2</v>
      </c>
      <c r="D27" s="1">
        <v>7.9999999999998302E-3</v>
      </c>
      <c r="E27" s="1">
        <v>392.500000000162</v>
      </c>
      <c r="F27" s="21"/>
      <c r="G27" s="21"/>
      <c r="H27" s="8"/>
      <c r="I27" s="11">
        <f t="shared" si="7"/>
        <v>1.25</v>
      </c>
      <c r="J27" s="12">
        <f t="shared" si="7"/>
        <v>1.6E-2</v>
      </c>
      <c r="K27" s="12">
        <f t="shared" si="7"/>
        <v>7.9999999999998302E-3</v>
      </c>
      <c r="L27" s="13">
        <f t="shared" si="7"/>
        <v>533.12499999993804</v>
      </c>
      <c r="M27" s="12">
        <f t="shared" si="8"/>
        <v>1.6E-2</v>
      </c>
      <c r="N27" s="12">
        <f t="shared" si="8"/>
        <v>7.9999999999998302E-3</v>
      </c>
      <c r="O27" s="13">
        <f t="shared" si="8"/>
        <v>389.37500000066302</v>
      </c>
    </row>
    <row r="28" spans="2:18" x14ac:dyDescent="0.3">
      <c r="B28">
        <v>-5</v>
      </c>
      <c r="C28" s="1">
        <v>1.7999999999999901E-2</v>
      </c>
      <c r="D28" s="1">
        <v>8.0000000000000002E-3</v>
      </c>
      <c r="E28" s="1">
        <v>592.37500000017405</v>
      </c>
      <c r="F28" s="21"/>
      <c r="G28" s="21"/>
      <c r="H28" s="8"/>
      <c r="I28" s="11">
        <f t="shared" si="7"/>
        <v>-5</v>
      </c>
      <c r="J28" s="12">
        <f t="shared" si="7"/>
        <v>1.99999999999999E-2</v>
      </c>
      <c r="K28" s="12">
        <f t="shared" si="7"/>
        <v>6.0000000000000504E-3</v>
      </c>
      <c r="L28" s="13">
        <f t="shared" si="7"/>
        <v>552.41666666672904</v>
      </c>
      <c r="M28" s="12">
        <f t="shared" si="8"/>
        <v>2.1999999999999999E-2</v>
      </c>
      <c r="N28" s="12">
        <f t="shared" si="8"/>
        <v>5.9999999999999602E-3</v>
      </c>
      <c r="O28" s="13">
        <f t="shared" si="8"/>
        <v>914.99999999966599</v>
      </c>
    </row>
    <row r="29" spans="2:18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  <c r="F29" s="21"/>
      <c r="G29" s="21"/>
      <c r="H29" s="8"/>
      <c r="I29" s="11">
        <f t="shared" si="7"/>
        <v>2.5</v>
      </c>
      <c r="J29" s="12">
        <f t="shared" si="7"/>
        <v>1.99999999999999E-2</v>
      </c>
      <c r="K29" s="12">
        <f t="shared" si="7"/>
        <v>8.0000000000000002E-3</v>
      </c>
      <c r="L29" s="13">
        <f t="shared" si="7"/>
        <v>807.99999999999204</v>
      </c>
      <c r="M29" s="12">
        <f t="shared" si="8"/>
        <v>1.99999999999999E-2</v>
      </c>
      <c r="N29" s="12">
        <f t="shared" si="8"/>
        <v>8.0000000000000002E-3</v>
      </c>
      <c r="O29" s="13">
        <f t="shared" si="8"/>
        <v>608.18749999998397</v>
      </c>
    </row>
    <row r="30" spans="2:18" x14ac:dyDescent="0.3">
      <c r="B30">
        <v>-10</v>
      </c>
      <c r="C30" s="1">
        <v>1.8999999999999899E-2</v>
      </c>
      <c r="D30" s="1">
        <v>7.0000000000000201E-3</v>
      </c>
      <c r="E30" s="1">
        <v>1280.85714285718</v>
      </c>
      <c r="F30" s="21"/>
      <c r="G30" s="21"/>
      <c r="H30" s="8"/>
      <c r="I30" s="11">
        <f t="shared" si="7"/>
        <v>-10</v>
      </c>
      <c r="J30" s="12">
        <f t="shared" si="7"/>
        <v>2.0999999999999901E-2</v>
      </c>
      <c r="K30" s="12">
        <f t="shared" si="7"/>
        <v>4.9999999999999802E-3</v>
      </c>
      <c r="L30" s="13">
        <f t="shared" si="7"/>
        <v>1047.89999999921</v>
      </c>
      <c r="M30" s="12">
        <f t="shared" si="8"/>
        <v>2.1999999999999999E-2</v>
      </c>
      <c r="N30" s="12">
        <f t="shared" si="8"/>
        <v>6.0000000000000001E-3</v>
      </c>
      <c r="O30" s="13">
        <f t="shared" si="8"/>
        <v>964.91666666649098</v>
      </c>
    </row>
    <row r="31" spans="2:18" x14ac:dyDescent="0.3">
      <c r="B31">
        <v>4</v>
      </c>
      <c r="C31" s="1">
        <v>0.02</v>
      </c>
      <c r="D31" s="1">
        <v>0.01</v>
      </c>
      <c r="E31" s="1">
        <v>748.899999999957</v>
      </c>
      <c r="F31" s="21"/>
      <c r="G31" s="21"/>
      <c r="H31" s="8"/>
      <c r="I31" s="11">
        <f t="shared" si="7"/>
        <v>4</v>
      </c>
      <c r="J31" s="12">
        <f t="shared" si="7"/>
        <v>0.02</v>
      </c>
      <c r="K31" s="12">
        <f t="shared" si="7"/>
        <v>7.5000000000000596E-3</v>
      </c>
      <c r="L31" s="13">
        <f t="shared" si="7"/>
        <v>668.66666666658296</v>
      </c>
      <c r="M31" s="12">
        <f t="shared" si="8"/>
        <v>0.02</v>
      </c>
      <c r="N31" s="12">
        <f t="shared" si="8"/>
        <v>0.01</v>
      </c>
      <c r="O31" s="13">
        <f t="shared" si="8"/>
        <v>984.00000000037699</v>
      </c>
    </row>
    <row r="32" spans="2:18" x14ac:dyDescent="0.3">
      <c r="B32">
        <v>-20</v>
      </c>
      <c r="C32" s="1">
        <v>1.8499999999999999E-2</v>
      </c>
      <c r="D32" s="1">
        <v>6.0000000000000001E-3</v>
      </c>
      <c r="E32" s="1">
        <v>1694.16666666681</v>
      </c>
      <c r="F32" s="21"/>
      <c r="G32" s="21"/>
      <c r="H32" s="8"/>
      <c r="I32" s="11">
        <f t="shared" si="7"/>
        <v>-20</v>
      </c>
      <c r="J32" s="12">
        <f t="shared" si="7"/>
        <v>2.0500000000000001E-2</v>
      </c>
      <c r="K32" s="12">
        <f t="shared" si="7"/>
        <v>6.0000000000000001E-3</v>
      </c>
      <c r="L32" s="13">
        <f t="shared" si="7"/>
        <v>1631.66666666681</v>
      </c>
      <c r="M32" s="12">
        <f t="shared" si="8"/>
        <v>2.2499999999999899E-2</v>
      </c>
      <c r="N32" s="12">
        <f t="shared" si="8"/>
        <v>7.0000000000000001E-3</v>
      </c>
      <c r="O32" s="13">
        <f t="shared" si="8"/>
        <v>1145.0714285716101</v>
      </c>
    </row>
    <row r="33" spans="2:15" x14ac:dyDescent="0.3">
      <c r="B33">
        <v>4</v>
      </c>
      <c r="C33" s="1">
        <v>0.02</v>
      </c>
      <c r="D33" s="1">
        <v>1.24999999999999E-2</v>
      </c>
      <c r="E33" s="1">
        <v>893.20000000007303</v>
      </c>
      <c r="F33" s="21"/>
      <c r="G33" s="21"/>
      <c r="H33" s="8"/>
      <c r="I33" s="11">
        <f>B77</f>
        <v>4</v>
      </c>
      <c r="J33" s="12">
        <f t="shared" si="7"/>
        <v>0.02</v>
      </c>
      <c r="K33" s="12">
        <f t="shared" si="7"/>
        <v>0.01</v>
      </c>
      <c r="L33" s="13">
        <f t="shared" si="7"/>
        <v>1146.4500000001799</v>
      </c>
      <c r="M33" s="12">
        <f t="shared" si="8"/>
        <v>0.02</v>
      </c>
      <c r="N33" s="12">
        <f t="shared" si="8"/>
        <v>0.01</v>
      </c>
      <c r="O33" s="13">
        <f t="shared" si="8"/>
        <v>966.40000000042903</v>
      </c>
    </row>
    <row r="34" spans="2:15" x14ac:dyDescent="0.3">
      <c r="F34" s="21"/>
      <c r="G34" s="21"/>
      <c r="H34" s="8"/>
    </row>
    <row r="35" spans="2:15" x14ac:dyDescent="0.3">
      <c r="B35" t="s">
        <v>0</v>
      </c>
      <c r="C35" s="2">
        <f>C24-0.1</f>
        <v>0.60000000000000009</v>
      </c>
      <c r="F35" s="21"/>
      <c r="G35" s="21"/>
      <c r="H35" s="8"/>
    </row>
    <row r="36" spans="2:15" x14ac:dyDescent="0.3">
      <c r="B36" t="s">
        <v>1</v>
      </c>
      <c r="C36" t="s">
        <v>2</v>
      </c>
      <c r="D36" t="s">
        <v>3</v>
      </c>
      <c r="E36" t="s">
        <v>4</v>
      </c>
      <c r="F36" s="21"/>
      <c r="G36" s="21"/>
      <c r="H36" s="8"/>
    </row>
    <row r="37" spans="2:15" x14ac:dyDescent="0.3">
      <c r="B37">
        <v>-2.5</v>
      </c>
      <c r="C37" s="1">
        <v>1.99999999999999E-2</v>
      </c>
      <c r="D37" s="1">
        <v>8.0000000000000002E-3</v>
      </c>
      <c r="E37" s="1">
        <v>211.24999999983601</v>
      </c>
      <c r="F37" s="21"/>
      <c r="G37" s="21"/>
      <c r="H37" s="8"/>
    </row>
    <row r="38" spans="2:1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  <c r="F38" s="21"/>
      <c r="G38" s="21"/>
      <c r="H38" s="8"/>
    </row>
    <row r="39" spans="2:15" x14ac:dyDescent="0.3">
      <c r="B39">
        <v>-5</v>
      </c>
      <c r="C39" s="1">
        <v>1.99999999999999E-2</v>
      </c>
      <c r="D39" s="1">
        <v>6.0000000000000504E-3</v>
      </c>
      <c r="E39" s="1">
        <v>635.83333333310895</v>
      </c>
      <c r="F39" s="21"/>
      <c r="G39" s="21"/>
      <c r="H39" s="8"/>
    </row>
    <row r="40" spans="2:1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  <c r="F40" s="21"/>
      <c r="G40" s="21"/>
      <c r="H40" s="8"/>
    </row>
    <row r="41" spans="2:15" x14ac:dyDescent="0.3">
      <c r="B41">
        <v>-10</v>
      </c>
      <c r="C41" s="1">
        <v>0.02</v>
      </c>
      <c r="D41" s="1">
        <v>5.9999999999999602E-3</v>
      </c>
      <c r="E41" s="1">
        <v>1310.9166666666499</v>
      </c>
      <c r="F41" s="21"/>
      <c r="G41" s="21"/>
      <c r="H41" s="8"/>
    </row>
    <row r="42" spans="2:15" x14ac:dyDescent="0.3">
      <c r="B42">
        <v>4</v>
      </c>
      <c r="C42" s="1">
        <v>0.02</v>
      </c>
      <c r="D42" s="1">
        <v>7.4999999999999503E-3</v>
      </c>
      <c r="E42" s="1">
        <v>701.93333333300404</v>
      </c>
      <c r="F42" s="21"/>
      <c r="G42" s="21"/>
      <c r="H42" s="8"/>
    </row>
    <row r="43" spans="2:15" x14ac:dyDescent="0.3">
      <c r="B43">
        <v>-20</v>
      </c>
      <c r="C43" s="1">
        <v>1.8999999999999899E-2</v>
      </c>
      <c r="D43" s="1">
        <v>5.4999999999999901E-3</v>
      </c>
      <c r="E43" s="1">
        <v>1611.8181818184701</v>
      </c>
      <c r="F43" s="21"/>
      <c r="G43" s="21"/>
      <c r="H43" s="8"/>
    </row>
    <row r="44" spans="2:1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  <c r="F44" s="21"/>
      <c r="G44" s="21"/>
      <c r="H44" s="8"/>
    </row>
    <row r="45" spans="2:15" x14ac:dyDescent="0.3">
      <c r="F45" s="21"/>
      <c r="G45" s="21"/>
      <c r="H45" s="8"/>
    </row>
    <row r="46" spans="2:15" x14ac:dyDescent="0.3">
      <c r="B46" t="s">
        <v>0</v>
      </c>
      <c r="C46" s="2">
        <f>C35-0.1</f>
        <v>0.50000000000000011</v>
      </c>
      <c r="F46" s="21"/>
      <c r="G46" s="21"/>
      <c r="H46" s="8"/>
    </row>
    <row r="47" spans="2:15" x14ac:dyDescent="0.3">
      <c r="B47" t="s">
        <v>1</v>
      </c>
      <c r="C47" t="s">
        <v>2</v>
      </c>
      <c r="D47" t="s">
        <v>3</v>
      </c>
      <c r="E47" t="s">
        <v>4</v>
      </c>
      <c r="F47" s="21"/>
      <c r="G47" s="21"/>
      <c r="H47" s="8"/>
    </row>
    <row r="48" spans="2:1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  <c r="F48" s="21"/>
      <c r="G48" s="21"/>
      <c r="H48" s="8"/>
    </row>
    <row r="49" spans="2:8" x14ac:dyDescent="0.3">
      <c r="B49">
        <v>1.25</v>
      </c>
      <c r="C49" s="1">
        <v>1.6E-2</v>
      </c>
      <c r="D49" s="1">
        <v>8.0000000000001806E-3</v>
      </c>
      <c r="E49" s="1">
        <v>329.999999999919</v>
      </c>
      <c r="F49" s="21"/>
      <c r="G49" s="21"/>
      <c r="H49" s="8"/>
    </row>
    <row r="50" spans="2:8" x14ac:dyDescent="0.3">
      <c r="B50">
        <v>-5</v>
      </c>
      <c r="C50" s="1">
        <v>0.02</v>
      </c>
      <c r="D50" s="1">
        <v>5.9999999999999602E-3</v>
      </c>
      <c r="E50" s="1">
        <v>631.74999999986301</v>
      </c>
      <c r="F50" s="21"/>
      <c r="G50" s="21"/>
      <c r="H50" s="8"/>
    </row>
    <row r="51" spans="2:8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  <c r="F51" s="21"/>
      <c r="G51" s="21"/>
      <c r="H51" s="8"/>
    </row>
    <row r="52" spans="2:8" x14ac:dyDescent="0.3">
      <c r="B52">
        <v>-10</v>
      </c>
      <c r="C52" s="1">
        <v>1.99999999999999E-2</v>
      </c>
      <c r="D52" s="1">
        <v>5.0000000000000201E-3</v>
      </c>
      <c r="E52" s="1">
        <v>1052.8999999994901</v>
      </c>
      <c r="F52" s="21"/>
      <c r="G52" s="21"/>
      <c r="H52" s="8"/>
    </row>
    <row r="53" spans="2:8" x14ac:dyDescent="0.3">
      <c r="B53">
        <v>4</v>
      </c>
      <c r="C53" s="1">
        <v>1.7499999999999901E-2</v>
      </c>
      <c r="D53" s="1">
        <v>0.01</v>
      </c>
      <c r="E53" s="1">
        <v>794.05000000005998</v>
      </c>
      <c r="F53" s="21"/>
      <c r="G53" s="21"/>
      <c r="H53" s="8"/>
    </row>
    <row r="54" spans="2:8" x14ac:dyDescent="0.3">
      <c r="B54">
        <v>-20</v>
      </c>
      <c r="C54" s="1">
        <v>1.95E-2</v>
      </c>
      <c r="D54" s="1">
        <v>5.4999999999999901E-3</v>
      </c>
      <c r="E54" s="1">
        <v>1457.3636363632099</v>
      </c>
      <c r="F54" s="21"/>
      <c r="G54" s="21"/>
      <c r="H54" s="8"/>
    </row>
    <row r="55" spans="2:8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  <c r="F55" s="21"/>
      <c r="G55" s="21"/>
      <c r="H55" s="8"/>
    </row>
    <row r="56" spans="2:8" x14ac:dyDescent="0.3">
      <c r="F56" s="21"/>
      <c r="G56" s="21"/>
      <c r="H56" s="8"/>
    </row>
    <row r="57" spans="2:8" x14ac:dyDescent="0.3">
      <c r="B57" t="s">
        <v>0</v>
      </c>
      <c r="C57" s="2">
        <f>C46-0.1</f>
        <v>0.40000000000000013</v>
      </c>
      <c r="F57" s="21"/>
      <c r="G57" s="21"/>
      <c r="H57" s="8"/>
    </row>
    <row r="58" spans="2:8" x14ac:dyDescent="0.3">
      <c r="B58" t="s">
        <v>1</v>
      </c>
      <c r="C58" t="s">
        <v>2</v>
      </c>
      <c r="D58" t="s">
        <v>3</v>
      </c>
      <c r="E58" t="s">
        <v>4</v>
      </c>
      <c r="F58" s="21"/>
      <c r="G58" s="21"/>
      <c r="H58" s="8"/>
    </row>
    <row r="59" spans="2:8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  <c r="F59" s="21"/>
      <c r="G59" s="21"/>
      <c r="H59" s="8"/>
    </row>
    <row r="60" spans="2:8" x14ac:dyDescent="0.3">
      <c r="B60">
        <v>1.25</v>
      </c>
      <c r="C60" s="1">
        <v>1.6E-2</v>
      </c>
      <c r="D60" s="1">
        <v>8.0000000000001806E-3</v>
      </c>
      <c r="E60" s="1">
        <v>423.62500000034601</v>
      </c>
      <c r="F60" s="21"/>
      <c r="G60" s="21"/>
      <c r="H60" s="8"/>
    </row>
    <row r="61" spans="2:8" x14ac:dyDescent="0.3">
      <c r="B61">
        <v>-5</v>
      </c>
      <c r="C61" s="1">
        <v>0.02</v>
      </c>
      <c r="D61" s="1">
        <v>5.9999999999999602E-3</v>
      </c>
      <c r="E61" s="1">
        <v>498.16666666690202</v>
      </c>
      <c r="F61" s="21"/>
      <c r="G61" s="21"/>
      <c r="H61" s="8"/>
    </row>
    <row r="62" spans="2:8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  <c r="F62" s="21"/>
      <c r="G62" s="21"/>
      <c r="H62" s="8"/>
    </row>
    <row r="63" spans="2:8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  <c r="F63" s="21"/>
      <c r="G63" s="21"/>
      <c r="H63" s="8"/>
    </row>
    <row r="64" spans="2:8" x14ac:dyDescent="0.3">
      <c r="B64">
        <v>4</v>
      </c>
      <c r="C64" s="1">
        <v>0.02</v>
      </c>
      <c r="D64" s="1">
        <v>0.01</v>
      </c>
      <c r="E64" s="1">
        <v>774.00000000015905</v>
      </c>
      <c r="F64" s="21"/>
      <c r="G64" s="21"/>
      <c r="H64" s="8"/>
    </row>
    <row r="65" spans="2:8" x14ac:dyDescent="0.3">
      <c r="B65">
        <v>-20</v>
      </c>
      <c r="C65" s="1">
        <v>1.95E-2</v>
      </c>
      <c r="D65" s="1">
        <v>6.0000000000000001E-3</v>
      </c>
      <c r="E65" s="1">
        <v>2218.9166666666902</v>
      </c>
      <c r="F65" s="21"/>
      <c r="G65" s="21"/>
      <c r="H65" s="8"/>
    </row>
    <row r="66" spans="2:8" x14ac:dyDescent="0.3">
      <c r="B66">
        <v>4</v>
      </c>
      <c r="C66" s="1">
        <v>1.99999999999999E-2</v>
      </c>
      <c r="D66" s="1">
        <v>0.01</v>
      </c>
      <c r="E66" s="1">
        <v>518.94999999967604</v>
      </c>
      <c r="F66" s="21"/>
      <c r="G66" s="21"/>
      <c r="H66" s="8"/>
    </row>
    <row r="67" spans="2:8" x14ac:dyDescent="0.3">
      <c r="F67" s="21"/>
      <c r="G67" s="21"/>
      <c r="H67" s="8"/>
    </row>
    <row r="68" spans="2:8" x14ac:dyDescent="0.3">
      <c r="B68" t="s">
        <v>0</v>
      </c>
      <c r="C68" s="2">
        <f>C57-0.1</f>
        <v>0.30000000000000016</v>
      </c>
      <c r="F68" s="21"/>
      <c r="G68" s="21"/>
      <c r="H68" s="8"/>
    </row>
    <row r="69" spans="2:8" x14ac:dyDescent="0.3">
      <c r="B69" t="s">
        <v>1</v>
      </c>
      <c r="C69" t="s">
        <v>2</v>
      </c>
      <c r="D69" t="s">
        <v>3</v>
      </c>
      <c r="E69" t="s">
        <v>4</v>
      </c>
      <c r="F69" s="21"/>
      <c r="G69" s="21"/>
      <c r="H69" s="8"/>
    </row>
    <row r="70" spans="2:8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  <c r="F70" s="21"/>
      <c r="G70" s="21"/>
      <c r="H70" s="8"/>
    </row>
    <row r="71" spans="2:8" x14ac:dyDescent="0.3">
      <c r="B71">
        <v>1.25</v>
      </c>
      <c r="C71" s="1">
        <v>1.6E-2</v>
      </c>
      <c r="D71" s="1">
        <v>7.9999999999998302E-3</v>
      </c>
      <c r="E71" s="1">
        <v>533.12499999993804</v>
      </c>
      <c r="F71" s="21"/>
      <c r="G71" s="21"/>
      <c r="H71" s="8"/>
    </row>
    <row r="72" spans="2:8" x14ac:dyDescent="0.3">
      <c r="B72">
        <v>-5</v>
      </c>
      <c r="C72" s="1">
        <v>1.99999999999999E-2</v>
      </c>
      <c r="D72" s="1">
        <v>6.0000000000000504E-3</v>
      </c>
      <c r="E72" s="1">
        <v>552.41666666672904</v>
      </c>
      <c r="F72" s="21"/>
      <c r="G72" s="21"/>
      <c r="H72" s="8"/>
    </row>
    <row r="73" spans="2:8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  <c r="F73" s="21"/>
      <c r="G73" s="21"/>
      <c r="H73" s="8"/>
    </row>
    <row r="74" spans="2:8" x14ac:dyDescent="0.3">
      <c r="B74">
        <v>-10</v>
      </c>
      <c r="C74" s="1">
        <v>2.0999999999999901E-2</v>
      </c>
      <c r="D74" s="1">
        <v>4.9999999999999802E-3</v>
      </c>
      <c r="E74" s="1">
        <v>1047.89999999921</v>
      </c>
      <c r="F74" s="1"/>
      <c r="G74" s="1"/>
      <c r="H74" s="1"/>
    </row>
    <row r="75" spans="2:8" x14ac:dyDescent="0.3">
      <c r="B75">
        <v>4</v>
      </c>
      <c r="C75" s="1">
        <v>0.02</v>
      </c>
      <c r="D75" s="1">
        <v>7.5000000000000596E-3</v>
      </c>
      <c r="E75" s="1">
        <v>668.66666666658296</v>
      </c>
      <c r="F75" s="1"/>
      <c r="G75" s="1"/>
      <c r="H75" s="1"/>
    </row>
    <row r="76" spans="2:8" x14ac:dyDescent="0.3">
      <c r="B76">
        <v>-20</v>
      </c>
      <c r="C76" s="1">
        <v>2.0500000000000001E-2</v>
      </c>
      <c r="D76" s="1">
        <v>6.0000000000000001E-3</v>
      </c>
      <c r="E76" s="1">
        <v>1631.66666666681</v>
      </c>
      <c r="F76" s="1"/>
      <c r="G76" s="1"/>
      <c r="H76" s="1"/>
    </row>
    <row r="77" spans="2:8" x14ac:dyDescent="0.3">
      <c r="B77">
        <v>4</v>
      </c>
      <c r="C77" s="1">
        <v>0.02</v>
      </c>
      <c r="D77" s="1">
        <v>0.01</v>
      </c>
      <c r="E77" s="1">
        <v>1146.4500000001799</v>
      </c>
      <c r="F77" s="1"/>
      <c r="G77" s="1"/>
      <c r="H77" s="1"/>
    </row>
    <row r="79" spans="2:8" x14ac:dyDescent="0.3">
      <c r="B79" t="s">
        <v>0</v>
      </c>
      <c r="C79" s="2">
        <f>C68-0.1</f>
        <v>0.20000000000000015</v>
      </c>
    </row>
    <row r="80" spans="2:8" x14ac:dyDescent="0.3">
      <c r="B80" t="s">
        <v>1</v>
      </c>
      <c r="C80" t="s">
        <v>2</v>
      </c>
      <c r="D80" t="s">
        <v>3</v>
      </c>
      <c r="E80" t="s">
        <v>4</v>
      </c>
    </row>
    <row r="81" spans="2:8" x14ac:dyDescent="0.3">
      <c r="B81">
        <v>-2.5</v>
      </c>
      <c r="C81" s="1">
        <v>2.4E-2</v>
      </c>
      <c r="D81" s="1">
        <v>3.9999999999999099E-3</v>
      </c>
      <c r="E81" s="1">
        <v>235.00000000058699</v>
      </c>
      <c r="F81" s="1"/>
      <c r="G81" s="1"/>
      <c r="H81" s="1"/>
    </row>
    <row r="82" spans="2:8" x14ac:dyDescent="0.3">
      <c r="B82">
        <v>1.25</v>
      </c>
      <c r="C82" s="1">
        <v>1.6E-2</v>
      </c>
      <c r="D82" s="1">
        <v>7.9999999999998302E-3</v>
      </c>
      <c r="E82" s="1">
        <v>389.37500000066302</v>
      </c>
      <c r="F82" s="1"/>
      <c r="G82" s="1"/>
      <c r="H82" s="1"/>
    </row>
    <row r="83" spans="2:8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  <c r="F83" s="1"/>
      <c r="G83" s="1"/>
      <c r="H83" s="1"/>
    </row>
    <row r="84" spans="2:8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  <c r="F84" s="1"/>
      <c r="G84" s="1"/>
      <c r="H84" s="1"/>
    </row>
    <row r="85" spans="2:8" x14ac:dyDescent="0.3">
      <c r="B85">
        <v>-10</v>
      </c>
      <c r="C85" s="1">
        <v>2.1999999999999999E-2</v>
      </c>
      <c r="D85" s="1">
        <v>6.0000000000000001E-3</v>
      </c>
      <c r="E85" s="1">
        <v>964.91666666649098</v>
      </c>
      <c r="F85" s="1"/>
      <c r="G85" s="1"/>
      <c r="H85" s="1"/>
    </row>
    <row r="86" spans="2:8" x14ac:dyDescent="0.3">
      <c r="B86">
        <v>4</v>
      </c>
      <c r="C86" s="1">
        <v>0.02</v>
      </c>
      <c r="D86" s="1">
        <v>0.01</v>
      </c>
      <c r="E86" s="1">
        <v>984.00000000037699</v>
      </c>
      <c r="F86" s="1"/>
      <c r="G86" s="1"/>
      <c r="H86" s="1"/>
    </row>
    <row r="87" spans="2:8" x14ac:dyDescent="0.3">
      <c r="B87">
        <v>-20</v>
      </c>
      <c r="C87" s="1">
        <v>2.2499999999999899E-2</v>
      </c>
      <c r="D87" s="1">
        <v>7.0000000000000001E-3</v>
      </c>
      <c r="E87" s="1">
        <v>1145.0714285716101</v>
      </c>
      <c r="F87" s="1"/>
      <c r="G87" s="1"/>
      <c r="H87" s="1"/>
    </row>
    <row r="88" spans="2:8" x14ac:dyDescent="0.3">
      <c r="B88">
        <v>4</v>
      </c>
      <c r="C88" s="1">
        <v>0.02</v>
      </c>
      <c r="D88" s="1">
        <v>0.01</v>
      </c>
      <c r="E88" s="1">
        <v>966.40000000042903</v>
      </c>
      <c r="F88" s="1"/>
      <c r="G88" s="1"/>
      <c r="H88" s="1"/>
    </row>
    <row r="89" spans="2:8" x14ac:dyDescent="0.3">
      <c r="F89" s="22"/>
      <c r="G89" s="23"/>
      <c r="H89" s="22"/>
    </row>
    <row r="90" spans="2:8" x14ac:dyDescent="0.3">
      <c r="F90" s="22"/>
      <c r="G90" s="23"/>
      <c r="H90" s="22"/>
    </row>
    <row r="91" spans="2:8" x14ac:dyDescent="0.3">
      <c r="F91" s="22"/>
      <c r="G91" s="23"/>
      <c r="H91" s="22"/>
    </row>
    <row r="92" spans="2:8" x14ac:dyDescent="0.3">
      <c r="F92" s="22"/>
      <c r="G92" s="23"/>
      <c r="H92" s="22"/>
    </row>
    <row r="93" spans="2:8" x14ac:dyDescent="0.3">
      <c r="F93" s="22"/>
      <c r="G93" s="23"/>
      <c r="H93" s="22"/>
    </row>
    <row r="94" spans="2:8" x14ac:dyDescent="0.3">
      <c r="F94" s="22"/>
      <c r="G94" s="23"/>
      <c r="H94" s="22"/>
    </row>
    <row r="95" spans="2:8" x14ac:dyDescent="0.3">
      <c r="F95" s="21"/>
      <c r="G95" s="21"/>
      <c r="H95" s="8"/>
    </row>
    <row r="96" spans="2:8" x14ac:dyDescent="0.3">
      <c r="F96" s="21"/>
      <c r="G96" s="21"/>
      <c r="H96" s="8"/>
    </row>
    <row r="97" spans="6:8" x14ac:dyDescent="0.3">
      <c r="F97" s="21"/>
      <c r="G97" s="21"/>
      <c r="H97" s="8"/>
    </row>
    <row r="98" spans="6:8" x14ac:dyDescent="0.3">
      <c r="F98" s="21"/>
      <c r="G98" s="21"/>
      <c r="H98" s="8"/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T96"/>
  <sheetViews>
    <sheetView topLeftCell="A10" zoomScale="85" zoomScaleNormal="85" workbookViewId="0">
      <selection activeCell="T27" sqref="T27"/>
    </sheetView>
  </sheetViews>
  <sheetFormatPr defaultRowHeight="14.4" x14ac:dyDescent="0.3"/>
  <sheetData>
    <row r="2" spans="2:20" x14ac:dyDescent="0.3">
      <c r="B2" s="3" t="s">
        <v>0</v>
      </c>
      <c r="C2" s="4">
        <v>0.9</v>
      </c>
      <c r="D2" s="3"/>
      <c r="E2" s="3"/>
      <c r="K2" s="16" t="str">
        <f>B2</f>
        <v>SOC</v>
      </c>
      <c r="L2" s="41">
        <f>C2</f>
        <v>0.9</v>
      </c>
      <c r="M2" s="42"/>
      <c r="N2" s="43"/>
      <c r="O2" s="41">
        <f>C14</f>
        <v>0.8</v>
      </c>
      <c r="P2" s="42"/>
      <c r="Q2" s="43"/>
      <c r="R2" s="41">
        <f>C26</f>
        <v>0.70000000000000007</v>
      </c>
      <c r="S2" s="42"/>
      <c r="T2" s="43"/>
    </row>
    <row r="3" spans="2:20" x14ac:dyDescent="0.3">
      <c r="B3" s="3" t="s">
        <v>1</v>
      </c>
      <c r="C3" s="3" t="s">
        <v>2</v>
      </c>
      <c r="D3" s="3" t="s">
        <v>3</v>
      </c>
      <c r="E3" s="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</row>
    <row r="4" spans="2:20" x14ac:dyDescent="0.3">
      <c r="B4" s="3">
        <v>-0.5</v>
      </c>
      <c r="C4" s="21">
        <v>1.4056224899597699E-2</v>
      </c>
      <c r="D4" s="21">
        <v>2.0080321285140101E-2</v>
      </c>
      <c r="E4" s="8">
        <v>9537.8453004001894</v>
      </c>
      <c r="G4" s="21"/>
      <c r="H4" s="21"/>
      <c r="I4" s="8"/>
      <c r="K4" s="28">
        <v>-0.5</v>
      </c>
      <c r="L4" s="29">
        <f t="shared" ref="K4:N12" si="0">C4</f>
        <v>1.4056224899597699E-2</v>
      </c>
      <c r="M4" s="29">
        <f t="shared" ref="M4" si="1">D4</f>
        <v>2.0080321285140101E-2</v>
      </c>
      <c r="N4" s="30">
        <f t="shared" ref="N4" si="2">E4</f>
        <v>9537.8453004001894</v>
      </c>
      <c r="O4" s="29">
        <f t="shared" ref="O4" si="3">C16</f>
        <v>1.6032064128256501E-2</v>
      </c>
      <c r="P4" s="29">
        <f t="shared" ref="P4" si="4">D16</f>
        <v>2.40480961923847E-2</v>
      </c>
      <c r="Q4" s="30">
        <f t="shared" ref="Q4" si="5">E16</f>
        <v>17912.956458333301</v>
      </c>
      <c r="R4" s="29">
        <f t="shared" ref="R4" si="6">C28</f>
        <v>1.40562248995986E-2</v>
      </c>
      <c r="S4" s="29">
        <f t="shared" ref="S4" si="7">D28</f>
        <v>3.0120481927710101E-2</v>
      </c>
      <c r="T4" s="30">
        <f t="shared" ref="T4" si="8">E28</f>
        <v>18293.9635170004</v>
      </c>
    </row>
    <row r="5" spans="2:20" x14ac:dyDescent="0.3">
      <c r="B5" s="3">
        <v>-2.5</v>
      </c>
      <c r="C5" s="21">
        <v>1.56062424969986E-2</v>
      </c>
      <c r="D5" s="21">
        <v>6.8027210884355101E-3</v>
      </c>
      <c r="E5" s="8">
        <v>2237.7806324999501</v>
      </c>
      <c r="G5" s="21"/>
      <c r="H5" s="21"/>
      <c r="I5" s="8"/>
      <c r="K5" s="11">
        <f t="shared" si="0"/>
        <v>-2.5</v>
      </c>
      <c r="L5" s="29">
        <f t="shared" si="0"/>
        <v>1.56062424969986E-2</v>
      </c>
      <c r="M5" s="29">
        <f t="shared" si="0"/>
        <v>6.8027210884355101E-3</v>
      </c>
      <c r="N5" s="30">
        <f t="shared" si="0"/>
        <v>2237.7806324999501</v>
      </c>
      <c r="O5" s="29">
        <f t="shared" ref="O5:Q12" si="9">C17</f>
        <v>1.5612489991993401E-2</v>
      </c>
      <c r="P5" s="29">
        <f t="shared" si="9"/>
        <v>8.0064051240992806E-3</v>
      </c>
      <c r="Q5" s="30">
        <f t="shared" si="9"/>
        <v>5467.2476999998898</v>
      </c>
      <c r="R5" s="29">
        <f t="shared" ref="R5:T12" si="10">C29</f>
        <v>1.5212169735788501E-2</v>
      </c>
      <c r="S5" s="29">
        <f t="shared" si="10"/>
        <v>8.4067253803043803E-3</v>
      </c>
      <c r="T5" s="30">
        <f t="shared" si="10"/>
        <v>3205.52905928579</v>
      </c>
    </row>
    <row r="6" spans="2:20" x14ac:dyDescent="0.3">
      <c r="B6" s="3">
        <v>1.25</v>
      </c>
      <c r="C6" s="21">
        <v>1.5187849720223899E-2</v>
      </c>
      <c r="D6" s="21">
        <v>8.7929656274981002E-3</v>
      </c>
      <c r="E6" s="8">
        <v>2328.2813065908699</v>
      </c>
      <c r="G6" s="21"/>
      <c r="H6" s="21"/>
      <c r="I6" s="8"/>
      <c r="K6" s="11">
        <f t="shared" si="0"/>
        <v>1.25</v>
      </c>
      <c r="L6" s="29">
        <f t="shared" si="0"/>
        <v>1.5187849720223899E-2</v>
      </c>
      <c r="M6" s="29">
        <f t="shared" si="0"/>
        <v>8.7929656274981002E-3</v>
      </c>
      <c r="N6" s="30">
        <f t="shared" si="0"/>
        <v>2328.2813065908699</v>
      </c>
      <c r="O6" s="29">
        <f t="shared" si="9"/>
        <v>1.5187849720223899E-2</v>
      </c>
      <c r="P6" s="29">
        <f t="shared" si="9"/>
        <v>8.7929656274973803E-3</v>
      </c>
      <c r="Q6" s="30">
        <f t="shared" si="9"/>
        <v>1620.3858975001699</v>
      </c>
      <c r="R6" s="29">
        <f t="shared" si="10"/>
        <v>1.5187849720223899E-2</v>
      </c>
      <c r="S6" s="29">
        <f t="shared" si="10"/>
        <v>9.5923261390887405E-3</v>
      </c>
      <c r="T6" s="30">
        <f t="shared" si="10"/>
        <v>5055.9162393750503</v>
      </c>
    </row>
    <row r="7" spans="2:20" x14ac:dyDescent="0.3">
      <c r="B7" s="3">
        <v>-5</v>
      </c>
      <c r="C7" s="21">
        <v>1.5406162464985799E-2</v>
      </c>
      <c r="D7" s="21">
        <v>7.0028011204482004E-3</v>
      </c>
      <c r="E7" s="8">
        <v>4276.5740430000296</v>
      </c>
      <c r="G7" s="21"/>
      <c r="H7" s="21"/>
      <c r="I7" s="8"/>
      <c r="K7" s="11">
        <f t="shared" si="0"/>
        <v>-5</v>
      </c>
      <c r="L7" s="29">
        <f t="shared" si="0"/>
        <v>1.5406162464985799E-2</v>
      </c>
      <c r="M7" s="29">
        <f t="shared" si="0"/>
        <v>7.0028011204482004E-3</v>
      </c>
      <c r="N7" s="30">
        <f t="shared" si="0"/>
        <v>4276.5740430000296</v>
      </c>
      <c r="O7" s="29">
        <f t="shared" si="9"/>
        <v>1.52E-2</v>
      </c>
      <c r="P7" s="29">
        <f t="shared" si="9"/>
        <v>7.8000000000000196E-3</v>
      </c>
      <c r="Q7" s="30">
        <f t="shared" si="9"/>
        <v>5112.0509615385399</v>
      </c>
      <c r="R7" s="29">
        <f t="shared" si="10"/>
        <v>1.52E-2</v>
      </c>
      <c r="S7" s="29">
        <f t="shared" si="10"/>
        <v>8.0000000000000002E-3</v>
      </c>
      <c r="T7" s="30">
        <f t="shared" si="10"/>
        <v>6527.8746874998797</v>
      </c>
    </row>
    <row r="8" spans="2:20" x14ac:dyDescent="0.3">
      <c r="B8" s="3">
        <v>2.5</v>
      </c>
      <c r="C8" s="21">
        <v>1.5193922431027599E-2</v>
      </c>
      <c r="D8" s="21">
        <v>8.3966413434625707E-3</v>
      </c>
      <c r="E8" s="8">
        <v>5924.6903571429302</v>
      </c>
      <c r="G8" s="21"/>
      <c r="H8" s="21"/>
      <c r="I8" s="8"/>
      <c r="K8" s="11">
        <f t="shared" si="0"/>
        <v>2.5</v>
      </c>
      <c r="L8" s="29">
        <f t="shared" si="0"/>
        <v>1.5193922431027599E-2</v>
      </c>
      <c r="M8" s="29">
        <f t="shared" si="0"/>
        <v>8.3966413434625707E-3</v>
      </c>
      <c r="N8" s="30">
        <f t="shared" si="0"/>
        <v>5924.6903571429302</v>
      </c>
      <c r="O8" s="29">
        <f t="shared" si="9"/>
        <v>1.4788169464428401E-2</v>
      </c>
      <c r="P8" s="29">
        <f t="shared" si="9"/>
        <v>8.3932853717025996E-3</v>
      </c>
      <c r="Q8" s="30">
        <f t="shared" si="9"/>
        <v>4163.80457142862</v>
      </c>
      <c r="R8" s="29">
        <f t="shared" si="10"/>
        <v>1.4788169464428401E-2</v>
      </c>
      <c r="S8" s="29">
        <f t="shared" si="10"/>
        <v>8.3932853717025996E-3</v>
      </c>
      <c r="T8" s="30">
        <f t="shared" si="10"/>
        <v>5379.1212857144401</v>
      </c>
    </row>
    <row r="9" spans="2:20" x14ac:dyDescent="0.3">
      <c r="B9" s="3">
        <v>-10</v>
      </c>
      <c r="C9" s="21">
        <v>1.52015201520151E-2</v>
      </c>
      <c r="D9" s="21">
        <v>6.7006700670067098E-3</v>
      </c>
      <c r="E9" s="8">
        <v>5547.7287537313096</v>
      </c>
      <c r="G9" s="21"/>
      <c r="H9" s="21"/>
      <c r="I9" s="8"/>
      <c r="K9" s="11">
        <f t="shared" si="0"/>
        <v>-10</v>
      </c>
      <c r="L9" s="29">
        <f t="shared" si="0"/>
        <v>1.52015201520151E-2</v>
      </c>
      <c r="M9" s="29">
        <f t="shared" si="0"/>
        <v>6.7006700670067098E-3</v>
      </c>
      <c r="N9" s="30">
        <f t="shared" si="0"/>
        <v>5547.7287537313096</v>
      </c>
      <c r="O9" s="29">
        <f t="shared" si="9"/>
        <v>1.5001500150014901E-2</v>
      </c>
      <c r="P9" s="29">
        <f t="shared" si="9"/>
        <v>7.1007100710071096E-3</v>
      </c>
      <c r="Q9" s="30">
        <f t="shared" si="9"/>
        <v>8879.18241549304</v>
      </c>
      <c r="R9" s="29">
        <f t="shared" si="10"/>
        <v>1.5001500150015E-2</v>
      </c>
      <c r="S9" s="29">
        <f t="shared" si="10"/>
        <v>7.0007000700069797E-3</v>
      </c>
      <c r="T9" s="30">
        <f t="shared" si="10"/>
        <v>7695.4446642856801</v>
      </c>
    </row>
    <row r="10" spans="2:20" x14ac:dyDescent="0.3">
      <c r="B10" s="3">
        <v>4</v>
      </c>
      <c r="C10" s="21">
        <v>1.5246188452886699E-2</v>
      </c>
      <c r="D10" s="21">
        <v>8.2479380154959897E-3</v>
      </c>
      <c r="E10" s="8">
        <v>5810.3006969697599</v>
      </c>
      <c r="G10" s="21"/>
      <c r="H10" s="21"/>
      <c r="I10" s="8"/>
      <c r="K10" s="11">
        <f t="shared" si="0"/>
        <v>4</v>
      </c>
      <c r="L10" s="29">
        <f t="shared" si="0"/>
        <v>1.5246188452886699E-2</v>
      </c>
      <c r="M10" s="29">
        <f t="shared" si="0"/>
        <v>8.2479380154959897E-3</v>
      </c>
      <c r="N10" s="30">
        <f t="shared" si="0"/>
        <v>5810.3006969697599</v>
      </c>
      <c r="O10" s="29">
        <f t="shared" si="9"/>
        <v>1.4996250937265801E-2</v>
      </c>
      <c r="P10" s="29">
        <f t="shared" si="9"/>
        <v>7.9980004998750302E-3</v>
      </c>
      <c r="Q10" s="30">
        <f t="shared" si="9"/>
        <v>5454.2379061719403</v>
      </c>
      <c r="R10" s="29">
        <f t="shared" si="10"/>
        <v>1.4992503748125901E-2</v>
      </c>
      <c r="S10" s="29">
        <f t="shared" si="10"/>
        <v>7.74612693653176E-3</v>
      </c>
      <c r="T10" s="30">
        <f t="shared" si="10"/>
        <v>7519.6285804839099</v>
      </c>
    </row>
    <row r="11" spans="2:20" x14ac:dyDescent="0.3">
      <c r="B11" s="3">
        <v>-20</v>
      </c>
      <c r="C11" s="21">
        <v>1.4900745037251801E-2</v>
      </c>
      <c r="D11" s="21">
        <v>6.4003200160007998E-3</v>
      </c>
      <c r="E11" s="8">
        <v>7393.9275507617704</v>
      </c>
      <c r="G11" s="21"/>
      <c r="H11" s="21"/>
      <c r="I11" s="8"/>
      <c r="K11" s="11">
        <f t="shared" si="0"/>
        <v>-20</v>
      </c>
      <c r="L11" s="29">
        <f t="shared" si="0"/>
        <v>1.4900745037251801E-2</v>
      </c>
      <c r="M11" s="29">
        <f t="shared" si="0"/>
        <v>6.4003200160007998E-3</v>
      </c>
      <c r="N11" s="30">
        <f t="shared" si="0"/>
        <v>7393.9275507617704</v>
      </c>
      <c r="O11" s="29">
        <f t="shared" si="9"/>
        <v>1.48507425371268E-2</v>
      </c>
      <c r="P11" s="29">
        <f t="shared" si="9"/>
        <v>6.0503025151257498E-3</v>
      </c>
      <c r="Q11" s="30">
        <f t="shared" si="9"/>
        <v>8334.1287272728696</v>
      </c>
      <c r="R11" s="29">
        <f t="shared" si="10"/>
        <v>1.48507425371268E-2</v>
      </c>
      <c r="S11" s="29">
        <f t="shared" si="10"/>
        <v>5.9502975148757499E-3</v>
      </c>
      <c r="T11" s="30">
        <f t="shared" si="10"/>
        <v>10578.9672436766</v>
      </c>
    </row>
    <row r="12" spans="2:20" x14ac:dyDescent="0.3">
      <c r="B12" s="3">
        <v>4</v>
      </c>
      <c r="C12" s="21">
        <v>1.52385710716962E-2</v>
      </c>
      <c r="D12" s="21">
        <v>9.4928803397452497E-3</v>
      </c>
      <c r="E12" s="8">
        <v>6051.6405921052401</v>
      </c>
      <c r="G12" s="21"/>
      <c r="H12" s="21"/>
      <c r="I12" s="8"/>
      <c r="K12" s="11">
        <f t="shared" si="0"/>
        <v>4</v>
      </c>
      <c r="L12" s="29">
        <f t="shared" si="0"/>
        <v>1.52385710716962E-2</v>
      </c>
      <c r="M12" s="29">
        <f t="shared" si="0"/>
        <v>9.4928803397452497E-3</v>
      </c>
      <c r="N12" s="30">
        <f t="shared" si="0"/>
        <v>6051.6405921052401</v>
      </c>
      <c r="O12" s="29">
        <f t="shared" si="9"/>
        <v>1.47463134216446E-2</v>
      </c>
      <c r="P12" s="29">
        <f t="shared" si="9"/>
        <v>8.9977505623593003E-3</v>
      </c>
      <c r="Q12" s="30">
        <f t="shared" si="9"/>
        <v>6154.0939722917801</v>
      </c>
      <c r="R12" s="29">
        <f t="shared" si="10"/>
        <v>1.47426286856572E-2</v>
      </c>
      <c r="S12" s="29">
        <f t="shared" si="10"/>
        <v>8.9955022488755702E-3</v>
      </c>
      <c r="T12" s="30">
        <f t="shared" si="10"/>
        <v>7181.14433333332</v>
      </c>
    </row>
    <row r="13" spans="2:20" x14ac:dyDescent="0.3">
      <c r="B13" s="3"/>
      <c r="C13" s="3"/>
      <c r="D13" s="3"/>
      <c r="E13" s="3"/>
    </row>
    <row r="14" spans="2:20" x14ac:dyDescent="0.3">
      <c r="B14" s="3" t="s">
        <v>0</v>
      </c>
      <c r="C14" s="4">
        <f>C2-0.1</f>
        <v>0.8</v>
      </c>
      <c r="D14" s="3"/>
      <c r="E14" s="3"/>
      <c r="G14" s="21"/>
      <c r="H14" s="21"/>
      <c r="I14" s="8"/>
      <c r="K14" s="16" t="str">
        <f>B38</f>
        <v>SOC</v>
      </c>
      <c r="L14" s="41">
        <f>C38</f>
        <v>0.60000000000000009</v>
      </c>
      <c r="M14" s="42"/>
      <c r="N14" s="43"/>
      <c r="O14" s="44">
        <f>C50</f>
        <v>0.50000000000000011</v>
      </c>
      <c r="P14" s="45"/>
      <c r="Q14" s="46"/>
      <c r="R14" s="44">
        <f>C62</f>
        <v>0.40000000000000013</v>
      </c>
      <c r="S14" s="45"/>
      <c r="T14" s="46"/>
    </row>
    <row r="15" spans="2:20" x14ac:dyDescent="0.3">
      <c r="B15" s="3" t="s">
        <v>1</v>
      </c>
      <c r="C15" s="3" t="s">
        <v>2</v>
      </c>
      <c r="D15" s="3" t="s">
        <v>3</v>
      </c>
      <c r="E15" s="3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20" x14ac:dyDescent="0.3">
      <c r="B16" s="3">
        <v>-0.5</v>
      </c>
      <c r="C16" s="21">
        <v>1.6032064128256501E-2</v>
      </c>
      <c r="D16" s="21">
        <v>2.40480961923847E-2</v>
      </c>
      <c r="E16" s="8">
        <v>17912.956458333301</v>
      </c>
      <c r="G16" s="21"/>
      <c r="H16" s="21"/>
      <c r="I16" s="8"/>
      <c r="K16" s="28">
        <v>-0.5</v>
      </c>
      <c r="L16" s="29">
        <f t="shared" ref="L16" si="11">C40</f>
        <v>1.40280561122246E-2</v>
      </c>
      <c r="M16" s="29">
        <f t="shared" ref="M16" si="12">D40</f>
        <v>5.8116232464929599E-2</v>
      </c>
      <c r="N16" s="30">
        <f t="shared" ref="N16" si="13">E40</f>
        <v>11253.714706896601</v>
      </c>
      <c r="O16" s="29">
        <f t="shared" ref="O16" si="14">C52</f>
        <v>1.60642570281124E-2</v>
      </c>
      <c r="P16" s="29">
        <f t="shared" ref="P16" si="15">D52</f>
        <v>1.80722891566262E-2</v>
      </c>
      <c r="Q16" s="30">
        <f t="shared" ref="Q16" si="16">E52</f>
        <v>12368.2725283334</v>
      </c>
      <c r="R16" s="34">
        <f t="shared" ref="R16" si="17">C64</f>
        <v>1.6032064128256501E-2</v>
      </c>
      <c r="S16" s="34">
        <f t="shared" ref="S16" si="18">D64</f>
        <v>2.6052104208416599E-2</v>
      </c>
      <c r="T16" s="35">
        <f t="shared" ref="T16" si="19">E64</f>
        <v>19394.748153846202</v>
      </c>
    </row>
    <row r="17" spans="2:20" x14ac:dyDescent="0.3">
      <c r="B17" s="3">
        <v>-2.5</v>
      </c>
      <c r="C17" s="21">
        <v>1.5612489991993401E-2</v>
      </c>
      <c r="D17" s="21">
        <v>8.0064051240992806E-3</v>
      </c>
      <c r="E17" s="8">
        <v>5467.2476999998898</v>
      </c>
      <c r="G17" s="21"/>
      <c r="H17" s="21"/>
      <c r="I17" s="8"/>
      <c r="K17" s="11">
        <f t="shared" ref="K17:N24" si="20">B41</f>
        <v>-2.5</v>
      </c>
      <c r="L17" s="29">
        <f t="shared" si="20"/>
        <v>1.5212169735788501E-2</v>
      </c>
      <c r="M17" s="29">
        <f t="shared" si="20"/>
        <v>7.6060848678943596E-3</v>
      </c>
      <c r="N17" s="30">
        <f t="shared" si="20"/>
        <v>4318.6475789470896</v>
      </c>
      <c r="O17" s="29">
        <f t="shared" ref="O17:Q24" si="21">C53</f>
        <v>1.48059223689475E-2</v>
      </c>
      <c r="P17" s="29">
        <f t="shared" si="21"/>
        <v>6.0024009603841999E-3</v>
      </c>
      <c r="Q17" s="30">
        <f t="shared" si="21"/>
        <v>6605.6066999998602</v>
      </c>
      <c r="R17" s="34">
        <f t="shared" ref="R17:T24" si="22">C65</f>
        <v>1.5199999999999899E-2</v>
      </c>
      <c r="S17" s="34">
        <f t="shared" si="22"/>
        <v>5.6000000000000901E-3</v>
      </c>
      <c r="T17" s="35">
        <f t="shared" si="22"/>
        <v>6361.1607142858402</v>
      </c>
    </row>
    <row r="18" spans="2:20" x14ac:dyDescent="0.3">
      <c r="B18" s="3">
        <v>1.25</v>
      </c>
      <c r="C18" s="21">
        <v>1.5187849720223899E-2</v>
      </c>
      <c r="D18" s="21">
        <v>8.7929656274973803E-3</v>
      </c>
      <c r="E18" s="8">
        <v>1620.3858975001699</v>
      </c>
      <c r="G18" s="21"/>
      <c r="H18" s="21"/>
      <c r="I18" s="8"/>
      <c r="K18" s="11">
        <f t="shared" si="20"/>
        <v>1.25</v>
      </c>
      <c r="L18" s="29">
        <f t="shared" si="20"/>
        <v>1.5187849720223899E-2</v>
      </c>
      <c r="M18" s="29">
        <f t="shared" si="20"/>
        <v>8.7929656274981002E-3</v>
      </c>
      <c r="N18" s="30">
        <f t="shared" si="20"/>
        <v>3570.8089090909798</v>
      </c>
      <c r="O18" s="29">
        <f t="shared" si="21"/>
        <v>1.51999999999997E-2</v>
      </c>
      <c r="P18" s="29">
        <f t="shared" si="21"/>
        <v>7.1999999999999096E-3</v>
      </c>
      <c r="Q18" s="30">
        <f t="shared" si="21"/>
        <v>2524.02777777764</v>
      </c>
      <c r="R18" s="34">
        <f t="shared" si="22"/>
        <v>1.51757188498403E-2</v>
      </c>
      <c r="S18" s="34">
        <f t="shared" si="22"/>
        <v>7.18849840255582E-3</v>
      </c>
      <c r="T18" s="35">
        <f t="shared" si="22"/>
        <v>2437.7135555554901</v>
      </c>
    </row>
    <row r="19" spans="2:20" x14ac:dyDescent="0.3">
      <c r="B19" s="3">
        <v>-5</v>
      </c>
      <c r="C19" s="21">
        <v>1.52E-2</v>
      </c>
      <c r="D19" s="21">
        <v>7.8000000000000196E-3</v>
      </c>
      <c r="E19" s="8">
        <v>5112.0509615385399</v>
      </c>
      <c r="G19" s="21"/>
      <c r="H19" s="21"/>
      <c r="I19" s="8"/>
      <c r="K19" s="11">
        <f t="shared" si="20"/>
        <v>-5</v>
      </c>
      <c r="L19" s="29">
        <f t="shared" si="20"/>
        <v>1.52E-2</v>
      </c>
      <c r="M19" s="29">
        <f t="shared" si="20"/>
        <v>7.0000000000000201E-3</v>
      </c>
      <c r="N19" s="30">
        <f t="shared" si="20"/>
        <v>7999.7853571429096</v>
      </c>
      <c r="O19" s="29">
        <f t="shared" si="21"/>
        <v>1.5003000600119901E-2</v>
      </c>
      <c r="P19" s="29">
        <f t="shared" si="21"/>
        <v>5.4010802160432301E-3</v>
      </c>
      <c r="Q19" s="30">
        <f t="shared" si="21"/>
        <v>5563.5167037034998</v>
      </c>
      <c r="R19" s="34">
        <f t="shared" si="22"/>
        <v>1.5006002400960301E-2</v>
      </c>
      <c r="S19" s="34">
        <f t="shared" si="22"/>
        <v>5.60224089635854E-3</v>
      </c>
      <c r="T19" s="35">
        <f t="shared" si="22"/>
        <v>9138.8430000000408</v>
      </c>
    </row>
    <row r="20" spans="2:20" x14ac:dyDescent="0.3">
      <c r="B20" s="3">
        <v>2.5</v>
      </c>
      <c r="C20" s="21">
        <v>1.4788169464428401E-2</v>
      </c>
      <c r="D20" s="21">
        <v>8.3932853717025996E-3</v>
      </c>
      <c r="E20" s="8">
        <v>4163.80457142862</v>
      </c>
      <c r="G20" s="21"/>
      <c r="H20" s="21"/>
      <c r="I20" s="8"/>
      <c r="K20" s="11">
        <f t="shared" si="20"/>
        <v>2.5</v>
      </c>
      <c r="L20" s="29">
        <f t="shared" si="20"/>
        <v>1.4788169464428401E-2</v>
      </c>
      <c r="M20" s="29">
        <f t="shared" si="20"/>
        <v>7.9936051159072794E-3</v>
      </c>
      <c r="N20" s="30">
        <f t="shared" si="20"/>
        <v>4837.9922999998498</v>
      </c>
      <c r="O20" s="29">
        <f t="shared" si="21"/>
        <v>1.4788169464428401E-2</v>
      </c>
      <c r="P20" s="29">
        <f t="shared" si="21"/>
        <v>6.7945643485211402E-3</v>
      </c>
      <c r="Q20" s="30">
        <f t="shared" si="21"/>
        <v>2406.0409411761998</v>
      </c>
      <c r="R20" s="34">
        <f t="shared" si="22"/>
        <v>1.47940823670531E-2</v>
      </c>
      <c r="S20" s="34">
        <f t="shared" si="22"/>
        <v>7.1971211515393001E-3</v>
      </c>
      <c r="T20" s="35">
        <f t="shared" si="22"/>
        <v>6168.9249166666395</v>
      </c>
    </row>
    <row r="21" spans="2:20" x14ac:dyDescent="0.3">
      <c r="B21" s="3">
        <v>-10</v>
      </c>
      <c r="C21" s="21">
        <v>1.5001500150014901E-2</v>
      </c>
      <c r="D21" s="21">
        <v>7.1007100710071096E-3</v>
      </c>
      <c r="E21" s="8">
        <v>8879.18241549304</v>
      </c>
      <c r="G21" s="21"/>
      <c r="H21" s="21"/>
      <c r="I21" s="8"/>
      <c r="K21" s="11">
        <f t="shared" si="20"/>
        <v>-10</v>
      </c>
      <c r="L21" s="29">
        <f t="shared" si="20"/>
        <v>1.500300060012E-2</v>
      </c>
      <c r="M21" s="29">
        <f t="shared" si="20"/>
        <v>5.8011602320464303E-3</v>
      </c>
      <c r="N21" s="30">
        <f t="shared" si="20"/>
        <v>8980.6173103450892</v>
      </c>
      <c r="O21" s="29">
        <f t="shared" si="21"/>
        <v>1.5001500150014901E-2</v>
      </c>
      <c r="P21" s="29">
        <f t="shared" si="21"/>
        <v>5.2005200520051998E-3</v>
      </c>
      <c r="Q21" s="30">
        <f t="shared" si="21"/>
        <v>5556.84810576979</v>
      </c>
      <c r="R21" s="34">
        <f t="shared" si="22"/>
        <v>1.50999999999999E-2</v>
      </c>
      <c r="S21" s="34">
        <f t="shared" si="22"/>
        <v>5.3999999999999803E-3</v>
      </c>
      <c r="T21" s="35">
        <f t="shared" si="22"/>
        <v>9499.5370370371693</v>
      </c>
    </row>
    <row r="22" spans="2:20" x14ac:dyDescent="0.3">
      <c r="B22" s="3">
        <v>4</v>
      </c>
      <c r="C22" s="21">
        <v>1.4996250937265801E-2</v>
      </c>
      <c r="D22" s="21">
        <v>7.9980004998750302E-3</v>
      </c>
      <c r="E22" s="8">
        <v>5454.2379061719403</v>
      </c>
      <c r="G22" s="21"/>
      <c r="H22" s="21"/>
      <c r="I22" s="8"/>
      <c r="K22" s="11">
        <f t="shared" si="20"/>
        <v>4</v>
      </c>
      <c r="L22" s="29">
        <f t="shared" si="20"/>
        <v>1.4746313421644499E-2</v>
      </c>
      <c r="M22" s="29">
        <f t="shared" si="20"/>
        <v>7.74806298425397E-3</v>
      </c>
      <c r="N22" s="30">
        <f t="shared" si="20"/>
        <v>6723.9386290322</v>
      </c>
      <c r="O22" s="29">
        <f t="shared" si="21"/>
        <v>1.4996250937265599E-2</v>
      </c>
      <c r="P22" s="29">
        <f t="shared" si="21"/>
        <v>6.9982504373906499E-3</v>
      </c>
      <c r="Q22" s="30">
        <f t="shared" si="21"/>
        <v>6219.0543749998697</v>
      </c>
      <c r="R22" s="34">
        <f t="shared" si="22"/>
        <v>1.47463134216446E-2</v>
      </c>
      <c r="S22" s="34">
        <f t="shared" si="22"/>
        <v>7.2481879530117196E-3</v>
      </c>
      <c r="T22" s="35">
        <f t="shared" si="22"/>
        <v>5656.4482413792903</v>
      </c>
    </row>
    <row r="23" spans="2:20" x14ac:dyDescent="0.3">
      <c r="B23" s="3">
        <v>-20</v>
      </c>
      <c r="C23" s="21">
        <v>1.48507425371268E-2</v>
      </c>
      <c r="D23" s="21">
        <v>6.0503025151257498E-3</v>
      </c>
      <c r="E23" s="8">
        <v>8334.1287272728696</v>
      </c>
      <c r="K23" s="11">
        <f t="shared" si="20"/>
        <v>-20</v>
      </c>
      <c r="L23" s="29">
        <f t="shared" si="20"/>
        <v>1.4800000000000001E-2</v>
      </c>
      <c r="M23" s="29">
        <f t="shared" si="20"/>
        <v>4.9999999999999802E-3</v>
      </c>
      <c r="N23" s="30">
        <f t="shared" si="20"/>
        <v>13919.600500000501</v>
      </c>
      <c r="O23" s="29">
        <f t="shared" si="21"/>
        <v>1.4900745037251801E-2</v>
      </c>
      <c r="P23" s="29">
        <f t="shared" si="21"/>
        <v>5.0002500125006198E-3</v>
      </c>
      <c r="Q23" s="30">
        <f t="shared" si="21"/>
        <v>12833.858275000101</v>
      </c>
      <c r="R23" s="34">
        <f t="shared" si="22"/>
        <v>1.51007550377518E-2</v>
      </c>
      <c r="S23" s="34">
        <f t="shared" si="22"/>
        <v>5.0002500125006198E-3</v>
      </c>
      <c r="T23" s="35">
        <f t="shared" si="22"/>
        <v>10689.06552</v>
      </c>
    </row>
    <row r="24" spans="2:20" x14ac:dyDescent="0.3">
      <c r="B24" s="3">
        <v>4</v>
      </c>
      <c r="C24" s="21">
        <v>1.47463134216446E-2</v>
      </c>
      <c r="D24" s="21">
        <v>8.9977505623593003E-3</v>
      </c>
      <c r="E24" s="8">
        <v>6154.0939722917801</v>
      </c>
      <c r="G24" s="21"/>
      <c r="H24" s="21"/>
      <c r="I24" s="8"/>
      <c r="K24" s="11">
        <f t="shared" si="20"/>
        <v>4</v>
      </c>
      <c r="L24" s="29">
        <f t="shared" si="20"/>
        <v>1.49962509372655E-2</v>
      </c>
      <c r="M24" s="29">
        <f t="shared" si="20"/>
        <v>8.4978755311172806E-3</v>
      </c>
      <c r="N24" s="30">
        <f t="shared" si="20"/>
        <v>6875.0124411762799</v>
      </c>
      <c r="O24" s="29">
        <f t="shared" si="21"/>
        <v>1.4992503748125901E-2</v>
      </c>
      <c r="P24" s="29">
        <f t="shared" si="21"/>
        <v>7.9960019990004995E-3</v>
      </c>
      <c r="Q24" s="30">
        <f t="shared" si="21"/>
        <v>3182.5905000000298</v>
      </c>
      <c r="R24" s="34">
        <f t="shared" si="22"/>
        <v>1.4746313421644499E-2</v>
      </c>
      <c r="S24" s="34">
        <f t="shared" si="22"/>
        <v>8.4978755311172806E-3</v>
      </c>
      <c r="T24" s="35">
        <f t="shared" si="22"/>
        <v>5271.6705294120202</v>
      </c>
    </row>
    <row r="25" spans="2:20" x14ac:dyDescent="0.3">
      <c r="B25" s="3"/>
      <c r="C25" s="3"/>
      <c r="D25" s="3"/>
      <c r="E25" s="3"/>
      <c r="G25" s="21"/>
      <c r="H25" s="21"/>
      <c r="I25" s="8"/>
    </row>
    <row r="26" spans="2:20" x14ac:dyDescent="0.3">
      <c r="B26" s="3" t="s">
        <v>0</v>
      </c>
      <c r="C26" s="4">
        <f>C14-0.1</f>
        <v>0.70000000000000007</v>
      </c>
      <c r="D26" s="3"/>
      <c r="E26" s="3"/>
      <c r="G26" s="21"/>
      <c r="H26" s="21"/>
      <c r="I26" s="8"/>
      <c r="K26" s="16" t="str">
        <f>B74</f>
        <v>SOC</v>
      </c>
      <c r="L26" s="41">
        <f>C74</f>
        <v>0.30000000000000016</v>
      </c>
      <c r="M26" s="42"/>
      <c r="N26" s="43"/>
      <c r="O26" s="44">
        <f>C86</f>
        <v>0.20000000000000015</v>
      </c>
      <c r="P26" s="45"/>
      <c r="Q26" s="46"/>
    </row>
    <row r="27" spans="2:20" x14ac:dyDescent="0.3">
      <c r="B27" s="3" t="s">
        <v>1</v>
      </c>
      <c r="C27" s="3" t="s">
        <v>2</v>
      </c>
      <c r="D27" s="3" t="s">
        <v>3</v>
      </c>
      <c r="E27" s="3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 s="3">
        <v>-0.5</v>
      </c>
      <c r="C28" s="21">
        <v>1.40562248995986E-2</v>
      </c>
      <c r="D28" s="21">
        <v>3.0120481927710101E-2</v>
      </c>
      <c r="E28" s="8">
        <v>18293.9635170004</v>
      </c>
      <c r="G28" s="21"/>
      <c r="H28" s="21"/>
      <c r="I28" s="8"/>
      <c r="K28" s="28">
        <v>-0.5</v>
      </c>
      <c r="L28" s="29">
        <f t="shared" ref="L28" si="23">C76</f>
        <v>1.6E-2</v>
      </c>
      <c r="M28" s="29">
        <f t="shared" ref="M28" si="24">D76</f>
        <v>2.4E-2</v>
      </c>
      <c r="N28" s="30">
        <f t="shared" ref="N28" si="25">E76</f>
        <v>25073.854166666901</v>
      </c>
      <c r="O28" s="29">
        <f t="shared" ref="O28" si="26">C88</f>
        <v>1.6032064128256501E-2</v>
      </c>
      <c r="P28" s="29">
        <f t="shared" ref="P28" si="27">D88</f>
        <v>2.40480961923847E-2</v>
      </c>
      <c r="Q28" s="30">
        <f t="shared" ref="Q28" si="28">E88</f>
        <v>19358.008479166499</v>
      </c>
    </row>
    <row r="29" spans="2:20" x14ac:dyDescent="0.3">
      <c r="B29" s="3">
        <v>-2.5</v>
      </c>
      <c r="C29" s="21">
        <v>1.5212169735788501E-2</v>
      </c>
      <c r="D29" s="21">
        <v>8.4067253803043803E-3</v>
      </c>
      <c r="E29" s="8">
        <v>3205.52905928579</v>
      </c>
      <c r="G29" s="21"/>
      <c r="H29" s="21"/>
      <c r="I29" s="8"/>
      <c r="K29" s="11">
        <f t="shared" ref="K29:N36" si="29">B77</f>
        <v>-2.5</v>
      </c>
      <c r="L29" s="29">
        <f t="shared" si="29"/>
        <v>1.5199999999999899E-2</v>
      </c>
      <c r="M29" s="29">
        <f t="shared" si="29"/>
        <v>5.2000000000001299E-3</v>
      </c>
      <c r="N29" s="30">
        <f t="shared" si="29"/>
        <v>2893.8461538465499</v>
      </c>
      <c r="O29" s="29">
        <f t="shared" ref="O29:Q36" si="30">C89</f>
        <v>1.60064025610244E-2</v>
      </c>
      <c r="P29" s="29">
        <f t="shared" si="30"/>
        <v>5.2020808323328897E-3</v>
      </c>
      <c r="Q29" s="30">
        <f t="shared" si="30"/>
        <v>2133.5693076927</v>
      </c>
    </row>
    <row r="30" spans="2:20" x14ac:dyDescent="0.3">
      <c r="B30" s="3">
        <v>1.25</v>
      </c>
      <c r="C30" s="21">
        <v>1.5187849720223899E-2</v>
      </c>
      <c r="D30" s="21">
        <v>9.5923261390887405E-3</v>
      </c>
      <c r="E30" s="8">
        <v>5055.9162393750503</v>
      </c>
      <c r="G30" s="21"/>
      <c r="H30" s="21"/>
      <c r="I30" s="8"/>
      <c r="K30" s="11">
        <f t="shared" si="29"/>
        <v>1.25</v>
      </c>
      <c r="L30" s="29">
        <f t="shared" si="29"/>
        <v>1.51878497202235E-2</v>
      </c>
      <c r="M30" s="29">
        <f t="shared" si="29"/>
        <v>7.1942446043164604E-3</v>
      </c>
      <c r="N30" s="30">
        <f t="shared" si="29"/>
        <v>2668.5219999995602</v>
      </c>
      <c r="O30" s="29">
        <f t="shared" si="30"/>
        <v>1.59872102318145E-2</v>
      </c>
      <c r="P30" s="29">
        <f t="shared" si="30"/>
        <v>7.1942446043164604E-3</v>
      </c>
      <c r="Q30" s="30">
        <f t="shared" si="30"/>
        <v>2505.1969999991602</v>
      </c>
    </row>
    <row r="31" spans="2:20" x14ac:dyDescent="0.3">
      <c r="B31" s="3">
        <v>-5</v>
      </c>
      <c r="C31" s="21">
        <v>1.52E-2</v>
      </c>
      <c r="D31" s="21">
        <v>8.0000000000000002E-3</v>
      </c>
      <c r="E31" s="8">
        <v>6527.8746874998797</v>
      </c>
      <c r="G31" s="21"/>
      <c r="H31" s="21"/>
      <c r="I31" s="8"/>
      <c r="K31" s="11">
        <f t="shared" si="29"/>
        <v>-5</v>
      </c>
      <c r="L31" s="29">
        <f t="shared" si="29"/>
        <v>1.5203040608121599E-2</v>
      </c>
      <c r="M31" s="29">
        <f t="shared" si="29"/>
        <v>5.2010402080415602E-3</v>
      </c>
      <c r="N31" s="30">
        <f t="shared" si="29"/>
        <v>5162.1404423077402</v>
      </c>
      <c r="O31" s="29">
        <f t="shared" si="30"/>
        <v>1.5800000000000002E-2</v>
      </c>
      <c r="P31" s="29">
        <f t="shared" si="30"/>
        <v>5.4000000000000202E-3</v>
      </c>
      <c r="Q31" s="30">
        <f t="shared" si="30"/>
        <v>4601.5740740740603</v>
      </c>
    </row>
    <row r="32" spans="2:20" x14ac:dyDescent="0.3">
      <c r="B32" s="3">
        <v>2.5</v>
      </c>
      <c r="C32" s="21">
        <v>1.4788169464428401E-2</v>
      </c>
      <c r="D32" s="21">
        <v>8.3932853717025996E-3</v>
      </c>
      <c r="E32" s="8">
        <v>5379.1212857144401</v>
      </c>
      <c r="G32" s="21"/>
      <c r="H32" s="21"/>
      <c r="I32" s="8"/>
      <c r="K32" s="11">
        <f t="shared" si="29"/>
        <v>2.5</v>
      </c>
      <c r="L32" s="29">
        <f t="shared" si="29"/>
        <v>1.5187849720223899E-2</v>
      </c>
      <c r="M32" s="29">
        <f t="shared" si="29"/>
        <v>6.7945643485211402E-3</v>
      </c>
      <c r="N32" s="30">
        <f t="shared" si="29"/>
        <v>2534.7467647064</v>
      </c>
      <c r="O32" s="29">
        <f t="shared" si="30"/>
        <v>1.55875299760192E-2</v>
      </c>
      <c r="P32" s="29">
        <f t="shared" si="30"/>
        <v>7.1942446043166399E-3</v>
      </c>
      <c r="Q32" s="30">
        <f t="shared" si="30"/>
        <v>2227.12749999984</v>
      </c>
    </row>
    <row r="33" spans="2:17" x14ac:dyDescent="0.3">
      <c r="B33" s="3">
        <v>-10</v>
      </c>
      <c r="C33" s="21">
        <v>1.5001500150015E-2</v>
      </c>
      <c r="D33" s="21">
        <v>7.0007000700069797E-3</v>
      </c>
      <c r="E33" s="8">
        <v>7695.4446642856801</v>
      </c>
      <c r="K33" s="11">
        <f t="shared" si="29"/>
        <v>-10</v>
      </c>
      <c r="L33" s="29">
        <f t="shared" si="29"/>
        <v>1.5403080616123201E-2</v>
      </c>
      <c r="M33" s="29">
        <f t="shared" si="29"/>
        <v>5.1010202040407803E-3</v>
      </c>
      <c r="N33" s="30">
        <f t="shared" si="29"/>
        <v>8125.4334117655198</v>
      </c>
      <c r="O33" s="29">
        <f t="shared" si="30"/>
        <v>1.5901590159015901E-2</v>
      </c>
      <c r="P33" s="29">
        <f t="shared" si="30"/>
        <v>5.0005000500049799E-3</v>
      </c>
      <c r="Q33" s="30">
        <f t="shared" si="30"/>
        <v>5844.11553000003</v>
      </c>
    </row>
    <row r="34" spans="2:17" x14ac:dyDescent="0.3">
      <c r="B34" s="3">
        <v>4</v>
      </c>
      <c r="C34" s="21">
        <v>1.4992503748125901E-2</v>
      </c>
      <c r="D34" s="21">
        <v>7.74612693653176E-3</v>
      </c>
      <c r="E34" s="8">
        <v>7519.6285804839099</v>
      </c>
      <c r="G34" s="21"/>
      <c r="H34" s="21"/>
      <c r="I34" s="8"/>
      <c r="K34" s="11">
        <f t="shared" si="29"/>
        <v>4</v>
      </c>
      <c r="L34" s="29">
        <f t="shared" si="29"/>
        <v>1.5242378810594599E-2</v>
      </c>
      <c r="M34" s="29">
        <f t="shared" si="29"/>
        <v>7.4962518740629199E-3</v>
      </c>
      <c r="N34" s="30">
        <f t="shared" si="29"/>
        <v>4325.2282000003597</v>
      </c>
      <c r="O34" s="29">
        <f t="shared" si="30"/>
        <v>1.5492253873063499E-2</v>
      </c>
      <c r="P34" s="29">
        <f t="shared" si="30"/>
        <v>7.4962518740629104E-3</v>
      </c>
      <c r="Q34" s="30">
        <f t="shared" si="30"/>
        <v>2914.52319999977</v>
      </c>
    </row>
    <row r="35" spans="2:17" x14ac:dyDescent="0.3">
      <c r="B35" s="3">
        <v>-20</v>
      </c>
      <c r="C35" s="21">
        <v>1.48507425371268E-2</v>
      </c>
      <c r="D35" s="21">
        <v>5.9502975148757499E-3</v>
      </c>
      <c r="E35" s="8">
        <v>10578.9672436766</v>
      </c>
      <c r="G35" s="21"/>
      <c r="H35" s="21"/>
      <c r="I35" s="8"/>
      <c r="K35" s="11">
        <f t="shared" si="29"/>
        <v>-20</v>
      </c>
      <c r="L35" s="29">
        <f t="shared" si="29"/>
        <v>1.54E-2</v>
      </c>
      <c r="M35" s="29">
        <f t="shared" si="29"/>
        <v>5.0499999999999903E-3</v>
      </c>
      <c r="N35" s="30">
        <f t="shared" si="29"/>
        <v>12519.504950495</v>
      </c>
      <c r="O35" s="29">
        <f t="shared" si="30"/>
        <v>1.6149999999999901E-2</v>
      </c>
      <c r="P35" s="29">
        <f t="shared" si="30"/>
        <v>4.9499999999999796E-3</v>
      </c>
      <c r="Q35" s="30">
        <f t="shared" si="30"/>
        <v>7656.2626262632402</v>
      </c>
    </row>
    <row r="36" spans="2:17" x14ac:dyDescent="0.3">
      <c r="B36" s="3">
        <v>4</v>
      </c>
      <c r="C36" s="21">
        <v>1.47426286856572E-2</v>
      </c>
      <c r="D36" s="21">
        <v>8.9955022488755702E-3</v>
      </c>
      <c r="E36" s="8">
        <v>7181.14433333332</v>
      </c>
      <c r="G36" s="21"/>
      <c r="H36" s="21"/>
      <c r="I36" s="8"/>
      <c r="K36" s="11">
        <f t="shared" si="29"/>
        <v>4</v>
      </c>
      <c r="L36" s="29">
        <f t="shared" si="29"/>
        <v>1.4999999999999999E-2</v>
      </c>
      <c r="M36" s="29">
        <f t="shared" si="29"/>
        <v>9.5000000000000605E-3</v>
      </c>
      <c r="N36" s="30">
        <f t="shared" si="29"/>
        <v>5544.5789473680798</v>
      </c>
      <c r="O36" s="29">
        <f t="shared" si="30"/>
        <v>1.5246188452886699E-2</v>
      </c>
      <c r="P36" s="29">
        <f t="shared" si="30"/>
        <v>9.2476880779805894E-3</v>
      </c>
      <c r="Q36" s="30">
        <f t="shared" si="30"/>
        <v>3706.1154864865598</v>
      </c>
    </row>
    <row r="37" spans="2:17" x14ac:dyDescent="0.3">
      <c r="B37" s="3"/>
      <c r="C37" s="3"/>
      <c r="D37" s="3"/>
      <c r="E37" s="3"/>
      <c r="G37" s="21"/>
      <c r="H37" s="21"/>
      <c r="I37" s="8"/>
    </row>
    <row r="38" spans="2:17" x14ac:dyDescent="0.3">
      <c r="B38" s="3" t="s">
        <v>0</v>
      </c>
      <c r="C38" s="4">
        <f>C26-0.1</f>
        <v>0.60000000000000009</v>
      </c>
      <c r="D38" s="3"/>
      <c r="E38" s="3"/>
      <c r="G38" s="21"/>
      <c r="H38" s="21"/>
      <c r="I38" s="8"/>
    </row>
    <row r="39" spans="2:17" x14ac:dyDescent="0.3">
      <c r="B39" s="3" t="s">
        <v>1</v>
      </c>
      <c r="C39" s="3" t="s">
        <v>2</v>
      </c>
      <c r="D39" s="3" t="s">
        <v>3</v>
      </c>
      <c r="E39" s="3" t="s">
        <v>4</v>
      </c>
    </row>
    <row r="40" spans="2:17" x14ac:dyDescent="0.3">
      <c r="B40" s="3">
        <v>-0.5</v>
      </c>
      <c r="C40" s="21">
        <v>1.40280561122246E-2</v>
      </c>
      <c r="D40" s="21">
        <v>5.8116232464929599E-2</v>
      </c>
      <c r="E40" s="8">
        <v>11253.714706896601</v>
      </c>
      <c r="G40" s="21"/>
      <c r="H40" s="21"/>
      <c r="I40" s="8"/>
    </row>
    <row r="41" spans="2:17" x14ac:dyDescent="0.3">
      <c r="B41" s="3">
        <v>-2.5</v>
      </c>
      <c r="C41" s="21">
        <v>1.5212169735788501E-2</v>
      </c>
      <c r="D41" s="21">
        <v>7.6060848678943596E-3</v>
      </c>
      <c r="E41" s="8">
        <v>4318.6475789470896</v>
      </c>
      <c r="G41" s="21"/>
      <c r="H41" s="21"/>
      <c r="I41" s="8"/>
    </row>
    <row r="42" spans="2:17" x14ac:dyDescent="0.3">
      <c r="B42" s="3">
        <v>1.25</v>
      </c>
      <c r="C42" s="21">
        <v>1.5187849720223899E-2</v>
      </c>
      <c r="D42" s="21">
        <v>8.7929656274981002E-3</v>
      </c>
      <c r="E42" s="8">
        <v>3570.8089090909798</v>
      </c>
      <c r="G42" s="21"/>
      <c r="H42" s="21"/>
      <c r="I42" s="8"/>
    </row>
    <row r="43" spans="2:17" x14ac:dyDescent="0.3">
      <c r="B43" s="3">
        <v>-5</v>
      </c>
      <c r="C43" s="21">
        <v>1.52E-2</v>
      </c>
      <c r="D43" s="21">
        <v>7.0000000000000201E-3</v>
      </c>
      <c r="E43" s="8">
        <v>7999.7853571429096</v>
      </c>
    </row>
    <row r="44" spans="2:17" x14ac:dyDescent="0.3">
      <c r="B44" s="3">
        <v>2.5</v>
      </c>
      <c r="C44" s="21">
        <v>1.4788169464428401E-2</v>
      </c>
      <c r="D44" s="21">
        <v>7.9936051159072794E-3</v>
      </c>
      <c r="E44" s="8">
        <v>4837.9922999998498</v>
      </c>
      <c r="G44" s="21"/>
      <c r="H44" s="21"/>
      <c r="I44" s="8"/>
    </row>
    <row r="45" spans="2:17" x14ac:dyDescent="0.3">
      <c r="B45" s="3">
        <v>-10</v>
      </c>
      <c r="C45" s="21">
        <v>1.500300060012E-2</v>
      </c>
      <c r="D45" s="21">
        <v>5.8011602320464303E-3</v>
      </c>
      <c r="E45" s="8">
        <v>8980.6173103450892</v>
      </c>
      <c r="G45" s="21"/>
      <c r="H45" s="21"/>
      <c r="I45" s="8"/>
    </row>
    <row r="46" spans="2:17" x14ac:dyDescent="0.3">
      <c r="B46" s="3">
        <v>4</v>
      </c>
      <c r="C46" s="21">
        <v>1.4746313421644499E-2</v>
      </c>
      <c r="D46" s="21">
        <v>7.74806298425397E-3</v>
      </c>
      <c r="E46" s="8">
        <v>6723.9386290322</v>
      </c>
      <c r="G46" s="21"/>
      <c r="H46" s="21"/>
      <c r="I46" s="8"/>
    </row>
    <row r="47" spans="2:17" x14ac:dyDescent="0.3">
      <c r="B47" s="3">
        <v>-20</v>
      </c>
      <c r="C47" s="21">
        <v>1.4800000000000001E-2</v>
      </c>
      <c r="D47" s="21">
        <v>4.9999999999999802E-3</v>
      </c>
      <c r="E47" s="8">
        <v>13919.600500000501</v>
      </c>
      <c r="G47" s="21"/>
      <c r="H47" s="21"/>
      <c r="I47" s="8"/>
    </row>
    <row r="48" spans="2:17" x14ac:dyDescent="0.3">
      <c r="B48" s="3">
        <v>4</v>
      </c>
      <c r="C48" s="21">
        <v>1.49962509372655E-2</v>
      </c>
      <c r="D48" s="21">
        <v>8.4978755311172806E-3</v>
      </c>
      <c r="E48" s="8">
        <v>6875.0124411762799</v>
      </c>
      <c r="G48" s="21"/>
      <c r="H48" s="21"/>
      <c r="I48" s="8"/>
    </row>
    <row r="49" spans="2:9" x14ac:dyDescent="0.3">
      <c r="B49" s="3"/>
      <c r="C49" s="3"/>
      <c r="D49" s="3"/>
      <c r="E49" s="3"/>
      <c r="G49" s="21"/>
      <c r="H49" s="21"/>
      <c r="I49" s="8"/>
    </row>
    <row r="50" spans="2:9" x14ac:dyDescent="0.3">
      <c r="B50" s="3" t="s">
        <v>0</v>
      </c>
      <c r="C50" s="4">
        <f>C38-0.1</f>
        <v>0.50000000000000011</v>
      </c>
      <c r="D50" s="3"/>
      <c r="E50" s="3"/>
      <c r="G50" s="21"/>
      <c r="H50" s="21"/>
      <c r="I50" s="8"/>
    </row>
    <row r="51" spans="2:9" x14ac:dyDescent="0.3">
      <c r="B51" s="3" t="s">
        <v>1</v>
      </c>
      <c r="C51" s="3" t="s">
        <v>2</v>
      </c>
      <c r="D51" s="3" t="s">
        <v>3</v>
      </c>
      <c r="E51" s="3" t="s">
        <v>4</v>
      </c>
    </row>
    <row r="52" spans="2:9" x14ac:dyDescent="0.3">
      <c r="B52" s="3">
        <v>-0.5</v>
      </c>
      <c r="C52" s="21">
        <v>1.60642570281124E-2</v>
      </c>
      <c r="D52" s="21">
        <v>1.80722891566262E-2</v>
      </c>
      <c r="E52" s="8">
        <v>12368.2725283334</v>
      </c>
      <c r="G52" s="21"/>
      <c r="H52" s="21"/>
      <c r="I52" s="8"/>
    </row>
    <row r="53" spans="2:9" x14ac:dyDescent="0.3">
      <c r="B53" s="3">
        <v>-2.5</v>
      </c>
      <c r="C53" s="21">
        <v>1.48059223689475E-2</v>
      </c>
      <c r="D53" s="21">
        <v>6.0024009603841999E-3</v>
      </c>
      <c r="E53" s="8">
        <v>6605.6066999998602</v>
      </c>
    </row>
    <row r="54" spans="2:9" x14ac:dyDescent="0.3">
      <c r="B54" s="3">
        <v>1.25</v>
      </c>
      <c r="C54" s="21">
        <v>1.51999999999997E-2</v>
      </c>
      <c r="D54" s="21">
        <v>7.1999999999999096E-3</v>
      </c>
      <c r="E54" s="8">
        <v>2524.02777777764</v>
      </c>
      <c r="G54" s="21"/>
      <c r="H54" s="21"/>
      <c r="I54" s="8"/>
    </row>
    <row r="55" spans="2:9" x14ac:dyDescent="0.3">
      <c r="B55" s="3">
        <v>-5</v>
      </c>
      <c r="C55" s="21">
        <v>1.5003000600119901E-2</v>
      </c>
      <c r="D55" s="21">
        <v>5.4010802160432301E-3</v>
      </c>
      <c r="E55" s="8">
        <v>5563.5167037034998</v>
      </c>
      <c r="G55" s="21"/>
      <c r="H55" s="21"/>
      <c r="I55" s="8"/>
    </row>
    <row r="56" spans="2:9" x14ac:dyDescent="0.3">
      <c r="B56" s="3">
        <v>2.5</v>
      </c>
      <c r="C56" s="21">
        <v>1.4788169464428401E-2</v>
      </c>
      <c r="D56" s="21">
        <v>6.7945643485211402E-3</v>
      </c>
      <c r="E56" s="8">
        <v>2406.0409411761998</v>
      </c>
      <c r="G56" s="21"/>
      <c r="H56" s="21"/>
      <c r="I56" s="8"/>
    </row>
    <row r="57" spans="2:9" x14ac:dyDescent="0.3">
      <c r="B57" s="3">
        <v>-10</v>
      </c>
      <c r="C57" s="21">
        <v>1.5001500150014901E-2</v>
      </c>
      <c r="D57" s="21">
        <v>5.2005200520051998E-3</v>
      </c>
      <c r="E57" s="8">
        <v>5556.84810576979</v>
      </c>
      <c r="G57" s="21"/>
      <c r="H57" s="21"/>
      <c r="I57" s="8"/>
    </row>
    <row r="58" spans="2:9" x14ac:dyDescent="0.3">
      <c r="B58" s="3">
        <v>4</v>
      </c>
      <c r="C58" s="21">
        <v>1.4996250937265599E-2</v>
      </c>
      <c r="D58" s="21">
        <v>6.9982504373906499E-3</v>
      </c>
      <c r="E58" s="8">
        <v>6219.0543749998697</v>
      </c>
      <c r="G58" s="21"/>
      <c r="H58" s="21"/>
      <c r="I58" s="8"/>
    </row>
    <row r="59" spans="2:9" x14ac:dyDescent="0.3">
      <c r="B59" s="3">
        <v>-20</v>
      </c>
      <c r="C59" s="21">
        <v>1.4900745037251801E-2</v>
      </c>
      <c r="D59" s="21">
        <v>5.0002500125006198E-3</v>
      </c>
      <c r="E59" s="8">
        <v>12833.858275000101</v>
      </c>
      <c r="G59" s="21"/>
      <c r="H59" s="21"/>
      <c r="I59" s="8"/>
    </row>
    <row r="60" spans="2:9" x14ac:dyDescent="0.3">
      <c r="B60" s="3">
        <v>4</v>
      </c>
      <c r="C60" s="21">
        <v>1.4992503748125901E-2</v>
      </c>
      <c r="D60" s="21">
        <v>7.9960019990004995E-3</v>
      </c>
      <c r="E60" s="8">
        <v>3182.5905000000298</v>
      </c>
      <c r="G60" s="21"/>
      <c r="H60" s="21"/>
      <c r="I60" s="8"/>
    </row>
    <row r="61" spans="2:9" x14ac:dyDescent="0.3">
      <c r="B61" s="3"/>
      <c r="C61" s="3"/>
      <c r="D61" s="3"/>
      <c r="E61" s="3"/>
      <c r="G61" s="21"/>
      <c r="H61" s="21"/>
      <c r="I61" s="8"/>
    </row>
    <row r="62" spans="2:9" x14ac:dyDescent="0.3">
      <c r="B62" s="3" t="s">
        <v>0</v>
      </c>
      <c r="C62" s="4">
        <f>C50-0.1</f>
        <v>0.40000000000000013</v>
      </c>
      <c r="D62" s="3"/>
      <c r="E62" s="3"/>
    </row>
    <row r="63" spans="2:9" x14ac:dyDescent="0.3">
      <c r="B63" s="3" t="s">
        <v>1</v>
      </c>
      <c r="C63" s="3" t="s">
        <v>2</v>
      </c>
      <c r="D63" s="3" t="s">
        <v>3</v>
      </c>
      <c r="E63" s="3" t="s">
        <v>4</v>
      </c>
    </row>
    <row r="64" spans="2:9" x14ac:dyDescent="0.3">
      <c r="B64" s="3">
        <v>-0.5</v>
      </c>
      <c r="C64" s="21">
        <v>1.6032064128256501E-2</v>
      </c>
      <c r="D64" s="21">
        <v>2.6052104208416599E-2</v>
      </c>
      <c r="E64" s="8">
        <v>19394.748153846202</v>
      </c>
      <c r="G64" s="21"/>
      <c r="H64" s="21"/>
      <c r="I64" s="8"/>
    </row>
    <row r="65" spans="2:9" x14ac:dyDescent="0.3">
      <c r="B65" s="3">
        <v>-2.5</v>
      </c>
      <c r="C65" s="21">
        <v>1.5199999999999899E-2</v>
      </c>
      <c r="D65" s="21">
        <v>5.6000000000000901E-3</v>
      </c>
      <c r="E65" s="8">
        <v>6361.1607142858402</v>
      </c>
    </row>
    <row r="66" spans="2:9" x14ac:dyDescent="0.3">
      <c r="B66" s="3">
        <v>1.25</v>
      </c>
      <c r="C66" s="21">
        <v>1.51757188498403E-2</v>
      </c>
      <c r="D66" s="21">
        <v>7.18849840255582E-3</v>
      </c>
      <c r="E66" s="8">
        <v>2437.7135555554901</v>
      </c>
      <c r="G66" s="21"/>
      <c r="H66" s="21"/>
      <c r="I66" s="8"/>
    </row>
    <row r="67" spans="2:9" x14ac:dyDescent="0.3">
      <c r="B67" s="3">
        <v>-5</v>
      </c>
      <c r="C67" s="21">
        <v>1.5006002400960301E-2</v>
      </c>
      <c r="D67" s="21">
        <v>5.60224089635854E-3</v>
      </c>
      <c r="E67" s="8">
        <v>9138.8430000000408</v>
      </c>
      <c r="G67" s="21"/>
      <c r="H67" s="21"/>
      <c r="I67" s="8"/>
    </row>
    <row r="68" spans="2:9" x14ac:dyDescent="0.3">
      <c r="B68" s="3">
        <v>2.5</v>
      </c>
      <c r="C68" s="21">
        <v>1.47940823670531E-2</v>
      </c>
      <c r="D68" s="21">
        <v>7.1971211515393001E-3</v>
      </c>
      <c r="E68" s="8">
        <v>6168.9249166666395</v>
      </c>
      <c r="G68" s="21"/>
      <c r="H68" s="21"/>
      <c r="I68" s="8"/>
    </row>
    <row r="69" spans="2:9" x14ac:dyDescent="0.3">
      <c r="B69" s="3">
        <v>-10</v>
      </c>
      <c r="C69" s="21">
        <v>1.50999999999999E-2</v>
      </c>
      <c r="D69" s="21">
        <v>5.3999999999999803E-3</v>
      </c>
      <c r="E69" s="8">
        <v>9499.5370370371693</v>
      </c>
      <c r="G69" s="21"/>
      <c r="H69" s="21"/>
      <c r="I69" s="8"/>
    </row>
    <row r="70" spans="2:9" x14ac:dyDescent="0.3">
      <c r="B70" s="3">
        <v>4</v>
      </c>
      <c r="C70" s="21">
        <v>1.47463134216446E-2</v>
      </c>
      <c r="D70" s="21">
        <v>7.2481879530117196E-3</v>
      </c>
      <c r="E70" s="8">
        <v>5656.4482413792903</v>
      </c>
      <c r="G70" s="21"/>
      <c r="H70" s="21"/>
      <c r="I70" s="8"/>
    </row>
    <row r="71" spans="2:9" x14ac:dyDescent="0.3">
      <c r="B71" s="3">
        <v>-20</v>
      </c>
      <c r="C71" s="21">
        <v>1.51007550377518E-2</v>
      </c>
      <c r="D71" s="21">
        <v>5.0002500125006198E-3</v>
      </c>
      <c r="E71" s="8">
        <v>10689.06552</v>
      </c>
      <c r="G71" s="21"/>
      <c r="H71" s="21"/>
      <c r="I71" s="8"/>
    </row>
    <row r="72" spans="2:9" x14ac:dyDescent="0.3">
      <c r="B72" s="3">
        <v>4</v>
      </c>
      <c r="C72" s="21">
        <v>1.4746313421644499E-2</v>
      </c>
      <c r="D72" s="21">
        <v>8.4978755311172806E-3</v>
      </c>
      <c r="E72" s="8">
        <v>5271.6705294120202</v>
      </c>
    </row>
    <row r="73" spans="2:9" x14ac:dyDescent="0.3">
      <c r="B73" s="3"/>
      <c r="C73" s="3"/>
      <c r="D73" s="3"/>
      <c r="E73" s="3"/>
      <c r="G73" s="21"/>
      <c r="H73" s="21"/>
      <c r="I73" s="8"/>
    </row>
    <row r="74" spans="2:9" x14ac:dyDescent="0.3">
      <c r="B74" s="3" t="s">
        <v>0</v>
      </c>
      <c r="C74" s="4">
        <f>C62-0.1</f>
        <v>0.30000000000000016</v>
      </c>
      <c r="D74" s="3"/>
      <c r="E74" s="3"/>
      <c r="G74" s="21"/>
      <c r="H74" s="21"/>
      <c r="I74" s="8"/>
    </row>
    <row r="75" spans="2:9" x14ac:dyDescent="0.3">
      <c r="B75" s="3" t="s">
        <v>1</v>
      </c>
      <c r="C75" s="3" t="s">
        <v>2</v>
      </c>
      <c r="D75" s="3" t="s">
        <v>3</v>
      </c>
      <c r="E75" s="3" t="s">
        <v>4</v>
      </c>
    </row>
    <row r="76" spans="2:9" x14ac:dyDescent="0.3">
      <c r="B76" s="3">
        <v>-0.5</v>
      </c>
      <c r="C76" s="21">
        <v>1.6E-2</v>
      </c>
      <c r="D76" s="21">
        <v>2.4E-2</v>
      </c>
      <c r="E76" s="8">
        <v>25073.854166666901</v>
      </c>
      <c r="G76" s="21"/>
      <c r="H76" s="21"/>
      <c r="I76" s="8"/>
    </row>
    <row r="77" spans="2:9" x14ac:dyDescent="0.3">
      <c r="B77" s="3">
        <v>-2.5</v>
      </c>
      <c r="C77" s="21">
        <v>1.5199999999999899E-2</v>
      </c>
      <c r="D77" s="21">
        <v>5.2000000000001299E-3</v>
      </c>
      <c r="E77" s="8">
        <v>2893.8461538465499</v>
      </c>
      <c r="G77" s="21"/>
      <c r="H77" s="21"/>
      <c r="I77" s="8"/>
    </row>
    <row r="78" spans="2:9" x14ac:dyDescent="0.3">
      <c r="B78" s="3">
        <v>1.25</v>
      </c>
      <c r="C78" s="21">
        <v>1.51878497202235E-2</v>
      </c>
      <c r="D78" s="21">
        <v>7.1942446043164604E-3</v>
      </c>
      <c r="E78" s="8">
        <v>2668.5219999995602</v>
      </c>
      <c r="G78" s="21"/>
      <c r="H78" s="21"/>
      <c r="I78" s="8"/>
    </row>
    <row r="79" spans="2:9" x14ac:dyDescent="0.3">
      <c r="B79" s="3">
        <v>-5</v>
      </c>
      <c r="C79" s="21">
        <v>1.5203040608121599E-2</v>
      </c>
      <c r="D79" s="21">
        <v>5.2010402080415602E-3</v>
      </c>
      <c r="E79" s="8">
        <v>5162.1404423077402</v>
      </c>
      <c r="G79" s="21"/>
      <c r="H79" s="21"/>
      <c r="I79" s="8"/>
    </row>
    <row r="80" spans="2:9" x14ac:dyDescent="0.3">
      <c r="B80" s="3">
        <v>2.5</v>
      </c>
      <c r="C80" s="21">
        <v>1.5187849720223899E-2</v>
      </c>
      <c r="D80" s="21">
        <v>6.7945643485211402E-3</v>
      </c>
      <c r="E80" s="8">
        <v>2534.7467647064</v>
      </c>
      <c r="G80" s="21"/>
      <c r="H80" s="21"/>
      <c r="I80" s="8"/>
    </row>
    <row r="81" spans="2:9" x14ac:dyDescent="0.3">
      <c r="B81" s="3">
        <v>-10</v>
      </c>
      <c r="C81" s="21">
        <v>1.5403080616123201E-2</v>
      </c>
      <c r="D81" s="21">
        <v>5.1010202040407803E-3</v>
      </c>
      <c r="E81" s="8">
        <v>8125.4334117655198</v>
      </c>
      <c r="G81" s="21"/>
      <c r="H81" s="21"/>
      <c r="I81" s="8"/>
    </row>
    <row r="82" spans="2:9" x14ac:dyDescent="0.3">
      <c r="B82" s="3">
        <v>4</v>
      </c>
      <c r="C82" s="21">
        <v>1.5242378810594599E-2</v>
      </c>
      <c r="D82" s="21">
        <v>7.4962518740629199E-3</v>
      </c>
      <c r="E82" s="8">
        <v>4325.2282000003597</v>
      </c>
    </row>
    <row r="83" spans="2:9" x14ac:dyDescent="0.3">
      <c r="B83" s="3">
        <v>-20</v>
      </c>
      <c r="C83" s="21">
        <v>1.54E-2</v>
      </c>
      <c r="D83" s="21">
        <v>5.0499999999999903E-3</v>
      </c>
      <c r="E83" s="8">
        <v>12519.504950495</v>
      </c>
    </row>
    <row r="84" spans="2:9" x14ac:dyDescent="0.3">
      <c r="B84" s="3">
        <v>4</v>
      </c>
      <c r="C84" s="21">
        <v>1.4999999999999999E-2</v>
      </c>
      <c r="D84" s="21">
        <v>9.5000000000000605E-3</v>
      </c>
      <c r="E84" s="8">
        <v>5544.5789473680798</v>
      </c>
    </row>
    <row r="85" spans="2:9" x14ac:dyDescent="0.3">
      <c r="B85" s="3"/>
      <c r="C85" s="3"/>
      <c r="D85" s="3"/>
      <c r="E85" s="3"/>
    </row>
    <row r="86" spans="2:9" x14ac:dyDescent="0.3">
      <c r="B86" s="3" t="s">
        <v>0</v>
      </c>
      <c r="C86" s="4">
        <f>C74-0.1</f>
        <v>0.20000000000000015</v>
      </c>
      <c r="D86" s="3"/>
      <c r="E86" s="3"/>
    </row>
    <row r="87" spans="2:9" x14ac:dyDescent="0.3">
      <c r="B87" s="3" t="s">
        <v>1</v>
      </c>
      <c r="C87" s="3" t="s">
        <v>2</v>
      </c>
      <c r="D87" s="3" t="s">
        <v>3</v>
      </c>
      <c r="E87" s="3" t="s">
        <v>4</v>
      </c>
    </row>
    <row r="88" spans="2:9" x14ac:dyDescent="0.3">
      <c r="B88" s="3">
        <v>-0.5</v>
      </c>
      <c r="C88" s="21">
        <v>1.6032064128256501E-2</v>
      </c>
      <c r="D88" s="21">
        <v>2.40480961923847E-2</v>
      </c>
      <c r="E88" s="8">
        <v>19358.008479166499</v>
      </c>
      <c r="G88" s="21"/>
      <c r="H88" s="21"/>
      <c r="I88" s="8"/>
    </row>
    <row r="89" spans="2:9" x14ac:dyDescent="0.3">
      <c r="B89" s="3">
        <v>-2.5</v>
      </c>
      <c r="C89" s="21">
        <v>1.60064025610244E-2</v>
      </c>
      <c r="D89" s="21">
        <v>5.2020808323328897E-3</v>
      </c>
      <c r="E89" s="8">
        <v>2133.5693076927</v>
      </c>
    </row>
    <row r="90" spans="2:9" x14ac:dyDescent="0.3">
      <c r="B90" s="3">
        <v>1.25</v>
      </c>
      <c r="C90" s="21">
        <v>1.59872102318145E-2</v>
      </c>
      <c r="D90" s="21">
        <v>7.1942446043164604E-3</v>
      </c>
      <c r="E90" s="8">
        <v>2505.1969999991602</v>
      </c>
    </row>
    <row r="91" spans="2:9" x14ac:dyDescent="0.3">
      <c r="B91" s="3">
        <v>-5</v>
      </c>
      <c r="C91" s="21">
        <v>1.5800000000000002E-2</v>
      </c>
      <c r="D91" s="21">
        <v>5.4000000000000202E-3</v>
      </c>
      <c r="E91" s="8">
        <v>4601.5740740740603</v>
      </c>
    </row>
    <row r="92" spans="2:9" x14ac:dyDescent="0.3">
      <c r="B92" s="3">
        <v>2.5</v>
      </c>
      <c r="C92" s="21">
        <v>1.55875299760192E-2</v>
      </c>
      <c r="D92" s="21">
        <v>7.1942446043166399E-3</v>
      </c>
      <c r="E92" s="8">
        <v>2227.12749999984</v>
      </c>
    </row>
    <row r="93" spans="2:9" x14ac:dyDescent="0.3">
      <c r="B93" s="3">
        <v>-10</v>
      </c>
      <c r="C93" s="21">
        <v>1.5901590159015901E-2</v>
      </c>
      <c r="D93" s="21">
        <v>5.0005000500049799E-3</v>
      </c>
      <c r="E93" s="8">
        <v>5844.11553000003</v>
      </c>
    </row>
    <row r="94" spans="2:9" x14ac:dyDescent="0.3">
      <c r="B94" s="3">
        <v>4</v>
      </c>
      <c r="C94" s="21">
        <v>1.5492253873063499E-2</v>
      </c>
      <c r="D94" s="21">
        <v>7.4962518740629104E-3</v>
      </c>
      <c r="E94" s="8">
        <v>2914.52319999977</v>
      </c>
    </row>
    <row r="95" spans="2:9" x14ac:dyDescent="0.3">
      <c r="B95" s="3">
        <v>-20</v>
      </c>
      <c r="C95" s="21">
        <v>1.6149999999999901E-2</v>
      </c>
      <c r="D95" s="21">
        <v>4.9499999999999796E-3</v>
      </c>
      <c r="E95" s="8">
        <v>7656.2626262632402</v>
      </c>
    </row>
    <row r="96" spans="2:9" x14ac:dyDescent="0.3">
      <c r="B96" s="3">
        <v>4</v>
      </c>
      <c r="C96" s="21">
        <v>1.5246188452886699E-2</v>
      </c>
      <c r="D96" s="21">
        <v>9.2476880779805894E-3</v>
      </c>
      <c r="E96" s="8">
        <v>3706.1154864865598</v>
      </c>
    </row>
  </sheetData>
  <mergeCells count="8">
    <mergeCell ref="L26:N26"/>
    <mergeCell ref="O26:Q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C67F-20FB-439D-B690-518BD530715F}">
  <dimension ref="B2:R88"/>
  <sheetViews>
    <sheetView topLeftCell="A45" workbookViewId="0">
      <selection activeCell="H91" sqref="H91"/>
    </sheetView>
  </sheetViews>
  <sheetFormatPr defaultRowHeight="14.4" x14ac:dyDescent="0.3"/>
  <sheetData>
    <row r="2" spans="2:18" x14ac:dyDescent="0.3">
      <c r="B2" s="3" t="s">
        <v>0</v>
      </c>
      <c r="C2" s="4">
        <v>0.9</v>
      </c>
      <c r="D2" s="3"/>
      <c r="E2" s="3"/>
      <c r="I2" s="16" t="str">
        <f>B2</f>
        <v>SOC</v>
      </c>
      <c r="J2" s="41">
        <f t="shared" ref="J2:L11" si="0">C2</f>
        <v>0.9</v>
      </c>
      <c r="K2" s="42"/>
      <c r="L2" s="43"/>
      <c r="M2" s="41">
        <f>C13</f>
        <v>0.8</v>
      </c>
      <c r="N2" s="42"/>
      <c r="O2" s="43"/>
      <c r="P2" s="41">
        <f>C24</f>
        <v>0.70000000000000007</v>
      </c>
      <c r="Q2" s="42"/>
      <c r="R2" s="43"/>
    </row>
    <row r="3" spans="2:18" x14ac:dyDescent="0.3">
      <c r="B3" s="3" t="s">
        <v>1</v>
      </c>
      <c r="C3" s="3" t="s">
        <v>2</v>
      </c>
      <c r="D3" s="3" t="s">
        <v>3</v>
      </c>
      <c r="E3" s="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</row>
    <row r="4" spans="2:18" x14ac:dyDescent="0.3">
      <c r="B4" s="3">
        <v>-2.5</v>
      </c>
      <c r="C4" s="1">
        <v>1.55999999999998E-2</v>
      </c>
      <c r="D4" s="1">
        <v>6.0000000000002196E-3</v>
      </c>
      <c r="E4" s="1">
        <v>998.24958333325196</v>
      </c>
      <c r="I4" s="11">
        <f t="shared" ref="I4:I11" si="1">B4</f>
        <v>-2.5</v>
      </c>
      <c r="J4" s="12">
        <f>C4</f>
        <v>1.55999999999998E-2</v>
      </c>
      <c r="K4" s="12">
        <f t="shared" si="0"/>
        <v>6.0000000000002196E-3</v>
      </c>
      <c r="L4" s="13">
        <f t="shared" si="0"/>
        <v>998.24958333325196</v>
      </c>
      <c r="M4" s="12">
        <f t="shared" ref="M4:O11" si="2">C15</f>
        <v>1.55999999999998E-2</v>
      </c>
      <c r="N4" s="12">
        <f t="shared" si="2"/>
        <v>7.20000000000009E-3</v>
      </c>
      <c r="O4" s="13">
        <f t="shared" si="2"/>
        <v>1305.27812499999</v>
      </c>
      <c r="P4" s="12">
        <f t="shared" ref="P4:R11" si="3">C26</f>
        <v>1.5199999999999899E-2</v>
      </c>
      <c r="Q4" s="12">
        <f t="shared" si="3"/>
        <v>6.8000000000001297E-3</v>
      </c>
      <c r="R4" s="13">
        <f t="shared" si="3"/>
        <v>871.029779411704</v>
      </c>
    </row>
    <row r="5" spans="2:18" x14ac:dyDescent="0.3">
      <c r="B5" s="3">
        <v>1.25</v>
      </c>
      <c r="C5" s="1">
        <v>1.51636073423783E-2</v>
      </c>
      <c r="D5" s="1">
        <v>7.1827613727057701E-3</v>
      </c>
      <c r="E5" s="1">
        <v>837.35170749988094</v>
      </c>
      <c r="I5" s="11">
        <f t="shared" si="1"/>
        <v>1.25</v>
      </c>
      <c r="J5" s="12">
        <f t="shared" si="0"/>
        <v>1.51636073423783E-2</v>
      </c>
      <c r="K5" s="12">
        <f t="shared" si="0"/>
        <v>7.1827613727057701E-3</v>
      </c>
      <c r="L5" s="13">
        <f t="shared" si="0"/>
        <v>837.35170749988094</v>
      </c>
      <c r="M5" s="12">
        <f>C16</f>
        <v>1.51636073423783E-2</v>
      </c>
      <c r="N5" s="12">
        <f t="shared" si="2"/>
        <v>7.9808459696726099E-3</v>
      </c>
      <c r="O5" s="13">
        <f t="shared" si="2"/>
        <v>1207.8920000001799</v>
      </c>
      <c r="P5" s="12">
        <f t="shared" si="3"/>
        <v>1.51636073423783E-2</v>
      </c>
      <c r="Q5" s="12">
        <f t="shared" si="3"/>
        <v>6.3846767757382303E-3</v>
      </c>
      <c r="R5" s="13">
        <f t="shared" si="3"/>
        <v>750.23335843750306</v>
      </c>
    </row>
    <row r="6" spans="2:18" x14ac:dyDescent="0.3">
      <c r="B6" s="3">
        <v>-5</v>
      </c>
      <c r="C6" s="1">
        <v>1.53938424630146E-2</v>
      </c>
      <c r="D6" s="1">
        <v>6.7972810875651102E-3</v>
      </c>
      <c r="E6" s="1">
        <v>2331.5204705881802</v>
      </c>
      <c r="I6" s="11">
        <f t="shared" si="1"/>
        <v>-5</v>
      </c>
      <c r="J6" s="12">
        <f t="shared" si="0"/>
        <v>1.53938424630146E-2</v>
      </c>
      <c r="K6" s="12">
        <f t="shared" si="0"/>
        <v>6.7972810875651102E-3</v>
      </c>
      <c r="L6" s="13">
        <f t="shared" si="0"/>
        <v>2331.5204705881802</v>
      </c>
      <c r="M6" s="12">
        <f t="shared" si="2"/>
        <v>1.5196960607878399E-2</v>
      </c>
      <c r="N6" s="12">
        <f t="shared" si="2"/>
        <v>7.19856028794241E-3</v>
      </c>
      <c r="O6" s="13">
        <f t="shared" si="2"/>
        <v>1405.1420833333</v>
      </c>
      <c r="P6" s="12">
        <f t="shared" si="3"/>
        <v>1.5196960607878399E-2</v>
      </c>
      <c r="Q6" s="12">
        <f t="shared" si="3"/>
        <v>6.7986402719456499E-3</v>
      </c>
      <c r="R6" s="13">
        <f t="shared" si="3"/>
        <v>1318.57285301455</v>
      </c>
    </row>
    <row r="7" spans="2:18" x14ac:dyDescent="0.3">
      <c r="B7" s="3">
        <v>2.5</v>
      </c>
      <c r="C7" s="1">
        <v>1.51757188498403E-2</v>
      </c>
      <c r="D7" s="1">
        <v>7.58785942492017E-3</v>
      </c>
      <c r="E7" s="1">
        <v>1781.0685126316</v>
      </c>
      <c r="I7" s="11">
        <f t="shared" si="1"/>
        <v>2.5</v>
      </c>
      <c r="J7" s="12">
        <f t="shared" si="0"/>
        <v>1.51757188498403E-2</v>
      </c>
      <c r="K7" s="12">
        <f t="shared" si="0"/>
        <v>7.58785942492017E-3</v>
      </c>
      <c r="L7" s="13">
        <f t="shared" si="0"/>
        <v>1781.0685126316</v>
      </c>
      <c r="M7" s="12">
        <f t="shared" si="2"/>
        <v>1.4776357827476E-2</v>
      </c>
      <c r="N7" s="12">
        <f t="shared" si="2"/>
        <v>7.18849840255618E-3</v>
      </c>
      <c r="O7" s="13">
        <f t="shared" si="2"/>
        <v>1316.61711111106</v>
      </c>
      <c r="P7" s="12">
        <f t="shared" si="3"/>
        <v>1.4776357827476E-2</v>
      </c>
      <c r="Q7" s="12">
        <f t="shared" si="3"/>
        <v>5.5910543130991298E-3</v>
      </c>
      <c r="R7" s="13">
        <f t="shared" si="3"/>
        <v>695.84326714293297</v>
      </c>
    </row>
    <row r="8" spans="2:18" x14ac:dyDescent="0.3">
      <c r="B8" s="3">
        <v>-10</v>
      </c>
      <c r="C8" s="1">
        <v>1.5198480151984699E-2</v>
      </c>
      <c r="D8" s="1">
        <v>6.4993500649935297E-3</v>
      </c>
      <c r="E8" s="1">
        <v>2548.7937000383899</v>
      </c>
      <c r="I8" s="11">
        <f t="shared" si="1"/>
        <v>-10</v>
      </c>
      <c r="J8" s="12">
        <f t="shared" si="0"/>
        <v>1.5198480151984699E-2</v>
      </c>
      <c r="K8" s="12">
        <f t="shared" si="0"/>
        <v>6.4993500649935297E-3</v>
      </c>
      <c r="L8" s="13">
        <f t="shared" si="0"/>
        <v>2548.7937000383899</v>
      </c>
      <c r="M8" s="12">
        <f t="shared" si="2"/>
        <v>1.4998500149984899E-2</v>
      </c>
      <c r="N8" s="12">
        <f t="shared" si="2"/>
        <v>6.6993300669933101E-3</v>
      </c>
      <c r="O8" s="13">
        <f t="shared" si="2"/>
        <v>2059.6835597016002</v>
      </c>
      <c r="P8" s="12">
        <f t="shared" si="3"/>
        <v>1.4998500149985E-2</v>
      </c>
      <c r="Q8" s="12">
        <f t="shared" si="3"/>
        <v>6.4993500649934898E-3</v>
      </c>
      <c r="R8" s="13">
        <f t="shared" si="3"/>
        <v>2884.6730538461002</v>
      </c>
    </row>
    <row r="9" spans="2:18" x14ac:dyDescent="0.3">
      <c r="B9" s="3">
        <v>4</v>
      </c>
      <c r="C9" s="1">
        <v>1.52385710716962E-2</v>
      </c>
      <c r="D9" s="1">
        <v>7.2445665750686698E-3</v>
      </c>
      <c r="E9" s="1">
        <v>1352.46186206893</v>
      </c>
      <c r="I9" s="11">
        <f t="shared" si="1"/>
        <v>4</v>
      </c>
      <c r="J9" s="12">
        <f t="shared" si="0"/>
        <v>1.52385710716962E-2</v>
      </c>
      <c r="K9" s="12">
        <f t="shared" si="0"/>
        <v>7.2445665750686698E-3</v>
      </c>
      <c r="L9" s="13">
        <f t="shared" si="0"/>
        <v>1352.46186206893</v>
      </c>
      <c r="M9" s="12">
        <f t="shared" si="2"/>
        <v>1.49887584311767E-2</v>
      </c>
      <c r="N9" s="12">
        <f t="shared" si="2"/>
        <v>7.4943792155883603E-3</v>
      </c>
      <c r="O9" s="13">
        <f>E20</f>
        <v>2420.5473833332398</v>
      </c>
      <c r="P9" s="12">
        <f t="shared" si="3"/>
        <v>1.4988758431176599E-2</v>
      </c>
      <c r="Q9" s="12">
        <f t="shared" si="3"/>
        <v>6.2453160129903396E-3</v>
      </c>
      <c r="R9" s="13">
        <f t="shared" si="3"/>
        <v>1143.1767399998701</v>
      </c>
    </row>
    <row r="10" spans="2:18" x14ac:dyDescent="0.3">
      <c r="B10" s="3">
        <v>-20</v>
      </c>
      <c r="C10" s="1">
        <v>1.4899255037248101E-2</v>
      </c>
      <c r="D10" s="1">
        <v>6.1996900154992502E-3</v>
      </c>
      <c r="E10" s="1">
        <v>2741.8306330646001</v>
      </c>
      <c r="I10" s="11">
        <f t="shared" si="1"/>
        <v>-20</v>
      </c>
      <c r="J10" s="12">
        <f t="shared" si="0"/>
        <v>1.4899255037248101E-2</v>
      </c>
      <c r="K10" s="12">
        <f t="shared" si="0"/>
        <v>6.1996900154992502E-3</v>
      </c>
      <c r="L10" s="13">
        <f t="shared" si="0"/>
        <v>2741.8306330646001</v>
      </c>
      <c r="M10" s="12">
        <f t="shared" si="2"/>
        <v>1.4848515148485101E-2</v>
      </c>
      <c r="N10" s="12">
        <f t="shared" si="2"/>
        <v>5.7494250574942601E-3</v>
      </c>
      <c r="O10" s="13">
        <f t="shared" si="2"/>
        <v>3134.9217216957099</v>
      </c>
      <c r="P10" s="12">
        <f t="shared" si="3"/>
        <v>1.4849257537123101E-2</v>
      </c>
      <c r="Q10" s="12">
        <f t="shared" si="3"/>
        <v>5.3497325133743398E-3</v>
      </c>
      <c r="R10" s="13">
        <f t="shared" si="3"/>
        <v>3826.9207757244399</v>
      </c>
    </row>
    <row r="11" spans="2:18" x14ac:dyDescent="0.3">
      <c r="B11" s="3">
        <v>4</v>
      </c>
      <c r="C11" s="1">
        <v>1.5234765234765199E-2</v>
      </c>
      <c r="D11" s="1">
        <v>8.2417582417583304E-3</v>
      </c>
      <c r="E11" s="1">
        <v>1312.0986666665699</v>
      </c>
      <c r="I11" s="11">
        <f t="shared" si="1"/>
        <v>4</v>
      </c>
      <c r="J11" s="12">
        <f t="shared" si="0"/>
        <v>1.5234765234765199E-2</v>
      </c>
      <c r="K11" s="12">
        <f t="shared" si="0"/>
        <v>8.2417582417583304E-3</v>
      </c>
      <c r="L11" s="13">
        <f t="shared" si="0"/>
        <v>1312.0986666665699</v>
      </c>
      <c r="M11" s="12">
        <f t="shared" si="2"/>
        <v>1.6487634274294199E-2</v>
      </c>
      <c r="N11" s="12">
        <f t="shared" si="2"/>
        <v>6.2453160129903396E-3</v>
      </c>
      <c r="O11" s="13">
        <f t="shared" si="2"/>
        <v>1879.72873999992</v>
      </c>
      <c r="P11" s="12">
        <f t="shared" si="3"/>
        <v>1.49850149850148E-2</v>
      </c>
      <c r="Q11" s="12">
        <f t="shared" si="3"/>
        <v>7.7422577422577698E-3</v>
      </c>
      <c r="R11" s="13">
        <f t="shared" si="3"/>
        <v>1409.7309032256601</v>
      </c>
    </row>
    <row r="12" spans="2:18" x14ac:dyDescent="0.3">
      <c r="B12" s="3"/>
      <c r="C12" s="3"/>
      <c r="D12" s="3"/>
      <c r="E12" s="3"/>
    </row>
    <row r="13" spans="2:18" x14ac:dyDescent="0.3">
      <c r="B13" s="3" t="s">
        <v>0</v>
      </c>
      <c r="C13" s="4">
        <f>C2-0.1</f>
        <v>0.8</v>
      </c>
      <c r="D13" s="3"/>
      <c r="E13" s="3"/>
      <c r="I13" s="16" t="str">
        <f>B35</f>
        <v>SOC</v>
      </c>
      <c r="J13" s="41">
        <f>C35</f>
        <v>0.60000000000000009</v>
      </c>
      <c r="K13" s="42"/>
      <c r="L13" s="43"/>
      <c r="M13" s="44">
        <f>C46</f>
        <v>0.50000000000000011</v>
      </c>
      <c r="N13" s="45"/>
      <c r="O13" s="46"/>
      <c r="P13" s="44">
        <f>C57</f>
        <v>0.40000000000000013</v>
      </c>
      <c r="Q13" s="45"/>
      <c r="R13" s="46"/>
    </row>
    <row r="14" spans="2:18" x14ac:dyDescent="0.3">
      <c r="B14" s="3" t="s">
        <v>1</v>
      </c>
      <c r="C14" s="3" t="s">
        <v>2</v>
      </c>
      <c r="D14" s="3" t="s">
        <v>3</v>
      </c>
      <c r="E14" s="3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18" x14ac:dyDescent="0.3">
      <c r="B15" s="3">
        <v>-2.5</v>
      </c>
      <c r="C15" s="1">
        <v>1.55999999999998E-2</v>
      </c>
      <c r="D15" s="1">
        <v>7.20000000000009E-3</v>
      </c>
      <c r="E15" s="1">
        <v>1305.27812499999</v>
      </c>
      <c r="I15" s="11">
        <f t="shared" ref="I15:L22" si="4">B37</f>
        <v>-2.5</v>
      </c>
      <c r="J15" s="12">
        <f t="shared" si="4"/>
        <v>1.5199999999999899E-2</v>
      </c>
      <c r="K15" s="12">
        <f t="shared" si="4"/>
        <v>5.6000000000000901E-3</v>
      </c>
      <c r="L15" s="13">
        <f t="shared" si="4"/>
        <v>703.66071428581097</v>
      </c>
      <c r="M15" s="12">
        <f t="shared" ref="M15:O22" si="5">C48</f>
        <v>1.47999999999999E-2</v>
      </c>
      <c r="N15" s="12">
        <f t="shared" si="5"/>
        <v>4.0000000000000903E-3</v>
      </c>
      <c r="O15" s="13">
        <f t="shared" si="5"/>
        <v>722.87499999945896</v>
      </c>
      <c r="P15" s="14">
        <f t="shared" ref="P15:R22" si="6">C59</f>
        <v>1.51939224310275E-2</v>
      </c>
      <c r="Q15" s="14">
        <f t="shared" si="6"/>
        <v>3.5985605757698201E-3</v>
      </c>
      <c r="R15" s="15">
        <f t="shared" si="6"/>
        <v>851.31261111012395</v>
      </c>
    </row>
    <row r="16" spans="2:18" x14ac:dyDescent="0.3">
      <c r="B16" s="3">
        <v>1.25</v>
      </c>
      <c r="C16" s="1">
        <v>1.51636073423783E-2</v>
      </c>
      <c r="D16" s="1">
        <v>7.9808459696726099E-3</v>
      </c>
      <c r="E16" s="1">
        <v>1207.8920000001799</v>
      </c>
      <c r="I16" s="11">
        <f t="shared" si="4"/>
        <v>1.25</v>
      </c>
      <c r="J16" s="12">
        <f t="shared" si="4"/>
        <v>1.51636073423783E-2</v>
      </c>
      <c r="K16" s="12">
        <f t="shared" si="4"/>
        <v>5.5865921787710401E-3</v>
      </c>
      <c r="L16" s="13">
        <f t="shared" si="4"/>
        <v>615.84950000009803</v>
      </c>
      <c r="M16" s="12">
        <f t="shared" si="5"/>
        <v>1.5163607342378E-2</v>
      </c>
      <c r="N16" s="12">
        <f t="shared" si="5"/>
        <v>4.7885075818038499E-3</v>
      </c>
      <c r="O16" s="13">
        <f t="shared" si="5"/>
        <v>619.19083333334004</v>
      </c>
      <c r="P16" s="14">
        <f t="shared" si="6"/>
        <v>1.51636073423783E-2</v>
      </c>
      <c r="Q16" s="14">
        <f t="shared" si="6"/>
        <v>4.7885075818038499E-3</v>
      </c>
      <c r="R16" s="15">
        <f t="shared" si="6"/>
        <v>802.02441666630796</v>
      </c>
    </row>
    <row r="17" spans="2:18" x14ac:dyDescent="0.3">
      <c r="B17" s="3">
        <v>-5</v>
      </c>
      <c r="C17" s="1">
        <v>1.5196960607878399E-2</v>
      </c>
      <c r="D17" s="1">
        <v>7.19856028794241E-3</v>
      </c>
      <c r="E17" s="1">
        <v>1405.1420833333</v>
      </c>
      <c r="I17" s="11">
        <f t="shared" si="4"/>
        <v>-5</v>
      </c>
      <c r="J17" s="12">
        <f t="shared" si="4"/>
        <v>1.5196960607878399E-2</v>
      </c>
      <c r="K17" s="12">
        <f t="shared" si="4"/>
        <v>6.1987602479504304E-3</v>
      </c>
      <c r="L17" s="13">
        <f t="shared" si="4"/>
        <v>1689.61204838709</v>
      </c>
      <c r="M17" s="12">
        <f t="shared" si="5"/>
        <v>1.4997000599879899E-2</v>
      </c>
      <c r="N17" s="12">
        <f t="shared" si="5"/>
        <v>4.9990001999600702E-3</v>
      </c>
      <c r="O17" s="13">
        <f t="shared" si="5"/>
        <v>2078.6156399998899</v>
      </c>
      <c r="P17" s="14">
        <f t="shared" si="6"/>
        <v>1.4997000599879899E-2</v>
      </c>
      <c r="Q17" s="14">
        <f t="shared" si="6"/>
        <v>4.1991601679664701E-3</v>
      </c>
      <c r="R17" s="15">
        <f t="shared" si="6"/>
        <v>1247.6304285717399</v>
      </c>
    </row>
    <row r="18" spans="2:18" x14ac:dyDescent="0.3">
      <c r="B18" s="3">
        <v>2.5</v>
      </c>
      <c r="C18" s="1">
        <v>1.4776357827476E-2</v>
      </c>
      <c r="D18" s="1">
        <v>7.18849840255618E-3</v>
      </c>
      <c r="E18" s="1">
        <v>1316.61711111106</v>
      </c>
      <c r="I18" s="11">
        <f t="shared" si="4"/>
        <v>2.5</v>
      </c>
      <c r="J18" s="12">
        <f t="shared" si="4"/>
        <v>1.4776357827476E-2</v>
      </c>
      <c r="K18" s="12">
        <f t="shared" si="4"/>
        <v>6.7891373801918301E-3</v>
      </c>
      <c r="L18" s="13">
        <f t="shared" si="4"/>
        <v>1276.2298823527599</v>
      </c>
      <c r="M18" s="12">
        <f t="shared" si="5"/>
        <v>1.4776357827476E-2</v>
      </c>
      <c r="N18" s="12">
        <f t="shared" si="5"/>
        <v>5.9904153354633097E-3</v>
      </c>
      <c r="O18" s="13">
        <f t="shared" si="5"/>
        <v>1212.6037333337899</v>
      </c>
      <c r="P18" s="14">
        <f t="shared" si="6"/>
        <v>1.4776357827476E-2</v>
      </c>
      <c r="Q18" s="14">
        <f t="shared" si="6"/>
        <v>5.9904153354633097E-3</v>
      </c>
      <c r="R18" s="15">
        <f t="shared" si="6"/>
        <v>1454.7405333336301</v>
      </c>
    </row>
    <row r="19" spans="2:18" x14ac:dyDescent="0.3">
      <c r="B19" s="3">
        <v>-10</v>
      </c>
      <c r="C19" s="1">
        <v>1.4998500149984899E-2</v>
      </c>
      <c r="D19" s="1">
        <v>6.6993300669933101E-3</v>
      </c>
      <c r="E19" s="1">
        <v>2059.6835597016002</v>
      </c>
      <c r="I19" s="11">
        <f t="shared" si="4"/>
        <v>-10</v>
      </c>
      <c r="J19" s="12">
        <f t="shared" si="4"/>
        <v>1.4998500149984899E-2</v>
      </c>
      <c r="K19" s="12">
        <f t="shared" si="4"/>
        <v>5.2994700529947298E-3</v>
      </c>
      <c r="L19" s="13">
        <f t="shared" si="4"/>
        <v>2621.0163207079399</v>
      </c>
      <c r="M19" s="12">
        <f t="shared" si="5"/>
        <v>1.4998500149984899E-2</v>
      </c>
      <c r="N19" s="12">
        <f t="shared" si="5"/>
        <v>4.6995300469953099E-3</v>
      </c>
      <c r="O19" s="13">
        <f t="shared" si="5"/>
        <v>1748.0471276595899</v>
      </c>
      <c r="P19" s="14">
        <f t="shared" si="6"/>
        <v>1.50969806038792E-2</v>
      </c>
      <c r="Q19" s="14">
        <f t="shared" si="6"/>
        <v>4.6990601879624196E-3</v>
      </c>
      <c r="R19" s="15">
        <f t="shared" si="6"/>
        <v>2170.1147872336901</v>
      </c>
    </row>
    <row r="20" spans="2:18" x14ac:dyDescent="0.3">
      <c r="B20" s="3">
        <v>4</v>
      </c>
      <c r="C20" s="1">
        <v>1.49887584311767E-2</v>
      </c>
      <c r="D20" s="1">
        <v>7.4943792155883603E-3</v>
      </c>
      <c r="E20" s="1">
        <v>2420.5473833332398</v>
      </c>
      <c r="I20" s="11">
        <f t="shared" si="4"/>
        <v>4</v>
      </c>
      <c r="J20" s="12">
        <f t="shared" si="4"/>
        <v>1.4738945790656899E-2</v>
      </c>
      <c r="K20" s="12">
        <f t="shared" si="4"/>
        <v>6.2453160129903396E-3</v>
      </c>
      <c r="L20" s="13">
        <f t="shared" si="4"/>
        <v>1010.99768000032</v>
      </c>
      <c r="M20" s="12">
        <f t="shared" si="5"/>
        <v>1.4985014985014899E-2</v>
      </c>
      <c r="N20" s="12">
        <f t="shared" si="5"/>
        <v>5.4945054945055496E-3</v>
      </c>
      <c r="O20" s="13">
        <f t="shared" si="5"/>
        <v>935.38900000019601</v>
      </c>
      <c r="P20" s="14">
        <f t="shared" si="6"/>
        <v>1.4738945790657E-2</v>
      </c>
      <c r="Q20" s="14">
        <f t="shared" si="6"/>
        <v>5.74569073195106E-3</v>
      </c>
      <c r="R20" s="15">
        <f t="shared" si="6"/>
        <v>1081.7672391307799</v>
      </c>
    </row>
    <row r="21" spans="2:18" x14ac:dyDescent="0.3">
      <c r="B21" s="3">
        <v>-20</v>
      </c>
      <c r="C21" s="1">
        <v>1.4848515148485101E-2</v>
      </c>
      <c r="D21" s="1">
        <v>5.7494250574942601E-3</v>
      </c>
      <c r="E21" s="1">
        <v>3134.9217216957099</v>
      </c>
      <c r="I21" s="11">
        <f t="shared" si="4"/>
        <v>-20</v>
      </c>
      <c r="J21" s="12">
        <f t="shared" si="4"/>
        <v>1.4799260036998101E-2</v>
      </c>
      <c r="K21" s="12">
        <f t="shared" si="4"/>
        <v>4.6497675116244103E-3</v>
      </c>
      <c r="L21" s="13">
        <f t="shared" si="4"/>
        <v>3040.9041881452199</v>
      </c>
      <c r="M21" s="12">
        <f t="shared" si="5"/>
        <v>1.4899255037248101E-2</v>
      </c>
      <c r="N21" s="12">
        <f t="shared" si="5"/>
        <v>4.7497625118744103E-3</v>
      </c>
      <c r="O21" s="13">
        <f t="shared" si="5"/>
        <v>2882.0388315793798</v>
      </c>
      <c r="P21" s="14">
        <f t="shared" si="6"/>
        <v>1.5099245037748101E-2</v>
      </c>
      <c r="Q21" s="14">
        <f t="shared" si="6"/>
        <v>4.5997700114994199E-3</v>
      </c>
      <c r="R21" s="15">
        <f t="shared" si="6"/>
        <v>2878.5134836956199</v>
      </c>
    </row>
    <row r="22" spans="2:18" x14ac:dyDescent="0.3">
      <c r="B22" s="3">
        <v>4</v>
      </c>
      <c r="C22" s="1">
        <v>1.6487634274294199E-2</v>
      </c>
      <c r="D22" s="1">
        <v>6.2453160129903396E-3</v>
      </c>
      <c r="E22" s="1">
        <v>1879.72873999992</v>
      </c>
      <c r="I22" s="11">
        <f t="shared" si="4"/>
        <v>4</v>
      </c>
      <c r="J22" s="12">
        <f t="shared" si="4"/>
        <v>1.8735948038970801E-2</v>
      </c>
      <c r="K22" s="12">
        <f t="shared" si="4"/>
        <v>3.4973769672744901E-3</v>
      </c>
      <c r="L22" s="13">
        <f t="shared" si="4"/>
        <v>2484.5763214287199</v>
      </c>
      <c r="M22" s="12">
        <f t="shared" si="5"/>
        <v>1.4988758431176599E-2</v>
      </c>
      <c r="N22" s="12">
        <f t="shared" si="5"/>
        <v>6.9947539345490903E-3</v>
      </c>
      <c r="O22" s="13">
        <f t="shared" si="5"/>
        <v>1131.41935714295</v>
      </c>
      <c r="P22" s="14">
        <f t="shared" si="6"/>
        <v>1.4735264735264601E-2</v>
      </c>
      <c r="Q22" s="14">
        <f t="shared" si="6"/>
        <v>7.2427572427573297E-3</v>
      </c>
      <c r="R22" s="15">
        <f t="shared" si="6"/>
        <v>1327.46406896545</v>
      </c>
    </row>
    <row r="23" spans="2:18" x14ac:dyDescent="0.3">
      <c r="B23" s="3"/>
      <c r="C23" s="3"/>
      <c r="D23" s="3"/>
      <c r="E23" s="3"/>
    </row>
    <row r="24" spans="2:18" x14ac:dyDescent="0.3">
      <c r="B24" s="3" t="s">
        <v>0</v>
      </c>
      <c r="C24" s="4">
        <f>C13-0.1</f>
        <v>0.70000000000000007</v>
      </c>
      <c r="D24" s="3"/>
      <c r="E24" s="3"/>
      <c r="I24" s="16" t="str">
        <f>B68</f>
        <v>SOC</v>
      </c>
      <c r="J24" s="41">
        <f>C68</f>
        <v>0.30000000000000016</v>
      </c>
      <c r="K24" s="42"/>
      <c r="L24" s="43"/>
      <c r="M24" s="44">
        <f>C79</f>
        <v>0.20000000000000015</v>
      </c>
      <c r="N24" s="45"/>
      <c r="O24" s="46"/>
    </row>
    <row r="25" spans="2:18" x14ac:dyDescent="0.3">
      <c r="B25" s="3" t="s">
        <v>1</v>
      </c>
      <c r="C25" s="3" t="s">
        <v>2</v>
      </c>
      <c r="D25" s="3" t="s">
        <v>3</v>
      </c>
      <c r="E25" s="3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 s="3">
        <v>-2.5</v>
      </c>
      <c r="C26" s="1">
        <v>1.5199999999999899E-2</v>
      </c>
      <c r="D26" s="1">
        <v>6.8000000000001297E-3</v>
      </c>
      <c r="E26" s="1">
        <v>871.029779411704</v>
      </c>
      <c r="I26" s="11">
        <f t="shared" ref="I26:L33" si="7">B70</f>
        <v>-2.5</v>
      </c>
      <c r="J26" s="12">
        <f t="shared" si="7"/>
        <v>1.51939224310275E-2</v>
      </c>
      <c r="K26" s="12">
        <f t="shared" si="7"/>
        <v>3.5985605757698201E-3</v>
      </c>
      <c r="L26" s="13">
        <f t="shared" si="7"/>
        <v>858.53772222270698</v>
      </c>
      <c r="M26" s="12">
        <f t="shared" ref="M26:O33" si="8">C81</f>
        <v>1.6E-2</v>
      </c>
      <c r="N26" s="12">
        <f t="shared" si="8"/>
        <v>4.0000000000000903E-3</v>
      </c>
      <c r="O26" s="13">
        <f t="shared" si="8"/>
        <v>904.00000000042905</v>
      </c>
    </row>
    <row r="27" spans="2:18" x14ac:dyDescent="0.3">
      <c r="B27" s="3">
        <v>1.25</v>
      </c>
      <c r="C27" s="1">
        <v>1.51636073423783E-2</v>
      </c>
      <c r="D27" s="1">
        <v>6.3846767757382303E-3</v>
      </c>
      <c r="E27" s="1">
        <v>750.23335843750306</v>
      </c>
      <c r="I27" s="11">
        <f t="shared" si="7"/>
        <v>1.25</v>
      </c>
      <c r="J27" s="12">
        <f t="shared" si="7"/>
        <v>1.5163607342378E-2</v>
      </c>
      <c r="K27" s="12">
        <f t="shared" si="7"/>
        <v>4.7885075818038499E-3</v>
      </c>
      <c r="L27" s="13">
        <f t="shared" si="7"/>
        <v>739.27000000015403</v>
      </c>
      <c r="M27" s="12">
        <f t="shared" si="8"/>
        <v>1.5961691939345501E-2</v>
      </c>
      <c r="N27" s="12">
        <f t="shared" si="8"/>
        <v>5.5865921787710401E-3</v>
      </c>
      <c r="O27" s="13">
        <f t="shared" si="8"/>
        <v>937.87049999927603</v>
      </c>
    </row>
    <row r="28" spans="2:18" x14ac:dyDescent="0.3">
      <c r="B28" s="3">
        <v>-5</v>
      </c>
      <c r="C28" s="1">
        <v>1.5196960607878399E-2</v>
      </c>
      <c r="D28" s="1">
        <v>6.7986402719456499E-3</v>
      </c>
      <c r="E28" s="1">
        <v>1318.57285301455</v>
      </c>
      <c r="I28" s="11">
        <f t="shared" si="7"/>
        <v>-5</v>
      </c>
      <c r="J28" s="12">
        <f t="shared" si="7"/>
        <v>1.5196960607878399E-2</v>
      </c>
      <c r="K28" s="12">
        <f t="shared" si="7"/>
        <v>4.7990401919616099E-3</v>
      </c>
      <c r="L28" s="13">
        <f t="shared" si="7"/>
        <v>2284.9360624996698</v>
      </c>
      <c r="M28" s="12">
        <f t="shared" si="8"/>
        <v>1.5796840631873602E-2</v>
      </c>
      <c r="N28" s="12">
        <f t="shared" si="8"/>
        <v>4.5990801839632302E-3</v>
      </c>
      <c r="O28" s="13">
        <f t="shared" si="8"/>
        <v>1465.29300000029</v>
      </c>
    </row>
    <row r="29" spans="2:18" x14ac:dyDescent="0.3">
      <c r="B29" s="3">
        <v>2.5</v>
      </c>
      <c r="C29" s="1">
        <v>1.4776357827476E-2</v>
      </c>
      <c r="D29" s="1">
        <v>5.5910543130991298E-3</v>
      </c>
      <c r="E29" s="1">
        <v>695.84326714293297</v>
      </c>
      <c r="I29" s="11">
        <f t="shared" si="7"/>
        <v>2.5</v>
      </c>
      <c r="J29" s="12">
        <f t="shared" si="7"/>
        <v>1.51757188498403E-2</v>
      </c>
      <c r="K29" s="12">
        <f t="shared" si="7"/>
        <v>4.7923322683706103E-3</v>
      </c>
      <c r="L29" s="13">
        <f t="shared" si="7"/>
        <v>832.37133333362306</v>
      </c>
      <c r="M29" s="12">
        <f t="shared" si="8"/>
        <v>1.55750798722045E-2</v>
      </c>
      <c r="N29" s="12">
        <f t="shared" si="8"/>
        <v>5.5910543130991298E-3</v>
      </c>
      <c r="O29" s="13">
        <f t="shared" si="8"/>
        <v>838.66114285685705</v>
      </c>
    </row>
    <row r="30" spans="2:18" x14ac:dyDescent="0.3">
      <c r="B30" s="3">
        <v>-10</v>
      </c>
      <c r="C30" s="1">
        <v>1.4998500149985E-2</v>
      </c>
      <c r="D30" s="1">
        <v>6.4993500649934898E-3</v>
      </c>
      <c r="E30" s="1">
        <v>2884.6730538461002</v>
      </c>
      <c r="I30" s="11">
        <f t="shared" si="7"/>
        <v>-10</v>
      </c>
      <c r="J30" s="12">
        <f t="shared" si="7"/>
        <v>1.53984601539846E-2</v>
      </c>
      <c r="K30" s="12">
        <f t="shared" si="7"/>
        <v>4.3995600439956E-3</v>
      </c>
      <c r="L30" s="13">
        <f t="shared" si="7"/>
        <v>1789.4971136379199</v>
      </c>
      <c r="M30" s="12">
        <f t="shared" si="8"/>
        <v>1.5898410158984098E-2</v>
      </c>
      <c r="N30" s="12">
        <f t="shared" si="8"/>
        <v>4.3995600439956E-3</v>
      </c>
      <c r="O30" s="13">
        <f t="shared" si="8"/>
        <v>1827.4554545456499</v>
      </c>
    </row>
    <row r="31" spans="2:18" x14ac:dyDescent="0.3">
      <c r="B31" s="3">
        <v>4</v>
      </c>
      <c r="C31" s="1">
        <v>1.4988758431176599E-2</v>
      </c>
      <c r="D31" s="1">
        <v>6.2453160129903396E-3</v>
      </c>
      <c r="E31" s="1">
        <v>1143.1767399998701</v>
      </c>
      <c r="I31" s="11">
        <f t="shared" si="7"/>
        <v>4</v>
      </c>
      <c r="J31" s="12">
        <f t="shared" si="7"/>
        <v>1.52385710716962E-2</v>
      </c>
      <c r="K31" s="12">
        <f t="shared" si="7"/>
        <v>6.7449412940295099E-3</v>
      </c>
      <c r="L31" s="13">
        <f t="shared" si="7"/>
        <v>1740.4154444435601</v>
      </c>
      <c r="M31" s="12">
        <f t="shared" si="8"/>
        <v>1.5488383712215901E-2</v>
      </c>
      <c r="N31" s="12">
        <f t="shared" si="8"/>
        <v>5.9955033724706499E-3</v>
      </c>
      <c r="O31" s="13">
        <f t="shared" si="8"/>
        <v>1003.0850833338</v>
      </c>
    </row>
    <row r="32" spans="2:18" x14ac:dyDescent="0.3">
      <c r="B32" s="3">
        <v>-20</v>
      </c>
      <c r="C32" s="1">
        <v>1.4849257537123101E-2</v>
      </c>
      <c r="D32" s="1">
        <v>5.3497325133743398E-3</v>
      </c>
      <c r="E32" s="1">
        <v>3826.9207757244399</v>
      </c>
      <c r="I32" s="11">
        <f t="shared" si="7"/>
        <v>-20</v>
      </c>
      <c r="J32" s="12">
        <f t="shared" si="7"/>
        <v>1.5399230038498E-2</v>
      </c>
      <c r="K32" s="12">
        <f t="shared" si="7"/>
        <v>4.6497675116244103E-3</v>
      </c>
      <c r="L32" s="13">
        <f t="shared" si="7"/>
        <v>2643.1429032259898</v>
      </c>
      <c r="M32" s="12">
        <f t="shared" si="8"/>
        <v>1.61483851614838E-2</v>
      </c>
      <c r="N32" s="12">
        <f t="shared" si="8"/>
        <v>4.5995400459954002E-3</v>
      </c>
      <c r="O32" s="13">
        <f t="shared" si="8"/>
        <v>2014.44055434811</v>
      </c>
    </row>
    <row r="33" spans="2:15" x14ac:dyDescent="0.3">
      <c r="B33" s="3">
        <v>4</v>
      </c>
      <c r="C33" s="1">
        <v>1.49850149850148E-2</v>
      </c>
      <c r="D33" s="1">
        <v>7.7422577422577698E-3</v>
      </c>
      <c r="E33" s="1">
        <v>1409.7309032256601</v>
      </c>
      <c r="I33" s="11">
        <f>B77</f>
        <v>4</v>
      </c>
      <c r="J33" s="12">
        <f t="shared" si="7"/>
        <v>1.52385710716962E-2</v>
      </c>
      <c r="K33" s="12">
        <f t="shared" si="7"/>
        <v>7.2445665750687799E-3</v>
      </c>
      <c r="L33" s="13">
        <f t="shared" si="7"/>
        <v>1113.24810344858</v>
      </c>
      <c r="M33" s="12">
        <f t="shared" si="8"/>
        <v>1.7237072195853E-2</v>
      </c>
      <c r="N33" s="12">
        <f t="shared" si="8"/>
        <v>6.2453160129903396E-3</v>
      </c>
      <c r="O33" s="13">
        <f t="shared" si="8"/>
        <v>1835.6957399990999</v>
      </c>
    </row>
    <row r="34" spans="2:15" x14ac:dyDescent="0.3">
      <c r="B34" s="3"/>
      <c r="C34" s="3"/>
      <c r="D34" s="3"/>
      <c r="E34" s="3"/>
    </row>
    <row r="35" spans="2:15" x14ac:dyDescent="0.3">
      <c r="B35" s="3" t="s">
        <v>0</v>
      </c>
      <c r="C35" s="4">
        <f>C24-0.1</f>
        <v>0.60000000000000009</v>
      </c>
      <c r="D35" s="3"/>
      <c r="E35" s="3"/>
    </row>
    <row r="36" spans="2:1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15" x14ac:dyDescent="0.3">
      <c r="B37" s="3">
        <v>-2.5</v>
      </c>
      <c r="C37" s="1">
        <v>1.5199999999999899E-2</v>
      </c>
      <c r="D37" s="1">
        <v>5.6000000000000901E-3</v>
      </c>
      <c r="E37" s="1">
        <v>703.66071428581097</v>
      </c>
    </row>
    <row r="38" spans="2:15" x14ac:dyDescent="0.3">
      <c r="B38" s="3">
        <v>1.25</v>
      </c>
      <c r="C38" s="1">
        <v>1.51636073423783E-2</v>
      </c>
      <c r="D38" s="1">
        <v>5.5865921787710401E-3</v>
      </c>
      <c r="E38" s="1">
        <v>615.84950000009803</v>
      </c>
    </row>
    <row r="39" spans="2:15" x14ac:dyDescent="0.3">
      <c r="B39" s="3">
        <v>-5</v>
      </c>
      <c r="C39" s="1">
        <v>1.5196960607878399E-2</v>
      </c>
      <c r="D39" s="1">
        <v>6.1987602479504304E-3</v>
      </c>
      <c r="E39" s="1">
        <v>1689.61204838709</v>
      </c>
    </row>
    <row r="40" spans="2:15" x14ac:dyDescent="0.3">
      <c r="B40" s="3">
        <v>2.5</v>
      </c>
      <c r="C40" s="1">
        <v>1.4776357827476E-2</v>
      </c>
      <c r="D40" s="1">
        <v>6.7891373801918301E-3</v>
      </c>
      <c r="E40" s="1">
        <v>1276.2298823527599</v>
      </c>
    </row>
    <row r="41" spans="2:15" x14ac:dyDescent="0.3">
      <c r="B41" s="3">
        <v>-10</v>
      </c>
      <c r="C41" s="1">
        <v>1.4998500149984899E-2</v>
      </c>
      <c r="D41" s="1">
        <v>5.2994700529947298E-3</v>
      </c>
      <c r="E41" s="1">
        <v>2621.0163207079399</v>
      </c>
    </row>
    <row r="42" spans="2:15" x14ac:dyDescent="0.3">
      <c r="B42" s="3">
        <v>4</v>
      </c>
      <c r="C42" s="1">
        <v>1.4738945790656899E-2</v>
      </c>
      <c r="D42" s="1">
        <v>6.2453160129903396E-3</v>
      </c>
      <c r="E42" s="1">
        <v>1010.99768000032</v>
      </c>
    </row>
    <row r="43" spans="2:15" x14ac:dyDescent="0.3">
      <c r="B43" s="3">
        <v>-20</v>
      </c>
      <c r="C43" s="1">
        <v>1.4799260036998101E-2</v>
      </c>
      <c r="D43" s="1">
        <v>4.6497675116244103E-3</v>
      </c>
      <c r="E43" s="1">
        <v>3040.9041881452199</v>
      </c>
    </row>
    <row r="44" spans="2:15" x14ac:dyDescent="0.3">
      <c r="B44" s="3">
        <v>4</v>
      </c>
      <c r="C44" s="1">
        <v>1.8735948038970801E-2</v>
      </c>
      <c r="D44" s="1">
        <v>3.4973769672744901E-3</v>
      </c>
      <c r="E44" s="1">
        <v>2484.5763214287199</v>
      </c>
    </row>
    <row r="45" spans="2:15" x14ac:dyDescent="0.3">
      <c r="B45" s="3"/>
      <c r="C45" s="3"/>
      <c r="D45" s="3"/>
      <c r="E45" s="3"/>
    </row>
    <row r="46" spans="2:15" x14ac:dyDescent="0.3">
      <c r="B46" s="3" t="s">
        <v>0</v>
      </c>
      <c r="C46" s="4">
        <f>C35-0.1</f>
        <v>0.50000000000000011</v>
      </c>
      <c r="D46" s="3"/>
      <c r="E46" s="3"/>
    </row>
    <row r="47" spans="2:1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15" x14ac:dyDescent="0.3">
      <c r="B48" s="3">
        <v>-2.5</v>
      </c>
      <c r="C48" s="1">
        <v>1.47999999999999E-2</v>
      </c>
      <c r="D48" s="1">
        <v>4.0000000000000903E-3</v>
      </c>
      <c r="E48" s="1">
        <v>722.87499999945896</v>
      </c>
    </row>
    <row r="49" spans="2:5" x14ac:dyDescent="0.3">
      <c r="B49" s="3">
        <v>1.25</v>
      </c>
      <c r="C49" s="1">
        <v>1.5163607342378E-2</v>
      </c>
      <c r="D49" s="1">
        <v>4.7885075818038499E-3</v>
      </c>
      <c r="E49" s="1">
        <v>619.19083333334004</v>
      </c>
    </row>
    <row r="50" spans="2:5" x14ac:dyDescent="0.3">
      <c r="B50" s="3">
        <v>-5</v>
      </c>
      <c r="C50" s="1">
        <v>1.4997000599879899E-2</v>
      </c>
      <c r="D50" s="1">
        <v>4.9990001999600702E-3</v>
      </c>
      <c r="E50" s="1">
        <v>2078.6156399998899</v>
      </c>
    </row>
    <row r="51" spans="2:5" x14ac:dyDescent="0.3">
      <c r="B51" s="3">
        <v>2.5</v>
      </c>
      <c r="C51" s="1">
        <v>1.4776357827476E-2</v>
      </c>
      <c r="D51" s="1">
        <v>5.9904153354633097E-3</v>
      </c>
      <c r="E51" s="1">
        <v>1212.6037333337899</v>
      </c>
    </row>
    <row r="52" spans="2:5" x14ac:dyDescent="0.3">
      <c r="B52" s="3">
        <v>-10</v>
      </c>
      <c r="C52" s="1">
        <v>1.4998500149984899E-2</v>
      </c>
      <c r="D52" s="1">
        <v>4.6995300469953099E-3</v>
      </c>
      <c r="E52" s="1">
        <v>1748.0471276595899</v>
      </c>
    </row>
    <row r="53" spans="2:5" x14ac:dyDescent="0.3">
      <c r="B53" s="3">
        <v>4</v>
      </c>
      <c r="C53" s="1">
        <v>1.4985014985014899E-2</v>
      </c>
      <c r="D53" s="1">
        <v>5.4945054945055496E-3</v>
      </c>
      <c r="E53" s="1">
        <v>935.38900000019601</v>
      </c>
    </row>
    <row r="54" spans="2:5" x14ac:dyDescent="0.3">
      <c r="B54" s="3">
        <v>-20</v>
      </c>
      <c r="C54" s="1">
        <v>1.4899255037248101E-2</v>
      </c>
      <c r="D54" s="1">
        <v>4.7497625118744103E-3</v>
      </c>
      <c r="E54" s="1">
        <v>2882.0388315793798</v>
      </c>
    </row>
    <row r="55" spans="2:5" x14ac:dyDescent="0.3">
      <c r="B55" s="3">
        <v>4</v>
      </c>
      <c r="C55" s="1">
        <v>1.4988758431176599E-2</v>
      </c>
      <c r="D55" s="1">
        <v>6.9947539345490903E-3</v>
      </c>
      <c r="E55" s="1">
        <v>1131.41935714295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1">
        <v>1.51939224310275E-2</v>
      </c>
      <c r="D59" s="1">
        <v>3.5985605757698201E-3</v>
      </c>
      <c r="E59" s="1">
        <v>851.31261111012395</v>
      </c>
    </row>
    <row r="60" spans="2:5" x14ac:dyDescent="0.3">
      <c r="B60" s="3">
        <v>1.25</v>
      </c>
      <c r="C60" s="1">
        <v>1.51636073423783E-2</v>
      </c>
      <c r="D60" s="1">
        <v>4.7885075818038499E-3</v>
      </c>
      <c r="E60" s="1">
        <v>802.02441666630796</v>
      </c>
    </row>
    <row r="61" spans="2:5" x14ac:dyDescent="0.3">
      <c r="B61" s="3">
        <v>-5</v>
      </c>
      <c r="C61" s="1">
        <v>1.4997000599879899E-2</v>
      </c>
      <c r="D61" s="1">
        <v>4.1991601679664701E-3</v>
      </c>
      <c r="E61" s="1">
        <v>1247.6304285717399</v>
      </c>
    </row>
    <row r="62" spans="2:5" x14ac:dyDescent="0.3">
      <c r="B62" s="3">
        <v>2.5</v>
      </c>
      <c r="C62" s="1">
        <v>1.4776357827476E-2</v>
      </c>
      <c r="D62" s="1">
        <v>5.9904153354633097E-3</v>
      </c>
      <c r="E62" s="1">
        <v>1454.7405333336301</v>
      </c>
    </row>
    <row r="63" spans="2:5" x14ac:dyDescent="0.3">
      <c r="B63" s="3">
        <v>-10</v>
      </c>
      <c r="C63" s="1">
        <v>1.50969806038792E-2</v>
      </c>
      <c r="D63" s="1">
        <v>4.6990601879624196E-3</v>
      </c>
      <c r="E63" s="1">
        <v>2170.1147872336901</v>
      </c>
    </row>
    <row r="64" spans="2:5" x14ac:dyDescent="0.3">
      <c r="B64" s="3">
        <v>4</v>
      </c>
      <c r="C64" s="1">
        <v>1.4738945790657E-2</v>
      </c>
      <c r="D64" s="1">
        <v>5.74569073195106E-3</v>
      </c>
      <c r="E64" s="1">
        <v>1081.7672391307799</v>
      </c>
    </row>
    <row r="65" spans="2:5" x14ac:dyDescent="0.3">
      <c r="B65" s="3">
        <v>-20</v>
      </c>
      <c r="C65" s="1">
        <v>1.5099245037748101E-2</v>
      </c>
      <c r="D65" s="1">
        <v>4.5997700114994199E-3</v>
      </c>
      <c r="E65" s="1">
        <v>2878.5134836956199</v>
      </c>
    </row>
    <row r="66" spans="2:5" x14ac:dyDescent="0.3">
      <c r="B66" s="3">
        <v>4</v>
      </c>
      <c r="C66" s="1">
        <v>1.4735264735264601E-2</v>
      </c>
      <c r="D66" s="1">
        <v>7.2427572427573297E-3</v>
      </c>
      <c r="E66" s="1">
        <v>1327.46406896545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1">
        <v>1.51939224310275E-2</v>
      </c>
      <c r="D70" s="1">
        <v>3.5985605757698201E-3</v>
      </c>
      <c r="E70" s="1">
        <v>858.53772222270698</v>
      </c>
    </row>
    <row r="71" spans="2:5" x14ac:dyDescent="0.3">
      <c r="B71" s="3">
        <v>1.25</v>
      </c>
      <c r="C71" s="1">
        <v>1.5163607342378E-2</v>
      </c>
      <c r="D71" s="1">
        <v>4.7885075818038499E-3</v>
      </c>
      <c r="E71" s="1">
        <v>739.27000000015403</v>
      </c>
    </row>
    <row r="72" spans="2:5" x14ac:dyDescent="0.3">
      <c r="B72" s="3">
        <v>-5</v>
      </c>
      <c r="C72" s="1">
        <v>1.5196960607878399E-2</v>
      </c>
      <c r="D72" s="1">
        <v>4.7990401919616099E-3</v>
      </c>
      <c r="E72" s="1">
        <v>2284.9360624996698</v>
      </c>
    </row>
    <row r="73" spans="2:5" x14ac:dyDescent="0.3">
      <c r="B73" s="3">
        <v>2.5</v>
      </c>
      <c r="C73" s="1">
        <v>1.51757188498403E-2</v>
      </c>
      <c r="D73" s="1">
        <v>4.7923322683706103E-3</v>
      </c>
      <c r="E73" s="1">
        <v>832.37133333362306</v>
      </c>
    </row>
    <row r="74" spans="2:5" x14ac:dyDescent="0.3">
      <c r="B74" s="3">
        <v>-10</v>
      </c>
      <c r="C74" s="1">
        <v>1.53984601539846E-2</v>
      </c>
      <c r="D74" s="1">
        <v>4.3995600439956E-3</v>
      </c>
      <c r="E74" s="1">
        <v>1789.4971136379199</v>
      </c>
    </row>
    <row r="75" spans="2:5" x14ac:dyDescent="0.3">
      <c r="B75" s="3">
        <v>4</v>
      </c>
      <c r="C75" s="1">
        <v>1.52385710716962E-2</v>
      </c>
      <c r="D75" s="1">
        <v>6.7449412940295099E-3</v>
      </c>
      <c r="E75" s="1">
        <v>1740.4154444435601</v>
      </c>
    </row>
    <row r="76" spans="2:5" x14ac:dyDescent="0.3">
      <c r="B76" s="3">
        <v>-20</v>
      </c>
      <c r="C76" s="1">
        <v>1.5399230038498E-2</v>
      </c>
      <c r="D76" s="1">
        <v>4.6497675116244103E-3</v>
      </c>
      <c r="E76" s="1">
        <v>2643.1429032259898</v>
      </c>
    </row>
    <row r="77" spans="2:5" x14ac:dyDescent="0.3">
      <c r="B77" s="3">
        <v>4</v>
      </c>
      <c r="C77" s="1">
        <v>1.52385710716962E-2</v>
      </c>
      <c r="D77" s="1">
        <v>7.2445665750687799E-3</v>
      </c>
      <c r="E77" s="1">
        <v>1113.24810344858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1">
        <v>1.6E-2</v>
      </c>
      <c r="D81" s="1">
        <v>4.0000000000000903E-3</v>
      </c>
      <c r="E81" s="1">
        <v>904.00000000042905</v>
      </c>
    </row>
    <row r="82" spans="2:5" x14ac:dyDescent="0.3">
      <c r="B82" s="3">
        <v>1.25</v>
      </c>
      <c r="C82" s="1">
        <v>1.5961691939345501E-2</v>
      </c>
      <c r="D82" s="1">
        <v>5.5865921787710401E-3</v>
      </c>
      <c r="E82" s="1">
        <v>937.87049999927603</v>
      </c>
    </row>
    <row r="83" spans="2:5" x14ac:dyDescent="0.3">
      <c r="B83" s="3">
        <v>-5</v>
      </c>
      <c r="C83" s="1">
        <v>1.5796840631873602E-2</v>
      </c>
      <c r="D83" s="1">
        <v>4.5990801839632302E-3</v>
      </c>
      <c r="E83" s="1">
        <v>1465.29300000029</v>
      </c>
    </row>
    <row r="84" spans="2:5" x14ac:dyDescent="0.3">
      <c r="B84" s="3">
        <v>2.5</v>
      </c>
      <c r="C84" s="1">
        <v>1.55750798722045E-2</v>
      </c>
      <c r="D84" s="1">
        <v>5.5910543130991298E-3</v>
      </c>
      <c r="E84" s="1">
        <v>838.66114285685705</v>
      </c>
    </row>
    <row r="85" spans="2:5" x14ac:dyDescent="0.3">
      <c r="B85" s="3">
        <v>-10</v>
      </c>
      <c r="C85" s="1">
        <v>1.5898410158984098E-2</v>
      </c>
      <c r="D85" s="1">
        <v>4.3995600439956E-3</v>
      </c>
      <c r="E85" s="1">
        <v>1827.4554545456499</v>
      </c>
    </row>
    <row r="86" spans="2:5" x14ac:dyDescent="0.3">
      <c r="B86" s="3">
        <v>4</v>
      </c>
      <c r="C86" s="1">
        <v>1.5488383712215901E-2</v>
      </c>
      <c r="D86" s="1">
        <v>5.9955033724706499E-3</v>
      </c>
      <c r="E86" s="1">
        <v>1003.0850833338</v>
      </c>
    </row>
    <row r="87" spans="2:5" x14ac:dyDescent="0.3">
      <c r="B87" s="3">
        <v>-20</v>
      </c>
      <c r="C87" s="1">
        <v>1.61483851614838E-2</v>
      </c>
      <c r="D87" s="1">
        <v>4.5995400459954002E-3</v>
      </c>
      <c r="E87" s="1">
        <v>2014.44055434811</v>
      </c>
    </row>
    <row r="88" spans="2:5" x14ac:dyDescent="0.3">
      <c r="B88" s="3">
        <v>4</v>
      </c>
      <c r="C88" s="1">
        <v>1.7237072195853E-2</v>
      </c>
      <c r="D88" s="1">
        <v>6.2453160129903396E-3</v>
      </c>
      <c r="E88" s="1">
        <v>1835.6957399990999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9983-F331-43B8-AFD7-F870051FBDBB}">
  <dimension ref="B2:AM208"/>
  <sheetViews>
    <sheetView topLeftCell="A7" zoomScale="85" zoomScaleNormal="85" workbookViewId="0">
      <selection activeCell="O34" sqref="O34"/>
    </sheetView>
  </sheetViews>
  <sheetFormatPr defaultRowHeight="14.4" x14ac:dyDescent="0.3"/>
  <cols>
    <col min="6" max="6" width="9.44140625" bestFit="1" customWidth="1"/>
  </cols>
  <sheetData>
    <row r="2" spans="2:39" x14ac:dyDescent="0.3">
      <c r="B2" s="5" t="s">
        <v>13</v>
      </c>
      <c r="J2" t="s">
        <v>4</v>
      </c>
      <c r="R2" s="5" t="s">
        <v>14</v>
      </c>
      <c r="AF2" t="s">
        <v>21</v>
      </c>
    </row>
    <row r="3" spans="2:39" x14ac:dyDescent="0.3">
      <c r="B3" s="7" t="s">
        <v>5</v>
      </c>
      <c r="C3" s="7" t="s">
        <v>2</v>
      </c>
      <c r="E3" t="s">
        <v>6</v>
      </c>
      <c r="F3">
        <v>8.3140000000000001</v>
      </c>
      <c r="I3">
        <v>0</v>
      </c>
      <c r="J3" s="8">
        <f>AVERAGE('0C'!E5:E12,'0C'!E17:E24,'0C'!E29:E36,'0C'!E41:E48,'0C'!E53:E60,'0C'!E65:E72,'0C'!E77:E84,'0C'!E89:E94)</f>
        <v>4353.0354757703144</v>
      </c>
      <c r="R3" s="7" t="s">
        <v>0</v>
      </c>
      <c r="S3" s="7" t="s">
        <v>3</v>
      </c>
    </row>
    <row r="4" spans="2:39" x14ac:dyDescent="0.3">
      <c r="B4" s="6">
        <v>273.14999999999998</v>
      </c>
      <c r="C4" s="10">
        <f>AVERAGE('0C'!C41:C48)</f>
        <v>4.0262163854036283E-2</v>
      </c>
      <c r="E4" t="s">
        <v>9</v>
      </c>
      <c r="F4" s="8">
        <v>-18000</v>
      </c>
      <c r="I4">
        <v>20</v>
      </c>
      <c r="J4" s="8">
        <f>AVERAGE('20C'!E5:E12,'20C'!E17:E24,'20C'!E29:E36,'20C'!E41:E48,'20C'!E53:E60,'20C'!E65:E72,'20C'!E77:E84,'20C'!E89:E96)</f>
        <v>1952.4779407043213</v>
      </c>
      <c r="R4" s="9">
        <v>0.9</v>
      </c>
      <c r="S4" s="10">
        <f>'0C'!D5</f>
        <v>1.76140912730182E-2</v>
      </c>
      <c r="AF4" t="s">
        <v>0</v>
      </c>
      <c r="AG4" s="2">
        <v>0.6</v>
      </c>
      <c r="AI4" t="s">
        <v>0</v>
      </c>
      <c r="AJ4" s="2">
        <v>0.3</v>
      </c>
      <c r="AL4" t="s">
        <v>0</v>
      </c>
      <c r="AM4" s="2">
        <v>0.9</v>
      </c>
    </row>
    <row r="5" spans="2:39" x14ac:dyDescent="0.3">
      <c r="B5" s="6">
        <v>293.14999999999998</v>
      </c>
      <c r="C5" s="10">
        <f>AVERAGE('20C'!C41:C48)</f>
        <v>1.9874999999999938E-2</v>
      </c>
      <c r="I5">
        <v>40</v>
      </c>
      <c r="J5" s="8">
        <f>AVERAGE('40C'!E5:E12,'40C'!E17:E24,'40C'!E29:E36,'40C'!E41:E48,'40C'!E53:E60,'40C'!E65:E72,'40C'!E77:E84,'40C'!E89:E96)</f>
        <v>5790.6793389321283</v>
      </c>
      <c r="R5" s="9">
        <v>0.8</v>
      </c>
      <c r="S5" s="10">
        <f>'0C'!D17</f>
        <v>1.8407362945178099E-2</v>
      </c>
      <c r="AF5" s="7" t="s">
        <v>5</v>
      </c>
      <c r="AG5" s="7" t="s">
        <v>3</v>
      </c>
      <c r="AI5" s="7" t="s">
        <v>5</v>
      </c>
      <c r="AJ5" s="7" t="s">
        <v>3</v>
      </c>
      <c r="AL5" s="7" t="s">
        <v>5</v>
      </c>
      <c r="AM5" s="7" t="s">
        <v>3</v>
      </c>
    </row>
    <row r="6" spans="2:39" x14ac:dyDescent="0.3">
      <c r="B6" s="6">
        <v>313.14999999999998</v>
      </c>
      <c r="C6" s="10">
        <f>AVERAGE('40C'!C41:C48)</f>
        <v>1.4991719234933851E-2</v>
      </c>
      <c r="J6" s="8">
        <f>AVERAGE(J3:J5)</f>
        <v>4032.0642518022546</v>
      </c>
      <c r="R6" s="9">
        <v>0.7</v>
      </c>
      <c r="S6" s="10">
        <f>'0C'!D29</f>
        <v>1.8007202881152401E-2</v>
      </c>
      <c r="AF6" s="6">
        <v>273.14999999999998</v>
      </c>
      <c r="AG6" s="10">
        <f>'0C'!D47</f>
        <v>1.0199490025498701E-2</v>
      </c>
      <c r="AI6" s="6">
        <v>273.14999999999998</v>
      </c>
      <c r="AJ6" s="10">
        <f>'0C'!D83</f>
        <v>2.24E-2</v>
      </c>
      <c r="AL6" s="6">
        <v>273.14999999999998</v>
      </c>
      <c r="AM6" s="10">
        <f>'0C'!D11</f>
        <v>1.2049999999999899E-2</v>
      </c>
    </row>
    <row r="7" spans="2:39" x14ac:dyDescent="0.3">
      <c r="R7" s="9">
        <v>0.6</v>
      </c>
      <c r="S7" s="10">
        <f>'0C'!D41</f>
        <v>1.2000000000000101E-2</v>
      </c>
      <c r="AF7" s="6">
        <v>293.14999999999998</v>
      </c>
      <c r="AG7" s="10">
        <f>'20C'!D47</f>
        <v>6.0000000000000001E-3</v>
      </c>
      <c r="AI7" s="6">
        <v>293.14999999999998</v>
      </c>
      <c r="AJ7" s="10">
        <f>'20C'!D83</f>
        <v>6.4999999999999902E-3</v>
      </c>
      <c r="AL7" s="6">
        <v>293.14999999999998</v>
      </c>
      <c r="AM7" s="10">
        <f>'20C'!D11</f>
        <v>7.9999999999999793E-3</v>
      </c>
    </row>
    <row r="8" spans="2:39" x14ac:dyDescent="0.3">
      <c r="B8" t="s">
        <v>7</v>
      </c>
      <c r="R8" s="9">
        <v>0.5</v>
      </c>
      <c r="S8" s="10">
        <f>'0C'!D53</f>
        <v>1.48059223689475E-2</v>
      </c>
      <c r="AF8" s="6">
        <v>313.14999999999998</v>
      </c>
      <c r="AG8" s="10">
        <f>'40C'!D47</f>
        <v>4.9999999999999802E-3</v>
      </c>
      <c r="AI8" s="6">
        <v>313.14999999999998</v>
      </c>
      <c r="AJ8" s="10">
        <f>'40C'!D83</f>
        <v>5.0499999999999903E-3</v>
      </c>
      <c r="AL8" s="6">
        <v>313.14999999999998</v>
      </c>
      <c r="AM8" s="10">
        <f>'40C'!D11</f>
        <v>6.4003200160007998E-3</v>
      </c>
    </row>
    <row r="9" spans="2:39" x14ac:dyDescent="0.3">
      <c r="B9" t="s">
        <v>8</v>
      </c>
      <c r="C9" t="s">
        <v>2</v>
      </c>
      <c r="R9" s="9">
        <v>0.4</v>
      </c>
      <c r="S9" s="10">
        <f>'0C'!D65</f>
        <v>1.32105684547637E-2</v>
      </c>
    </row>
    <row r="10" spans="2:39" x14ac:dyDescent="0.3">
      <c r="B10">
        <v>260</v>
      </c>
      <c r="C10">
        <f>$C$5*EXP(-$F$4/$F$3*(1/B10-1/$B$5))</f>
        <v>5.0962906662123657E-2</v>
      </c>
      <c r="D10">
        <f>ABS(C10-$C$4)</f>
        <v>1.0700742808087374E-2</v>
      </c>
      <c r="G10">
        <f>INDEX(B10:B401,MATCH(MIN(D10:D401),D10:D401,0))</f>
        <v>267.5</v>
      </c>
      <c r="R10" s="9">
        <v>0.3</v>
      </c>
      <c r="S10" s="10">
        <f>'0C'!D77</f>
        <v>1.8407362945178099E-2</v>
      </c>
    </row>
    <row r="11" spans="2:39" x14ac:dyDescent="0.3">
      <c r="B11">
        <v>260.5</v>
      </c>
      <c r="C11">
        <f t="shared" ref="C11:C74" si="0">$C$5*EXP(-$F$4/$F$3*(1/B11-1/$B$5))</f>
        <v>5.0154854090442562E-2</v>
      </c>
      <c r="D11">
        <f t="shared" ref="D11:D74" si="1">ABS(C11-$C$4)</f>
        <v>9.8926902364062791E-3</v>
      </c>
      <c r="F11" t="s">
        <v>10</v>
      </c>
      <c r="G11">
        <f>ABS(B4-G10)</f>
        <v>5.6499999999999773</v>
      </c>
      <c r="R11" s="9">
        <v>0.19999999999999901</v>
      </c>
      <c r="S11" s="10">
        <f>'0C'!D89</f>
        <v>3.1224979983987301E-2</v>
      </c>
    </row>
    <row r="12" spans="2:39" x14ac:dyDescent="0.3">
      <c r="B12">
        <v>261</v>
      </c>
      <c r="C12">
        <f t="shared" si="0"/>
        <v>4.9362636464457106E-2</v>
      </c>
      <c r="D12">
        <f t="shared" si="1"/>
        <v>9.1004726104208233E-3</v>
      </c>
      <c r="F12" t="s">
        <v>11</v>
      </c>
      <c r="G12">
        <f>ABS(C401-C6)</f>
        <v>1.4991719234933851E-2</v>
      </c>
    </row>
    <row r="13" spans="2:39" x14ac:dyDescent="0.3">
      <c r="B13">
        <v>261.5</v>
      </c>
      <c r="C13">
        <f t="shared" si="0"/>
        <v>4.8585890335934918E-2</v>
      </c>
      <c r="D13">
        <f t="shared" si="1"/>
        <v>8.3237264818986356E-3</v>
      </c>
      <c r="F13" t="s">
        <v>12</v>
      </c>
      <c r="G13">
        <f>SQRT(G11^2+G12^2)</f>
        <v>5.65001988949113</v>
      </c>
    </row>
    <row r="14" spans="2:39" x14ac:dyDescent="0.3">
      <c r="B14">
        <v>262</v>
      </c>
      <c r="C14">
        <f t="shared" si="0"/>
        <v>4.7824261738874919E-2</v>
      </c>
      <c r="D14">
        <f t="shared" si="1"/>
        <v>7.5620978848386367E-3</v>
      </c>
      <c r="G14">
        <v>0.7</v>
      </c>
    </row>
    <row r="15" spans="2:39" x14ac:dyDescent="0.3">
      <c r="B15">
        <v>262.5</v>
      </c>
      <c r="C15">
        <f t="shared" si="0"/>
        <v>4.7077405913800385E-2</v>
      </c>
      <c r="D15">
        <f t="shared" si="1"/>
        <v>6.8152420597641025E-3</v>
      </c>
    </row>
    <row r="16" spans="2:39" x14ac:dyDescent="0.3">
      <c r="B16">
        <v>263</v>
      </c>
      <c r="C16">
        <f t="shared" si="0"/>
        <v>4.6344987040860472E-2</v>
      </c>
      <c r="D16">
        <f t="shared" si="1"/>
        <v>6.0828231868241892E-3</v>
      </c>
      <c r="R16" t="s">
        <v>6</v>
      </c>
      <c r="S16">
        <v>8.3140000000000001</v>
      </c>
    </row>
    <row r="17" spans="2:25" x14ac:dyDescent="0.3">
      <c r="B17">
        <v>263.5</v>
      </c>
      <c r="C17">
        <f t="shared" si="0"/>
        <v>4.5626677981434417E-2</v>
      </c>
      <c r="D17">
        <f t="shared" si="1"/>
        <v>5.3645141273981345E-3</v>
      </c>
      <c r="R17" t="s">
        <v>9</v>
      </c>
      <c r="S17">
        <v>-7000</v>
      </c>
    </row>
    <row r="18" spans="2:25" x14ac:dyDescent="0.3">
      <c r="B18">
        <v>264</v>
      </c>
      <c r="C18">
        <f t="shared" si="0"/>
        <v>4.4922160027943747E-2</v>
      </c>
      <c r="D18">
        <f t="shared" si="1"/>
        <v>4.6599961739074644E-3</v>
      </c>
    </row>
    <row r="19" spans="2:25" x14ac:dyDescent="0.3">
      <c r="B19">
        <v>264.5</v>
      </c>
      <c r="C19">
        <f t="shared" si="0"/>
        <v>4.4231122661589253E-2</v>
      </c>
      <c r="D19">
        <f t="shared" si="1"/>
        <v>3.9689588075529705E-3</v>
      </c>
      <c r="R19" t="s">
        <v>0</v>
      </c>
      <c r="S19" s="2">
        <v>0.6</v>
      </c>
      <c r="U19" t="s">
        <v>0</v>
      </c>
      <c r="V19" s="2">
        <v>0.3</v>
      </c>
      <c r="X19" t="s">
        <v>0</v>
      </c>
      <c r="Y19" s="2">
        <v>0.9</v>
      </c>
    </row>
    <row r="20" spans="2:25" x14ac:dyDescent="0.3">
      <c r="B20">
        <v>265</v>
      </c>
      <c r="C20">
        <f t="shared" si="0"/>
        <v>4.3553263317739628E-2</v>
      </c>
      <c r="D20">
        <f t="shared" si="1"/>
        <v>3.2910994637033453E-3</v>
      </c>
      <c r="R20" s="7" t="s">
        <v>5</v>
      </c>
      <c r="S20" s="7" t="s">
        <v>3</v>
      </c>
      <c r="U20" s="7" t="s">
        <v>5</v>
      </c>
      <c r="V20" s="7" t="s">
        <v>3</v>
      </c>
      <c r="X20" s="7" t="s">
        <v>5</v>
      </c>
      <c r="Y20" s="7" t="s">
        <v>3</v>
      </c>
    </row>
    <row r="21" spans="2:25" x14ac:dyDescent="0.3">
      <c r="B21">
        <v>265.5</v>
      </c>
      <c r="C21">
        <f t="shared" si="0"/>
        <v>4.2888287158709001E-2</v>
      </c>
      <c r="D21">
        <f t="shared" si="1"/>
        <v>2.6261233046727187E-3</v>
      </c>
      <c r="R21" s="6">
        <v>273.14999999999998</v>
      </c>
      <c r="S21" s="10">
        <f>'0C'!D41</f>
        <v>1.2000000000000101E-2</v>
      </c>
      <c r="U21" s="6">
        <v>273.14999999999998</v>
      </c>
      <c r="V21" s="10">
        <f>'0C'!D77</f>
        <v>1.8407362945178099E-2</v>
      </c>
      <c r="X21" s="6">
        <v>273.14999999999998</v>
      </c>
      <c r="Y21" s="10">
        <f>'0C'!D5</f>
        <v>1.76140912730182E-2</v>
      </c>
    </row>
    <row r="22" spans="2:25" x14ac:dyDescent="0.3">
      <c r="B22">
        <v>266</v>
      </c>
      <c r="C22">
        <f t="shared" si="0"/>
        <v>4.2235906853670485E-2</v>
      </c>
      <c r="D22">
        <f t="shared" si="1"/>
        <v>1.9737429996342024E-3</v>
      </c>
      <c r="R22" s="6">
        <v>293.14999999999998</v>
      </c>
      <c r="S22" s="10">
        <f>'20C'!D41</f>
        <v>1.2000000000000101E-2</v>
      </c>
      <c r="U22" s="6">
        <v>293.14999999999998</v>
      </c>
      <c r="V22" s="10">
        <f>'20C'!D77</f>
        <v>8.0000000000000002E-3</v>
      </c>
      <c r="X22" s="6">
        <v>293.14999999999998</v>
      </c>
      <c r="Y22" s="10">
        <f>'20C'!D5</f>
        <v>8.0000000000001806E-3</v>
      </c>
    </row>
    <row r="23" spans="2:25" x14ac:dyDescent="0.3">
      <c r="B23">
        <v>266.5</v>
      </c>
      <c r="C23">
        <f t="shared" si="0"/>
        <v>4.1595842365461641E-2</v>
      </c>
      <c r="D23">
        <f t="shared" si="1"/>
        <v>1.3336785114253583E-3</v>
      </c>
      <c r="R23" s="6">
        <v>313.14999999999998</v>
      </c>
      <c r="S23" s="10">
        <f>'40C'!D41</f>
        <v>7.6060848678943596E-3</v>
      </c>
      <c r="U23" s="6">
        <v>313.14999999999998</v>
      </c>
      <c r="V23" s="10">
        <f>'40C'!D77</f>
        <v>5.2000000000001299E-3</v>
      </c>
      <c r="X23" s="6">
        <v>313.14999999999998</v>
      </c>
      <c r="Y23" s="10">
        <f>'40C'!D5</f>
        <v>6.8027210884355101E-3</v>
      </c>
    </row>
    <row r="24" spans="2:25" x14ac:dyDescent="0.3">
      <c r="B24">
        <v>267</v>
      </c>
      <c r="C24">
        <f t="shared" si="0"/>
        <v>4.0967820744047513E-2</v>
      </c>
      <c r="D24">
        <f t="shared" si="1"/>
        <v>7.0565689001123033E-4</v>
      </c>
    </row>
    <row r="25" spans="2:25" x14ac:dyDescent="0.3">
      <c r="B25">
        <v>267.5</v>
      </c>
      <c r="C25">
        <f t="shared" si="0"/>
        <v>4.0351575926415043E-2</v>
      </c>
      <c r="D25">
        <f t="shared" si="1"/>
        <v>8.9412072378759755E-5</v>
      </c>
    </row>
    <row r="26" spans="2:25" x14ac:dyDescent="0.3">
      <c r="B26">
        <v>268</v>
      </c>
      <c r="C26">
        <f t="shared" si="0"/>
        <v>3.9746848542680693E-2</v>
      </c>
      <c r="D26">
        <f t="shared" si="1"/>
        <v>5.1531531135558944E-4</v>
      </c>
      <c r="R26" t="s">
        <v>7</v>
      </c>
    </row>
    <row r="27" spans="2:25" x14ac:dyDescent="0.3">
      <c r="B27">
        <v>268.5</v>
      </c>
      <c r="C27">
        <f t="shared" si="0"/>
        <v>3.9153385728201949E-2</v>
      </c>
      <c r="D27">
        <f t="shared" si="1"/>
        <v>1.1087781258343338E-3</v>
      </c>
      <c r="R27" t="s">
        <v>8</v>
      </c>
      <c r="S27" s="2">
        <v>0.6</v>
      </c>
      <c r="T27" s="2">
        <v>0.3</v>
      </c>
      <c r="U27" s="2">
        <v>0.9</v>
      </c>
    </row>
    <row r="28" spans="2:25" x14ac:dyDescent="0.3">
      <c r="B28">
        <v>269</v>
      </c>
      <c r="C28">
        <f t="shared" si="0"/>
        <v>3.8570940941489856E-2</v>
      </c>
      <c r="D28">
        <f t="shared" si="1"/>
        <v>1.6912229125464265E-3</v>
      </c>
      <c r="R28">
        <v>260</v>
      </c>
      <c r="S28">
        <f>$S$22*EXP(-$S$17/$S$16*(1/R28-1/$R$22))</f>
        <v>1.7306777525392971E-2</v>
      </c>
      <c r="T28">
        <f>$V$22*EXP(-$S$17/$S$16*(1/R28-1/$U$22))</f>
        <v>1.1537851683595219E-2</v>
      </c>
      <c r="U28">
        <f>$Y$22*EXP(-$S$17/$S$16*(1/R28-1/$X$22))</f>
        <v>1.1537851683595479E-2</v>
      </c>
    </row>
    <row r="29" spans="2:25" x14ac:dyDescent="0.3">
      <c r="B29">
        <v>269.5</v>
      </c>
      <c r="C29">
        <f t="shared" si="0"/>
        <v>3.7999273787728362E-2</v>
      </c>
      <c r="D29">
        <f t="shared" si="1"/>
        <v>2.262890066307921E-3</v>
      </c>
      <c r="R29">
        <v>260.5</v>
      </c>
      <c r="S29">
        <f t="shared" ref="S29:S92" si="2">$S$22*EXP(-$S$17/$S$16*(1/R29-1/$R$22))</f>
        <v>1.7199540643595156E-2</v>
      </c>
      <c r="T29">
        <f t="shared" ref="T29:T92" si="3">$V$22*EXP(-$S$17/$S$16*(1/R29-1/$U$22))</f>
        <v>1.1466360429063342E-2</v>
      </c>
      <c r="U29">
        <f t="shared" ref="U29:U92" si="4">$Y$22*EXP(-$S$17/$S$16*(1/R29-1/$X$22))</f>
        <v>1.1466360429063601E-2</v>
      </c>
    </row>
    <row r="30" spans="2:25" x14ac:dyDescent="0.3">
      <c r="B30">
        <v>270</v>
      </c>
      <c r="C30">
        <f t="shared" si="0"/>
        <v>3.7438149847711939E-2</v>
      </c>
      <c r="D30">
        <f t="shared" si="1"/>
        <v>2.8240140063243435E-3</v>
      </c>
      <c r="R30">
        <v>261</v>
      </c>
      <c r="S30">
        <f t="shared" si="2"/>
        <v>1.7093375287476262E-2</v>
      </c>
      <c r="T30">
        <f t="shared" si="3"/>
        <v>1.139558352498408E-2</v>
      </c>
      <c r="U30">
        <f t="shared" si="4"/>
        <v>1.1395583524984336E-2</v>
      </c>
    </row>
    <row r="31" spans="2:25" x14ac:dyDescent="0.3">
      <c r="B31">
        <v>270.5</v>
      </c>
      <c r="C31">
        <f t="shared" si="0"/>
        <v>3.6887340512021145E-2</v>
      </c>
      <c r="D31">
        <f t="shared" si="1"/>
        <v>3.3748233420151375E-3</v>
      </c>
      <c r="R31">
        <v>261.5</v>
      </c>
      <c r="S31">
        <f t="shared" si="2"/>
        <v>1.6988267481398478E-2</v>
      </c>
      <c r="T31">
        <f t="shared" si="3"/>
        <v>1.1325511654265557E-2</v>
      </c>
      <c r="U31">
        <f t="shared" si="4"/>
        <v>1.1325511654265812E-2</v>
      </c>
    </row>
    <row r="32" spans="2:25" x14ac:dyDescent="0.3">
      <c r="B32">
        <v>271</v>
      </c>
      <c r="C32">
        <f t="shared" si="0"/>
        <v>3.6346622820261153E-2</v>
      </c>
      <c r="D32">
        <f t="shared" si="1"/>
        <v>3.9155410337751301E-3</v>
      </c>
      <c r="R32">
        <v>262</v>
      </c>
      <c r="S32">
        <f t="shared" si="2"/>
        <v>1.688420347148098E-2</v>
      </c>
      <c r="T32">
        <f t="shared" si="3"/>
        <v>1.1256135647653893E-2</v>
      </c>
      <c r="U32">
        <f t="shared" si="4"/>
        <v>1.1256135647654146E-2</v>
      </c>
    </row>
    <row r="33" spans="2:21" x14ac:dyDescent="0.3">
      <c r="B33">
        <v>271.5</v>
      </c>
      <c r="C33">
        <f t="shared" si="0"/>
        <v>3.581577930519509E-2</v>
      </c>
      <c r="D33">
        <f t="shared" si="1"/>
        <v>4.4463845488411924E-3</v>
      </c>
      <c r="R33">
        <v>262.5</v>
      </c>
      <c r="S33">
        <f t="shared" si="2"/>
        <v>1.6781169721485682E-2</v>
      </c>
      <c r="T33">
        <f t="shared" si="3"/>
        <v>1.1187446480990362E-2</v>
      </c>
      <c r="U33">
        <f t="shared" si="4"/>
        <v>1.1187446480990614E-2</v>
      </c>
    </row>
    <row r="34" spans="2:21" x14ac:dyDescent="0.3">
      <c r="B34">
        <v>272</v>
      </c>
      <c r="C34">
        <f t="shared" si="0"/>
        <v>3.5294597841610015E-2</v>
      </c>
      <c r="D34">
        <f t="shared" si="1"/>
        <v>4.967566012426268E-3</v>
      </c>
      <c r="R34">
        <v>263</v>
      </c>
      <c r="S34">
        <f t="shared" si="2"/>
        <v>1.6679152908789879E-2</v>
      </c>
      <c r="T34">
        <f t="shared" si="3"/>
        <v>1.1119435272526493E-2</v>
      </c>
      <c r="U34">
        <f t="shared" si="4"/>
        <v>1.1119435272526745E-2</v>
      </c>
    </row>
    <row r="35" spans="2:21" x14ac:dyDescent="0.3">
      <c r="B35">
        <v>272.5</v>
      </c>
      <c r="C35">
        <f t="shared" si="0"/>
        <v>3.4782871499759442E-2</v>
      </c>
      <c r="D35">
        <f t="shared" si="1"/>
        <v>5.4792923542768407E-3</v>
      </c>
      <c r="R35">
        <v>263.5</v>
      </c>
      <c r="S35">
        <f t="shared" si="2"/>
        <v>1.6578139920443869E-2</v>
      </c>
      <c r="T35">
        <f t="shared" si="3"/>
        <v>1.105209328029582E-2</v>
      </c>
      <c r="U35">
        <f t="shared" si="4"/>
        <v>1.1052093280296068E-2</v>
      </c>
    </row>
    <row r="36" spans="2:21" x14ac:dyDescent="0.3">
      <c r="B36">
        <v>273</v>
      </c>
      <c r="C36">
        <f t="shared" si="0"/>
        <v>3.4280398403230793E-2</v>
      </c>
      <c r="D36">
        <f t="shared" si="1"/>
        <v>5.9817654508054902E-3</v>
      </c>
      <c r="R36">
        <v>264</v>
      </c>
      <c r="S36">
        <f t="shared" si="2"/>
        <v>1.6478117849311472E-2</v>
      </c>
      <c r="T36">
        <f t="shared" si="3"/>
        <v>1.0985411899540888E-2</v>
      </c>
      <c r="U36">
        <f t="shared" si="4"/>
        <v>1.0985411899541137E-2</v>
      </c>
    </row>
    <row r="37" spans="2:21" x14ac:dyDescent="0.3">
      <c r="B37">
        <v>273.5</v>
      </c>
      <c r="C37">
        <f t="shared" si="0"/>
        <v>3.3786981591093349E-2</v>
      </c>
      <c r="D37">
        <f t="shared" si="1"/>
        <v>6.4751822629429343E-3</v>
      </c>
      <c r="R37">
        <v>264.5</v>
      </c>
      <c r="S37">
        <f t="shared" si="2"/>
        <v>1.6379073990291534E-2</v>
      </c>
      <c r="T37">
        <f t="shared" si="3"/>
        <v>1.0919382660194264E-2</v>
      </c>
      <c r="U37">
        <f t="shared" si="4"/>
        <v>1.091938266019451E-2</v>
      </c>
    </row>
    <row r="38" spans="2:21" x14ac:dyDescent="0.3">
      <c r="B38">
        <v>274</v>
      </c>
      <c r="C38">
        <f t="shared" si="0"/>
        <v>3.3302428884185428E-2</v>
      </c>
      <c r="D38">
        <f t="shared" si="1"/>
        <v>6.9597349698508545E-3</v>
      </c>
      <c r="R38">
        <v>265</v>
      </c>
      <c r="S38">
        <f t="shared" si="2"/>
        <v>1.6280995836618479E-2</v>
      </c>
      <c r="T38">
        <f t="shared" si="3"/>
        <v>1.0853997224412227E-2</v>
      </c>
      <c r="U38">
        <f t="shared" si="4"/>
        <v>1.0853997224412472E-2</v>
      </c>
    </row>
    <row r="39" spans="2:21" x14ac:dyDescent="0.3">
      <c r="B39">
        <v>274.5</v>
      </c>
      <c r="C39">
        <f t="shared" si="0"/>
        <v>3.2826552755406156E-2</v>
      </c>
      <c r="D39">
        <f t="shared" si="1"/>
        <v>7.4356110986301266E-3</v>
      </c>
      <c r="R39">
        <v>265.5</v>
      </c>
      <c r="S39">
        <f t="shared" si="2"/>
        <v>1.6183871076240072E-2</v>
      </c>
      <c r="T39">
        <f t="shared" si="3"/>
        <v>1.0789247384159959E-2</v>
      </c>
      <c r="U39">
        <f t="shared" si="4"/>
        <v>1.0789247384160202E-2</v>
      </c>
    </row>
    <row r="40" spans="2:21" x14ac:dyDescent="0.3">
      <c r="B40">
        <v>275</v>
      </c>
      <c r="C40">
        <f t="shared" si="0"/>
        <v>3.2359170203880787E-2</v>
      </c>
      <c r="D40">
        <f t="shared" si="1"/>
        <v>7.9029936501554959E-3</v>
      </c>
      <c r="R40">
        <v>266</v>
      </c>
      <c r="S40">
        <f t="shared" si="2"/>
        <v>1.6087687588270644E-2</v>
      </c>
      <c r="T40">
        <f t="shared" si="3"/>
        <v>1.0725125058847006E-2</v>
      </c>
      <c r="U40">
        <f t="shared" si="4"/>
        <v>1.0725125058847249E-2</v>
      </c>
    </row>
    <row r="41" spans="2:21" x14ac:dyDescent="0.3">
      <c r="B41">
        <v>275.5</v>
      </c>
      <c r="C41">
        <f t="shared" si="0"/>
        <v>3.1900102632874044E-2</v>
      </c>
      <c r="D41">
        <f t="shared" si="1"/>
        <v>8.3620612211622383E-3</v>
      </c>
      <c r="R41">
        <v>266.5</v>
      </c>
      <c r="S41">
        <f t="shared" si="2"/>
        <v>1.5992433439517884E-2</v>
      </c>
      <c r="T41">
        <f t="shared" si="3"/>
        <v>1.0661622293011833E-2</v>
      </c>
      <c r="U41">
        <f t="shared" si="4"/>
        <v>1.0661622293012074E-2</v>
      </c>
    </row>
    <row r="42" spans="2:21" x14ac:dyDescent="0.3">
      <c r="B42">
        <v>276</v>
      </c>
      <c r="C42">
        <f t="shared" si="0"/>
        <v>3.1449175731329528E-2</v>
      </c>
      <c r="D42">
        <f t="shared" si="1"/>
        <v>8.8129881227067552E-3</v>
      </c>
      <c r="R42">
        <v>267</v>
      </c>
      <c r="S42">
        <f t="shared" si="2"/>
        <v>1.5898096881081639E-2</v>
      </c>
      <c r="T42">
        <f t="shared" si="3"/>
        <v>1.0598731254054338E-2</v>
      </c>
      <c r="U42">
        <f t="shared" si="4"/>
        <v>1.0598731254054576E-2</v>
      </c>
    </row>
    <row r="43" spans="2:21" x14ac:dyDescent="0.3">
      <c r="B43">
        <v>276.5</v>
      </c>
      <c r="C43">
        <f t="shared" si="0"/>
        <v>3.1006219358918029E-2</v>
      </c>
      <c r="D43">
        <f t="shared" si="1"/>
        <v>9.255944495118254E-3</v>
      </c>
      <c r="R43">
        <v>267.5</v>
      </c>
      <c r="S43">
        <f t="shared" si="2"/>
        <v>1.5804666345022991E-2</v>
      </c>
      <c r="T43">
        <f t="shared" si="3"/>
        <v>1.053644423001524E-2</v>
      </c>
      <c r="U43">
        <f t="shared" si="4"/>
        <v>1.0536444230015478E-2</v>
      </c>
    </row>
    <row r="44" spans="2:21" x14ac:dyDescent="0.3">
      <c r="B44">
        <v>277</v>
      </c>
      <c r="C44">
        <f t="shared" si="0"/>
        <v>3.0571067434481843E-2</v>
      </c>
      <c r="D44">
        <f t="shared" si="1"/>
        <v>9.6910964195544395E-3</v>
      </c>
      <c r="R44">
        <v>268</v>
      </c>
      <c r="S44">
        <f t="shared" si="2"/>
        <v>1.5712130441101937E-2</v>
      </c>
      <c r="T44">
        <f t="shared" si="3"/>
        <v>1.0474753627401204E-2</v>
      </c>
      <c r="U44">
        <f t="shared" si="4"/>
        <v>1.047475362740144E-2</v>
      </c>
    </row>
    <row r="45" spans="2:21" x14ac:dyDescent="0.3">
      <c r="B45">
        <v>277.5</v>
      </c>
      <c r="C45">
        <f t="shared" si="0"/>
        <v>3.0143557827765222E-2</v>
      </c>
      <c r="D45">
        <f t="shared" si="1"/>
        <v>1.011860602627106E-2</v>
      </c>
      <c r="R45">
        <v>268.5</v>
      </c>
      <c r="S45">
        <f t="shared" si="2"/>
        <v>1.562047795358217E-2</v>
      </c>
      <c r="T45">
        <f t="shared" si="3"/>
        <v>1.0413651969054692E-2</v>
      </c>
      <c r="U45">
        <f t="shared" si="4"/>
        <v>1.0413651969054928E-2</v>
      </c>
    </row>
    <row r="46" spans="2:21" x14ac:dyDescent="0.3">
      <c r="B46">
        <v>278</v>
      </c>
      <c r="C46">
        <f t="shared" si="0"/>
        <v>2.9723532254326245E-2</v>
      </c>
      <c r="D46">
        <f t="shared" si="1"/>
        <v>1.0538631599710038E-2</v>
      </c>
      <c r="R46">
        <v>269</v>
      </c>
      <c r="S46">
        <f t="shared" si="2"/>
        <v>1.5529697838101368E-2</v>
      </c>
      <c r="T46">
        <f t="shared" si="3"/>
        <v>1.0353131892067491E-2</v>
      </c>
      <c r="U46">
        <f t="shared" si="4"/>
        <v>1.0353131892067725E-2</v>
      </c>
    </row>
    <row r="47" spans="2:21" x14ac:dyDescent="0.3">
      <c r="B47">
        <v>278.5</v>
      </c>
      <c r="C47">
        <f t="shared" si="0"/>
        <v>2.9310836173527584E-2</v>
      </c>
      <c r="D47">
        <f t="shared" si="1"/>
        <v>1.0951327680508698E-2</v>
      </c>
      <c r="R47">
        <v>269.5</v>
      </c>
      <c r="S47">
        <f t="shared" si="2"/>
        <v>1.5439779218605515E-2</v>
      </c>
      <c r="T47">
        <f t="shared" si="3"/>
        <v>1.0293186145736924E-2</v>
      </c>
      <c r="U47">
        <f t="shared" si="4"/>
        <v>1.0293186145737156E-2</v>
      </c>
    </row>
    <row r="48" spans="2:21" x14ac:dyDescent="0.3">
      <c r="B48">
        <v>279</v>
      </c>
      <c r="C48">
        <f t="shared" si="0"/>
        <v>2.8905318689508432E-2</v>
      </c>
      <c r="D48">
        <f t="shared" si="1"/>
        <v>1.1356845164527851E-2</v>
      </c>
      <c r="R48">
        <v>270</v>
      </c>
      <c r="S48">
        <f t="shared" si="2"/>
        <v>1.5350711384345735E-2</v>
      </c>
      <c r="T48">
        <f t="shared" si="3"/>
        <v>1.0233807589563737E-2</v>
      </c>
      <c r="U48">
        <f t="shared" si="4"/>
        <v>1.0233807589563968E-2</v>
      </c>
    </row>
    <row r="49" spans="2:21" x14ac:dyDescent="0.3">
      <c r="B49">
        <v>279.5</v>
      </c>
      <c r="C49">
        <f t="shared" si="0"/>
        <v>2.8506832455042413E-2</v>
      </c>
      <c r="D49">
        <f t="shared" si="1"/>
        <v>1.175533139899387E-2</v>
      </c>
      <c r="R49">
        <v>270.5</v>
      </c>
      <c r="S49">
        <f t="shared" si="2"/>
        <v>1.5262483786936296E-2</v>
      </c>
      <c r="T49">
        <f t="shared" si="3"/>
        <v>1.0174989191290779E-2</v>
      </c>
      <c r="U49">
        <f t="shared" si="4"/>
        <v>1.0174989191291008E-2</v>
      </c>
    </row>
    <row r="50" spans="2:21" x14ac:dyDescent="0.3">
      <c r="B50">
        <v>280</v>
      </c>
      <c r="C50">
        <f t="shared" si="0"/>
        <v>2.8115233578189815E-2</v>
      </c>
      <c r="D50">
        <f t="shared" si="1"/>
        <v>1.2146930275846467E-2</v>
      </c>
      <c r="R50">
        <v>271</v>
      </c>
      <c r="S50">
        <f t="shared" si="2"/>
        <v>1.5175086037472328E-2</v>
      </c>
      <c r="T50">
        <f t="shared" si="3"/>
        <v>1.0116724024981467E-2</v>
      </c>
      <c r="U50">
        <f t="shared" si="4"/>
        <v>1.0116724024981696E-2</v>
      </c>
    </row>
    <row r="51" spans="2:21" x14ac:dyDescent="0.3">
      <c r="B51">
        <v>280.5</v>
      </c>
      <c r="C51">
        <f t="shared" si="0"/>
        <v>2.7730381531655902E-2</v>
      </c>
      <c r="D51">
        <f t="shared" si="1"/>
        <v>1.2531782322380381E-2</v>
      </c>
      <c r="R51">
        <v>271.5</v>
      </c>
      <c r="S51">
        <f t="shared" si="2"/>
        <v>1.5088507903705885E-2</v>
      </c>
      <c r="T51">
        <f t="shared" si="3"/>
        <v>1.0059005269137172E-2</v>
      </c>
      <c r="U51">
        <f t="shared" si="4"/>
        <v>1.0059005269137399E-2</v>
      </c>
    </row>
    <row r="52" spans="2:21" x14ac:dyDescent="0.3">
      <c r="B52">
        <v>281</v>
      </c>
      <c r="C52">
        <f t="shared" si="0"/>
        <v>2.7352139064769507E-2</v>
      </c>
      <c r="D52">
        <f t="shared" si="1"/>
        <v>1.2910024789266776E-2</v>
      </c>
      <c r="R52">
        <v>272</v>
      </c>
      <c r="S52">
        <f t="shared" si="2"/>
        <v>1.5002739307279071E-2</v>
      </c>
      <c r="T52">
        <f t="shared" si="3"/>
        <v>1.000182620485263E-2</v>
      </c>
      <c r="U52">
        <f t="shared" si="4"/>
        <v>1.0001826204852855E-2</v>
      </c>
    </row>
    <row r="53" spans="2:21" x14ac:dyDescent="0.3">
      <c r="B53">
        <v>281.5</v>
      </c>
      <c r="C53">
        <f t="shared" si="0"/>
        <v>2.6980372117999623E-2</v>
      </c>
      <c r="D53">
        <f t="shared" si="1"/>
        <v>1.328179173603666E-2</v>
      </c>
      <c r="R53">
        <v>272.5</v>
      </c>
      <c r="S53">
        <f t="shared" si="2"/>
        <v>1.4917770321012961E-2</v>
      </c>
      <c r="T53">
        <f t="shared" si="3"/>
        <v>9.945180214008557E-3</v>
      </c>
      <c r="U53">
        <f t="shared" si="4"/>
        <v>9.9451802140087826E-3</v>
      </c>
    </row>
    <row r="54" spans="2:21" x14ac:dyDescent="0.3">
      <c r="B54">
        <v>282</v>
      </c>
      <c r="C54">
        <f t="shared" si="0"/>
        <v>2.6614949739930033E-2</v>
      </c>
      <c r="D54">
        <f t="shared" si="1"/>
        <v>1.364721411410625E-2</v>
      </c>
      <c r="R54">
        <v>273</v>
      </c>
      <c r="S54">
        <f t="shared" si="2"/>
        <v>1.4833591166250939E-2</v>
      </c>
      <c r="T54">
        <f t="shared" si="3"/>
        <v>9.889060777500543E-3</v>
      </c>
      <c r="U54">
        <f t="shared" si="4"/>
        <v>9.8890607775007668E-3</v>
      </c>
    </row>
    <row r="55" spans="2:21" x14ac:dyDescent="0.3">
      <c r="B55">
        <v>282.5</v>
      </c>
      <c r="C55">
        <f t="shared" si="0"/>
        <v>2.6255744006615282E-2</v>
      </c>
      <c r="D55">
        <f t="shared" si="1"/>
        <v>1.4006419847421001E-2</v>
      </c>
      <c r="R55">
        <v>273.5</v>
      </c>
      <c r="S55">
        <f t="shared" si="2"/>
        <v>1.4750192210255402E-2</v>
      </c>
      <c r="T55">
        <f t="shared" si="3"/>
        <v>9.8334614735035193E-3</v>
      </c>
      <c r="U55">
        <f t="shared" si="4"/>
        <v>9.8334614735037414E-3</v>
      </c>
    </row>
    <row r="56" spans="2:21" x14ac:dyDescent="0.3">
      <c r="B56">
        <v>283</v>
      </c>
      <c r="C56">
        <f t="shared" si="0"/>
        <v>2.5902629943243015E-2</v>
      </c>
      <c r="D56">
        <f t="shared" si="1"/>
        <v>1.4359533910793268E-2</v>
      </c>
      <c r="R56">
        <v>274</v>
      </c>
      <c r="S56">
        <f t="shared" si="2"/>
        <v>1.4667563963656448E-2</v>
      </c>
      <c r="T56">
        <f t="shared" si="3"/>
        <v>9.7783759757708831E-3</v>
      </c>
      <c r="U56">
        <f t="shared" si="4"/>
        <v>9.7783759757711034E-3</v>
      </c>
    </row>
    <row r="57" spans="2:21" x14ac:dyDescent="0.3">
      <c r="B57">
        <v>283.5</v>
      </c>
      <c r="C57">
        <f t="shared" si="0"/>
        <v>2.5555485448031306E-2</v>
      </c>
      <c r="D57">
        <f t="shared" si="1"/>
        <v>1.4706678406004977E-2</v>
      </c>
      <c r="R57">
        <v>274.5</v>
      </c>
      <c r="S57">
        <f t="shared" si="2"/>
        <v>1.4585697077951543E-2</v>
      </c>
      <c r="T57">
        <f t="shared" si="3"/>
        <v>9.723798051967613E-3</v>
      </c>
      <c r="U57">
        <f t="shared" si="4"/>
        <v>9.7237980519678316E-3</v>
      </c>
    </row>
    <row r="58" spans="2:21" x14ac:dyDescent="0.3">
      <c r="B58">
        <v>284</v>
      </c>
      <c r="C58">
        <f t="shared" si="0"/>
        <v>2.521419121829124E-2</v>
      </c>
      <c r="D58">
        <f t="shared" si="1"/>
        <v>1.5047972635745043E-2</v>
      </c>
      <c r="R58">
        <v>275</v>
      </c>
      <c r="S58">
        <f t="shared" si="2"/>
        <v>1.4504582343054901E-2</v>
      </c>
      <c r="T58">
        <f t="shared" si="3"/>
        <v>9.6697215620365189E-3</v>
      </c>
      <c r="U58">
        <f t="shared" si="4"/>
        <v>9.6697215620367375E-3</v>
      </c>
    </row>
    <row r="59" spans="2:21" x14ac:dyDescent="0.3">
      <c r="B59">
        <v>284.5</v>
      </c>
      <c r="C59">
        <f t="shared" si="0"/>
        <v>2.4878630678587439E-2</v>
      </c>
      <c r="D59">
        <f t="shared" si="1"/>
        <v>1.5383533175448844E-2</v>
      </c>
      <c r="R59">
        <v>275.5</v>
      </c>
      <c r="S59">
        <f t="shared" si="2"/>
        <v>1.442421068489559E-2</v>
      </c>
      <c r="T59">
        <f t="shared" si="3"/>
        <v>9.6161404565969794E-3</v>
      </c>
      <c r="U59">
        <f t="shared" si="4"/>
        <v>9.6161404565971963E-3</v>
      </c>
    </row>
    <row r="60" spans="2:21" x14ac:dyDescent="0.3">
      <c r="B60">
        <v>285</v>
      </c>
      <c r="C60">
        <f t="shared" si="0"/>
        <v>2.4548689910932113E-2</v>
      </c>
      <c r="D60">
        <f t="shared" si="1"/>
        <v>1.571347394310417E-2</v>
      </c>
      <c r="R60">
        <v>276</v>
      </c>
      <c r="S60">
        <f t="shared" si="2"/>
        <v>1.4344573163063142E-2</v>
      </c>
      <c r="T60">
        <f t="shared" si="3"/>
        <v>9.5630487753753483E-3</v>
      </c>
      <c r="U60">
        <f t="shared" si="4"/>
        <v>9.5630487753755634E-3</v>
      </c>
    </row>
    <row r="61" spans="2:21" x14ac:dyDescent="0.3">
      <c r="B61">
        <v>285.5</v>
      </c>
      <c r="C61">
        <f t="shared" si="0"/>
        <v>2.4224257586949186E-2</v>
      </c>
      <c r="D61">
        <f t="shared" si="1"/>
        <v>1.6037906267087097E-2</v>
      </c>
      <c r="R61">
        <v>276.5</v>
      </c>
      <c r="S61">
        <f t="shared" si="2"/>
        <v>1.4265660968499733E-2</v>
      </c>
      <c r="T61">
        <f t="shared" si="3"/>
        <v>9.5104406456664077E-3</v>
      </c>
      <c r="U61">
        <f t="shared" si="4"/>
        <v>9.5104406456666228E-3</v>
      </c>
    </row>
    <row r="62" spans="2:21" x14ac:dyDescent="0.3">
      <c r="B62">
        <v>286</v>
      </c>
      <c r="C62">
        <f t="shared" si="0"/>
        <v>2.3905224901948633E-2</v>
      </c>
      <c r="D62">
        <f t="shared" si="1"/>
        <v>1.635693895208765E-2</v>
      </c>
      <c r="R62">
        <v>277</v>
      </c>
      <c r="S62">
        <f t="shared" si="2"/>
        <v>1.4187465421237848E-2</v>
      </c>
      <c r="T62">
        <f t="shared" si="3"/>
        <v>9.4583102808251523E-3</v>
      </c>
      <c r="U62">
        <f t="shared" si="4"/>
        <v>9.4583102808253657E-3</v>
      </c>
    </row>
    <row r="63" spans="2:21" x14ac:dyDescent="0.3">
      <c r="B63">
        <v>286.5</v>
      </c>
      <c r="C63">
        <f t="shared" si="0"/>
        <v>2.3591485510851714E-2</v>
      </c>
      <c r="D63">
        <f t="shared" si="1"/>
        <v>1.6670678343184569E-2</v>
      </c>
      <c r="R63">
        <v>277.5</v>
      </c>
      <c r="S63">
        <f t="shared" si="2"/>
        <v>1.4109977968182412E-2</v>
      </c>
      <c r="T63">
        <f t="shared" si="3"/>
        <v>9.4066519787881948E-3</v>
      </c>
      <c r="U63">
        <f t="shared" si="4"/>
        <v>9.4066519787884082E-3</v>
      </c>
    </row>
    <row r="64" spans="2:21" x14ac:dyDescent="0.3">
      <c r="B64">
        <v>287</v>
      </c>
      <c r="C64">
        <f t="shared" si="0"/>
        <v>2.3282935465910874E-2</v>
      </c>
      <c r="D64">
        <f t="shared" si="1"/>
        <v>1.6979228388125409E-2</v>
      </c>
      <c r="R64">
        <v>278</v>
      </c>
      <c r="S64">
        <f t="shared" si="2"/>
        <v>1.4033190180936454E-2</v>
      </c>
      <c r="T64">
        <f t="shared" si="3"/>
        <v>9.3554601206242236E-3</v>
      </c>
      <c r="U64">
        <f t="shared" si="4"/>
        <v>9.3554601206244353E-3</v>
      </c>
    </row>
    <row r="65" spans="2:21" x14ac:dyDescent="0.3">
      <c r="B65">
        <v>287.5</v>
      </c>
      <c r="C65">
        <f t="shared" si="0"/>
        <v>2.2979473156169338E-2</v>
      </c>
      <c r="D65">
        <f t="shared" si="1"/>
        <v>1.7282690697866945E-2</v>
      </c>
      <c r="R65">
        <v>278.5</v>
      </c>
      <c r="S65">
        <f t="shared" si="2"/>
        <v>1.3957093753669301E-2</v>
      </c>
      <c r="T65">
        <f t="shared" si="3"/>
        <v>9.3047291691127892E-3</v>
      </c>
      <c r="U65">
        <f t="shared" si="4"/>
        <v>9.3047291691129991E-3</v>
      </c>
    </row>
    <row r="66" spans="2:21" x14ac:dyDescent="0.3">
      <c r="B66">
        <v>288</v>
      </c>
      <c r="C66">
        <f t="shared" si="0"/>
        <v>2.2680999248607288E-2</v>
      </c>
      <c r="D66">
        <f t="shared" si="1"/>
        <v>1.7581164605428995E-2</v>
      </c>
      <c r="R66">
        <v>279</v>
      </c>
      <c r="S66">
        <f t="shared" si="2"/>
        <v>1.38816805010264E-2</v>
      </c>
      <c r="T66">
        <f t="shared" si="3"/>
        <v>9.2544536673508562E-3</v>
      </c>
      <c r="U66">
        <f t="shared" si="4"/>
        <v>9.2544536673510643E-3</v>
      </c>
    </row>
    <row r="67" spans="2:21" x14ac:dyDescent="0.3">
      <c r="B67">
        <v>288.5</v>
      </c>
      <c r="C67">
        <f t="shared" si="0"/>
        <v>2.2387416630923727E-2</v>
      </c>
      <c r="D67">
        <f t="shared" si="1"/>
        <v>1.7874747223112556E-2</v>
      </c>
      <c r="R67">
        <v>279.5</v>
      </c>
      <c r="S67">
        <f t="shared" si="2"/>
        <v>1.3806942356079842E-2</v>
      </c>
      <c r="T67">
        <f t="shared" si="3"/>
        <v>9.2046282373864832E-3</v>
      </c>
      <c r="U67">
        <f t="shared" si="4"/>
        <v>9.2046282373866913E-3</v>
      </c>
    </row>
    <row r="68" spans="2:21" x14ac:dyDescent="0.3">
      <c r="B68">
        <v>289</v>
      </c>
      <c r="C68">
        <f t="shared" si="0"/>
        <v>2.2098630355903936E-2</v>
      </c>
      <c r="D68">
        <f t="shared" si="1"/>
        <v>1.8163533498132347E-2</v>
      </c>
      <c r="R68">
        <v>280</v>
      </c>
      <c r="S68">
        <f t="shared" si="2"/>
        <v>1.3732871368318703E-2</v>
      </c>
      <c r="T68">
        <f t="shared" si="3"/>
        <v>9.1552475788790576E-3</v>
      </c>
      <c r="U68">
        <f t="shared" si="4"/>
        <v>9.155247578879264E-3</v>
      </c>
    </row>
    <row r="69" spans="2:21" x14ac:dyDescent="0.3">
      <c r="B69">
        <v>289.5</v>
      </c>
      <c r="C69">
        <f t="shared" si="0"/>
        <v>2.1814547587325022E-2</v>
      </c>
      <c r="D69">
        <f t="shared" si="1"/>
        <v>1.8447616266711261E-2</v>
      </c>
      <c r="R69">
        <v>280.5</v>
      </c>
      <c r="S69">
        <f t="shared" si="2"/>
        <v>1.3659459701678334E-2</v>
      </c>
      <c r="T69">
        <f t="shared" si="3"/>
        <v>9.1063064677854803E-3</v>
      </c>
      <c r="U69">
        <f t="shared" si="4"/>
        <v>9.106306467785685E-3</v>
      </c>
    </row>
    <row r="70" spans="2:21" x14ac:dyDescent="0.3">
      <c r="B70">
        <v>290</v>
      </c>
      <c r="C70">
        <f t="shared" si="0"/>
        <v>2.1535077547353124E-2</v>
      </c>
      <c r="D70">
        <f t="shared" si="1"/>
        <v>1.8727086306683158E-2</v>
      </c>
      <c r="R70">
        <v>281</v>
      </c>
      <c r="S70">
        <f t="shared" si="2"/>
        <v>1.3586699632607771E-2</v>
      </c>
      <c r="T70">
        <f t="shared" si="3"/>
        <v>9.0577997550717725E-3</v>
      </c>
      <c r="U70">
        <f t="shared" si="4"/>
        <v>9.0577997550719755E-3</v>
      </c>
    </row>
    <row r="71" spans="2:21" x14ac:dyDescent="0.3">
      <c r="B71">
        <v>290.5</v>
      </c>
      <c r="C71">
        <f t="shared" si="0"/>
        <v>2.1260131465387039E-2</v>
      </c>
      <c r="D71">
        <f t="shared" si="1"/>
        <v>1.9002032388649243E-2</v>
      </c>
      <c r="R71">
        <v>281.5</v>
      </c>
      <c r="S71">
        <f t="shared" si="2"/>
        <v>1.35145835481744E-2</v>
      </c>
      <c r="T71">
        <f t="shared" si="3"/>
        <v>9.0097223654495243E-3</v>
      </c>
      <c r="U71">
        <f t="shared" si="4"/>
        <v>9.009722365449729E-3</v>
      </c>
    </row>
    <row r="72" spans="2:21" x14ac:dyDescent="0.3">
      <c r="B72">
        <v>291</v>
      </c>
      <c r="C72">
        <f t="shared" si="0"/>
        <v>2.0989622528305323E-2</v>
      </c>
      <c r="D72">
        <f t="shared" si="1"/>
        <v>1.927254132573096E-2</v>
      </c>
      <c r="R72">
        <v>282</v>
      </c>
      <c r="S72">
        <f t="shared" si="2"/>
        <v>1.3443103944205099E-2</v>
      </c>
      <c r="T72">
        <f t="shared" si="3"/>
        <v>8.9620692961366582E-3</v>
      </c>
      <c r="U72">
        <f t="shared" si="4"/>
        <v>8.9620692961368594E-3</v>
      </c>
    </row>
    <row r="73" spans="2:21" x14ac:dyDescent="0.3">
      <c r="B73">
        <v>291.5</v>
      </c>
      <c r="C73">
        <f t="shared" si="0"/>
        <v>2.072346583207468E-2</v>
      </c>
      <c r="D73">
        <f t="shared" si="1"/>
        <v>1.9538698021961603E-2</v>
      </c>
      <c r="R73">
        <v>282.5</v>
      </c>
      <c r="S73">
        <f t="shared" si="2"/>
        <v>1.3372253423463095E-2</v>
      </c>
      <c r="T73">
        <f t="shared" si="3"/>
        <v>8.9148356156419899E-3</v>
      </c>
      <c r="U73">
        <f t="shared" si="4"/>
        <v>8.9148356156421894E-3</v>
      </c>
    </row>
    <row r="74" spans="2:21" x14ac:dyDescent="0.3">
      <c r="B74">
        <v>292</v>
      </c>
      <c r="C74">
        <f t="shared" si="0"/>
        <v>2.0461578334678834E-2</v>
      </c>
      <c r="D74">
        <f t="shared" si="1"/>
        <v>1.9800585519357448E-2</v>
      </c>
      <c r="R74">
        <v>283</v>
      </c>
      <c r="S74">
        <f t="shared" si="2"/>
        <v>1.3302024693859696E-2</v>
      </c>
      <c r="T74">
        <f t="shared" si="3"/>
        <v>8.8680164625730556E-3</v>
      </c>
      <c r="U74">
        <f t="shared" si="4"/>
        <v>8.8680164625732569E-3</v>
      </c>
    </row>
    <row r="75" spans="2:21" x14ac:dyDescent="0.3">
      <c r="B75">
        <v>292.5</v>
      </c>
      <c r="C75">
        <f t="shared" ref="C75:C90" si="5">$C$5*EXP(-$F$4/$F$3*(1/B75-1/$B$5))</f>
        <v>2.0203878810328899E-2</v>
      </c>
      <c r="D75">
        <f t="shared" ref="D75:D90" si="6">ABS(C75-$C$4)</f>
        <v>2.0058285043707384E-2</v>
      </c>
      <c r="R75">
        <v>283.5</v>
      </c>
      <c r="S75">
        <f t="shared" si="2"/>
        <v>1.3232410566700213E-2</v>
      </c>
      <c r="T75">
        <f t="shared" si="3"/>
        <v>8.8216070444667345E-3</v>
      </c>
      <c r="U75">
        <f t="shared" si="4"/>
        <v>8.821607044466934E-3</v>
      </c>
    </row>
    <row r="76" spans="2:21" x14ac:dyDescent="0.3">
      <c r="B76">
        <v>293</v>
      </c>
      <c r="C76">
        <f t="shared" si="5"/>
        <v>1.9950287804916811E-2</v>
      </c>
      <c r="D76">
        <f t="shared" si="6"/>
        <v>2.0311876049119472E-2</v>
      </c>
      <c r="R76">
        <v>284</v>
      </c>
      <c r="S76">
        <f t="shared" si="2"/>
        <v>1.3163403954963328E-2</v>
      </c>
      <c r="T76">
        <f t="shared" si="3"/>
        <v>8.7756026366421439E-3</v>
      </c>
      <c r="U76">
        <f t="shared" si="4"/>
        <v>8.7756026366423434E-3</v>
      </c>
    </row>
    <row r="77" spans="2:21" x14ac:dyDescent="0.3">
      <c r="B77">
        <v>293.5</v>
      </c>
      <c r="C77">
        <f t="shared" si="5"/>
        <v>1.9700727592675361E-2</v>
      </c>
      <c r="D77">
        <f t="shared" si="6"/>
        <v>2.0561436261360921E-2</v>
      </c>
      <c r="R77">
        <v>284.5</v>
      </c>
      <c r="S77">
        <f t="shared" si="2"/>
        <v>1.309499787161314E-2</v>
      </c>
      <c r="T77">
        <f t="shared" si="3"/>
        <v>8.7299985810753537E-3</v>
      </c>
      <c r="U77">
        <f t="shared" si="4"/>
        <v>8.7299985810755498E-3</v>
      </c>
    </row>
    <row r="78" spans="2:21" x14ac:dyDescent="0.3">
      <c r="B78">
        <v>294</v>
      </c>
      <c r="C78">
        <f t="shared" si="5"/>
        <v>1.945512213400882E-2</v>
      </c>
      <c r="D78">
        <f t="shared" si="6"/>
        <v>2.0807041720027463E-2</v>
      </c>
      <c r="R78">
        <v>285</v>
      </c>
      <c r="S78">
        <f t="shared" si="2"/>
        <v>1.3027185427943315E-2</v>
      </c>
      <c r="T78">
        <f t="shared" si="3"/>
        <v>8.6847902852954708E-3</v>
      </c>
      <c r="U78">
        <f t="shared" si="4"/>
        <v>8.6847902852956668E-3</v>
      </c>
    </row>
    <row r="79" spans="2:21" x14ac:dyDescent="0.3">
      <c r="B79">
        <v>294.5</v>
      </c>
      <c r="C79">
        <f t="shared" si="5"/>
        <v>1.9213397034459925E-2</v>
      </c>
      <c r="D79">
        <f t="shared" si="6"/>
        <v>2.1048766819576358E-2</v>
      </c>
      <c r="R79">
        <v>285.5</v>
      </c>
      <c r="S79">
        <f t="shared" si="2"/>
        <v>1.2959959831952471E-2</v>
      </c>
      <c r="T79">
        <f t="shared" si="3"/>
        <v>8.6399732213015747E-3</v>
      </c>
      <c r="U79">
        <f t="shared" si="4"/>
        <v>8.639973221301769E-3</v>
      </c>
    </row>
    <row r="80" spans="2:21" x14ac:dyDescent="0.3">
      <c r="B80">
        <v>295</v>
      </c>
      <c r="C80">
        <f t="shared" si="5"/>
        <v>1.8975479504779517E-2</v>
      </c>
      <c r="D80">
        <f t="shared" si="6"/>
        <v>2.1286684349256766E-2</v>
      </c>
      <c r="R80">
        <v>286</v>
      </c>
      <c r="S80">
        <f t="shared" si="2"/>
        <v>1.2893314386750327E-2</v>
      </c>
      <c r="T80">
        <f t="shared" si="3"/>
        <v>8.595542924500146E-3</v>
      </c>
      <c r="U80">
        <f t="shared" si="4"/>
        <v>8.5955429245003403E-3</v>
      </c>
    </row>
    <row r="81" spans="2:21" x14ac:dyDescent="0.3">
      <c r="B81">
        <v>295.5</v>
      </c>
      <c r="C81">
        <f t="shared" si="5"/>
        <v>1.8741298322066835E-2</v>
      </c>
      <c r="D81">
        <f t="shared" si="6"/>
        <v>2.1520865531969448E-2</v>
      </c>
      <c r="R81">
        <v>286.5</v>
      </c>
      <c r="S81">
        <f t="shared" si="2"/>
        <v>1.2827242488993855E-2</v>
      </c>
      <c r="T81">
        <f t="shared" si="3"/>
        <v>8.5514949926624988E-3</v>
      </c>
      <c r="U81">
        <f t="shared" si="4"/>
        <v>8.5514949926626914E-3</v>
      </c>
    </row>
    <row r="82" spans="2:21" x14ac:dyDescent="0.3">
      <c r="B82">
        <v>296</v>
      </c>
      <c r="C82">
        <f t="shared" si="5"/>
        <v>1.8510783791948794E-2</v>
      </c>
      <c r="D82">
        <f t="shared" si="6"/>
        <v>2.1751380062087489E-2</v>
      </c>
      <c r="R82">
        <v>287</v>
      </c>
      <c r="S82">
        <f t="shared" si="2"/>
        <v>1.2761737627352783E-2</v>
      </c>
      <c r="T82">
        <f t="shared" si="3"/>
        <v>8.5078250849017836E-3</v>
      </c>
      <c r="U82">
        <f t="shared" si="4"/>
        <v>8.5078250849019762E-3</v>
      </c>
    </row>
    <row r="83" spans="2:21" x14ac:dyDescent="0.3">
      <c r="B83">
        <v>296.5</v>
      </c>
      <c r="C83">
        <f t="shared" si="5"/>
        <v>1.8283867711768067E-2</v>
      </c>
      <c r="D83">
        <f t="shared" si="6"/>
        <v>2.1978296142268216E-2</v>
      </c>
      <c r="R83">
        <v>287.5</v>
      </c>
      <c r="S83">
        <f t="shared" si="2"/>
        <v>1.269679338100395E-2</v>
      </c>
      <c r="T83">
        <f t="shared" si="3"/>
        <v>8.464528920669229E-3</v>
      </c>
      <c r="U83">
        <f t="shared" si="4"/>
        <v>8.4645289206694199E-3</v>
      </c>
    </row>
    <row r="84" spans="2:21" x14ac:dyDescent="0.3">
      <c r="B84">
        <v>297</v>
      </c>
      <c r="C84">
        <f t="shared" si="5"/>
        <v>1.8060483334750747E-2</v>
      </c>
      <c r="D84">
        <f t="shared" si="6"/>
        <v>2.2201680519285536E-2</v>
      </c>
      <c r="R84">
        <v>288</v>
      </c>
      <c r="S84">
        <f t="shared" si="2"/>
        <v>1.2632403418153736E-2</v>
      </c>
      <c r="T84">
        <f t="shared" si="3"/>
        <v>8.4216022787690862E-3</v>
      </c>
      <c r="U84">
        <f t="shared" si="4"/>
        <v>8.421602278769277E-3</v>
      </c>
    </row>
    <row r="85" spans="2:21" x14ac:dyDescent="0.3">
      <c r="B85">
        <v>297.5</v>
      </c>
      <c r="C85">
        <f t="shared" si="5"/>
        <v>1.7840565335124729E-2</v>
      </c>
      <c r="D85">
        <f t="shared" si="6"/>
        <v>2.2421598518911554E-2</v>
      </c>
      <c r="R85">
        <v>288.5</v>
      </c>
      <c r="S85">
        <f t="shared" si="2"/>
        <v>1.2568561494588159E-2</v>
      </c>
      <c r="T85">
        <f t="shared" si="3"/>
        <v>8.3790409963920356E-3</v>
      </c>
      <c r="U85">
        <f t="shared" si="4"/>
        <v>8.3790409963922247E-3</v>
      </c>
    </row>
    <row r="86" spans="2:21" x14ac:dyDescent="0.3">
      <c r="B86">
        <v>298</v>
      </c>
      <c r="C86">
        <f t="shared" si="5"/>
        <v>1.7624049774161633E-2</v>
      </c>
      <c r="D86">
        <f t="shared" si="6"/>
        <v>2.2638114079874649E-2</v>
      </c>
      <c r="R86">
        <v>289</v>
      </c>
      <c r="S86">
        <f t="shared" si="2"/>
        <v>1.2505261452249904E-2</v>
      </c>
      <c r="T86">
        <f t="shared" si="3"/>
        <v>8.3368409681665329E-3</v>
      </c>
      <c r="U86">
        <f t="shared" si="4"/>
        <v>8.3368409681667203E-3</v>
      </c>
    </row>
    <row r="87" spans="2:21" x14ac:dyDescent="0.3">
      <c r="B87">
        <v>298.5</v>
      </c>
      <c r="C87">
        <f t="shared" si="5"/>
        <v>1.7410874067115521E-2</v>
      </c>
      <c r="D87">
        <f t="shared" si="6"/>
        <v>2.2851289786920762E-2</v>
      </c>
      <c r="R87">
        <v>289.5</v>
      </c>
      <c r="S87">
        <f t="shared" si="2"/>
        <v>1.2442497217841806E-2</v>
      </c>
      <c r="T87">
        <f t="shared" si="3"/>
        <v>8.2949981452278016E-3</v>
      </c>
      <c r="U87">
        <f t="shared" si="4"/>
        <v>8.294998145227989E-3</v>
      </c>
    </row>
    <row r="88" spans="2:21" x14ac:dyDescent="0.3">
      <c r="B88">
        <v>299</v>
      </c>
      <c r="C88">
        <f t="shared" si="5"/>
        <v>1.7200976951032253E-2</v>
      </c>
      <c r="D88">
        <f t="shared" si="6"/>
        <v>2.306118690300403E-2</v>
      </c>
      <c r="R88">
        <v>290</v>
      </c>
      <c r="S88">
        <f t="shared" si="2"/>
        <v>1.2380262801456252E-2</v>
      </c>
      <c r="T88">
        <f t="shared" si="3"/>
        <v>8.2535085343040989E-3</v>
      </c>
      <c r="U88">
        <f t="shared" si="4"/>
        <v>8.2535085343042845E-3</v>
      </c>
    </row>
    <row r="89" spans="2:21" x14ac:dyDescent="0.3">
      <c r="B89">
        <v>299.5</v>
      </c>
      <c r="C89">
        <f t="shared" si="5"/>
        <v>1.699429845340485E-2</v>
      </c>
      <c r="D89">
        <f t="shared" si="6"/>
        <v>2.3267865400631433E-2</v>
      </c>
      <c r="R89">
        <v>290.5</v>
      </c>
      <c r="S89">
        <f t="shared" si="2"/>
        <v>1.2318552295229867E-2</v>
      </c>
      <c r="T89">
        <f t="shared" si="3"/>
        <v>8.2123681968198428E-3</v>
      </c>
      <c r="U89">
        <f t="shared" si="4"/>
        <v>8.2123681968200267E-3</v>
      </c>
    </row>
    <row r="90" spans="2:21" x14ac:dyDescent="0.3">
      <c r="B90">
        <v>300</v>
      </c>
      <c r="C90">
        <f t="shared" si="5"/>
        <v>1.6790779861650229E-2</v>
      </c>
      <c r="D90">
        <f t="shared" si="6"/>
        <v>2.3471383992386054E-2</v>
      </c>
      <c r="R90">
        <v>291</v>
      </c>
      <c r="S90">
        <f t="shared" si="2"/>
        <v>1.2257359872023071E-2</v>
      </c>
      <c r="T90">
        <f t="shared" si="3"/>
        <v>8.1715732480153128E-3</v>
      </c>
      <c r="U90">
        <f t="shared" si="4"/>
        <v>8.1715732480154967E-3</v>
      </c>
    </row>
    <row r="91" spans="2:21" x14ac:dyDescent="0.3">
      <c r="B91">
        <v>300.5</v>
      </c>
      <c r="C91">
        <f>$C$5*EXP(-$F$4/$F$3*(1/B91-1/$B$5))</f>
        <v>1.6590363693384073E-2</v>
      </c>
      <c r="R91">
        <v>291.5</v>
      </c>
      <c r="S91">
        <f t="shared" si="2"/>
        <v>1.2196679784123921E-2</v>
      </c>
      <c r="T91">
        <f t="shared" si="3"/>
        <v>8.131119856082546E-3</v>
      </c>
      <c r="U91">
        <f t="shared" si="4"/>
        <v>8.1311198560827282E-3</v>
      </c>
    </row>
    <row r="92" spans="2:21" x14ac:dyDescent="0.3">
      <c r="B92">
        <v>301</v>
      </c>
      <c r="C92">
        <f t="shared" ref="C92:C155" si="7">$C$5*EXP(-$F$4/$F$3*(1/B92-1/$B$5))</f>
        <v>1.6392993667470841E-2</v>
      </c>
      <c r="R92">
        <v>292</v>
      </c>
      <c r="S92">
        <f t="shared" si="2"/>
        <v>1.2136506361975753E-2</v>
      </c>
      <c r="T92">
        <f t="shared" si="3"/>
        <v>8.0910042413171006E-3</v>
      </c>
      <c r="U92">
        <f t="shared" si="4"/>
        <v>8.0910042413172845E-3</v>
      </c>
    </row>
    <row r="93" spans="2:21" x14ac:dyDescent="0.3">
      <c r="B93">
        <v>301.5</v>
      </c>
      <c r="C93">
        <f t="shared" si="7"/>
        <v>1.6198614675826933E-2</v>
      </c>
      <c r="R93">
        <v>292.5</v>
      </c>
      <c r="S93">
        <f t="shared" ref="S93:S156" si="8">$S$22*EXP(-$S$17/$S$16*(1/R93-1/$R$22))</f>
        <v>1.2076834012928164E-2</v>
      </c>
      <c r="T93">
        <f t="shared" ref="T93:T108" si="9">$V$22*EXP(-$S$17/$S$16*(1/R93-1/$U$22))</f>
        <v>8.0512226752853747E-3</v>
      </c>
      <c r="U93">
        <f t="shared" ref="U93:U108" si="10">$Y$22*EXP(-$S$17/$S$16*(1/R93-1/$X$22))</f>
        <v>8.0512226752855569E-3</v>
      </c>
    </row>
    <row r="94" spans="2:21" x14ac:dyDescent="0.3">
      <c r="B94">
        <v>302</v>
      </c>
      <c r="C94">
        <f t="shared" si="7"/>
        <v>1.6007172755955583E-2</v>
      </c>
      <c r="R94">
        <v>293</v>
      </c>
      <c r="S94">
        <f t="shared" si="8"/>
        <v>1.2017657220010773E-2</v>
      </c>
      <c r="T94">
        <f t="shared" si="9"/>
        <v>8.0117714800071148E-3</v>
      </c>
      <c r="U94">
        <f t="shared" si="10"/>
        <v>8.0117714800072952E-3</v>
      </c>
    </row>
    <row r="95" spans="2:21" x14ac:dyDescent="0.3">
      <c r="B95">
        <v>302.5</v>
      </c>
      <c r="C95">
        <f t="shared" si="7"/>
        <v>1.5818615064192767E-2</v>
      </c>
      <c r="R95">
        <v>293.5</v>
      </c>
      <c r="S95">
        <f t="shared" si="8"/>
        <v>1.1958970540729414E-2</v>
      </c>
      <c r="T95">
        <f t="shared" si="9"/>
        <v>7.9726470271528765E-3</v>
      </c>
      <c r="U95">
        <f t="shared" si="10"/>
        <v>7.9726470271530552E-3</v>
      </c>
    </row>
    <row r="96" spans="2:21" x14ac:dyDescent="0.3">
      <c r="B96">
        <v>303</v>
      </c>
      <c r="C96">
        <f t="shared" si="7"/>
        <v>1.5632889849643949E-2</v>
      </c>
      <c r="R96">
        <v>294</v>
      </c>
      <c r="S96">
        <f t="shared" si="8"/>
        <v>1.1900768605884194E-2</v>
      </c>
      <c r="T96">
        <f t="shared" si="9"/>
        <v>7.9338457372560636E-3</v>
      </c>
      <c r="U96">
        <f t="shared" si="10"/>
        <v>7.9338457372562423E-3</v>
      </c>
    </row>
    <row r="97" spans="2:21" x14ac:dyDescent="0.3">
      <c r="B97">
        <v>303.5</v>
      </c>
      <c r="C97">
        <f t="shared" si="7"/>
        <v>1.5449946428792194E-2</v>
      </c>
      <c r="R97">
        <v>294.5</v>
      </c>
      <c r="S97">
        <f t="shared" si="8"/>
        <v>1.1843046118409029E-2</v>
      </c>
      <c r="T97">
        <f t="shared" si="9"/>
        <v>7.8953640789392859E-3</v>
      </c>
      <c r="U97">
        <f t="shared" si="10"/>
        <v>7.8953640789394645E-3</v>
      </c>
    </row>
    <row r="98" spans="2:21" x14ac:dyDescent="0.3">
      <c r="B98">
        <v>304</v>
      </c>
      <c r="C98">
        <f t="shared" si="7"/>
        <v>1.5269735160758821E-2</v>
      </c>
      <c r="R98">
        <v>295</v>
      </c>
      <c r="S98">
        <f t="shared" si="8"/>
        <v>1.1785797852232181E-2</v>
      </c>
      <c r="T98">
        <f t="shared" si="9"/>
        <v>7.8571985681547222E-3</v>
      </c>
      <c r="U98">
        <f t="shared" si="10"/>
        <v>7.8571985681548991E-3</v>
      </c>
    </row>
    <row r="99" spans="2:21" x14ac:dyDescent="0.3">
      <c r="B99">
        <v>304.5</v>
      </c>
      <c r="C99">
        <f t="shared" si="7"/>
        <v>1.5092207423198205E-2</v>
      </c>
      <c r="R99">
        <v>295.5</v>
      </c>
      <c r="S99">
        <f t="shared" si="8"/>
        <v>1.1729018651157427E-2</v>
      </c>
      <c r="T99">
        <f t="shared" si="9"/>
        <v>7.819345767438219E-3</v>
      </c>
      <c r="U99">
        <f t="shared" si="10"/>
        <v>7.8193457674383959E-3</v>
      </c>
    </row>
    <row r="100" spans="2:21" x14ac:dyDescent="0.3">
      <c r="B100">
        <v>305</v>
      </c>
      <c r="C100">
        <f t="shared" si="7"/>
        <v>1.4917315588808905E-2</v>
      </c>
      <c r="R100">
        <v>296</v>
      </c>
      <c r="S100">
        <f t="shared" si="8"/>
        <v>1.1672703427765371E-2</v>
      </c>
      <c r="T100">
        <f t="shared" si="9"/>
        <v>7.7818022851768491E-3</v>
      </c>
      <c r="U100">
        <f t="shared" si="10"/>
        <v>7.7818022851770252E-3</v>
      </c>
    </row>
    <row r="101" spans="2:21" x14ac:dyDescent="0.3">
      <c r="B101">
        <v>305.5</v>
      </c>
      <c r="C101">
        <f t="shared" si="7"/>
        <v>1.4745013002444039E-2</v>
      </c>
      <c r="R101">
        <v>296.5</v>
      </c>
      <c r="S101">
        <f t="shared" si="8"/>
        <v>1.1616847162334534E-2</v>
      </c>
      <c r="T101">
        <f t="shared" si="9"/>
        <v>7.7445647748896253E-3</v>
      </c>
      <c r="U101">
        <f t="shared" si="10"/>
        <v>7.7445647748897997E-3</v>
      </c>
    </row>
    <row r="102" spans="2:21" x14ac:dyDescent="0.3">
      <c r="B102">
        <v>306</v>
      </c>
      <c r="C102">
        <f t="shared" si="7"/>
        <v>1.4575253958804095E-2</v>
      </c>
      <c r="R102">
        <v>297</v>
      </c>
      <c r="S102">
        <f t="shared" si="8"/>
        <v>1.1561444901781846E-2</v>
      </c>
      <c r="T102">
        <f t="shared" si="9"/>
        <v>7.7076299345211659E-3</v>
      </c>
      <c r="U102">
        <f t="shared" si="10"/>
        <v>7.7076299345213402E-3</v>
      </c>
    </row>
    <row r="103" spans="2:21" x14ac:dyDescent="0.3">
      <c r="B103">
        <v>306.5</v>
      </c>
      <c r="C103">
        <f t="shared" si="7"/>
        <v>1.4407993680696035E-2</v>
      </c>
      <c r="R103">
        <v>297.5</v>
      </c>
      <c r="S103">
        <f t="shared" si="8"/>
        <v>1.1506491758622056E-2</v>
      </c>
      <c r="T103">
        <f t="shared" si="9"/>
        <v>7.6709945057479726E-3</v>
      </c>
      <c r="U103">
        <f t="shared" si="10"/>
        <v>7.670994505748146E-3</v>
      </c>
    </row>
    <row r="104" spans="2:21" x14ac:dyDescent="0.3">
      <c r="B104">
        <v>307</v>
      </c>
      <c r="C104">
        <f t="shared" si="7"/>
        <v>1.4243188297842876E-2</v>
      </c>
      <c r="R104">
        <v>298</v>
      </c>
      <c r="S104">
        <f t="shared" si="8"/>
        <v>1.1451982909945781E-2</v>
      </c>
      <c r="T104">
        <f t="shared" si="9"/>
        <v>7.6346552732971234E-3</v>
      </c>
      <c r="U104">
        <f t="shared" si="10"/>
        <v>7.6346552732972951E-3</v>
      </c>
    </row>
    <row r="105" spans="2:21" x14ac:dyDescent="0.3">
      <c r="B105">
        <v>307.5</v>
      </c>
      <c r="C105">
        <f t="shared" si="7"/>
        <v>1.4080794826228657E-2</v>
      </c>
      <c r="R105">
        <v>298.5</v>
      </c>
      <c r="S105">
        <f t="shared" si="8"/>
        <v>1.1397913596415796E-2</v>
      </c>
      <c r="T105">
        <f t="shared" si="9"/>
        <v>7.5986090642771341E-3</v>
      </c>
      <c r="U105">
        <f t="shared" si="10"/>
        <v>7.5986090642773049E-3</v>
      </c>
    </row>
    <row r="106" spans="2:21" x14ac:dyDescent="0.3">
      <c r="B106">
        <v>308</v>
      </c>
      <c r="C106">
        <f t="shared" si="7"/>
        <v>1.3920771147963921E-2</v>
      </c>
      <c r="R106">
        <v>299</v>
      </c>
      <c r="S106">
        <f t="shared" si="8"/>
        <v>1.1344279121281126E-2</v>
      </c>
      <c r="T106">
        <f t="shared" si="9"/>
        <v>7.5628527475206878E-3</v>
      </c>
      <c r="U106">
        <f t="shared" si="10"/>
        <v>7.5628527475208578E-3</v>
      </c>
    </row>
    <row r="107" spans="2:21" x14ac:dyDescent="0.3">
      <c r="B107">
        <v>308.5</v>
      </c>
      <c r="C107">
        <f t="shared" si="7"/>
        <v>1.3763075991657299E-2</v>
      </c>
      <c r="R107">
        <v>299.5</v>
      </c>
      <c r="S107">
        <f t="shared" si="8"/>
        <v>1.1291074849408696E-2</v>
      </c>
      <c r="T107">
        <f t="shared" si="9"/>
        <v>7.5273832329390677E-3</v>
      </c>
      <c r="U107">
        <f t="shared" si="10"/>
        <v>7.5273832329392377E-3</v>
      </c>
    </row>
    <row r="108" spans="2:21" x14ac:dyDescent="0.3">
      <c r="B108">
        <v>309</v>
      </c>
      <c r="C108">
        <f t="shared" si="7"/>
        <v>1.3607668913279547E-2</v>
      </c>
      <c r="R108">
        <v>300</v>
      </c>
      <c r="S108">
        <f t="shared" si="8"/>
        <v>1.1238296206332097E-2</v>
      </c>
      <c r="T108">
        <f t="shared" si="9"/>
        <v>7.4921974708880013E-3</v>
      </c>
      <c r="U108">
        <f t="shared" si="10"/>
        <v>7.4921974708881704E-3</v>
      </c>
    </row>
    <row r="109" spans="2:21" x14ac:dyDescent="0.3">
      <c r="B109">
        <v>309.5</v>
      </c>
      <c r="C109">
        <f t="shared" si="7"/>
        <v>1.3454510277506101E-2</v>
      </c>
      <c r="R109">
        <v>300.5</v>
      </c>
      <c r="S109">
        <f t="shared" si="8"/>
        <v>1.1185938677317184E-2</v>
      </c>
      <c r="T109">
        <f t="shared" ref="T109:T172" si="11">$V$22*EXP(-$S$17/$S$16*(1/R109-1/$U$22))</f>
        <v>7.4572924515447269E-3</v>
      </c>
      <c r="U109">
        <f t="shared" ref="U109:U172" si="12">$Y$22*EXP(-$S$17/$S$16*(1/R109-1/$X$22))</f>
        <v>7.4572924515448951E-3</v>
      </c>
    </row>
    <row r="110" spans="2:21" x14ac:dyDescent="0.3">
      <c r="B110">
        <v>310</v>
      </c>
      <c r="C110">
        <f t="shared" si="7"/>
        <v>1.3303561239525554E-2</v>
      </c>
      <c r="R110">
        <v>301</v>
      </c>
      <c r="S110">
        <f t="shared" si="8"/>
        <v>1.1133997806444159E-2</v>
      </c>
      <c r="T110">
        <f t="shared" si="11"/>
        <v>7.4226652042960438E-3</v>
      </c>
      <c r="U110">
        <f t="shared" si="12"/>
        <v>7.4226652042962112E-3</v>
      </c>
    </row>
    <row r="111" spans="2:21" x14ac:dyDescent="0.3">
      <c r="B111">
        <v>310.5</v>
      </c>
      <c r="C111">
        <f t="shared" si="7"/>
        <v>1.3154783727300955E-2</v>
      </c>
      <c r="R111">
        <v>301.5</v>
      </c>
      <c r="S111">
        <f t="shared" si="8"/>
        <v>1.1082469195705776E-2</v>
      </c>
      <c r="T111">
        <f t="shared" si="11"/>
        <v>7.3883127971371221E-3</v>
      </c>
      <c r="U111">
        <f t="shared" si="12"/>
        <v>7.3883127971372886E-3</v>
      </c>
    </row>
    <row r="112" spans="2:21" x14ac:dyDescent="0.3">
      <c r="B112">
        <v>311</v>
      </c>
      <c r="C112">
        <f t="shared" si="7"/>
        <v>1.300814042427176E-2</v>
      </c>
      <c r="R112">
        <v>302</v>
      </c>
      <c r="S112">
        <f t="shared" si="8"/>
        <v>1.1031348504121409E-2</v>
      </c>
      <c r="T112">
        <f t="shared" si="11"/>
        <v>7.354232336080878E-3</v>
      </c>
      <c r="U112">
        <f t="shared" si="12"/>
        <v>7.3542323360810437E-3</v>
      </c>
    </row>
    <row r="113" spans="2:21" x14ac:dyDescent="0.3">
      <c r="B113">
        <v>311.5</v>
      </c>
      <c r="C113">
        <f t="shared" si="7"/>
        <v>1.2863594752484463E-2</v>
      </c>
      <c r="R113">
        <v>302.5</v>
      </c>
      <c r="S113">
        <f t="shared" si="8"/>
        <v>1.0980631446866632E-2</v>
      </c>
      <c r="T113">
        <f t="shared" si="11"/>
        <v>7.3204209645776931E-3</v>
      </c>
      <c r="U113">
        <f t="shared" si="12"/>
        <v>7.3204209645778579E-3</v>
      </c>
    </row>
    <row r="114" spans="2:21" x14ac:dyDescent="0.3">
      <c r="B114">
        <v>312</v>
      </c>
      <c r="C114">
        <f t="shared" si="7"/>
        <v>1.2721110856140251E-2</v>
      </c>
      <c r="R114">
        <v>303</v>
      </c>
      <c r="S114">
        <f t="shared" si="8"/>
        <v>1.0930313794418004E-2</v>
      </c>
      <c r="T114">
        <f t="shared" si="11"/>
        <v>7.2868758629452751E-3</v>
      </c>
      <c r="U114">
        <f t="shared" si="12"/>
        <v>7.286875862945439E-3</v>
      </c>
    </row>
    <row r="115" spans="2:21" x14ac:dyDescent="0.3">
      <c r="B115">
        <v>312.5</v>
      </c>
      <c r="C115">
        <f t="shared" si="7"/>
        <v>1.2580653585548465E-2</v>
      </c>
      <c r="R115">
        <v>303.5</v>
      </c>
      <c r="S115">
        <f t="shared" si="8"/>
        <v>1.0880391371712783E-2</v>
      </c>
      <c r="T115">
        <f t="shared" si="11"/>
        <v>7.2535942478084616E-3</v>
      </c>
      <c r="U115">
        <f t="shared" si="12"/>
        <v>7.2535942478086255E-3</v>
      </c>
    </row>
    <row r="116" spans="2:21" x14ac:dyDescent="0.3">
      <c r="B116">
        <v>313</v>
      </c>
      <c r="C116">
        <f t="shared" si="7"/>
        <v>1.2442188481474764E-2</v>
      </c>
      <c r="R116">
        <v>304</v>
      </c>
      <c r="S116">
        <f t="shared" si="8"/>
        <v>1.083086005732326E-2</v>
      </c>
      <c r="T116">
        <f t="shared" si="11"/>
        <v>7.2205733715487797E-3</v>
      </c>
      <c r="U116">
        <f t="shared" si="12"/>
        <v>7.2205733715489419E-3</v>
      </c>
    </row>
    <row r="117" spans="2:21" x14ac:dyDescent="0.3">
      <c r="B117">
        <v>313.5</v>
      </c>
      <c r="C117">
        <f t="shared" si="7"/>
        <v>1.230568175987368E-2</v>
      </c>
      <c r="R117">
        <v>304.5</v>
      </c>
      <c r="S117">
        <f t="shared" si="8"/>
        <v>1.0781715782645435E-2</v>
      </c>
      <c r="T117">
        <f t="shared" si="11"/>
        <v>7.1878105217635631E-3</v>
      </c>
      <c r="U117">
        <f t="shared" si="12"/>
        <v>7.1878105217637253E-3</v>
      </c>
    </row>
    <row r="118" spans="2:21" x14ac:dyDescent="0.3">
      <c r="B118">
        <v>314</v>
      </c>
      <c r="C118">
        <f t="shared" si="7"/>
        <v>1.2171100296994813E-2</v>
      </c>
      <c r="R118">
        <v>305</v>
      </c>
      <c r="S118">
        <f t="shared" si="8"/>
        <v>1.0732954531101735E-2</v>
      </c>
      <c r="T118">
        <f t="shared" si="11"/>
        <v>7.1553030207344307E-3</v>
      </c>
      <c r="U118">
        <f t="shared" si="12"/>
        <v>7.155303020734592E-3</v>
      </c>
    </row>
    <row r="119" spans="2:21" x14ac:dyDescent="0.3">
      <c r="B119">
        <v>314.5</v>
      </c>
      <c r="C119">
        <f t="shared" si="7"/>
        <v>1.203841161485306E-2</v>
      </c>
      <c r="R119">
        <v>305.5</v>
      </c>
      <c r="S119">
        <f t="shared" si="8"/>
        <v>1.0684572337357548E-2</v>
      </c>
      <c r="T119">
        <f t="shared" si="11"/>
        <v>7.1230482249049721E-3</v>
      </c>
      <c r="U119">
        <f t="shared" si="12"/>
        <v>7.1230482249051326E-3</v>
      </c>
    </row>
    <row r="120" spans="2:21" x14ac:dyDescent="0.3">
      <c r="B120">
        <v>315</v>
      </c>
      <c r="C120">
        <f t="shared" si="7"/>
        <v>1.1907583867052899E-2</v>
      </c>
      <c r="R120">
        <v>306</v>
      </c>
      <c r="S120">
        <f t="shared" si="8"/>
        <v>1.0636565286551233E-2</v>
      </c>
      <c r="T120">
        <f t="shared" si="11"/>
        <v>7.0910435243674288E-3</v>
      </c>
      <c r="U120">
        <f t="shared" si="12"/>
        <v>7.0910435243675884E-3</v>
      </c>
    </row>
    <row r="121" spans="2:21" x14ac:dyDescent="0.3">
      <c r="B121">
        <v>315.5</v>
      </c>
      <c r="C121">
        <f t="shared" si="7"/>
        <v>1.1778585824957404E-2</v>
      </c>
      <c r="R121">
        <v>306.5</v>
      </c>
      <c r="S121">
        <f t="shared" si="8"/>
        <v>1.0588929513537432E-2</v>
      </c>
      <c r="T121">
        <f t="shared" si="11"/>
        <v>7.0592863423582291E-3</v>
      </c>
      <c r="U121">
        <f t="shared" si="12"/>
        <v>7.0592863423583887E-3</v>
      </c>
    </row>
    <row r="122" spans="2:21" x14ac:dyDescent="0.3">
      <c r="B122">
        <v>316</v>
      </c>
      <c r="C122">
        <f t="shared" si="7"/>
        <v>1.1651386864192686E-2</v>
      </c>
      <c r="R122">
        <v>307</v>
      </c>
      <c r="S122">
        <f t="shared" si="8"/>
        <v>1.0541661202143345E-2</v>
      </c>
      <c r="T122">
        <f t="shared" si="11"/>
        <v>7.0277741347621707E-3</v>
      </c>
      <c r="U122">
        <f t="shared" si="12"/>
        <v>7.0277741347623286E-3</v>
      </c>
    </row>
    <row r="123" spans="2:21" x14ac:dyDescent="0.3">
      <c r="B123">
        <v>316.5</v>
      </c>
      <c r="C123">
        <f t="shared" si="7"/>
        <v>1.1525956951479087E-2</v>
      </c>
      <c r="R123">
        <v>307.5</v>
      </c>
      <c r="S123">
        <f t="shared" si="8"/>
        <v>1.0494756584437753E-2</v>
      </c>
      <c r="T123">
        <f t="shared" si="11"/>
        <v>6.9965043896251097E-3</v>
      </c>
      <c r="U123">
        <f t="shared" si="12"/>
        <v>6.9965043896252676E-3</v>
      </c>
    </row>
    <row r="124" spans="2:21" x14ac:dyDescent="0.3">
      <c r="B124">
        <v>317</v>
      </c>
      <c r="C124">
        <f t="shared" si="7"/>
        <v>1.1402266631780201E-2</v>
      </c>
      <c r="R124">
        <v>308</v>
      </c>
      <c r="S124">
        <f t="shared" si="8"/>
        <v>1.0448211940012582E-2</v>
      </c>
      <c r="T124">
        <f t="shared" si="11"/>
        <v>6.9654746266749959E-3</v>
      </c>
      <c r="U124">
        <f t="shared" si="12"/>
        <v>6.9654746266751529E-3</v>
      </c>
    </row>
    <row r="125" spans="2:21" x14ac:dyDescent="0.3">
      <c r="B125">
        <v>317.5</v>
      </c>
      <c r="C125">
        <f t="shared" si="7"/>
        <v>1.1280287015761541E-2</v>
      </c>
      <c r="R125">
        <v>308.5</v>
      </c>
      <c r="S125">
        <f t="shared" si="8"/>
        <v>1.0402023595276666E-2</v>
      </c>
      <c r="T125">
        <f t="shared" si="11"/>
        <v>6.9346823968510522E-3</v>
      </c>
      <c r="U125">
        <f t="shared" si="12"/>
        <v>6.9346823968512083E-3</v>
      </c>
    </row>
    <row r="126" spans="2:21" x14ac:dyDescent="0.3">
      <c r="B126">
        <v>318</v>
      </c>
      <c r="C126">
        <f t="shared" si="7"/>
        <v>1.1159989767550556E-2</v>
      </c>
      <c r="R126">
        <v>309</v>
      </c>
      <c r="S126">
        <f t="shared" si="8"/>
        <v>1.0356187922761613E-2</v>
      </c>
      <c r="T126">
        <f t="shared" si="11"/>
        <v>6.9041252818410172E-3</v>
      </c>
      <c r="U126">
        <f t="shared" si="12"/>
        <v>6.9041252818411725E-3</v>
      </c>
    </row>
    <row r="127" spans="2:21" x14ac:dyDescent="0.3">
      <c r="B127">
        <v>318.5</v>
      </c>
      <c r="C127">
        <f t="shared" si="7"/>
        <v>1.1041347092790149E-2</v>
      </c>
      <c r="R127">
        <v>309.5</v>
      </c>
      <c r="S127">
        <f t="shared" si="8"/>
        <v>1.031070134043938E-2</v>
      </c>
      <c r="T127">
        <f t="shared" si="11"/>
        <v>6.8738008936261958E-3</v>
      </c>
      <c r="U127">
        <f t="shared" si="12"/>
        <v>6.8738008936263502E-3</v>
      </c>
    </row>
    <row r="128" spans="2:21" x14ac:dyDescent="0.3">
      <c r="B128">
        <v>319</v>
      </c>
      <c r="C128">
        <f t="shared" si="7"/>
        <v>1.092433172697793E-2</v>
      </c>
      <c r="R128">
        <v>310</v>
      </c>
      <c r="S128">
        <f t="shared" si="8"/>
        <v>1.02655603110515E-2</v>
      </c>
      <c r="T128">
        <f t="shared" si="11"/>
        <v>6.8437068740342761E-3</v>
      </c>
      <c r="U128">
        <f t="shared" si="12"/>
        <v>6.8437068740344305E-3</v>
      </c>
    </row>
    <row r="129" spans="2:21" x14ac:dyDescent="0.3">
      <c r="B129">
        <v>319.5</v>
      </c>
      <c r="C129">
        <f t="shared" si="7"/>
        <v>1.080891692408382E-2</v>
      </c>
      <c r="R129">
        <v>310.5</v>
      </c>
      <c r="S129">
        <f t="shared" si="8"/>
        <v>1.022076134144962E-2</v>
      </c>
      <c r="T129">
        <f t="shared" si="11"/>
        <v>6.8138408942996906E-3</v>
      </c>
      <c r="U129">
        <f t="shared" si="12"/>
        <v>6.8138408942998441E-3</v>
      </c>
    </row>
    <row r="130" spans="2:21" x14ac:dyDescent="0.3">
      <c r="B130">
        <v>320</v>
      </c>
      <c r="C130">
        <f t="shared" si="7"/>
        <v>1.0695076445438562E-2</v>
      </c>
      <c r="R130">
        <v>311</v>
      </c>
      <c r="S130">
        <f t="shared" si="8"/>
        <v>1.0176300981947163E-2</v>
      </c>
      <c r="T130">
        <f t="shared" si="11"/>
        <v>6.7842006546313862E-3</v>
      </c>
      <c r="U130">
        <f t="shared" si="12"/>
        <v>6.7842006546315389E-3</v>
      </c>
    </row>
    <row r="131" spans="2:21" x14ac:dyDescent="0.3">
      <c r="B131">
        <v>320.5</v>
      </c>
      <c r="C131">
        <f t="shared" si="7"/>
        <v>1.0582784548886278E-2</v>
      </c>
      <c r="R131">
        <v>311.5</v>
      </c>
      <c r="S131">
        <f t="shared" si="8"/>
        <v>1.0132175825681943E-2</v>
      </c>
      <c r="T131">
        <f t="shared" si="11"/>
        <v>6.7547838837879052E-3</v>
      </c>
      <c r="U131">
        <f t="shared" si="12"/>
        <v>6.7547838837880569E-3</v>
      </c>
    </row>
    <row r="132" spans="2:21" x14ac:dyDescent="0.3">
      <c r="B132">
        <v>321</v>
      </c>
      <c r="C132">
        <f t="shared" si="7"/>
        <v>1.0472015978194082E-2</v>
      </c>
      <c r="R132">
        <v>312</v>
      </c>
      <c r="S132">
        <f t="shared" si="8"/>
        <v>1.0088382507989475E-2</v>
      </c>
      <c r="T132">
        <f t="shared" si="11"/>
        <v>6.7255883386595928E-3</v>
      </c>
      <c r="U132">
        <f t="shared" si="12"/>
        <v>6.7255883386597446E-3</v>
      </c>
    </row>
    <row r="133" spans="2:21" x14ac:dyDescent="0.3">
      <c r="B133">
        <v>321.5</v>
      </c>
      <c r="C133">
        <f t="shared" si="7"/>
        <v>1.0362745952712102E-2</v>
      </c>
      <c r="R133">
        <v>312.5</v>
      </c>
      <c r="S133">
        <f t="shared" si="8"/>
        <v>1.0044917705786811E-2</v>
      </c>
      <c r="T133">
        <f t="shared" si="11"/>
        <v>6.6966118038578179E-3</v>
      </c>
      <c r="U133">
        <f t="shared" si="12"/>
        <v>6.6966118038579688E-3</v>
      </c>
    </row>
    <row r="134" spans="2:21" x14ac:dyDescent="0.3">
      <c r="B134">
        <v>322</v>
      </c>
      <c r="C134">
        <f t="shared" si="7"/>
        <v>1.0254950157277417E-2</v>
      </c>
      <c r="R134">
        <v>313</v>
      </c>
      <c r="S134">
        <f t="shared" si="8"/>
        <v>1.000177813696668E-2</v>
      </c>
      <c r="T134">
        <f t="shared" si="11"/>
        <v>6.6678520913110648E-3</v>
      </c>
      <c r="U134">
        <f t="shared" si="12"/>
        <v>6.6678520913112148E-3</v>
      </c>
    </row>
    <row r="135" spans="2:21" x14ac:dyDescent="0.3">
      <c r="B135">
        <v>322.5</v>
      </c>
      <c r="C135">
        <f t="shared" si="7"/>
        <v>1.014860473235568E-2</v>
      </c>
      <c r="R135">
        <v>313.5</v>
      </c>
      <c r="S135">
        <f t="shared" si="8"/>
        <v>9.9589605598017755E-3</v>
      </c>
      <c r="T135">
        <f t="shared" si="11"/>
        <v>6.6393070398677945E-3</v>
      </c>
      <c r="U135">
        <f t="shared" si="12"/>
        <v>6.6393070398679437E-3</v>
      </c>
    </row>
    <row r="136" spans="2:21" x14ac:dyDescent="0.3">
      <c r="B136">
        <v>323</v>
      </c>
      <c r="C136">
        <f t="shared" si="7"/>
        <v>1.0043686264414162E-2</v>
      </c>
      <c r="R136">
        <v>314</v>
      </c>
      <c r="S136">
        <f t="shared" si="8"/>
        <v>9.916461772358923E-3</v>
      </c>
      <c r="T136">
        <f t="shared" si="11"/>
        <v>6.6109745149058935E-3</v>
      </c>
      <c r="U136">
        <f t="shared" si="12"/>
        <v>6.6109745149060426E-3</v>
      </c>
    </row>
    <row r="137" spans="2:21" x14ac:dyDescent="0.3">
      <c r="B137">
        <v>323.5</v>
      </c>
      <c r="C137">
        <f t="shared" si="7"/>
        <v>9.9401717765204272E-3</v>
      </c>
      <c r="R137">
        <v>314.5</v>
      </c>
      <c r="S137">
        <f t="shared" si="8"/>
        <v>9.8742786119230524E-3</v>
      </c>
      <c r="T137">
        <f t="shared" si="11"/>
        <v>6.5828524079486464E-3</v>
      </c>
      <c r="U137">
        <f t="shared" si="12"/>
        <v>6.5828524079487947E-3</v>
      </c>
    </row>
    <row r="138" spans="2:21" x14ac:dyDescent="0.3">
      <c r="B138">
        <v>324</v>
      </c>
      <c r="C138">
        <f t="shared" si="7"/>
        <v>9.8380387191607539E-3</v>
      </c>
      <c r="R138">
        <v>315</v>
      </c>
      <c r="S138">
        <f t="shared" si="8"/>
        <v>9.8324079544306921E-3</v>
      </c>
      <c r="T138">
        <f t="shared" si="11"/>
        <v>6.5549386362870731E-3</v>
      </c>
      <c r="U138">
        <f t="shared" si="12"/>
        <v>6.5549386362872206E-3</v>
      </c>
    </row>
    <row r="139" spans="2:21" x14ac:dyDescent="0.3">
      <c r="B139">
        <v>324.5</v>
      </c>
      <c r="C139">
        <f t="shared" si="7"/>
        <v>9.7372649612726576E-3</v>
      </c>
      <c r="R139">
        <v>315.5</v>
      </c>
      <c r="S139">
        <f t="shared" si="8"/>
        <v>9.7908467139128669E-3</v>
      </c>
      <c r="T139">
        <f t="shared" si="11"/>
        <v>6.5272311426085236E-3</v>
      </c>
      <c r="U139">
        <f t="shared" si="12"/>
        <v>6.5272311426086711E-3</v>
      </c>
    </row>
    <row r="140" spans="2:21" x14ac:dyDescent="0.3">
      <c r="B140">
        <v>325</v>
      </c>
      <c r="C140">
        <f t="shared" si="7"/>
        <v>9.637828781486087E-3</v>
      </c>
      <c r="R140">
        <v>316</v>
      </c>
      <c r="S140">
        <f t="shared" si="8"/>
        <v>9.7495918419471944E-3</v>
      </c>
      <c r="T140">
        <f t="shared" si="11"/>
        <v>6.4997278946314083E-3</v>
      </c>
      <c r="U140">
        <f t="shared" si="12"/>
        <v>6.4997278946315549E-3</v>
      </c>
    </row>
    <row r="141" spans="2:21" x14ac:dyDescent="0.3">
      <c r="B141">
        <v>335.5</v>
      </c>
      <c r="C141">
        <f t="shared" si="7"/>
        <v>7.8241126644262044E-3</v>
      </c>
      <c r="R141">
        <v>316.5</v>
      </c>
      <c r="S141">
        <f t="shared" si="8"/>
        <v>9.7086403271190256E-3</v>
      </c>
      <c r="T141">
        <f t="shared" si="11"/>
        <v>6.472426884745963E-3</v>
      </c>
      <c r="U141">
        <f t="shared" si="12"/>
        <v>6.4724268847461096E-3</v>
      </c>
    </row>
    <row r="142" spans="2:21" x14ac:dyDescent="0.3">
      <c r="B142">
        <v>336</v>
      </c>
      <c r="C142">
        <f t="shared" si="7"/>
        <v>7.7493383884428913E-3</v>
      </c>
      <c r="R142">
        <v>317</v>
      </c>
      <c r="S142">
        <f t="shared" si="8"/>
        <v>9.6679891944914578E-3</v>
      </c>
      <c r="T142">
        <f t="shared" si="11"/>
        <v>6.4453261296609186E-3</v>
      </c>
      <c r="U142">
        <f t="shared" si="12"/>
        <v>6.4453261296610635E-3</v>
      </c>
    </row>
    <row r="143" spans="2:21" x14ac:dyDescent="0.3">
      <c r="B143">
        <v>336.5</v>
      </c>
      <c r="C143">
        <f t="shared" si="7"/>
        <v>7.6754977591060201E-3</v>
      </c>
      <c r="R143">
        <v>317.5</v>
      </c>
      <c r="S143">
        <f t="shared" si="8"/>
        <v>9.6276355050840517E-3</v>
      </c>
      <c r="T143">
        <f t="shared" si="11"/>
        <v>6.4184236700559807E-3</v>
      </c>
      <c r="U143">
        <f t="shared" si="12"/>
        <v>6.4184236700561255E-3</v>
      </c>
    </row>
    <row r="144" spans="2:21" x14ac:dyDescent="0.3">
      <c r="B144">
        <v>337</v>
      </c>
      <c r="C144">
        <f t="shared" si="7"/>
        <v>7.6025767199139954E-3</v>
      </c>
      <c r="R144">
        <v>318</v>
      </c>
      <c r="S144">
        <f t="shared" si="8"/>
        <v>9.5875763553600855E-3</v>
      </c>
      <c r="T144">
        <f t="shared" si="11"/>
        <v>6.3917175702400035E-3</v>
      </c>
      <c r="U144">
        <f t="shared" si="12"/>
        <v>6.3917175702401475E-3</v>
      </c>
    </row>
    <row r="145" spans="2:21" x14ac:dyDescent="0.3">
      <c r="B145">
        <v>337.5</v>
      </c>
      <c r="C145">
        <f t="shared" si="7"/>
        <v>7.5305614596130766E-3</v>
      </c>
      <c r="R145">
        <v>318.5</v>
      </c>
      <c r="S145">
        <f t="shared" si="8"/>
        <v>9.5478088767222101E-3</v>
      </c>
      <c r="T145">
        <f t="shared" si="11"/>
        <v>6.3652059178147535E-3</v>
      </c>
      <c r="U145">
        <f t="shared" si="12"/>
        <v>6.3652059178148975E-3</v>
      </c>
    </row>
    <row r="146" spans="2:21" x14ac:dyDescent="0.3">
      <c r="B146">
        <v>338</v>
      </c>
      <c r="C146">
        <f t="shared" si="7"/>
        <v>7.4594384073604914E-3</v>
      </c>
      <c r="R146">
        <v>319</v>
      </c>
      <c r="S146">
        <f t="shared" si="8"/>
        <v>9.5083302350163334E-3</v>
      </c>
      <c r="T146">
        <f t="shared" si="11"/>
        <v>6.3388868233441691E-3</v>
      </c>
      <c r="U146">
        <f t="shared" si="12"/>
        <v>6.3388868233443122E-3</v>
      </c>
    </row>
    <row r="147" spans="2:21" x14ac:dyDescent="0.3">
      <c r="B147">
        <v>338.5</v>
      </c>
      <c r="C147">
        <f t="shared" si="7"/>
        <v>7.3891942279934548E-3</v>
      </c>
      <c r="R147">
        <v>319.5</v>
      </c>
      <c r="S147">
        <f t="shared" si="8"/>
        <v>9.4691376300435944E-3</v>
      </c>
      <c r="T147">
        <f t="shared" si="11"/>
        <v>6.3127584200290106E-3</v>
      </c>
      <c r="U147">
        <f t="shared" si="12"/>
        <v>6.3127584200291529E-3</v>
      </c>
    </row>
    <row r="148" spans="2:21" x14ac:dyDescent="0.3">
      <c r="B148">
        <v>339</v>
      </c>
      <c r="C148">
        <f t="shared" si="7"/>
        <v>7.3198158174016701E-3</v>
      </c>
      <c r="R148">
        <v>320</v>
      </c>
      <c r="S148">
        <f t="shared" si="8"/>
        <v>9.4302282950802421E-3</v>
      </c>
      <c r="T148">
        <f t="shared" si="11"/>
        <v>6.2868188633867757E-3</v>
      </c>
      <c r="U148">
        <f t="shared" si="12"/>
        <v>6.286818863386918E-3</v>
      </c>
    </row>
    <row r="149" spans="2:21" x14ac:dyDescent="0.3">
      <c r="B149">
        <v>339.5</v>
      </c>
      <c r="C149">
        <f t="shared" si="7"/>
        <v>7.2512902980008372E-3</v>
      </c>
      <c r="R149">
        <v>320.5</v>
      </c>
      <c r="S149">
        <f t="shared" si="8"/>
        <v>9.3915994964053374E-3</v>
      </c>
      <c r="T149">
        <f t="shared" si="11"/>
        <v>6.2610663309368396E-3</v>
      </c>
      <c r="U149">
        <f t="shared" si="12"/>
        <v>6.261066330936981E-3</v>
      </c>
    </row>
    <row r="150" spans="2:21" x14ac:dyDescent="0.3">
      <c r="B150">
        <v>340</v>
      </c>
      <c r="C150">
        <f t="shared" si="7"/>
        <v>7.1836050143046079E-3</v>
      </c>
      <c r="R150">
        <v>321</v>
      </c>
      <c r="S150">
        <f t="shared" si="8"/>
        <v>9.3532485328360945E-3</v>
      </c>
      <c r="T150">
        <f t="shared" si="11"/>
        <v>6.235499021890677E-3</v>
      </c>
      <c r="U150">
        <f t="shared" si="12"/>
        <v>6.2354990218908175E-3</v>
      </c>
    </row>
    <row r="151" spans="2:21" x14ac:dyDescent="0.3">
      <c r="B151">
        <v>340.5</v>
      </c>
      <c r="C151">
        <f t="shared" si="7"/>
        <v>7.116747528592815E-3</v>
      </c>
      <c r="R151">
        <v>321.5</v>
      </c>
      <c r="S151">
        <f t="shared" si="8"/>
        <v>9.3151727352707141E-3</v>
      </c>
      <c r="T151">
        <f t="shared" si="11"/>
        <v>6.2101151568470904E-3</v>
      </c>
      <c r="U151">
        <f t="shared" si="12"/>
        <v>6.2101151568472301E-3</v>
      </c>
    </row>
    <row r="152" spans="2:21" x14ac:dyDescent="0.3">
      <c r="B152">
        <v>341</v>
      </c>
      <c r="C152">
        <f t="shared" si="7"/>
        <v>7.050705616673569E-3</v>
      </c>
      <c r="R152">
        <v>322</v>
      </c>
      <c r="S152">
        <f t="shared" si="8"/>
        <v>9.2773694662386021E-3</v>
      </c>
      <c r="T152">
        <f t="shared" si="11"/>
        <v>6.1849129774923491E-3</v>
      </c>
      <c r="U152">
        <f t="shared" si="12"/>
        <v>6.1849129774924887E-3</v>
      </c>
    </row>
    <row r="153" spans="2:21" x14ac:dyDescent="0.3">
      <c r="B153">
        <v>341.5</v>
      </c>
      <c r="C153">
        <f t="shared" si="7"/>
        <v>6.9854672637370101E-3</v>
      </c>
      <c r="R153">
        <v>322.5</v>
      </c>
      <c r="S153">
        <f t="shared" si="8"/>
        <v>9.2398361194578286E-3</v>
      </c>
      <c r="T153">
        <f t="shared" si="11"/>
        <v>6.1598907463051673E-3</v>
      </c>
      <c r="U153">
        <f t="shared" si="12"/>
        <v>6.1598907463053061E-3</v>
      </c>
    </row>
    <row r="154" spans="2:21" x14ac:dyDescent="0.3">
      <c r="B154">
        <v>342</v>
      </c>
      <c r="C154">
        <f t="shared" si="7"/>
        <v>6.9210206602985658E-3</v>
      </c>
      <c r="R154">
        <v>323</v>
      </c>
      <c r="S154">
        <f t="shared" si="8"/>
        <v>9.2025701193996709E-3</v>
      </c>
      <c r="T154">
        <f t="shared" si="11"/>
        <v>6.1350467462663967E-3</v>
      </c>
      <c r="U154">
        <f t="shared" si="12"/>
        <v>6.1350467462665346E-3</v>
      </c>
    </row>
    <row r="155" spans="2:21" x14ac:dyDescent="0.3">
      <c r="B155">
        <v>342.5</v>
      </c>
      <c r="C155">
        <f t="shared" si="7"/>
        <v>6.8573541982295989E-3</v>
      </c>
      <c r="R155">
        <v>323.5</v>
      </c>
      <c r="S155">
        <f t="shared" si="8"/>
        <v>9.1655689208601631E-3</v>
      </c>
      <c r="T155">
        <f t="shared" si="11"/>
        <v>6.11037928057339E-3</v>
      </c>
      <c r="U155">
        <f t="shared" si="12"/>
        <v>6.1103792805735279E-3</v>
      </c>
    </row>
    <row r="156" spans="2:21" x14ac:dyDescent="0.3">
      <c r="B156">
        <v>343</v>
      </c>
      <c r="C156">
        <f t="shared" ref="C156:C170" si="13">$C$5*EXP(-$F$4/$F$3*(1/B156-1/$B$5))</f>
        <v>6.7944564668733012E-3</v>
      </c>
      <c r="R156">
        <v>324</v>
      </c>
      <c r="S156">
        <f t="shared" si="8"/>
        <v>9.1288300085384851E-3</v>
      </c>
      <c r="T156">
        <f t="shared" si="11"/>
        <v>6.0858866723589389E-3</v>
      </c>
      <c r="U156">
        <f t="shared" si="12"/>
        <v>6.085886672359076E-3</v>
      </c>
    </row>
    <row r="157" spans="2:21" x14ac:dyDescent="0.3">
      <c r="B157">
        <v>343.5</v>
      </c>
      <c r="C157">
        <f t="shared" si="13"/>
        <v>6.7323162492439435E-3</v>
      </c>
      <c r="R157">
        <v>324.5</v>
      </c>
      <c r="S157">
        <f t="shared" ref="S157:S208" si="14">$S$22*EXP(-$S$17/$S$16*(1/R157-1/$R$22))</f>
        <v>9.0923508966220742E-3</v>
      </c>
      <c r="T157">
        <f t="shared" si="11"/>
        <v>6.0615672644146659E-3</v>
      </c>
      <c r="U157">
        <f t="shared" si="12"/>
        <v>6.061567264414802E-3</v>
      </c>
    </row>
    <row r="158" spans="2:21" x14ac:dyDescent="0.3">
      <c r="B158">
        <v>344</v>
      </c>
      <c r="C158">
        <f t="shared" si="13"/>
        <v>6.6709225183074128E-3</v>
      </c>
      <c r="R158">
        <v>325</v>
      </c>
      <c r="S158">
        <f t="shared" si="14"/>
        <v>9.0561291283783509E-3</v>
      </c>
      <c r="T158">
        <f t="shared" si="11"/>
        <v>6.0374194189188497E-3</v>
      </c>
      <c r="U158">
        <f t="shared" si="12"/>
        <v>6.0374194189189859E-3</v>
      </c>
    </row>
    <row r="159" spans="2:21" x14ac:dyDescent="0.3">
      <c r="B159">
        <v>344.5</v>
      </c>
      <c r="C159">
        <f t="shared" si="13"/>
        <v>6.610264433341226E-3</v>
      </c>
      <c r="R159">
        <v>325.5</v>
      </c>
      <c r="S159">
        <f t="shared" si="14"/>
        <v>9.0201622757529378E-3</v>
      </c>
      <c r="T159">
        <f t="shared" si="11"/>
        <v>6.0134415171685749E-3</v>
      </c>
      <c r="U159">
        <f t="shared" si="12"/>
        <v>6.0134415171687102E-3</v>
      </c>
    </row>
    <row r="160" spans="2:21" x14ac:dyDescent="0.3">
      <c r="B160">
        <v>345</v>
      </c>
      <c r="C160">
        <f t="shared" si="13"/>
        <v>6.5503313363720374E-3</v>
      </c>
      <c r="R160">
        <v>326</v>
      </c>
      <c r="S160">
        <f t="shared" si="14"/>
        <v>8.9844479389742469E-3</v>
      </c>
      <c r="T160">
        <f t="shared" si="11"/>
        <v>5.9896319593161149E-3</v>
      </c>
      <c r="U160">
        <f t="shared" si="12"/>
        <v>5.9896319593162502E-3</v>
      </c>
    </row>
    <row r="161" spans="2:21" x14ac:dyDescent="0.3">
      <c r="B161">
        <v>345.5</v>
      </c>
      <c r="C161">
        <f t="shared" si="13"/>
        <v>6.4911127486889427E-3</v>
      </c>
      <c r="R161">
        <v>326.5</v>
      </c>
      <c r="S161">
        <f t="shared" si="14"/>
        <v>8.9489837461643306E-3</v>
      </c>
      <c r="T161">
        <f t="shared" si="11"/>
        <v>5.9659891641095034E-3</v>
      </c>
      <c r="U161">
        <f t="shared" si="12"/>
        <v>5.9659891641096379E-3</v>
      </c>
    </row>
    <row r="162" spans="2:21" x14ac:dyDescent="0.3">
      <c r="B162">
        <v>346</v>
      </c>
      <c r="C162">
        <f t="shared" si="13"/>
        <v>6.4325983674307675E-3</v>
      </c>
      <c r="R162">
        <v>327</v>
      </c>
      <c r="S162">
        <f t="shared" si="14"/>
        <v>8.9137673529558654E-3</v>
      </c>
      <c r="T162">
        <f t="shared" si="11"/>
        <v>5.9425115686371939E-3</v>
      </c>
      <c r="U162">
        <f t="shared" si="12"/>
        <v>5.9425115686373283E-3</v>
      </c>
    </row>
    <row r="163" spans="2:21" x14ac:dyDescent="0.3">
      <c r="B163">
        <v>346.5</v>
      </c>
      <c r="C163">
        <f t="shared" si="13"/>
        <v>6.3747780622455648E-3</v>
      </c>
      <c r="R163">
        <v>327.5</v>
      </c>
      <c r="S163">
        <f t="shared" si="14"/>
        <v>8.8787964421152086E-3</v>
      </c>
      <c r="T163">
        <f t="shared" si="11"/>
        <v>5.9191976280767566E-3</v>
      </c>
      <c r="U163">
        <f t="shared" si="12"/>
        <v>5.9191976280768901E-3</v>
      </c>
    </row>
    <row r="164" spans="2:21" x14ac:dyDescent="0.3">
      <c r="B164">
        <v>347</v>
      </c>
      <c r="C164">
        <f t="shared" si="13"/>
        <v>6.3176418720207305E-3</v>
      </c>
      <c r="R164">
        <v>328</v>
      </c>
      <c r="S164">
        <f t="shared" si="14"/>
        <v>8.8440687231713441E-3</v>
      </c>
      <c r="T164">
        <f t="shared" si="11"/>
        <v>5.8960458154475133E-3</v>
      </c>
      <c r="U164">
        <f t="shared" si="12"/>
        <v>5.896045815447646E-3</v>
      </c>
    </row>
    <row r="165" spans="2:21" x14ac:dyDescent="0.3">
      <c r="B165">
        <v>347.5</v>
      </c>
      <c r="C165">
        <f t="shared" si="13"/>
        <v>6.2611800016820676E-3</v>
      </c>
      <c r="R165">
        <v>328.5</v>
      </c>
      <c r="S165">
        <f t="shared" si="14"/>
        <v>8.8095819320506853E-3</v>
      </c>
      <c r="T165">
        <f t="shared" si="11"/>
        <v>5.8730546213670741E-3</v>
      </c>
      <c r="U165">
        <f t="shared" si="12"/>
        <v>5.8730546213672068E-3</v>
      </c>
    </row>
    <row r="166" spans="2:21" x14ac:dyDescent="0.3">
      <c r="B166">
        <v>348</v>
      </c>
      <c r="C166">
        <f t="shared" si="13"/>
        <v>6.2053828190601406E-3</v>
      </c>
      <c r="R166">
        <v>329</v>
      </c>
      <c r="S166">
        <f t="shared" si="14"/>
        <v>8.7753338307175952E-3</v>
      </c>
      <c r="T166">
        <f t="shared" si="11"/>
        <v>5.8502225538116818E-3</v>
      </c>
      <c r="U166">
        <f t="shared" si="12"/>
        <v>5.8502225538118137E-3</v>
      </c>
    </row>
    <row r="167" spans="2:21" x14ac:dyDescent="0.3">
      <c r="B167">
        <v>348.5</v>
      </c>
      <c r="C167">
        <f t="shared" si="13"/>
        <v>6.1502408518224871E-3</v>
      </c>
      <c r="R167">
        <v>329.5</v>
      </c>
      <c r="S167">
        <f t="shared" si="14"/>
        <v>8.7413222068205166E-3</v>
      </c>
      <c r="T167">
        <f t="shared" si="11"/>
        <v>5.827548137880295E-3</v>
      </c>
      <c r="U167">
        <f t="shared" si="12"/>
        <v>5.8275481378804268E-3</v>
      </c>
    </row>
    <row r="168" spans="2:21" x14ac:dyDescent="0.3">
      <c r="B168">
        <v>349</v>
      </c>
      <c r="C168">
        <f t="shared" si="13"/>
        <v>6.0957447844700386E-3</v>
      </c>
      <c r="R168">
        <v>330</v>
      </c>
      <c r="S168">
        <f t="shared" si="14"/>
        <v>8.7075448733436363E-3</v>
      </c>
      <c r="T168">
        <f t="shared" si="11"/>
        <v>5.8050299155623757E-3</v>
      </c>
      <c r="U168">
        <f t="shared" si="12"/>
        <v>5.8050299155625066E-3</v>
      </c>
    </row>
    <row r="169" spans="2:21" x14ac:dyDescent="0.3">
      <c r="B169">
        <v>349.5</v>
      </c>
      <c r="C169">
        <f t="shared" si="13"/>
        <v>6.0418854553963997E-3</v>
      </c>
      <c r="R169">
        <v>330.5</v>
      </c>
      <c r="S169">
        <f t="shared" si="14"/>
        <v>8.6739996682639858E-3</v>
      </c>
      <c r="T169">
        <f t="shared" si="11"/>
        <v>5.7826664455092758E-3</v>
      </c>
      <c r="U169">
        <f t="shared" si="12"/>
        <v>5.782666445509406E-3</v>
      </c>
    </row>
    <row r="170" spans="2:21" x14ac:dyDescent="0.3">
      <c r="B170">
        <v>350</v>
      </c>
      <c r="C170">
        <f t="shared" si="13"/>
        <v>5.9886538540084031E-3</v>
      </c>
      <c r="R170">
        <v>331</v>
      </c>
      <c r="S170">
        <f t="shared" si="14"/>
        <v>8.6406844542138428E-3</v>
      </c>
      <c r="T170">
        <f t="shared" si="11"/>
        <v>5.7604563028091802E-3</v>
      </c>
      <c r="U170">
        <f t="shared" si="12"/>
        <v>5.7604563028093103E-3</v>
      </c>
    </row>
    <row r="171" spans="2:21" x14ac:dyDescent="0.3">
      <c r="R171">
        <v>331.5</v>
      </c>
      <c r="S171">
        <f t="shared" si="14"/>
        <v>8.6075971181484058E-3</v>
      </c>
      <c r="T171">
        <f t="shared" si="11"/>
        <v>5.7383980787655553E-3</v>
      </c>
      <c r="U171">
        <f t="shared" si="12"/>
        <v>5.7383980787656845E-3</v>
      </c>
    </row>
    <row r="172" spans="2:21" x14ac:dyDescent="0.3">
      <c r="R172">
        <v>332</v>
      </c>
      <c r="S172">
        <f t="shared" si="14"/>
        <v>8.5747355710185883E-3</v>
      </c>
      <c r="T172">
        <f t="shared" si="11"/>
        <v>5.7164903806790103E-3</v>
      </c>
      <c r="U172">
        <f t="shared" si="12"/>
        <v>5.7164903806791395E-3</v>
      </c>
    </row>
    <row r="173" spans="2:21" x14ac:dyDescent="0.3">
      <c r="R173">
        <v>332.5</v>
      </c>
      <c r="S173">
        <f t="shared" si="14"/>
        <v>8.5420977474488843E-3</v>
      </c>
      <c r="T173">
        <f t="shared" ref="T173:T208" si="15">$V$22*EXP(-$S$17/$S$16*(1/R173-1/$U$22))</f>
        <v>5.6947318316325412E-3</v>
      </c>
      <c r="U173">
        <f t="shared" ref="U173:U208" si="16">$Y$22*EXP(-$S$17/$S$16*(1/R173-1/$X$22))</f>
        <v>5.6947318316326696E-3</v>
      </c>
    </row>
    <row r="174" spans="2:21" x14ac:dyDescent="0.3">
      <c r="R174">
        <v>333</v>
      </c>
      <c r="S174">
        <f t="shared" si="14"/>
        <v>8.5096816054201999E-3</v>
      </c>
      <c r="T174">
        <f t="shared" si="15"/>
        <v>5.6731210702800862E-3</v>
      </c>
      <c r="U174">
        <f t="shared" si="16"/>
        <v>5.6731210702802137E-3</v>
      </c>
    </row>
    <row r="175" spans="2:21" x14ac:dyDescent="0.3">
      <c r="R175">
        <v>333.5</v>
      </c>
      <c r="S175">
        <f t="shared" si="14"/>
        <v>8.477485125957562E-3</v>
      </c>
      <c r="T175">
        <f t="shared" si="15"/>
        <v>5.6516567506383272E-3</v>
      </c>
      <c r="U175">
        <f t="shared" si="16"/>
        <v>5.6516567506384547E-3</v>
      </c>
    </row>
    <row r="176" spans="2:21" x14ac:dyDescent="0.3">
      <c r="R176">
        <v>334</v>
      </c>
      <c r="S176">
        <f t="shared" si="14"/>
        <v>8.4455063128226343E-3</v>
      </c>
      <c r="T176">
        <f t="shared" si="15"/>
        <v>5.6303375418817097E-3</v>
      </c>
      <c r="U176">
        <f t="shared" si="16"/>
        <v>5.6303375418818363E-3</v>
      </c>
    </row>
    <row r="177" spans="18:21" x14ac:dyDescent="0.3">
      <c r="R177">
        <v>334.5</v>
      </c>
      <c r="S177">
        <f t="shared" si="14"/>
        <v>8.4137431922109273E-3</v>
      </c>
      <c r="T177">
        <f t="shared" si="15"/>
        <v>5.6091621281405711E-3</v>
      </c>
      <c r="U177">
        <f t="shared" si="16"/>
        <v>5.6091621281406968E-3</v>
      </c>
    </row>
    <row r="178" spans="18:21" x14ac:dyDescent="0.3">
      <c r="R178">
        <v>335</v>
      </c>
      <c r="S178">
        <f t="shared" si="14"/>
        <v>8.3821938124536716E-3</v>
      </c>
      <c r="T178">
        <f t="shared" si="15"/>
        <v>5.5881292083024003E-3</v>
      </c>
      <c r="U178">
        <f t="shared" si="16"/>
        <v>5.588129208302527E-3</v>
      </c>
    </row>
    <row r="179" spans="18:21" x14ac:dyDescent="0.3">
      <c r="R179">
        <v>335.5</v>
      </c>
      <c r="S179">
        <f t="shared" si="14"/>
        <v>8.3508562437242303E-3</v>
      </c>
      <c r="T179">
        <f t="shared" si="15"/>
        <v>5.567237495816107E-3</v>
      </c>
      <c r="U179">
        <f t="shared" si="16"/>
        <v>5.5672374958162327E-3</v>
      </c>
    </row>
    <row r="180" spans="18:21" x14ac:dyDescent="0.3">
      <c r="R180">
        <v>336</v>
      </c>
      <c r="S180">
        <f t="shared" si="14"/>
        <v>8.3197285777489687E-3</v>
      </c>
      <c r="T180">
        <f t="shared" si="15"/>
        <v>5.5464857184992665E-3</v>
      </c>
      <c r="U180">
        <f t="shared" si="16"/>
        <v>5.5464857184993914E-3</v>
      </c>
    </row>
    <row r="181" spans="18:21" x14ac:dyDescent="0.3">
      <c r="R181">
        <v>336.5</v>
      </c>
      <c r="S181">
        <f t="shared" si="14"/>
        <v>8.288808927522557E-3</v>
      </c>
      <c r="T181">
        <f t="shared" si="15"/>
        <v>5.525872618348325E-3</v>
      </c>
      <c r="U181">
        <f t="shared" si="16"/>
        <v>5.5258726183484499E-3</v>
      </c>
    </row>
    <row r="182" spans="18:21" x14ac:dyDescent="0.3">
      <c r="R182">
        <v>337</v>
      </c>
      <c r="S182">
        <f t="shared" si="14"/>
        <v>8.2580954270275713E-3</v>
      </c>
      <c r="T182">
        <f t="shared" si="15"/>
        <v>5.5053969513516677E-3</v>
      </c>
      <c r="U182">
        <f t="shared" si="16"/>
        <v>5.5053969513517917E-3</v>
      </c>
    </row>
    <row r="183" spans="18:21" x14ac:dyDescent="0.3">
      <c r="R183">
        <v>337.5</v>
      </c>
      <c r="S183">
        <f t="shared" si="14"/>
        <v>8.2275862309583361E-3</v>
      </c>
      <c r="T183">
        <f t="shared" si="15"/>
        <v>5.4850574873055117E-3</v>
      </c>
      <c r="U183">
        <f t="shared" si="16"/>
        <v>5.4850574873056357E-3</v>
      </c>
    </row>
    <row r="184" spans="18:21" x14ac:dyDescent="0.3">
      <c r="R184">
        <v>338</v>
      </c>
      <c r="S184">
        <f t="shared" si="14"/>
        <v>8.1972795144489886E-3</v>
      </c>
      <c r="T184">
        <f t="shared" si="15"/>
        <v>5.4648530096326137E-3</v>
      </c>
      <c r="U184">
        <f t="shared" si="16"/>
        <v>5.4648530096327369E-3</v>
      </c>
    </row>
    <row r="185" spans="18:21" x14ac:dyDescent="0.3">
      <c r="R185">
        <v>338.5</v>
      </c>
      <c r="S185">
        <f t="shared" si="14"/>
        <v>8.1671734728055879E-3</v>
      </c>
      <c r="T185">
        <f t="shared" si="15"/>
        <v>5.4447823152036796E-3</v>
      </c>
      <c r="U185">
        <f t="shared" si="16"/>
        <v>5.4447823152038019E-3</v>
      </c>
    </row>
    <row r="186" spans="18:21" x14ac:dyDescent="0.3">
      <c r="R186">
        <v>339</v>
      </c>
      <c r="S186">
        <f t="shared" si="14"/>
        <v>8.1372663212422956E-3</v>
      </c>
      <c r="T186">
        <f t="shared" si="15"/>
        <v>5.4248442141614844E-3</v>
      </c>
      <c r="U186">
        <f t="shared" si="16"/>
        <v>5.4248442141616067E-3</v>
      </c>
    </row>
    <row r="187" spans="18:21" x14ac:dyDescent="0.3">
      <c r="R187">
        <v>339.5</v>
      </c>
      <c r="S187">
        <f t="shared" si="14"/>
        <v>8.107556294621527E-3</v>
      </c>
      <c r="T187">
        <f t="shared" si="15"/>
        <v>5.4050375297476387E-3</v>
      </c>
      <c r="U187">
        <f t="shared" si="16"/>
        <v>5.405037529747761E-3</v>
      </c>
    </row>
    <row r="188" spans="18:21" x14ac:dyDescent="0.3">
      <c r="R188">
        <v>340</v>
      </c>
      <c r="S188">
        <f t="shared" si="14"/>
        <v>8.0780416471979821E-3</v>
      </c>
      <c r="T188">
        <f t="shared" si="15"/>
        <v>5.3853610981319435E-3</v>
      </c>
      <c r="U188">
        <f t="shared" si="16"/>
        <v>5.3853610981320649E-3</v>
      </c>
    </row>
    <row r="189" spans="18:21" x14ac:dyDescent="0.3">
      <c r="R189">
        <v>340.5</v>
      </c>
      <c r="S189">
        <f t="shared" si="14"/>
        <v>8.0487206523665207E-3</v>
      </c>
      <c r="T189">
        <f t="shared" si="15"/>
        <v>5.365813768244302E-3</v>
      </c>
      <c r="U189">
        <f t="shared" si="16"/>
        <v>5.3658137682444235E-3</v>
      </c>
    </row>
    <row r="190" spans="18:21" x14ac:dyDescent="0.3">
      <c r="R190">
        <v>341</v>
      </c>
      <c r="S190">
        <f t="shared" si="14"/>
        <v>8.0195916024138059E-3</v>
      </c>
      <c r="T190">
        <f t="shared" si="15"/>
        <v>5.3463944016091591E-3</v>
      </c>
      <c r="U190">
        <f t="shared" si="16"/>
        <v>5.3463944016092797E-3</v>
      </c>
    </row>
    <row r="191" spans="18:21" x14ac:dyDescent="0.3">
      <c r="R191">
        <v>341.5</v>
      </c>
      <c r="S191">
        <f t="shared" si="14"/>
        <v>7.990652808273652E-3</v>
      </c>
      <c r="T191">
        <f t="shared" si="15"/>
        <v>5.3271018721823904E-3</v>
      </c>
      <c r="U191">
        <f t="shared" si="16"/>
        <v>5.3271018721825101E-3</v>
      </c>
    </row>
    <row r="192" spans="18:21" x14ac:dyDescent="0.3">
      <c r="R192">
        <v>342</v>
      </c>
      <c r="S192">
        <f t="shared" si="14"/>
        <v>7.9619025992860148E-3</v>
      </c>
      <c r="T192">
        <f t="shared" si="15"/>
        <v>5.3079350661906326E-3</v>
      </c>
      <c r="U192">
        <f t="shared" si="16"/>
        <v>5.3079350661907523E-3</v>
      </c>
    </row>
    <row r="193" spans="18:21" x14ac:dyDescent="0.3">
      <c r="R193">
        <v>342.5</v>
      </c>
      <c r="S193">
        <f t="shared" si="14"/>
        <v>7.9333393229595733E-3</v>
      </c>
      <c r="T193">
        <f t="shared" si="15"/>
        <v>5.2888928819730049E-3</v>
      </c>
      <c r="U193">
        <f t="shared" si="16"/>
        <v>5.2888928819731238E-3</v>
      </c>
    </row>
    <row r="194" spans="18:21" x14ac:dyDescent="0.3">
      <c r="R194">
        <v>343</v>
      </c>
      <c r="S194">
        <f t="shared" si="14"/>
        <v>7.9049613447378167E-3</v>
      </c>
      <c r="T194">
        <f t="shared" si="15"/>
        <v>5.2699742298251678E-3</v>
      </c>
      <c r="U194">
        <f t="shared" si="16"/>
        <v>5.2699742298252866E-3</v>
      </c>
    </row>
    <row r="195" spans="18:21" x14ac:dyDescent="0.3">
      <c r="R195">
        <v>343.5</v>
      </c>
      <c r="S195">
        <f t="shared" si="14"/>
        <v>7.8767670477686083E-3</v>
      </c>
      <c r="T195">
        <f t="shared" si="15"/>
        <v>5.2511780318456949E-3</v>
      </c>
      <c r="U195">
        <f t="shared" si="16"/>
        <v>5.2511780318458129E-3</v>
      </c>
    </row>
    <row r="196" spans="18:21" x14ac:dyDescent="0.3">
      <c r="R196">
        <v>344</v>
      </c>
      <c r="S196">
        <f t="shared" si="14"/>
        <v>7.848754832677142E-3</v>
      </c>
      <c r="T196">
        <f t="shared" si="15"/>
        <v>5.2325032217847177E-3</v>
      </c>
      <c r="U196">
        <f t="shared" si="16"/>
        <v>5.2325032217848356E-3</v>
      </c>
    </row>
    <row r="197" spans="18:21" x14ac:dyDescent="0.3">
      <c r="R197">
        <v>344.5</v>
      </c>
      <c r="S197">
        <f t="shared" si="14"/>
        <v>7.8209231173422735E-3</v>
      </c>
      <c r="T197">
        <f t="shared" si="15"/>
        <v>5.2139487448948059E-3</v>
      </c>
      <c r="U197">
        <f t="shared" si="16"/>
        <v>5.213948744894923E-3</v>
      </c>
    </row>
    <row r="198" spans="18:21" x14ac:dyDescent="0.3">
      <c r="R198">
        <v>345</v>
      </c>
      <c r="S198">
        <f t="shared" si="14"/>
        <v>7.7932703366761129E-3</v>
      </c>
      <c r="T198">
        <f t="shared" si="15"/>
        <v>5.1955135577840313E-3</v>
      </c>
      <c r="U198">
        <f t="shared" si="16"/>
        <v>5.1955135577841484E-3</v>
      </c>
    </row>
    <row r="199" spans="18:21" x14ac:dyDescent="0.3">
      <c r="R199">
        <v>345.5</v>
      </c>
      <c r="S199">
        <f t="shared" si="14"/>
        <v>7.7657949424068638E-3</v>
      </c>
      <c r="T199">
        <f t="shared" si="15"/>
        <v>5.1771966282711992E-3</v>
      </c>
      <c r="U199">
        <f t="shared" si="16"/>
        <v>5.1771966282713154E-3</v>
      </c>
    </row>
    <row r="200" spans="18:21" x14ac:dyDescent="0.3">
      <c r="R200">
        <v>346</v>
      </c>
      <c r="S200">
        <f t="shared" si="14"/>
        <v>7.7384954028648732E-3</v>
      </c>
      <c r="T200">
        <f t="shared" si="15"/>
        <v>5.1589969352432057E-3</v>
      </c>
      <c r="U200">
        <f t="shared" si="16"/>
        <v>5.1589969352433219E-3</v>
      </c>
    </row>
    <row r="201" spans="18:21" x14ac:dyDescent="0.3">
      <c r="R201">
        <v>346.5</v>
      </c>
      <c r="S201">
        <f t="shared" si="14"/>
        <v>7.7113702027717798E-3</v>
      </c>
      <c r="T201">
        <f t="shared" si="15"/>
        <v>5.1409134685144768E-3</v>
      </c>
      <c r="U201">
        <f t="shared" si="16"/>
        <v>5.1409134685145921E-3</v>
      </c>
    </row>
    <row r="202" spans="18:21" x14ac:dyDescent="0.3">
      <c r="R202">
        <v>347</v>
      </c>
      <c r="S202">
        <f t="shared" si="14"/>
        <v>7.6844178430327467E-3</v>
      </c>
      <c r="T202">
        <f t="shared" si="15"/>
        <v>5.1229452286884547E-3</v>
      </c>
      <c r="U202">
        <f t="shared" si="16"/>
        <v>5.1229452286885701E-3</v>
      </c>
    </row>
    <row r="203" spans="18:21" x14ac:dyDescent="0.3">
      <c r="R203">
        <v>347.5</v>
      </c>
      <c r="S203">
        <f t="shared" si="14"/>
        <v>7.6576368405317586E-3</v>
      </c>
      <c r="T203">
        <f t="shared" si="15"/>
        <v>5.1050912270211302E-3</v>
      </c>
      <c r="U203">
        <f t="shared" si="16"/>
        <v>5.1050912270212447E-3</v>
      </c>
    </row>
    <row r="204" spans="18:21" x14ac:dyDescent="0.3">
      <c r="R204">
        <v>348</v>
      </c>
      <c r="S204">
        <f t="shared" si="14"/>
        <v>7.6310257279298506E-3</v>
      </c>
      <c r="T204">
        <f t="shared" si="15"/>
        <v>5.0873504852865245E-3</v>
      </c>
      <c r="U204">
        <f t="shared" si="16"/>
        <v>5.087350485286639E-3</v>
      </c>
    </row>
    <row r="205" spans="18:21" x14ac:dyDescent="0.3">
      <c r="R205">
        <v>348.5</v>
      </c>
      <c r="S205">
        <f t="shared" si="14"/>
        <v>7.6045830534663041E-3</v>
      </c>
      <c r="T205">
        <f t="shared" si="15"/>
        <v>5.06972203564416E-3</v>
      </c>
      <c r="U205">
        <f t="shared" si="16"/>
        <v>5.0697220356442745E-3</v>
      </c>
    </row>
    <row r="206" spans="18:21" x14ac:dyDescent="0.3">
      <c r="R206">
        <v>349</v>
      </c>
      <c r="S206">
        <f t="shared" si="14"/>
        <v>7.578307380762702E-3</v>
      </c>
      <c r="T206">
        <f t="shared" si="15"/>
        <v>5.0522049205084258E-3</v>
      </c>
      <c r="U206">
        <f t="shared" si="16"/>
        <v>5.0522049205085394E-3</v>
      </c>
    </row>
    <row r="207" spans="18:21" x14ac:dyDescent="0.3">
      <c r="R207">
        <v>349.5</v>
      </c>
      <c r="S207">
        <f t="shared" si="14"/>
        <v>7.5521972886298458E-3</v>
      </c>
      <c r="T207">
        <f t="shared" si="15"/>
        <v>5.0347981924198544E-3</v>
      </c>
      <c r="U207">
        <f t="shared" si="16"/>
        <v>5.034798192419968E-3</v>
      </c>
    </row>
    <row r="208" spans="18:21" x14ac:dyDescent="0.3">
      <c r="R208">
        <v>350</v>
      </c>
      <c r="S208">
        <f t="shared" si="14"/>
        <v>7.5262513708774246E-3</v>
      </c>
      <c r="T208">
        <f t="shared" si="15"/>
        <v>5.0175009139182408E-3</v>
      </c>
      <c r="U208">
        <f t="shared" si="16"/>
        <v>5.0175009139183536E-3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0C</vt:lpstr>
      <vt:lpstr>0C Diego</vt:lpstr>
      <vt:lpstr>20C</vt:lpstr>
      <vt:lpstr>20C (R0 fixed)</vt:lpstr>
      <vt:lpstr>20C Diego</vt:lpstr>
      <vt:lpstr>40C</vt:lpstr>
      <vt:lpstr>40C Diego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2024-03-19T16:40:27Z</dcterms:modified>
</cp:coreProperties>
</file>