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rf\Documents\Uni\Year 4\FCTT\Project 3\"/>
    </mc:Choice>
  </mc:AlternateContent>
  <xr:revisionPtr revIDLastSave="0" documentId="13_ncr:1_{C563506F-EDAF-4985-AD23-497BC895B039}" xr6:coauthVersionLast="47" xr6:coauthVersionMax="47" xr10:uidLastSave="{00000000-0000-0000-0000-000000000000}"/>
  <bookViews>
    <workbookView xWindow="-108" yWindow="-108" windowWidth="23256" windowHeight="12456" xr2:uid="{79AA0B8A-E75B-4FBB-B34A-8889349EC4E4}"/>
  </bookViews>
  <sheets>
    <sheet name="0C" sheetId="2" r:id="rId1"/>
    <sheet name="20C" sheetId="1" r:id="rId2"/>
    <sheet name="40C" sheetId="4" r:id="rId3"/>
    <sheet name="Plots" sheetId="5" r:id="rId4"/>
  </sheets>
  <definedNames>
    <definedName name="solver_adj" localSheetId="3" hidden="1">Plots!$F$4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Plots!$G$13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5" l="1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10" i="5"/>
  <c r="I28" i="2"/>
  <c r="O33" i="4"/>
  <c r="N33" i="4"/>
  <c r="M33" i="4"/>
  <c r="L33" i="4"/>
  <c r="K33" i="4"/>
  <c r="J33" i="4"/>
  <c r="I33" i="4"/>
  <c r="O32" i="4"/>
  <c r="N32" i="4"/>
  <c r="M32" i="4"/>
  <c r="L32" i="4"/>
  <c r="K32" i="4"/>
  <c r="J32" i="4"/>
  <c r="I32" i="4"/>
  <c r="O31" i="4"/>
  <c r="N31" i="4"/>
  <c r="M31" i="4"/>
  <c r="L31" i="4"/>
  <c r="K31" i="4"/>
  <c r="J31" i="4"/>
  <c r="I31" i="4"/>
  <c r="O30" i="4"/>
  <c r="N30" i="4"/>
  <c r="M30" i="4"/>
  <c r="L30" i="4"/>
  <c r="K30" i="4"/>
  <c r="J30" i="4"/>
  <c r="I30" i="4"/>
  <c r="O29" i="4"/>
  <c r="N29" i="4"/>
  <c r="M29" i="4"/>
  <c r="L29" i="4"/>
  <c r="K29" i="4"/>
  <c r="J29" i="4"/>
  <c r="I29" i="4"/>
  <c r="O28" i="4"/>
  <c r="N28" i="4"/>
  <c r="M28" i="4"/>
  <c r="L28" i="4"/>
  <c r="K28" i="4"/>
  <c r="J28" i="4"/>
  <c r="I28" i="4"/>
  <c r="O27" i="4"/>
  <c r="N27" i="4"/>
  <c r="M27" i="4"/>
  <c r="L27" i="4"/>
  <c r="K27" i="4"/>
  <c r="J27" i="4"/>
  <c r="I27" i="4"/>
  <c r="O26" i="4"/>
  <c r="N26" i="4"/>
  <c r="M26" i="4"/>
  <c r="L26" i="4"/>
  <c r="K26" i="4"/>
  <c r="J26" i="4"/>
  <c r="I26" i="4"/>
  <c r="M24" i="4"/>
  <c r="J24" i="4"/>
  <c r="I24" i="4"/>
  <c r="R22" i="4"/>
  <c r="Q22" i="4"/>
  <c r="P22" i="4"/>
  <c r="O22" i="4"/>
  <c r="N22" i="4"/>
  <c r="M22" i="4"/>
  <c r="L22" i="4"/>
  <c r="K22" i="4"/>
  <c r="J22" i="4"/>
  <c r="I22" i="4"/>
  <c r="R21" i="4"/>
  <c r="Q21" i="4"/>
  <c r="P21" i="4"/>
  <c r="O21" i="4"/>
  <c r="N21" i="4"/>
  <c r="M21" i="4"/>
  <c r="L21" i="4"/>
  <c r="K21" i="4"/>
  <c r="J21" i="4"/>
  <c r="I21" i="4"/>
  <c r="R20" i="4"/>
  <c r="Q20" i="4"/>
  <c r="P20" i="4"/>
  <c r="O20" i="4"/>
  <c r="N20" i="4"/>
  <c r="M20" i="4"/>
  <c r="L20" i="4"/>
  <c r="K20" i="4"/>
  <c r="J20" i="4"/>
  <c r="I20" i="4"/>
  <c r="R19" i="4"/>
  <c r="Q19" i="4"/>
  <c r="P19" i="4"/>
  <c r="O19" i="4"/>
  <c r="N19" i="4"/>
  <c r="M19" i="4"/>
  <c r="L19" i="4"/>
  <c r="K19" i="4"/>
  <c r="J19" i="4"/>
  <c r="I19" i="4"/>
  <c r="R18" i="4"/>
  <c r="Q18" i="4"/>
  <c r="P18" i="4"/>
  <c r="O18" i="4"/>
  <c r="N18" i="4"/>
  <c r="M18" i="4"/>
  <c r="L18" i="4"/>
  <c r="K18" i="4"/>
  <c r="J18" i="4"/>
  <c r="I18" i="4"/>
  <c r="R17" i="4"/>
  <c r="Q17" i="4"/>
  <c r="P17" i="4"/>
  <c r="O17" i="4"/>
  <c r="N17" i="4"/>
  <c r="M17" i="4"/>
  <c r="L17" i="4"/>
  <c r="K17" i="4"/>
  <c r="J17" i="4"/>
  <c r="I17" i="4"/>
  <c r="R16" i="4"/>
  <c r="Q16" i="4"/>
  <c r="P16" i="4"/>
  <c r="O16" i="4"/>
  <c r="N16" i="4"/>
  <c r="M16" i="4"/>
  <c r="L16" i="4"/>
  <c r="K16" i="4"/>
  <c r="J16" i="4"/>
  <c r="I16" i="4"/>
  <c r="R15" i="4"/>
  <c r="Q15" i="4"/>
  <c r="P15" i="4"/>
  <c r="O15" i="4"/>
  <c r="N15" i="4"/>
  <c r="M15" i="4"/>
  <c r="L15" i="4"/>
  <c r="K15" i="4"/>
  <c r="J15" i="4"/>
  <c r="I15" i="4"/>
  <c r="P13" i="4"/>
  <c r="M13" i="4"/>
  <c r="J13" i="4"/>
  <c r="I13" i="4"/>
  <c r="R11" i="4"/>
  <c r="Q11" i="4"/>
  <c r="P11" i="4"/>
  <c r="O11" i="4"/>
  <c r="N11" i="4"/>
  <c r="M11" i="4"/>
  <c r="L11" i="4"/>
  <c r="K11" i="4"/>
  <c r="J11" i="4"/>
  <c r="I11" i="4"/>
  <c r="R10" i="4"/>
  <c r="Q10" i="4"/>
  <c r="P10" i="4"/>
  <c r="O10" i="4"/>
  <c r="N10" i="4"/>
  <c r="M10" i="4"/>
  <c r="L10" i="4"/>
  <c r="K10" i="4"/>
  <c r="J10" i="4"/>
  <c r="I10" i="4"/>
  <c r="R9" i="4"/>
  <c r="Q9" i="4"/>
  <c r="P9" i="4"/>
  <c r="O9" i="4"/>
  <c r="N9" i="4"/>
  <c r="M9" i="4"/>
  <c r="L9" i="4"/>
  <c r="K9" i="4"/>
  <c r="J9" i="4"/>
  <c r="I9" i="4"/>
  <c r="R8" i="4"/>
  <c r="Q8" i="4"/>
  <c r="P8" i="4"/>
  <c r="O8" i="4"/>
  <c r="N8" i="4"/>
  <c r="M8" i="4"/>
  <c r="L8" i="4"/>
  <c r="K8" i="4"/>
  <c r="J8" i="4"/>
  <c r="I8" i="4"/>
  <c r="R7" i="4"/>
  <c r="Q7" i="4"/>
  <c r="P7" i="4"/>
  <c r="O7" i="4"/>
  <c r="N7" i="4"/>
  <c r="M7" i="4"/>
  <c r="L7" i="4"/>
  <c r="K7" i="4"/>
  <c r="J7" i="4"/>
  <c r="I7" i="4"/>
  <c r="R6" i="4"/>
  <c r="Q6" i="4"/>
  <c r="P6" i="4"/>
  <c r="O6" i="4"/>
  <c r="N6" i="4"/>
  <c r="M6" i="4"/>
  <c r="L6" i="4"/>
  <c r="K6" i="4"/>
  <c r="J6" i="4"/>
  <c r="I6" i="4"/>
  <c r="R5" i="4"/>
  <c r="Q5" i="4"/>
  <c r="P5" i="4"/>
  <c r="O5" i="4"/>
  <c r="N5" i="4"/>
  <c r="M5" i="4"/>
  <c r="L5" i="4"/>
  <c r="K5" i="4"/>
  <c r="J5" i="4"/>
  <c r="I5" i="4"/>
  <c r="R4" i="4"/>
  <c r="Q4" i="4"/>
  <c r="P4" i="4"/>
  <c r="O4" i="4"/>
  <c r="N4" i="4"/>
  <c r="M4" i="4"/>
  <c r="L4" i="4"/>
  <c r="K4" i="4"/>
  <c r="J4" i="4"/>
  <c r="I4" i="4"/>
  <c r="P2" i="4"/>
  <c r="M2" i="4"/>
  <c r="J2" i="4"/>
  <c r="I2" i="4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M24" i="1"/>
  <c r="J24" i="1"/>
  <c r="I24" i="1"/>
  <c r="R22" i="1"/>
  <c r="Q22" i="1"/>
  <c r="P22" i="1"/>
  <c r="O22" i="1"/>
  <c r="N22" i="1"/>
  <c r="M22" i="1"/>
  <c r="L22" i="1"/>
  <c r="K22" i="1"/>
  <c r="J22" i="1"/>
  <c r="I22" i="1"/>
  <c r="R21" i="1"/>
  <c r="Q21" i="1"/>
  <c r="P21" i="1"/>
  <c r="O21" i="1"/>
  <c r="N21" i="1"/>
  <c r="M21" i="1"/>
  <c r="L21" i="1"/>
  <c r="K21" i="1"/>
  <c r="J21" i="1"/>
  <c r="I21" i="1"/>
  <c r="R20" i="1"/>
  <c r="Q20" i="1"/>
  <c r="P20" i="1"/>
  <c r="O20" i="1"/>
  <c r="N20" i="1"/>
  <c r="M20" i="1"/>
  <c r="L20" i="1"/>
  <c r="K20" i="1"/>
  <c r="J20" i="1"/>
  <c r="I20" i="1"/>
  <c r="R19" i="1"/>
  <c r="Q19" i="1"/>
  <c r="P19" i="1"/>
  <c r="O19" i="1"/>
  <c r="N19" i="1"/>
  <c r="M19" i="1"/>
  <c r="L19" i="1"/>
  <c r="K19" i="1"/>
  <c r="J19" i="1"/>
  <c r="I19" i="1"/>
  <c r="R18" i="1"/>
  <c r="Q18" i="1"/>
  <c r="P18" i="1"/>
  <c r="O18" i="1"/>
  <c r="N18" i="1"/>
  <c r="M18" i="1"/>
  <c r="L18" i="1"/>
  <c r="K18" i="1"/>
  <c r="J18" i="1"/>
  <c r="I18" i="1"/>
  <c r="R17" i="1"/>
  <c r="Q17" i="1"/>
  <c r="P17" i="1"/>
  <c r="O17" i="1"/>
  <c r="N17" i="1"/>
  <c r="M17" i="1"/>
  <c r="L17" i="1"/>
  <c r="K17" i="1"/>
  <c r="J17" i="1"/>
  <c r="I17" i="1"/>
  <c r="R16" i="1"/>
  <c r="Q16" i="1"/>
  <c r="P16" i="1"/>
  <c r="O16" i="1"/>
  <c r="N16" i="1"/>
  <c r="M16" i="1"/>
  <c r="L16" i="1"/>
  <c r="K16" i="1"/>
  <c r="J16" i="1"/>
  <c r="I16" i="1"/>
  <c r="R15" i="1"/>
  <c r="Q15" i="1"/>
  <c r="P15" i="1"/>
  <c r="O15" i="1"/>
  <c r="N15" i="1"/>
  <c r="M15" i="1"/>
  <c r="L15" i="1"/>
  <c r="K15" i="1"/>
  <c r="J15" i="1"/>
  <c r="I15" i="1"/>
  <c r="P13" i="1"/>
  <c r="M13" i="1"/>
  <c r="J13" i="1"/>
  <c r="I13" i="1"/>
  <c r="R11" i="1"/>
  <c r="Q11" i="1"/>
  <c r="P11" i="1"/>
  <c r="O11" i="1"/>
  <c r="N11" i="1"/>
  <c r="M11" i="1"/>
  <c r="L11" i="1"/>
  <c r="K11" i="1"/>
  <c r="J11" i="1"/>
  <c r="I11" i="1"/>
  <c r="R10" i="1"/>
  <c r="Q10" i="1"/>
  <c r="P10" i="1"/>
  <c r="O10" i="1"/>
  <c r="N10" i="1"/>
  <c r="M10" i="1"/>
  <c r="L10" i="1"/>
  <c r="K10" i="1"/>
  <c r="J10" i="1"/>
  <c r="I10" i="1"/>
  <c r="R9" i="1"/>
  <c r="Q9" i="1"/>
  <c r="P9" i="1"/>
  <c r="O9" i="1"/>
  <c r="N9" i="1"/>
  <c r="M9" i="1"/>
  <c r="L9" i="1"/>
  <c r="K9" i="1"/>
  <c r="J9" i="1"/>
  <c r="I9" i="1"/>
  <c r="R8" i="1"/>
  <c r="Q8" i="1"/>
  <c r="P8" i="1"/>
  <c r="O8" i="1"/>
  <c r="N8" i="1"/>
  <c r="M8" i="1"/>
  <c r="L8" i="1"/>
  <c r="K8" i="1"/>
  <c r="J8" i="1"/>
  <c r="I8" i="1"/>
  <c r="R7" i="1"/>
  <c r="Q7" i="1"/>
  <c r="P7" i="1"/>
  <c r="O7" i="1"/>
  <c r="N7" i="1"/>
  <c r="M7" i="1"/>
  <c r="L7" i="1"/>
  <c r="K7" i="1"/>
  <c r="J7" i="1"/>
  <c r="I7" i="1"/>
  <c r="R6" i="1"/>
  <c r="Q6" i="1"/>
  <c r="P6" i="1"/>
  <c r="O6" i="1"/>
  <c r="N6" i="1"/>
  <c r="M6" i="1"/>
  <c r="L6" i="1"/>
  <c r="K6" i="1"/>
  <c r="J6" i="1"/>
  <c r="I6" i="1"/>
  <c r="R5" i="1"/>
  <c r="Q5" i="1"/>
  <c r="P5" i="1"/>
  <c r="O5" i="1"/>
  <c r="N5" i="1"/>
  <c r="M5" i="1"/>
  <c r="L5" i="1"/>
  <c r="K5" i="1"/>
  <c r="J5" i="1"/>
  <c r="I5" i="1"/>
  <c r="R4" i="1"/>
  <c r="Q4" i="1"/>
  <c r="P4" i="1"/>
  <c r="O4" i="1"/>
  <c r="N4" i="1"/>
  <c r="M4" i="1"/>
  <c r="L4" i="1"/>
  <c r="K4" i="1"/>
  <c r="J4" i="1"/>
  <c r="I4" i="1"/>
  <c r="P2" i="1"/>
  <c r="M2" i="1"/>
  <c r="J2" i="1"/>
  <c r="I2" i="1"/>
  <c r="M24" i="2"/>
  <c r="M32" i="2"/>
  <c r="M33" i="2"/>
  <c r="N32" i="2"/>
  <c r="N33" i="2"/>
  <c r="O32" i="2"/>
  <c r="O33" i="2"/>
  <c r="N26" i="2"/>
  <c r="O26" i="2"/>
  <c r="N27" i="2"/>
  <c r="O27" i="2"/>
  <c r="N28" i="2"/>
  <c r="O28" i="2"/>
  <c r="N29" i="2"/>
  <c r="O29" i="2"/>
  <c r="N30" i="2"/>
  <c r="O30" i="2"/>
  <c r="N31" i="2"/>
  <c r="O31" i="2"/>
  <c r="M26" i="2"/>
  <c r="M27" i="2"/>
  <c r="M28" i="2"/>
  <c r="M29" i="2"/>
  <c r="M30" i="2"/>
  <c r="M31" i="2"/>
  <c r="J26" i="2"/>
  <c r="K26" i="2"/>
  <c r="L26" i="2"/>
  <c r="J27" i="2"/>
  <c r="K27" i="2"/>
  <c r="L27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33" i="2"/>
  <c r="K33" i="2"/>
  <c r="L33" i="2"/>
  <c r="J24" i="2"/>
  <c r="I33" i="2"/>
  <c r="I26" i="2"/>
  <c r="I27" i="2"/>
  <c r="I29" i="2"/>
  <c r="I30" i="2"/>
  <c r="I31" i="2"/>
  <c r="I32" i="2"/>
  <c r="I24" i="2"/>
  <c r="P13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P15" i="2"/>
  <c r="P16" i="2"/>
  <c r="P17" i="2"/>
  <c r="P18" i="2"/>
  <c r="P19" i="2"/>
  <c r="P20" i="2"/>
  <c r="P21" i="2"/>
  <c r="P22" i="2"/>
  <c r="M13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M15" i="2"/>
  <c r="M16" i="2"/>
  <c r="M17" i="2"/>
  <c r="M18" i="2"/>
  <c r="M19" i="2"/>
  <c r="M20" i="2"/>
  <c r="M21" i="2"/>
  <c r="M22" i="2"/>
  <c r="J13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I15" i="2"/>
  <c r="I16" i="2"/>
  <c r="I17" i="2"/>
  <c r="I18" i="2"/>
  <c r="I19" i="2"/>
  <c r="I20" i="2"/>
  <c r="I21" i="2"/>
  <c r="I22" i="2"/>
  <c r="I13" i="2"/>
  <c r="O9" i="2"/>
  <c r="M5" i="2"/>
  <c r="J4" i="2"/>
  <c r="R11" i="2"/>
  <c r="Q11" i="2"/>
  <c r="P11" i="2"/>
  <c r="O11" i="2"/>
  <c r="N11" i="2"/>
  <c r="M11" i="2"/>
  <c r="L11" i="2"/>
  <c r="K11" i="2"/>
  <c r="J11" i="2"/>
  <c r="I11" i="2"/>
  <c r="R10" i="2"/>
  <c r="Q10" i="2"/>
  <c r="P10" i="2"/>
  <c r="O10" i="2"/>
  <c r="N10" i="2"/>
  <c r="M10" i="2"/>
  <c r="L10" i="2"/>
  <c r="K10" i="2"/>
  <c r="J10" i="2"/>
  <c r="I10" i="2"/>
  <c r="R9" i="2"/>
  <c r="Q9" i="2"/>
  <c r="P9" i="2"/>
  <c r="N9" i="2"/>
  <c r="M9" i="2"/>
  <c r="L9" i="2"/>
  <c r="K9" i="2"/>
  <c r="J9" i="2"/>
  <c r="I9" i="2"/>
  <c r="R8" i="2"/>
  <c r="Q8" i="2"/>
  <c r="P8" i="2"/>
  <c r="O8" i="2"/>
  <c r="N8" i="2"/>
  <c r="M8" i="2"/>
  <c r="L8" i="2"/>
  <c r="K8" i="2"/>
  <c r="J8" i="2"/>
  <c r="I8" i="2"/>
  <c r="R7" i="2"/>
  <c r="Q7" i="2"/>
  <c r="P7" i="2"/>
  <c r="O7" i="2"/>
  <c r="N7" i="2"/>
  <c r="M7" i="2"/>
  <c r="L7" i="2"/>
  <c r="K7" i="2"/>
  <c r="J7" i="2"/>
  <c r="I7" i="2"/>
  <c r="R6" i="2"/>
  <c r="Q6" i="2"/>
  <c r="P6" i="2"/>
  <c r="O6" i="2"/>
  <c r="N6" i="2"/>
  <c r="M6" i="2"/>
  <c r="L6" i="2"/>
  <c r="K6" i="2"/>
  <c r="J6" i="2"/>
  <c r="I6" i="2"/>
  <c r="R5" i="2"/>
  <c r="Q5" i="2"/>
  <c r="P5" i="2"/>
  <c r="O5" i="2"/>
  <c r="N5" i="2"/>
  <c r="L5" i="2"/>
  <c r="K5" i="2"/>
  <c r="J5" i="2"/>
  <c r="I5" i="2"/>
  <c r="R4" i="2"/>
  <c r="Q4" i="2"/>
  <c r="P4" i="2"/>
  <c r="O4" i="2"/>
  <c r="N4" i="2"/>
  <c r="M4" i="2"/>
  <c r="L4" i="2"/>
  <c r="K4" i="2"/>
  <c r="I4" i="2"/>
  <c r="P2" i="2"/>
  <c r="M2" i="2"/>
  <c r="J2" i="2"/>
  <c r="I2" i="2"/>
  <c r="C6" i="5"/>
  <c r="C5" i="5"/>
  <c r="C4" i="5"/>
  <c r="Y23" i="5"/>
  <c r="Y22" i="5"/>
  <c r="U69" i="5" s="1"/>
  <c r="V23" i="5"/>
  <c r="S23" i="5"/>
  <c r="V22" i="5"/>
  <c r="S22" i="5"/>
  <c r="S29" i="5" s="1"/>
  <c r="Y21" i="5"/>
  <c r="V21" i="5"/>
  <c r="S21" i="5"/>
  <c r="S11" i="5"/>
  <c r="S10" i="5"/>
  <c r="S9" i="5"/>
  <c r="S8" i="5"/>
  <c r="S7" i="5"/>
  <c r="S6" i="5"/>
  <c r="S5" i="5"/>
  <c r="S4" i="5"/>
  <c r="J5" i="5"/>
  <c r="J4" i="5"/>
  <c r="J6" i="5" s="1"/>
  <c r="J3" i="5"/>
  <c r="C13" i="4"/>
  <c r="C24" i="4" s="1"/>
  <c r="C35" i="4" s="1"/>
  <c r="C46" i="4" s="1"/>
  <c r="C57" i="4" s="1"/>
  <c r="C68" i="4" s="1"/>
  <c r="C79" i="4" s="1"/>
  <c r="C13" i="2"/>
  <c r="C24" i="2" s="1"/>
  <c r="C35" i="2" s="1"/>
  <c r="C46" i="2" s="1"/>
  <c r="C57" i="2" s="1"/>
  <c r="C68" i="2" s="1"/>
  <c r="C79" i="2" s="1"/>
  <c r="C13" i="1"/>
  <c r="C24" i="1" s="1"/>
  <c r="C35" i="1" s="1"/>
  <c r="C46" i="1" s="1"/>
  <c r="C57" i="1" s="1"/>
  <c r="C68" i="1" s="1"/>
  <c r="C79" i="1" s="1"/>
  <c r="D10" i="5" l="1"/>
  <c r="U85" i="5"/>
  <c r="U101" i="5"/>
  <c r="S88" i="5"/>
  <c r="S78" i="5"/>
  <c r="S55" i="5"/>
  <c r="S79" i="5"/>
  <c r="S49" i="5"/>
  <c r="U53" i="5"/>
  <c r="S43" i="5"/>
  <c r="T34" i="5"/>
  <c r="S108" i="5"/>
  <c r="S104" i="5"/>
  <c r="S101" i="5"/>
  <c r="S68" i="5"/>
  <c r="S39" i="5"/>
  <c r="T98" i="5"/>
  <c r="S69" i="5"/>
  <c r="S96" i="5"/>
  <c r="S66" i="5"/>
  <c r="S36" i="5"/>
  <c r="T90" i="5"/>
  <c r="T106" i="5"/>
  <c r="S94" i="5"/>
  <c r="S65" i="5"/>
  <c r="S30" i="5"/>
  <c r="T82" i="5"/>
  <c r="S40" i="5"/>
  <c r="S92" i="5"/>
  <c r="S62" i="5"/>
  <c r="T74" i="5"/>
  <c r="S35" i="5"/>
  <c r="S47" i="5"/>
  <c r="S59" i="5"/>
  <c r="S71" i="5"/>
  <c r="S83" i="5"/>
  <c r="S95" i="5"/>
  <c r="S107" i="5"/>
  <c r="S38" i="5"/>
  <c r="S51" i="5"/>
  <c r="S64" i="5"/>
  <c r="S77" i="5"/>
  <c r="S90" i="5"/>
  <c r="S103" i="5"/>
  <c r="S41" i="5"/>
  <c r="S54" i="5"/>
  <c r="S67" i="5"/>
  <c r="S80" i="5"/>
  <c r="S93" i="5"/>
  <c r="S106" i="5"/>
  <c r="S31" i="5"/>
  <c r="S44" i="5"/>
  <c r="S57" i="5"/>
  <c r="S70" i="5"/>
  <c r="S84" i="5"/>
  <c r="S97" i="5"/>
  <c r="S32" i="5"/>
  <c r="S45" i="5"/>
  <c r="S58" i="5"/>
  <c r="S72" i="5"/>
  <c r="S85" i="5"/>
  <c r="S98" i="5"/>
  <c r="S33" i="5"/>
  <c r="S46" i="5"/>
  <c r="S60" i="5"/>
  <c r="S73" i="5"/>
  <c r="S86" i="5"/>
  <c r="S99" i="5"/>
  <c r="S28" i="5"/>
  <c r="S34" i="5"/>
  <c r="S48" i="5"/>
  <c r="S61" i="5"/>
  <c r="S74" i="5"/>
  <c r="S87" i="5"/>
  <c r="S100" i="5"/>
  <c r="S37" i="5"/>
  <c r="S50" i="5"/>
  <c r="S63" i="5"/>
  <c r="S76" i="5"/>
  <c r="S89" i="5"/>
  <c r="S102" i="5"/>
  <c r="S91" i="5"/>
  <c r="S56" i="5"/>
  <c r="T66" i="5"/>
  <c r="T29" i="5"/>
  <c r="T41" i="5"/>
  <c r="T53" i="5"/>
  <c r="T65" i="5"/>
  <c r="T77" i="5"/>
  <c r="T89" i="5"/>
  <c r="T101" i="5"/>
  <c r="T31" i="5"/>
  <c r="T43" i="5"/>
  <c r="T55" i="5"/>
  <c r="T67" i="5"/>
  <c r="T79" i="5"/>
  <c r="T91" i="5"/>
  <c r="T103" i="5"/>
  <c r="T35" i="5"/>
  <c r="T47" i="5"/>
  <c r="T59" i="5"/>
  <c r="T71" i="5"/>
  <c r="T83" i="5"/>
  <c r="T95" i="5"/>
  <c r="T107" i="5"/>
  <c r="T45" i="5"/>
  <c r="T61" i="5"/>
  <c r="T76" i="5"/>
  <c r="T93" i="5"/>
  <c r="T30" i="5"/>
  <c r="T46" i="5"/>
  <c r="T62" i="5"/>
  <c r="T94" i="5"/>
  <c r="T78" i="5"/>
  <c r="T32" i="5"/>
  <c r="T48" i="5"/>
  <c r="T63" i="5"/>
  <c r="T80" i="5"/>
  <c r="T96" i="5"/>
  <c r="T33" i="5"/>
  <c r="T49" i="5"/>
  <c r="T64" i="5"/>
  <c r="T81" i="5"/>
  <c r="T97" i="5"/>
  <c r="T36" i="5"/>
  <c r="T51" i="5"/>
  <c r="T68" i="5"/>
  <c r="T84" i="5"/>
  <c r="T99" i="5"/>
  <c r="T37" i="5"/>
  <c r="T52" i="5"/>
  <c r="T69" i="5"/>
  <c r="T85" i="5"/>
  <c r="T100" i="5"/>
  <c r="T38" i="5"/>
  <c r="T54" i="5"/>
  <c r="T70" i="5"/>
  <c r="T86" i="5"/>
  <c r="T102" i="5"/>
  <c r="T39" i="5"/>
  <c r="T56" i="5"/>
  <c r="T72" i="5"/>
  <c r="T87" i="5"/>
  <c r="T104" i="5"/>
  <c r="T40" i="5"/>
  <c r="T57" i="5"/>
  <c r="T73" i="5"/>
  <c r="T88" i="5"/>
  <c r="T105" i="5"/>
  <c r="T28" i="5"/>
  <c r="T44" i="5"/>
  <c r="T60" i="5"/>
  <c r="T75" i="5"/>
  <c r="T92" i="5"/>
  <c r="T108" i="5"/>
  <c r="T58" i="5"/>
  <c r="S82" i="5"/>
  <c r="S53" i="5"/>
  <c r="T50" i="5"/>
  <c r="S81" i="5"/>
  <c r="S52" i="5"/>
  <c r="T42" i="5"/>
  <c r="S105" i="5"/>
  <c r="S75" i="5"/>
  <c r="S42" i="5"/>
  <c r="U39" i="5"/>
  <c r="U28" i="5"/>
  <c r="U40" i="5"/>
  <c r="U52" i="5"/>
  <c r="U64" i="5"/>
  <c r="U76" i="5"/>
  <c r="U88" i="5"/>
  <c r="U100" i="5"/>
  <c r="U29" i="5"/>
  <c r="U30" i="5"/>
  <c r="U42" i="5"/>
  <c r="U54" i="5"/>
  <c r="U66" i="5"/>
  <c r="U78" i="5"/>
  <c r="U90" i="5"/>
  <c r="U102" i="5"/>
  <c r="U31" i="5"/>
  <c r="U32" i="5"/>
  <c r="U33" i="5"/>
  <c r="U34" i="5"/>
  <c r="U46" i="5"/>
  <c r="U58" i="5"/>
  <c r="U70" i="5"/>
  <c r="U82" i="5"/>
  <c r="U94" i="5"/>
  <c r="U106" i="5"/>
  <c r="U35" i="5"/>
  <c r="U36" i="5"/>
  <c r="U37" i="5"/>
  <c r="U38" i="5"/>
  <c r="U103" i="5"/>
  <c r="U86" i="5"/>
  <c r="U71" i="5"/>
  <c r="U55" i="5"/>
  <c r="D43" i="5"/>
  <c r="U99" i="5"/>
  <c r="U84" i="5"/>
  <c r="U68" i="5"/>
  <c r="U51" i="5"/>
  <c r="U98" i="5"/>
  <c r="U83" i="5"/>
  <c r="U67" i="5"/>
  <c r="U50" i="5"/>
  <c r="D31" i="5"/>
  <c r="D19" i="5"/>
  <c r="U97" i="5"/>
  <c r="U81" i="5"/>
  <c r="U65" i="5"/>
  <c r="U49" i="5"/>
  <c r="U96" i="5"/>
  <c r="U80" i="5"/>
  <c r="U63" i="5"/>
  <c r="U48" i="5"/>
  <c r="U95" i="5"/>
  <c r="U79" i="5"/>
  <c r="U62" i="5"/>
  <c r="U47" i="5"/>
  <c r="U93" i="5"/>
  <c r="U77" i="5"/>
  <c r="U61" i="5"/>
  <c r="U45" i="5"/>
  <c r="U108" i="5"/>
  <c r="U92" i="5"/>
  <c r="U75" i="5"/>
  <c r="U60" i="5"/>
  <c r="U44" i="5"/>
  <c r="U107" i="5"/>
  <c r="U91" i="5"/>
  <c r="U74" i="5"/>
  <c r="U59" i="5"/>
  <c r="U43" i="5"/>
  <c r="U105" i="5"/>
  <c r="U89" i="5"/>
  <c r="U73" i="5"/>
  <c r="U57" i="5"/>
  <c r="U41" i="5"/>
  <c r="U104" i="5"/>
  <c r="U87" i="5"/>
  <c r="U72" i="5"/>
  <c r="U56" i="5"/>
  <c r="D42" i="5"/>
  <c r="D84" i="5"/>
  <c r="D72" i="5"/>
  <c r="D60" i="5"/>
  <c r="D41" i="5"/>
  <c r="D29" i="5"/>
  <c r="D17" i="5"/>
  <c r="D83" i="5"/>
  <c r="D71" i="5"/>
  <c r="D59" i="5"/>
  <c r="D40" i="5"/>
  <c r="D28" i="5"/>
  <c r="D16" i="5"/>
  <c r="D82" i="5"/>
  <c r="D70" i="5"/>
  <c r="D58" i="5"/>
  <c r="D81" i="5"/>
  <c r="D18" i="5"/>
  <c r="D39" i="5"/>
  <c r="D38" i="5"/>
  <c r="D26" i="5"/>
  <c r="D14" i="5"/>
  <c r="D80" i="5"/>
  <c r="D68" i="5"/>
  <c r="D56" i="5"/>
  <c r="D69" i="5"/>
  <c r="D57" i="5"/>
  <c r="D49" i="5"/>
  <c r="D37" i="5"/>
  <c r="D25" i="5"/>
  <c r="D13" i="5"/>
  <c r="D79" i="5"/>
  <c r="D67" i="5"/>
  <c r="D55" i="5"/>
  <c r="D90" i="5"/>
  <c r="D78" i="5"/>
  <c r="D66" i="5"/>
  <c r="D54" i="5"/>
  <c r="D36" i="5"/>
  <c r="G12" i="5"/>
  <c r="D89" i="5"/>
  <c r="D77" i="5"/>
  <c r="D65" i="5"/>
  <c r="D53" i="5"/>
  <c r="D30" i="5"/>
  <c r="D27" i="5"/>
  <c r="D48" i="5"/>
  <c r="D47" i="5"/>
  <c r="D35" i="5"/>
  <c r="D23" i="5"/>
  <c r="D46" i="5"/>
  <c r="D34" i="5"/>
  <c r="D22" i="5"/>
  <c r="D88" i="5"/>
  <c r="D76" i="5"/>
  <c r="D64" i="5"/>
  <c r="D52" i="5"/>
  <c r="D15" i="5"/>
  <c r="D11" i="5"/>
  <c r="D33" i="5"/>
  <c r="D87" i="5"/>
  <c r="D75" i="5"/>
  <c r="D63" i="5"/>
  <c r="D51" i="5"/>
  <c r="D24" i="5"/>
  <c r="D45" i="5"/>
  <c r="D21" i="5"/>
  <c r="D44" i="5"/>
  <c r="D32" i="5"/>
  <c r="D20" i="5"/>
  <c r="D86" i="5"/>
  <c r="D74" i="5"/>
  <c r="D62" i="5"/>
  <c r="D50" i="5"/>
  <c r="D85" i="5"/>
  <c r="D73" i="5"/>
  <c r="D61" i="5"/>
  <c r="D12" i="5"/>
  <c r="G10" i="5" l="1"/>
  <c r="G11" i="5" l="1"/>
  <c r="G13" i="5" s="1"/>
</calcChain>
</file>

<file path=xl/sharedStrings.xml><?xml version="1.0" encoding="utf-8"?>
<sst xmlns="http://schemas.openxmlformats.org/spreadsheetml/2006/main" count="235" uniqueCount="21">
  <si>
    <t>SOC</t>
  </si>
  <si>
    <t>I</t>
  </si>
  <si>
    <t>R0</t>
  </si>
  <si>
    <t>R1</t>
  </si>
  <si>
    <t>C1</t>
  </si>
  <si>
    <t>Temp</t>
  </si>
  <si>
    <t>R</t>
  </si>
  <si>
    <t xml:space="preserve">Fitting </t>
  </si>
  <si>
    <t>T</t>
  </si>
  <si>
    <t>E</t>
  </si>
  <si>
    <t>err0</t>
  </si>
  <si>
    <t>err40</t>
  </si>
  <si>
    <t>err</t>
  </si>
  <si>
    <t>Part 3 R0</t>
  </si>
  <si>
    <t>Part 3 R1</t>
  </si>
  <si>
    <t>-</t>
  </si>
  <si>
    <t>I (A)</t>
  </si>
  <si>
    <t>R0 (Ω)</t>
  </si>
  <si>
    <t>R1 (Ω)</t>
  </si>
  <si>
    <t>C1(Ω)</t>
  </si>
  <si>
    <t>C1 (Ω)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</si>
</sst>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EAAA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/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4" fillId="3" borderId="1" xfId="0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/>
    </xf>
    <xf numFmtId="9" fontId="4" fillId="3" borderId="1" xfId="0" applyNumberFormat="1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9" fontId="4" fillId="3" borderId="3" xfId="0" applyNumberFormat="1" applyFont="1" applyFill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/>
    </xf>
    <xf numFmtId="9" fontId="4" fillId="3" borderId="2" xfId="0" applyNumberFormat="1" applyFont="1" applyFill="1" applyBorder="1" applyAlignment="1">
      <alignment horizontal="center"/>
    </xf>
    <xf numFmtId="9" fontId="4" fillId="3" borderId="3" xfId="0" applyNumberFormat="1" applyFont="1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Plots!$B$4:$B$6</c:f>
              <c:numCache>
                <c:formatCode>General</c:formatCode>
                <c:ptCount val="3"/>
                <c:pt idx="0">
                  <c:v>293.14999999999998</c:v>
                </c:pt>
                <c:pt idx="1">
                  <c:v>313.14999999999998</c:v>
                </c:pt>
                <c:pt idx="2">
                  <c:v>333.15</c:v>
                </c:pt>
              </c:numCache>
            </c:numRef>
          </c:xVal>
          <c:yVal>
            <c:numRef>
              <c:f>Plots!$C$4:$C$6</c:f>
              <c:numCache>
                <c:formatCode>0.00E+00</c:formatCode>
                <c:ptCount val="3"/>
                <c:pt idx="0">
                  <c:v>4.0262163854036283E-2</c:v>
                </c:pt>
                <c:pt idx="1">
                  <c:v>2.0999999999999949E-2</c:v>
                </c:pt>
                <c:pt idx="2">
                  <c:v>1.5451197474292914E-2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B-456D-9168-510ACB226B9D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Plots!$B$10:$B$405</c:f>
              <c:numCache>
                <c:formatCode>General</c:formatCode>
                <c:ptCount val="396"/>
                <c:pt idx="0">
                  <c:v>270</c:v>
                </c:pt>
                <c:pt idx="1">
                  <c:v>270.5</c:v>
                </c:pt>
                <c:pt idx="2">
                  <c:v>271</c:v>
                </c:pt>
                <c:pt idx="3">
                  <c:v>271.5</c:v>
                </c:pt>
                <c:pt idx="4">
                  <c:v>272</c:v>
                </c:pt>
                <c:pt idx="5">
                  <c:v>272.5</c:v>
                </c:pt>
                <c:pt idx="6">
                  <c:v>273</c:v>
                </c:pt>
                <c:pt idx="7">
                  <c:v>273.5</c:v>
                </c:pt>
                <c:pt idx="8">
                  <c:v>274</c:v>
                </c:pt>
                <c:pt idx="9">
                  <c:v>274.5</c:v>
                </c:pt>
                <c:pt idx="10">
                  <c:v>275</c:v>
                </c:pt>
                <c:pt idx="11">
                  <c:v>275.5</c:v>
                </c:pt>
                <c:pt idx="12">
                  <c:v>276</c:v>
                </c:pt>
                <c:pt idx="13">
                  <c:v>276.5</c:v>
                </c:pt>
                <c:pt idx="14">
                  <c:v>277</c:v>
                </c:pt>
                <c:pt idx="15">
                  <c:v>277.5</c:v>
                </c:pt>
                <c:pt idx="16">
                  <c:v>278</c:v>
                </c:pt>
                <c:pt idx="17">
                  <c:v>278.5</c:v>
                </c:pt>
                <c:pt idx="18">
                  <c:v>279</c:v>
                </c:pt>
                <c:pt idx="19">
                  <c:v>279.5</c:v>
                </c:pt>
                <c:pt idx="20">
                  <c:v>280</c:v>
                </c:pt>
                <c:pt idx="21">
                  <c:v>280.5</c:v>
                </c:pt>
                <c:pt idx="22">
                  <c:v>281</c:v>
                </c:pt>
                <c:pt idx="23">
                  <c:v>281.5</c:v>
                </c:pt>
                <c:pt idx="24">
                  <c:v>282</c:v>
                </c:pt>
                <c:pt idx="25">
                  <c:v>282.5</c:v>
                </c:pt>
                <c:pt idx="26">
                  <c:v>283</c:v>
                </c:pt>
                <c:pt idx="27">
                  <c:v>283.5</c:v>
                </c:pt>
                <c:pt idx="28">
                  <c:v>284</c:v>
                </c:pt>
                <c:pt idx="29">
                  <c:v>284.5</c:v>
                </c:pt>
                <c:pt idx="30">
                  <c:v>285</c:v>
                </c:pt>
                <c:pt idx="31">
                  <c:v>285.5</c:v>
                </c:pt>
                <c:pt idx="32">
                  <c:v>286</c:v>
                </c:pt>
                <c:pt idx="33">
                  <c:v>286.5</c:v>
                </c:pt>
                <c:pt idx="34">
                  <c:v>287</c:v>
                </c:pt>
                <c:pt idx="35">
                  <c:v>287.5</c:v>
                </c:pt>
                <c:pt idx="36">
                  <c:v>288</c:v>
                </c:pt>
                <c:pt idx="37">
                  <c:v>288.5</c:v>
                </c:pt>
                <c:pt idx="38">
                  <c:v>289</c:v>
                </c:pt>
                <c:pt idx="39">
                  <c:v>289.5</c:v>
                </c:pt>
                <c:pt idx="40">
                  <c:v>290</c:v>
                </c:pt>
                <c:pt idx="41">
                  <c:v>290.5</c:v>
                </c:pt>
                <c:pt idx="42">
                  <c:v>291</c:v>
                </c:pt>
                <c:pt idx="43">
                  <c:v>291.5</c:v>
                </c:pt>
                <c:pt idx="44">
                  <c:v>292</c:v>
                </c:pt>
                <c:pt idx="45">
                  <c:v>292.5</c:v>
                </c:pt>
                <c:pt idx="46">
                  <c:v>293</c:v>
                </c:pt>
                <c:pt idx="47">
                  <c:v>293.5</c:v>
                </c:pt>
                <c:pt idx="48">
                  <c:v>294</c:v>
                </c:pt>
                <c:pt idx="49">
                  <c:v>294.5</c:v>
                </c:pt>
                <c:pt idx="50">
                  <c:v>295</c:v>
                </c:pt>
                <c:pt idx="51">
                  <c:v>295.5</c:v>
                </c:pt>
                <c:pt idx="52">
                  <c:v>296</c:v>
                </c:pt>
                <c:pt idx="53">
                  <c:v>296.5</c:v>
                </c:pt>
                <c:pt idx="54">
                  <c:v>297</c:v>
                </c:pt>
                <c:pt idx="55">
                  <c:v>297.5</c:v>
                </c:pt>
                <c:pt idx="56">
                  <c:v>298</c:v>
                </c:pt>
                <c:pt idx="57">
                  <c:v>298.5</c:v>
                </c:pt>
                <c:pt idx="58">
                  <c:v>299</c:v>
                </c:pt>
                <c:pt idx="59">
                  <c:v>299.5</c:v>
                </c:pt>
                <c:pt idx="60">
                  <c:v>300</c:v>
                </c:pt>
                <c:pt idx="61">
                  <c:v>300.5</c:v>
                </c:pt>
                <c:pt idx="62">
                  <c:v>301</c:v>
                </c:pt>
                <c:pt idx="63">
                  <c:v>301.5</c:v>
                </c:pt>
                <c:pt idx="64">
                  <c:v>302</c:v>
                </c:pt>
                <c:pt idx="65">
                  <c:v>302.5</c:v>
                </c:pt>
                <c:pt idx="66">
                  <c:v>303</c:v>
                </c:pt>
                <c:pt idx="67">
                  <c:v>303.5</c:v>
                </c:pt>
                <c:pt idx="68">
                  <c:v>304</c:v>
                </c:pt>
                <c:pt idx="69">
                  <c:v>304.5</c:v>
                </c:pt>
                <c:pt idx="70">
                  <c:v>305</c:v>
                </c:pt>
                <c:pt idx="71">
                  <c:v>305.5</c:v>
                </c:pt>
                <c:pt idx="72">
                  <c:v>306</c:v>
                </c:pt>
                <c:pt idx="73">
                  <c:v>306.5</c:v>
                </c:pt>
                <c:pt idx="74">
                  <c:v>307</c:v>
                </c:pt>
                <c:pt idx="75">
                  <c:v>307.5</c:v>
                </c:pt>
                <c:pt idx="76">
                  <c:v>308</c:v>
                </c:pt>
                <c:pt idx="77">
                  <c:v>308.5</c:v>
                </c:pt>
                <c:pt idx="78">
                  <c:v>309</c:v>
                </c:pt>
                <c:pt idx="79">
                  <c:v>309.5</c:v>
                </c:pt>
                <c:pt idx="80">
                  <c:v>310</c:v>
                </c:pt>
                <c:pt idx="81">
                  <c:v>310.5</c:v>
                </c:pt>
                <c:pt idx="82">
                  <c:v>311</c:v>
                </c:pt>
                <c:pt idx="83">
                  <c:v>311.5</c:v>
                </c:pt>
                <c:pt idx="84">
                  <c:v>312</c:v>
                </c:pt>
                <c:pt idx="85">
                  <c:v>312.5</c:v>
                </c:pt>
                <c:pt idx="86">
                  <c:v>313</c:v>
                </c:pt>
                <c:pt idx="87">
                  <c:v>313.5</c:v>
                </c:pt>
                <c:pt idx="88">
                  <c:v>314</c:v>
                </c:pt>
                <c:pt idx="89">
                  <c:v>314.5</c:v>
                </c:pt>
                <c:pt idx="90">
                  <c:v>315</c:v>
                </c:pt>
                <c:pt idx="91">
                  <c:v>315.5</c:v>
                </c:pt>
                <c:pt idx="92">
                  <c:v>316</c:v>
                </c:pt>
                <c:pt idx="93">
                  <c:v>316.5</c:v>
                </c:pt>
                <c:pt idx="94">
                  <c:v>317</c:v>
                </c:pt>
                <c:pt idx="95">
                  <c:v>317.5</c:v>
                </c:pt>
                <c:pt idx="96">
                  <c:v>318</c:v>
                </c:pt>
                <c:pt idx="97">
                  <c:v>318.5</c:v>
                </c:pt>
                <c:pt idx="98">
                  <c:v>319</c:v>
                </c:pt>
                <c:pt idx="99">
                  <c:v>319.5</c:v>
                </c:pt>
                <c:pt idx="100">
                  <c:v>320</c:v>
                </c:pt>
                <c:pt idx="101">
                  <c:v>320.5</c:v>
                </c:pt>
                <c:pt idx="102">
                  <c:v>321</c:v>
                </c:pt>
                <c:pt idx="103">
                  <c:v>321.5</c:v>
                </c:pt>
                <c:pt idx="104">
                  <c:v>322</c:v>
                </c:pt>
                <c:pt idx="105">
                  <c:v>322.5</c:v>
                </c:pt>
                <c:pt idx="106">
                  <c:v>323</c:v>
                </c:pt>
                <c:pt idx="107">
                  <c:v>323.5</c:v>
                </c:pt>
                <c:pt idx="108">
                  <c:v>324</c:v>
                </c:pt>
                <c:pt idx="109">
                  <c:v>324.5</c:v>
                </c:pt>
                <c:pt idx="110">
                  <c:v>325</c:v>
                </c:pt>
                <c:pt idx="111">
                  <c:v>325.5</c:v>
                </c:pt>
                <c:pt idx="112">
                  <c:v>326</c:v>
                </c:pt>
                <c:pt idx="113">
                  <c:v>326.5</c:v>
                </c:pt>
                <c:pt idx="114">
                  <c:v>327</c:v>
                </c:pt>
                <c:pt idx="115">
                  <c:v>327.5</c:v>
                </c:pt>
                <c:pt idx="116">
                  <c:v>328</c:v>
                </c:pt>
                <c:pt idx="117">
                  <c:v>328.5</c:v>
                </c:pt>
                <c:pt idx="118">
                  <c:v>329</c:v>
                </c:pt>
                <c:pt idx="119">
                  <c:v>329.5</c:v>
                </c:pt>
                <c:pt idx="120">
                  <c:v>330</c:v>
                </c:pt>
                <c:pt idx="121">
                  <c:v>330.5</c:v>
                </c:pt>
                <c:pt idx="122">
                  <c:v>331</c:v>
                </c:pt>
                <c:pt idx="123">
                  <c:v>331.5</c:v>
                </c:pt>
                <c:pt idx="124">
                  <c:v>332</c:v>
                </c:pt>
                <c:pt idx="125">
                  <c:v>332.5</c:v>
                </c:pt>
                <c:pt idx="126">
                  <c:v>333</c:v>
                </c:pt>
                <c:pt idx="127">
                  <c:v>333.5</c:v>
                </c:pt>
                <c:pt idx="128">
                  <c:v>334</c:v>
                </c:pt>
                <c:pt idx="129">
                  <c:v>334.5</c:v>
                </c:pt>
                <c:pt idx="130">
                  <c:v>335</c:v>
                </c:pt>
                <c:pt idx="131">
                  <c:v>335.5</c:v>
                </c:pt>
                <c:pt idx="132">
                  <c:v>336</c:v>
                </c:pt>
                <c:pt idx="133">
                  <c:v>336.5</c:v>
                </c:pt>
                <c:pt idx="134">
                  <c:v>337</c:v>
                </c:pt>
                <c:pt idx="135">
                  <c:v>337.5</c:v>
                </c:pt>
                <c:pt idx="136">
                  <c:v>338</c:v>
                </c:pt>
                <c:pt idx="137">
                  <c:v>338.5</c:v>
                </c:pt>
                <c:pt idx="138">
                  <c:v>339</c:v>
                </c:pt>
                <c:pt idx="139">
                  <c:v>339.5</c:v>
                </c:pt>
                <c:pt idx="140">
                  <c:v>340</c:v>
                </c:pt>
                <c:pt idx="141">
                  <c:v>340.5</c:v>
                </c:pt>
                <c:pt idx="142">
                  <c:v>341</c:v>
                </c:pt>
                <c:pt idx="143">
                  <c:v>341.5</c:v>
                </c:pt>
                <c:pt idx="144">
                  <c:v>342</c:v>
                </c:pt>
                <c:pt idx="145">
                  <c:v>342.5</c:v>
                </c:pt>
                <c:pt idx="146">
                  <c:v>343</c:v>
                </c:pt>
                <c:pt idx="147">
                  <c:v>343.5</c:v>
                </c:pt>
                <c:pt idx="148">
                  <c:v>344</c:v>
                </c:pt>
                <c:pt idx="149">
                  <c:v>344.5</c:v>
                </c:pt>
                <c:pt idx="150">
                  <c:v>345</c:v>
                </c:pt>
                <c:pt idx="151">
                  <c:v>345.5</c:v>
                </c:pt>
                <c:pt idx="152">
                  <c:v>346</c:v>
                </c:pt>
                <c:pt idx="153">
                  <c:v>346.5</c:v>
                </c:pt>
                <c:pt idx="154">
                  <c:v>347</c:v>
                </c:pt>
                <c:pt idx="155">
                  <c:v>347.5</c:v>
                </c:pt>
                <c:pt idx="156">
                  <c:v>348</c:v>
                </c:pt>
                <c:pt idx="157">
                  <c:v>348.5</c:v>
                </c:pt>
                <c:pt idx="158">
                  <c:v>349</c:v>
                </c:pt>
                <c:pt idx="159">
                  <c:v>349.5</c:v>
                </c:pt>
                <c:pt idx="160">
                  <c:v>350</c:v>
                </c:pt>
              </c:numCache>
            </c:numRef>
          </c:xVal>
          <c:yVal>
            <c:numRef>
              <c:f>Plots!$C$10:$C$405</c:f>
              <c:numCache>
                <c:formatCode>General</c:formatCode>
                <c:ptCount val="396"/>
                <c:pt idx="0">
                  <c:v>7.3460977692578436E-2</c:v>
                </c:pt>
                <c:pt idx="1">
                  <c:v>7.2237282437972561E-2</c:v>
                </c:pt>
                <c:pt idx="2">
                  <c:v>7.1038374413711899E-2</c:v>
                </c:pt>
                <c:pt idx="3">
                  <c:v>6.9863670904487349E-2</c:v>
                </c:pt>
                <c:pt idx="4">
                  <c:v>6.8712604670153749E-2</c:v>
                </c:pt>
                <c:pt idx="5">
                  <c:v>6.7584623489800863E-2</c:v>
                </c:pt>
                <c:pt idx="6">
                  <c:v>6.6479189720530601E-2</c:v>
                </c:pt>
                <c:pt idx="7">
                  <c:v>6.5395779870428397E-2</c:v>
                </c:pt>
                <c:pt idx="8">
                  <c:v>6.4333884185231976E-2</c:v>
                </c:pt>
                <c:pt idx="9">
                  <c:v>6.3293006248222303E-2</c:v>
                </c:pt>
                <c:pt idx="10">
                  <c:v>6.2272662592877559E-2</c:v>
                </c:pt>
                <c:pt idx="11">
                  <c:v>6.1272382327849109E-2</c:v>
                </c:pt>
                <c:pt idx="12">
                  <c:v>6.0291706773834254E-2</c:v>
                </c:pt>
                <c:pt idx="13">
                  <c:v>5.9330189111936098E-2</c:v>
                </c:pt>
                <c:pt idx="14">
                  <c:v>5.8387394043117602E-2</c:v>
                </c:pt>
                <c:pt idx="15">
                  <c:v>5.7462897458368627E-2</c:v>
                </c:pt>
                <c:pt idx="16">
                  <c:v>5.6556286119222032E-2</c:v>
                </c:pt>
                <c:pt idx="17">
                  <c:v>5.5667157348265321E-2</c:v>
                </c:pt>
                <c:pt idx="18">
                  <c:v>5.4795118729309443E-2</c:v>
                </c:pt>
                <c:pt idx="19">
                  <c:v>5.3939787816887526E-2</c:v>
                </c:pt>
                <c:pt idx="20">
                  <c:v>5.3100791854768334E-2</c:v>
                </c:pt>
                <c:pt idx="21">
                  <c:v>5.2277767503181582E-2</c:v>
                </c:pt>
                <c:pt idx="22">
                  <c:v>5.1470360574461874E-2</c:v>
                </c:pt>
                <c:pt idx="23">
                  <c:v>5.067822577682974E-2</c:v>
                </c:pt>
                <c:pt idx="24">
                  <c:v>4.9901026466037668E-2</c:v>
                </c:pt>
                <c:pt idx="25">
                  <c:v>4.913843440461977E-2</c:v>
                </c:pt>
                <c:pt idx="26">
                  <c:v>4.8390129528491282E-2</c:v>
                </c:pt>
                <c:pt idx="27">
                  <c:v>4.7655799720655562E-2</c:v>
                </c:pt>
                <c:pt idx="28">
                  <c:v>4.693514059178288E-2</c:v>
                </c:pt>
                <c:pt idx="29">
                  <c:v>4.622785526743458E-2</c:v>
                </c:pt>
                <c:pt idx="30">
                  <c:v>4.553365418171474E-2</c:v>
                </c:pt>
                <c:pt idx="31">
                  <c:v>4.4852254877137281E-2</c:v>
                </c:pt>
                <c:pt idx="32">
                  <c:v>4.4183381810506808E-2</c:v>
                </c:pt>
                <c:pt idx="33">
                  <c:v>4.35267661646156E-2</c:v>
                </c:pt>
                <c:pt idx="34">
                  <c:v>4.2882145665568375E-2</c:v>
                </c:pt>
                <c:pt idx="35">
                  <c:v>4.2249264405551844E-2</c:v>
                </c:pt>
                <c:pt idx="36">
                  <c:v>4.1627872670872763E-2</c:v>
                </c:pt>
                <c:pt idx="37">
                  <c:v>4.1017726775094764E-2</c:v>
                </c:pt>
                <c:pt idx="38">
                  <c:v>4.0418588897109031E-2</c:v>
                </c:pt>
                <c:pt idx="39">
                  <c:v>3.9830226923981096E-2</c:v>
                </c:pt>
                <c:pt idx="40">
                  <c:v>3.9252414298420593E-2</c:v>
                </c:pt>
                <c:pt idx="41">
                  <c:v>3.868492987072554E-2</c:v>
                </c:pt>
                <c:pt idx="42">
                  <c:v>3.8127557755059494E-2</c:v>
                </c:pt>
                <c:pt idx="43">
                  <c:v>3.7580087189923339E-2</c:v>
                </c:pt>
                <c:pt idx="44">
                  <c:v>3.7042312402688474E-2</c:v>
                </c:pt>
                <c:pt idx="45">
                  <c:v>3.65140324780635E-2</c:v>
                </c:pt>
                <c:pt idx="46">
                  <c:v>3.5995051230369675E-2</c:v>
                </c:pt>
                <c:pt idx="47">
                  <c:v>3.548517707950586E-2</c:v>
                </c:pt>
                <c:pt idx="48">
                  <c:v>3.4984222930486628E-2</c:v>
                </c:pt>
                <c:pt idx="49">
                  <c:v>3.4492006056442044E-2</c:v>
                </c:pt>
                <c:pt idx="50">
                  <c:v>3.4008347984970558E-2</c:v>
                </c:pt>
                <c:pt idx="51">
                  <c:v>3.3533074387741134E-2</c:v>
                </c:pt>
                <c:pt idx="52">
                  <c:v>3.3066014973243005E-2</c:v>
                </c:pt>
                <c:pt idx="53">
                  <c:v>3.2607003382585854E-2</c:v>
                </c:pt>
                <c:pt idx="54">
                  <c:v>3.2155877088256214E-2</c:v>
                </c:pt>
                <c:pt idx="55">
                  <c:v>3.1712477295738339E-2</c:v>
                </c:pt>
                <c:pt idx="56">
                  <c:v>3.1276648847911918E-2</c:v>
                </c:pt>
                <c:pt idx="57">
                  <c:v>3.0848240132141519E-2</c:v>
                </c:pt>
                <c:pt idx="58">
                  <c:v>3.0427102989974506E-2</c:v>
                </c:pt>
                <c:pt idx="59">
                  <c:v>3.0013092629368947E-2</c:v>
                </c:pt>
                <c:pt idx="60">
                  <c:v>2.9606067539373348E-2</c:v>
                </c:pt>
                <c:pt idx="61">
                  <c:v>2.920588940718449E-2</c:v>
                </c:pt>
                <c:pt idx="62">
                  <c:v>2.8812423037510873E-2</c:v>
                </c:pt>
                <c:pt idx="63">
                  <c:v>2.8425536274172058E-2</c:v>
                </c:pt>
                <c:pt idx="64">
                  <c:v>2.8045099923866647E-2</c:v>
                </c:pt>
                <c:pt idx="65">
                  <c:v>2.7670987682043489E-2</c:v>
                </c:pt>
                <c:pt idx="66">
                  <c:v>2.7303076060813031E-2</c:v>
                </c:pt>
                <c:pt idx="67">
                  <c:v>2.6941244318837633E-2</c:v>
                </c:pt>
                <c:pt idx="68">
                  <c:v>2.6585374393141903E-2</c:v>
                </c:pt>
                <c:pt idx="69">
                  <c:v>2.6235350832785727E-2</c:v>
                </c:pt>
                <c:pt idx="70">
                  <c:v>2.5891060734344475E-2</c:v>
                </c:pt>
                <c:pt idx="71">
                  <c:v>2.5552393679143106E-2</c:v>
                </c:pt>
                <c:pt idx="72">
                  <c:v>2.5219241672192028E-2</c:v>
                </c:pt>
                <c:pt idx="73">
                  <c:v>2.4891499082774618E-2</c:v>
                </c:pt>
                <c:pt idx="74">
                  <c:v>2.4569062586637658E-2</c:v>
                </c:pt>
                <c:pt idx="75">
                  <c:v>2.4251831109737748E-2</c:v>
                </c:pt>
                <c:pt idx="76">
                  <c:v>2.3939705773498018E-2</c:v>
                </c:pt>
                <c:pt idx="77">
                  <c:v>2.3632589841530889E-2</c:v>
                </c:pt>
                <c:pt idx="78">
                  <c:v>2.3330388667784547E-2</c:v>
                </c:pt>
                <c:pt idx="79">
                  <c:v>2.3033009646070964E-2</c:v>
                </c:pt>
                <c:pt idx="80">
                  <c:v>2.2740362160936251E-2</c:v>
                </c:pt>
                <c:pt idx="81">
                  <c:v>2.2452357539833816E-2</c:v>
                </c:pt>
                <c:pt idx="82">
                  <c:v>2.2168909006562935E-2</c:v>
                </c:pt>
                <c:pt idx="83">
                  <c:v>2.1889931635936319E-2</c:v>
                </c:pt>
                <c:pt idx="84">
                  <c:v>2.1615342309641256E-2</c:v>
                </c:pt>
                <c:pt idx="85">
                  <c:v>2.134505967326018E-2</c:v>
                </c:pt>
                <c:pt idx="86">
                  <c:v>2.1079004094417278E-2</c:v>
                </c:pt>
                <c:pt idx="87">
                  <c:v>2.0817097622019467E-2</c:v>
                </c:pt>
                <c:pt idx="88">
                  <c:v>2.0559263946559877E-2</c:v>
                </c:pt>
                <c:pt idx="89">
                  <c:v>2.0305428361454332E-2</c:v>
                </c:pt>
                <c:pt idx="90">
                  <c:v>2.0055517725381129E-2</c:v>
                </c:pt>
                <c:pt idx="91">
                  <c:v>1.9809460425595924E-2</c:v>
                </c:pt>
                <c:pt idx="92">
                  <c:v>1.9567186342194041E-2</c:v>
                </c:pt>
                <c:pt idx="93">
                  <c:v>1.932862681329384E-2</c:v>
                </c:pt>
                <c:pt idx="94">
                  <c:v>1.9093714601114902E-2</c:v>
                </c:pt>
                <c:pt idx="95">
                  <c:v>1.8862383858926315E-2</c:v>
                </c:pt>
                <c:pt idx="96">
                  <c:v>1.8634570098840449E-2</c:v>
                </c:pt>
                <c:pt idx="97">
                  <c:v>1.8410210160428826E-2</c:v>
                </c:pt>
                <c:pt idx="98">
                  <c:v>1.818924218013717E-2</c:v>
                </c:pt>
                <c:pt idx="99">
                  <c:v>1.797160556147746E-2</c:v>
                </c:pt>
                <c:pt idx="100">
                  <c:v>1.7757240945975288E-2</c:v>
                </c:pt>
                <c:pt idx="101">
                  <c:v>1.7546090184852019E-2</c:v>
                </c:pt>
                <c:pt idx="102">
                  <c:v>1.7338096311421154E-2</c:v>
                </c:pt>
                <c:pt idx="103">
                  <c:v>1.7133203514179445E-2</c:v>
                </c:pt>
                <c:pt idx="104">
                  <c:v>1.6931357110573531E-2</c:v>
                </c:pt>
                <c:pt idx="105">
                  <c:v>1.6732503521423883E-2</c:v>
                </c:pt>
                <c:pt idx="106">
                  <c:v>1.6536590245987706E-2</c:v>
                </c:pt>
                <c:pt idx="107">
                  <c:v>1.634356583764375E-2</c:v>
                </c:pt>
                <c:pt idx="108">
                  <c:v>1.6153379880181971E-2</c:v>
                </c:pt>
                <c:pt idx="109">
                  <c:v>1.5965982964681512E-2</c:v>
                </c:pt>
                <c:pt idx="110">
                  <c:v>1.5781326666961231E-2</c:v>
                </c:pt>
                <c:pt idx="111">
                  <c:v>1.5599363525587382E-2</c:v>
                </c:pt>
                <c:pt idx="112">
                  <c:v>1.5420047020423168E-2</c:v>
                </c:pt>
                <c:pt idx="113">
                  <c:v>1.5243331551705845E-2</c:v>
                </c:pt>
                <c:pt idx="114">
                  <c:v>1.50691724196371E-2</c:v>
                </c:pt>
                <c:pt idx="115">
                  <c:v>1.4897525804473023E-2</c:v>
                </c:pt>
                <c:pt idx="116">
                  <c:v>1.4728348747100259E-2</c:v>
                </c:pt>
                <c:pt idx="117">
                  <c:v>1.4561599130085425E-2</c:v>
                </c:pt>
                <c:pt idx="118">
                  <c:v>1.439723565918531E-2</c:v>
                </c:pt>
                <c:pt idx="119">
                  <c:v>1.4235217845305367E-2</c:v>
                </c:pt>
                <c:pt idx="120">
                  <c:v>1.407550598689492E-2</c:v>
                </c:pt>
                <c:pt idx="121">
                  <c:v>1.3918061152767424E-2</c:v>
                </c:pt>
                <c:pt idx="122">
                  <c:v>1.3762845165334492E-2</c:v>
                </c:pt>
                <c:pt idx="123">
                  <c:v>1.360982058424301E-2</c:v>
                </c:pt>
                <c:pt idx="124">
                  <c:v>1.3458950690404531E-2</c:v>
                </c:pt>
                <c:pt idx="125">
                  <c:v>1.3310199470406927E-2</c:v>
                </c:pt>
                <c:pt idx="126">
                  <c:v>1.3163531601298068E-2</c:v>
                </c:pt>
                <c:pt idx="127">
                  <c:v>1.301891243573204E-2</c:v>
                </c:pt>
                <c:pt idx="128">
                  <c:v>1.2876307987468319E-2</c:v>
                </c:pt>
                <c:pt idx="129">
                  <c:v>1.2735684917214805E-2</c:v>
                </c:pt>
                <c:pt idx="130">
                  <c:v>1.2597010518805872E-2</c:v>
                </c:pt>
                <c:pt idx="131">
                  <c:v>1.2460252705706661E-2</c:v>
                </c:pt>
                <c:pt idx="132">
                  <c:v>1.2325379997835258E-2</c:v>
                </c:pt>
                <c:pt idx="133">
                  <c:v>1.2192361508694636E-2</c:v>
                </c:pt>
                <c:pt idx="134">
                  <c:v>1.2061166932806285E-2</c:v>
                </c:pt>
                <c:pt idx="135">
                  <c:v>1.1931766533437898E-2</c:v>
                </c:pt>
                <c:pt idx="136">
                  <c:v>1.1804131130617655E-2</c:v>
                </c:pt>
                <c:pt idx="137">
                  <c:v>1.1678232089427566E-2</c:v>
                </c:pt>
                <c:pt idx="138">
                  <c:v>1.1554041308569005E-2</c:v>
                </c:pt>
                <c:pt idx="139">
                  <c:v>1.1431531209193484E-2</c:v>
                </c:pt>
                <c:pt idx="140">
                  <c:v>1.1310674723991778E-2</c:v>
                </c:pt>
                <c:pt idx="141">
                  <c:v>1.1191445286535076E-2</c:v>
                </c:pt>
                <c:pt idx="142">
                  <c:v>1.1073816820861719E-2</c:v>
                </c:pt>
                <c:pt idx="143">
                  <c:v>1.095776373130326E-2</c:v>
                </c:pt>
                <c:pt idx="144">
                  <c:v>1.0843260892543987E-2</c:v>
                </c:pt>
                <c:pt idx="145">
                  <c:v>1.0730283639907972E-2</c:v>
                </c:pt>
                <c:pt idx="146">
                  <c:v>1.0618807759867907E-2</c:v>
                </c:pt>
                <c:pt idx="147">
                  <c:v>1.0508809480770287E-2</c:v>
                </c:pt>
                <c:pt idx="148">
                  <c:v>1.0400265463771506E-2</c:v>
                </c:pt>
                <c:pt idx="149">
                  <c:v>1.0293152793979639E-2</c:v>
                </c:pt>
                <c:pt idx="150">
                  <c:v>1.0187448971796751E-2</c:v>
                </c:pt>
                <c:pt idx="151">
                  <c:v>1.0083131904456854E-2</c:v>
                </c:pt>
                <c:pt idx="152">
                  <c:v>9.9801798977546454E-3</c:v>
                </c:pt>
                <c:pt idx="153">
                  <c:v>9.8785716479602732E-3</c:v>
                </c:pt>
                <c:pt idx="154">
                  <c:v>9.7782862339156305E-3</c:v>
                </c:pt>
                <c:pt idx="155">
                  <c:v>9.6793031093077332E-3</c:v>
                </c:pt>
                <c:pt idx="156">
                  <c:v>9.5816020951146868E-3</c:v>
                </c:pt>
                <c:pt idx="157">
                  <c:v>9.4851633722202889E-3</c:v>
                </c:pt>
                <c:pt idx="158">
                  <c:v>9.3899674741928594E-3</c:v>
                </c:pt>
                <c:pt idx="159">
                  <c:v>9.2959952802245862E-3</c:v>
                </c:pt>
                <c:pt idx="160">
                  <c:v>9.2032280082272166E-3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B-456D-9168-510ACB22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74447"/>
        <c:axId val="443593711"/>
      </c:scatterChart>
      <c:valAx>
        <c:axId val="121774447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93711"/>
        <c:crosses val="autoZero"/>
        <c:crossBetween val="midCat"/>
      </c:valAx>
      <c:valAx>
        <c:axId val="443593711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Plots!$R$4:$R$11</c:f>
              <c:numCache>
                <c:formatCode>0%</c:formatCode>
                <c:ptCount val="8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0.19999999999999901</c:v>
                </c:pt>
              </c:numCache>
            </c:numRef>
          </c:xVal>
          <c:yVal>
            <c:numRef>
              <c:f>Plots!$S$4:$S$11</c:f>
              <c:numCache>
                <c:formatCode>0.00000</c:formatCode>
                <c:ptCount val="8"/>
                <c:pt idx="0">
                  <c:v>1.6E-2</c:v>
                </c:pt>
                <c:pt idx="1">
                  <c:v>1.48000000000001E-2</c:v>
                </c:pt>
                <c:pt idx="2">
                  <c:v>1.44E-2</c:v>
                </c:pt>
                <c:pt idx="3">
                  <c:v>1.2000000000000101E-2</c:v>
                </c:pt>
                <c:pt idx="4">
                  <c:v>1.11955217912834E-2</c:v>
                </c:pt>
                <c:pt idx="5">
                  <c:v>1.12E-2</c:v>
                </c:pt>
                <c:pt idx="6">
                  <c:v>1.6400000000000099E-2</c:v>
                </c:pt>
                <c:pt idx="7">
                  <c:v>2.9200000000000101E-2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E-4D8A-876A-AE1A2EB00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6287"/>
        <c:axId val="459661775"/>
      </c:scatterChart>
      <c:valAx>
        <c:axId val="577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61775"/>
        <c:crosses val="autoZero"/>
        <c:crossBetween val="midCat"/>
      </c:valAx>
      <c:valAx>
        <c:axId val="4596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Plots!$R$21:$R$23</c:f>
              <c:numCache>
                <c:formatCode>General</c:formatCode>
                <c:ptCount val="3"/>
                <c:pt idx="0">
                  <c:v>293.14999999999998</c:v>
                </c:pt>
                <c:pt idx="1">
                  <c:v>313.14999999999998</c:v>
                </c:pt>
                <c:pt idx="2">
                  <c:v>333.15</c:v>
                </c:pt>
              </c:numCache>
            </c:numRef>
          </c:xVal>
          <c:yVal>
            <c:numRef>
              <c:f>Plots!$S$21:$S$23</c:f>
              <c:numCache>
                <c:formatCode>0.00000</c:formatCode>
                <c:ptCount val="3"/>
                <c:pt idx="0">
                  <c:v>1.2000000000000101E-2</c:v>
                </c:pt>
                <c:pt idx="1">
                  <c:v>8.0000000000000002E-3</c:v>
                </c:pt>
                <c:pt idx="2">
                  <c:v>5.6000000000000901E-3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B-428E-97AE-82A52E55FA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293.14999999999998</c:v>
                </c:pt>
                <c:pt idx="1">
                  <c:v>293.64999999999998</c:v>
                </c:pt>
                <c:pt idx="2">
                  <c:v>294.14999999999998</c:v>
                </c:pt>
                <c:pt idx="3">
                  <c:v>294.64999999999998</c:v>
                </c:pt>
                <c:pt idx="4">
                  <c:v>295.14999999999998</c:v>
                </c:pt>
                <c:pt idx="5">
                  <c:v>295.64999999999998</c:v>
                </c:pt>
                <c:pt idx="6">
                  <c:v>296.14999999999998</c:v>
                </c:pt>
                <c:pt idx="7">
                  <c:v>296.64999999999998</c:v>
                </c:pt>
                <c:pt idx="8">
                  <c:v>297.14999999999998</c:v>
                </c:pt>
                <c:pt idx="9">
                  <c:v>297.64999999999998</c:v>
                </c:pt>
                <c:pt idx="10">
                  <c:v>298.14999999999998</c:v>
                </c:pt>
                <c:pt idx="11">
                  <c:v>298.64999999999998</c:v>
                </c:pt>
                <c:pt idx="12">
                  <c:v>299.14999999999998</c:v>
                </c:pt>
                <c:pt idx="13">
                  <c:v>299.64999999999998</c:v>
                </c:pt>
                <c:pt idx="14">
                  <c:v>300.14999999999998</c:v>
                </c:pt>
                <c:pt idx="15">
                  <c:v>300.64999999999998</c:v>
                </c:pt>
                <c:pt idx="16">
                  <c:v>301.14999999999998</c:v>
                </c:pt>
                <c:pt idx="17">
                  <c:v>301.64999999999998</c:v>
                </c:pt>
                <c:pt idx="18">
                  <c:v>302.14999999999998</c:v>
                </c:pt>
                <c:pt idx="19">
                  <c:v>302.64999999999998</c:v>
                </c:pt>
                <c:pt idx="20">
                  <c:v>303.14999999999998</c:v>
                </c:pt>
                <c:pt idx="21">
                  <c:v>303.64999999999998</c:v>
                </c:pt>
                <c:pt idx="22">
                  <c:v>304.14999999999998</c:v>
                </c:pt>
                <c:pt idx="23">
                  <c:v>304.64999999999998</c:v>
                </c:pt>
                <c:pt idx="24">
                  <c:v>305.14999999999998</c:v>
                </c:pt>
                <c:pt idx="25">
                  <c:v>305.64999999999998</c:v>
                </c:pt>
                <c:pt idx="26">
                  <c:v>306.14999999999998</c:v>
                </c:pt>
                <c:pt idx="27">
                  <c:v>306.64999999999998</c:v>
                </c:pt>
                <c:pt idx="28">
                  <c:v>307.14999999999998</c:v>
                </c:pt>
                <c:pt idx="29">
                  <c:v>307.64999999999998</c:v>
                </c:pt>
                <c:pt idx="30">
                  <c:v>308.14999999999998</c:v>
                </c:pt>
                <c:pt idx="31">
                  <c:v>308.64999999999998</c:v>
                </c:pt>
                <c:pt idx="32">
                  <c:v>309.14999999999998</c:v>
                </c:pt>
                <c:pt idx="33">
                  <c:v>309.64999999999998</c:v>
                </c:pt>
                <c:pt idx="34">
                  <c:v>310.14999999999998</c:v>
                </c:pt>
                <c:pt idx="35">
                  <c:v>310.64999999999998</c:v>
                </c:pt>
                <c:pt idx="36">
                  <c:v>311.14999999999998</c:v>
                </c:pt>
                <c:pt idx="37">
                  <c:v>311.64999999999998</c:v>
                </c:pt>
                <c:pt idx="38">
                  <c:v>312.14999999999998</c:v>
                </c:pt>
                <c:pt idx="39">
                  <c:v>312.64999999999998</c:v>
                </c:pt>
                <c:pt idx="40">
                  <c:v>313.14999999999998</c:v>
                </c:pt>
                <c:pt idx="41">
                  <c:v>313.64999999999998</c:v>
                </c:pt>
                <c:pt idx="42">
                  <c:v>314.14999999999998</c:v>
                </c:pt>
                <c:pt idx="43">
                  <c:v>314.64999999999998</c:v>
                </c:pt>
                <c:pt idx="44">
                  <c:v>315.14999999999998</c:v>
                </c:pt>
                <c:pt idx="45">
                  <c:v>315.64999999999998</c:v>
                </c:pt>
                <c:pt idx="46">
                  <c:v>316.14999999999998</c:v>
                </c:pt>
                <c:pt idx="47">
                  <c:v>316.64999999999998</c:v>
                </c:pt>
                <c:pt idx="48">
                  <c:v>317.14999999999998</c:v>
                </c:pt>
                <c:pt idx="49">
                  <c:v>317.64999999999998</c:v>
                </c:pt>
                <c:pt idx="50">
                  <c:v>318.14999999999998</c:v>
                </c:pt>
                <c:pt idx="51">
                  <c:v>318.64999999999998</c:v>
                </c:pt>
                <c:pt idx="52">
                  <c:v>319.14999999999998</c:v>
                </c:pt>
                <c:pt idx="53">
                  <c:v>319.64999999999998</c:v>
                </c:pt>
                <c:pt idx="54">
                  <c:v>320.14999999999998</c:v>
                </c:pt>
                <c:pt idx="55">
                  <c:v>320.64999999999998</c:v>
                </c:pt>
                <c:pt idx="56">
                  <c:v>321.14999999999998</c:v>
                </c:pt>
                <c:pt idx="57">
                  <c:v>321.64999999999998</c:v>
                </c:pt>
                <c:pt idx="58">
                  <c:v>322.14999999999998</c:v>
                </c:pt>
                <c:pt idx="59">
                  <c:v>322.64999999999998</c:v>
                </c:pt>
                <c:pt idx="60">
                  <c:v>323.14999999999998</c:v>
                </c:pt>
                <c:pt idx="61">
                  <c:v>323.64999999999998</c:v>
                </c:pt>
                <c:pt idx="62">
                  <c:v>324.14999999999998</c:v>
                </c:pt>
                <c:pt idx="63">
                  <c:v>324.64999999999998</c:v>
                </c:pt>
                <c:pt idx="64">
                  <c:v>325.14999999999998</c:v>
                </c:pt>
                <c:pt idx="65">
                  <c:v>325.64999999999998</c:v>
                </c:pt>
                <c:pt idx="66">
                  <c:v>326.14999999999998</c:v>
                </c:pt>
                <c:pt idx="67">
                  <c:v>326.64999999999998</c:v>
                </c:pt>
                <c:pt idx="68">
                  <c:v>327.14999999999998</c:v>
                </c:pt>
                <c:pt idx="69">
                  <c:v>327.64999999999998</c:v>
                </c:pt>
                <c:pt idx="70">
                  <c:v>328.15</c:v>
                </c:pt>
                <c:pt idx="71">
                  <c:v>328.65</c:v>
                </c:pt>
                <c:pt idx="72">
                  <c:v>329.15</c:v>
                </c:pt>
                <c:pt idx="73">
                  <c:v>329.65</c:v>
                </c:pt>
                <c:pt idx="74">
                  <c:v>330.15</c:v>
                </c:pt>
                <c:pt idx="75">
                  <c:v>330.65</c:v>
                </c:pt>
                <c:pt idx="76">
                  <c:v>331.15</c:v>
                </c:pt>
                <c:pt idx="77">
                  <c:v>331.65</c:v>
                </c:pt>
                <c:pt idx="78">
                  <c:v>332.15</c:v>
                </c:pt>
                <c:pt idx="79">
                  <c:v>332.65</c:v>
                </c:pt>
                <c:pt idx="80">
                  <c:v>333.15</c:v>
                </c:pt>
              </c:numCache>
            </c:numRef>
          </c:xVal>
          <c:yVal>
            <c:numRef>
              <c:f>Plots!$S$28:$S$423</c:f>
              <c:numCache>
                <c:formatCode>General</c:formatCode>
                <c:ptCount val="396"/>
                <c:pt idx="0">
                  <c:v>1.1852166238834803E-2</c:v>
                </c:pt>
                <c:pt idx="1">
                  <c:v>1.1728612607325549E-2</c:v>
                </c:pt>
                <c:pt idx="2">
                  <c:v>1.1606760458926111E-2</c:v>
                </c:pt>
                <c:pt idx="3">
                  <c:v>1.1486581396001932E-2</c:v>
                </c:pt>
                <c:pt idx="4">
                  <c:v>1.1368047571914669E-2</c:v>
                </c:pt>
                <c:pt idx="5">
                  <c:v>1.1251131678910458E-2</c:v>
                </c:pt>
                <c:pt idx="6">
                  <c:v>1.1135806936304471E-2</c:v>
                </c:pt>
                <c:pt idx="7">
                  <c:v>1.1022047078953814E-2</c:v>
                </c:pt>
                <c:pt idx="8">
                  <c:v>1.090982634601095E-2</c:v>
                </c:pt>
                <c:pt idx="9">
                  <c:v>1.0799119469950288E-2</c:v>
                </c:pt>
                <c:pt idx="10">
                  <c:v>1.0689901665860504E-2</c:v>
                </c:pt>
                <c:pt idx="11">
                  <c:v>1.0582148620995649E-2</c:v>
                </c:pt>
                <c:pt idx="12">
                  <c:v>1.0475836484578073E-2</c:v>
                </c:pt>
                <c:pt idx="13">
                  <c:v>1.0370941857846594E-2</c:v>
                </c:pt>
                <c:pt idx="14">
                  <c:v>1.0267441784343303E-2</c:v>
                </c:pt>
                <c:pt idx="15">
                  <c:v>1.0165313740432867E-2</c:v>
                </c:pt>
                <c:pt idx="16">
                  <c:v>1.0064535626048124E-2</c:v>
                </c:pt>
                <c:pt idx="17">
                  <c:v>9.9650857556560276E-3</c:v>
                </c:pt>
                <c:pt idx="18">
                  <c:v>9.8669428494382212E-3</c:v>
                </c:pt>
                <c:pt idx="19">
                  <c:v>9.7700860246806194E-3</c:v>
                </c:pt>
                <c:pt idx="20">
                  <c:v>9.6744947873665318E-3</c:v>
                </c:pt>
                <c:pt idx="21">
                  <c:v>9.5801490239680771E-3</c:v>
                </c:pt>
                <c:pt idx="22">
                  <c:v>9.4870289934307281E-3</c:v>
                </c:pt>
                <c:pt idx="23">
                  <c:v>9.3951153193459844E-3</c:v>
                </c:pt>
                <c:pt idx="24">
                  <c:v>9.3043889823073295E-3</c:v>
                </c:pt>
                <c:pt idx="25">
                  <c:v>9.2148313124447573E-3</c:v>
                </c:pt>
                <c:pt idx="26">
                  <c:v>9.1264239821332409E-3</c:v>
                </c:pt>
                <c:pt idx="27">
                  <c:v>9.0391489988708093E-3</c:v>
                </c:pt>
                <c:pt idx="28">
                  <c:v>8.9529886983217098E-3</c:v>
                </c:pt>
                <c:pt idx="29">
                  <c:v>8.8679257375205989E-3</c:v>
                </c:pt>
                <c:pt idx="30">
                  <c:v>8.783943088233586E-3</c:v>
                </c:pt>
                <c:pt idx="31">
                  <c:v>8.7010240304722028E-3</c:v>
                </c:pt>
                <c:pt idx="32">
                  <c:v>8.6191521461563662E-3</c:v>
                </c:pt>
                <c:pt idx="33">
                  <c:v>8.5383113129225974E-3</c:v>
                </c:pt>
                <c:pt idx="34">
                  <c:v>8.4584856980738522E-3</c:v>
                </c:pt>
                <c:pt idx="35">
                  <c:v>8.3796597526673636E-3</c:v>
                </c:pt>
                <c:pt idx="36">
                  <c:v>8.3018182057370739E-3</c:v>
                </c:pt>
                <c:pt idx="37">
                  <c:v>8.2249460586472246E-3</c:v>
                </c:pt>
                <c:pt idx="38">
                  <c:v>8.1490285795739418E-3</c:v>
                </c:pt>
                <c:pt idx="39">
                  <c:v>8.0740512981114457E-3</c:v>
                </c:pt>
                <c:pt idx="40">
                  <c:v>8.0000000000000002E-3</c:v>
                </c:pt>
                <c:pt idx="41">
                  <c:v>7.9268607219723838E-3</c:v>
                </c:pt>
                <c:pt idx="42">
                  <c:v>7.8546197467160989E-3</c:v>
                </c:pt>
                <c:pt idx="43">
                  <c:v>7.7832635979483639E-3</c:v>
                </c:pt>
                <c:pt idx="44">
                  <c:v>7.712779035601143E-3</c:v>
                </c:pt>
                <c:pt idx="45">
                  <c:v>7.643153051113535E-3</c:v>
                </c:pt>
                <c:pt idx="46">
                  <c:v>7.574372862828819E-3</c:v>
                </c:pt>
                <c:pt idx="47">
                  <c:v>7.5064259114936832E-3</c:v>
                </c:pt>
                <c:pt idx="48">
                  <c:v>7.4392998558570466E-3</c:v>
                </c:pt>
                <c:pt idx="49">
                  <c:v>7.3729825683661208E-3</c:v>
                </c:pt>
                <c:pt idx="50">
                  <c:v>7.3074621309573004E-3</c:v>
                </c:pt>
                <c:pt idx="51">
                  <c:v>7.2427268309396414E-3</c:v>
                </c:pt>
                <c:pt idx="52">
                  <c:v>7.1787651569685806E-3</c:v>
                </c:pt>
                <c:pt idx="53">
                  <c:v>7.1155657951078475E-3</c:v>
                </c:pt>
                <c:pt idx="54">
                  <c:v>7.053117624977321E-3</c:v>
                </c:pt>
                <c:pt idx="55">
                  <c:v>6.9914097159848552E-3</c:v>
                </c:pt>
                <c:pt idx="56">
                  <c:v>6.930431323640014E-3</c:v>
                </c:pt>
                <c:pt idx="57">
                  <c:v>6.8701718859477644E-3</c:v>
                </c:pt>
                <c:pt idx="58">
                  <c:v>6.810621019880201E-3</c:v>
                </c:pt>
                <c:pt idx="59">
                  <c:v>6.7517685179244802E-3</c:v>
                </c:pt>
                <c:pt idx="60">
                  <c:v>6.6936043447051244E-3</c:v>
                </c:pt>
                <c:pt idx="61">
                  <c:v>6.636118633678933E-3</c:v>
                </c:pt>
                <c:pt idx="62">
                  <c:v>6.5793016839007694E-3</c:v>
                </c:pt>
                <c:pt idx="63">
                  <c:v>6.5231439568585849E-3</c:v>
                </c:pt>
                <c:pt idx="64">
                  <c:v>6.4676360733760367E-3</c:v>
                </c:pt>
                <c:pt idx="65">
                  <c:v>6.4127688105810373E-3</c:v>
                </c:pt>
                <c:pt idx="66">
                  <c:v>6.3585330989388471E-3</c:v>
                </c:pt>
                <c:pt idx="67">
                  <c:v>6.3049200193479897E-3</c:v>
                </c:pt>
                <c:pt idx="68">
                  <c:v>6.2519208002977276E-3</c:v>
                </c:pt>
                <c:pt idx="69">
                  <c:v>6.1995268150855177E-3</c:v>
                </c:pt>
                <c:pt idx="70">
                  <c:v>6.1477295790930949E-3</c:v>
                </c:pt>
                <c:pt idx="71">
                  <c:v>6.0965207471198558E-3</c:v>
                </c:pt>
                <c:pt idx="72">
                  <c:v>6.0458921107721629E-3</c:v>
                </c:pt>
                <c:pt idx="73">
                  <c:v>5.9958355959073197E-3</c:v>
                </c:pt>
                <c:pt idx="74">
                  <c:v>5.9463432601309174E-3</c:v>
                </c:pt>
                <c:pt idx="75">
                  <c:v>5.8974072903463341E-3</c:v>
                </c:pt>
                <c:pt idx="76">
                  <c:v>5.8490200003552427E-3</c:v>
                </c:pt>
                <c:pt idx="77">
                  <c:v>5.8011738285078419E-3</c:v>
                </c:pt>
                <c:pt idx="78">
                  <c:v>5.7538613354018034E-3</c:v>
                </c:pt>
                <c:pt idx="79">
                  <c:v>5.70707520162873E-3</c:v>
                </c:pt>
                <c:pt idx="80">
                  <c:v>5.6608082255670761E-3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B-428E-97AE-82A52E55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1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Plots!$U$21:$U$23</c:f>
              <c:numCache>
                <c:formatCode>General</c:formatCode>
                <c:ptCount val="3"/>
                <c:pt idx="0">
                  <c:v>293.14999999999998</c:v>
                </c:pt>
                <c:pt idx="1">
                  <c:v>313.14999999999998</c:v>
                </c:pt>
                <c:pt idx="2">
                  <c:v>333.15</c:v>
                </c:pt>
              </c:numCache>
            </c:numRef>
          </c:xVal>
          <c:yVal>
            <c:numRef>
              <c:f>Plots!$V$21:$V$23</c:f>
              <c:numCache>
                <c:formatCode>0.00000</c:formatCode>
                <c:ptCount val="3"/>
                <c:pt idx="0">
                  <c:v>1.6400000000000099E-2</c:v>
                </c:pt>
                <c:pt idx="1">
                  <c:v>8.0000000000000002E-3</c:v>
                </c:pt>
                <c:pt idx="2">
                  <c:v>3.5985605757698201E-3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F-4F05-A6D1-A2DC96F78830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293.14999999999998</c:v>
                </c:pt>
                <c:pt idx="1">
                  <c:v>293.64999999999998</c:v>
                </c:pt>
                <c:pt idx="2">
                  <c:v>294.14999999999998</c:v>
                </c:pt>
                <c:pt idx="3">
                  <c:v>294.64999999999998</c:v>
                </c:pt>
                <c:pt idx="4">
                  <c:v>295.14999999999998</c:v>
                </c:pt>
                <c:pt idx="5">
                  <c:v>295.64999999999998</c:v>
                </c:pt>
                <c:pt idx="6">
                  <c:v>296.14999999999998</c:v>
                </c:pt>
                <c:pt idx="7">
                  <c:v>296.64999999999998</c:v>
                </c:pt>
                <c:pt idx="8">
                  <c:v>297.14999999999998</c:v>
                </c:pt>
                <c:pt idx="9">
                  <c:v>297.64999999999998</c:v>
                </c:pt>
                <c:pt idx="10">
                  <c:v>298.14999999999998</c:v>
                </c:pt>
                <c:pt idx="11">
                  <c:v>298.64999999999998</c:v>
                </c:pt>
                <c:pt idx="12">
                  <c:v>299.14999999999998</c:v>
                </c:pt>
                <c:pt idx="13">
                  <c:v>299.64999999999998</c:v>
                </c:pt>
                <c:pt idx="14">
                  <c:v>300.14999999999998</c:v>
                </c:pt>
                <c:pt idx="15">
                  <c:v>300.64999999999998</c:v>
                </c:pt>
                <c:pt idx="16">
                  <c:v>301.14999999999998</c:v>
                </c:pt>
                <c:pt idx="17">
                  <c:v>301.64999999999998</c:v>
                </c:pt>
                <c:pt idx="18">
                  <c:v>302.14999999999998</c:v>
                </c:pt>
                <c:pt idx="19">
                  <c:v>302.64999999999998</c:v>
                </c:pt>
                <c:pt idx="20">
                  <c:v>303.14999999999998</c:v>
                </c:pt>
                <c:pt idx="21">
                  <c:v>303.64999999999998</c:v>
                </c:pt>
                <c:pt idx="22">
                  <c:v>304.14999999999998</c:v>
                </c:pt>
                <c:pt idx="23">
                  <c:v>304.64999999999998</c:v>
                </c:pt>
                <c:pt idx="24">
                  <c:v>305.14999999999998</c:v>
                </c:pt>
                <c:pt idx="25">
                  <c:v>305.64999999999998</c:v>
                </c:pt>
                <c:pt idx="26">
                  <c:v>306.14999999999998</c:v>
                </c:pt>
                <c:pt idx="27">
                  <c:v>306.64999999999998</c:v>
                </c:pt>
                <c:pt idx="28">
                  <c:v>307.14999999999998</c:v>
                </c:pt>
                <c:pt idx="29">
                  <c:v>307.64999999999998</c:v>
                </c:pt>
                <c:pt idx="30">
                  <c:v>308.14999999999998</c:v>
                </c:pt>
                <c:pt idx="31">
                  <c:v>308.64999999999998</c:v>
                </c:pt>
                <c:pt idx="32">
                  <c:v>309.14999999999998</c:v>
                </c:pt>
                <c:pt idx="33">
                  <c:v>309.64999999999998</c:v>
                </c:pt>
                <c:pt idx="34">
                  <c:v>310.14999999999998</c:v>
                </c:pt>
                <c:pt idx="35">
                  <c:v>310.64999999999998</c:v>
                </c:pt>
                <c:pt idx="36">
                  <c:v>311.14999999999998</c:v>
                </c:pt>
                <c:pt idx="37">
                  <c:v>311.64999999999998</c:v>
                </c:pt>
                <c:pt idx="38">
                  <c:v>312.14999999999998</c:v>
                </c:pt>
                <c:pt idx="39">
                  <c:v>312.64999999999998</c:v>
                </c:pt>
                <c:pt idx="40">
                  <c:v>313.14999999999998</c:v>
                </c:pt>
                <c:pt idx="41">
                  <c:v>313.64999999999998</c:v>
                </c:pt>
                <c:pt idx="42">
                  <c:v>314.14999999999998</c:v>
                </c:pt>
                <c:pt idx="43">
                  <c:v>314.64999999999998</c:v>
                </c:pt>
                <c:pt idx="44">
                  <c:v>315.14999999999998</c:v>
                </c:pt>
                <c:pt idx="45">
                  <c:v>315.64999999999998</c:v>
                </c:pt>
                <c:pt idx="46">
                  <c:v>316.14999999999998</c:v>
                </c:pt>
                <c:pt idx="47">
                  <c:v>316.64999999999998</c:v>
                </c:pt>
                <c:pt idx="48">
                  <c:v>317.14999999999998</c:v>
                </c:pt>
                <c:pt idx="49">
                  <c:v>317.64999999999998</c:v>
                </c:pt>
                <c:pt idx="50">
                  <c:v>318.14999999999998</c:v>
                </c:pt>
                <c:pt idx="51">
                  <c:v>318.64999999999998</c:v>
                </c:pt>
                <c:pt idx="52">
                  <c:v>319.14999999999998</c:v>
                </c:pt>
                <c:pt idx="53">
                  <c:v>319.64999999999998</c:v>
                </c:pt>
                <c:pt idx="54">
                  <c:v>320.14999999999998</c:v>
                </c:pt>
                <c:pt idx="55">
                  <c:v>320.64999999999998</c:v>
                </c:pt>
                <c:pt idx="56">
                  <c:v>321.14999999999998</c:v>
                </c:pt>
                <c:pt idx="57">
                  <c:v>321.64999999999998</c:v>
                </c:pt>
                <c:pt idx="58">
                  <c:v>322.14999999999998</c:v>
                </c:pt>
                <c:pt idx="59">
                  <c:v>322.64999999999998</c:v>
                </c:pt>
                <c:pt idx="60">
                  <c:v>323.14999999999998</c:v>
                </c:pt>
                <c:pt idx="61">
                  <c:v>323.64999999999998</c:v>
                </c:pt>
                <c:pt idx="62">
                  <c:v>324.14999999999998</c:v>
                </c:pt>
                <c:pt idx="63">
                  <c:v>324.64999999999998</c:v>
                </c:pt>
                <c:pt idx="64">
                  <c:v>325.14999999999998</c:v>
                </c:pt>
                <c:pt idx="65">
                  <c:v>325.64999999999998</c:v>
                </c:pt>
                <c:pt idx="66">
                  <c:v>326.14999999999998</c:v>
                </c:pt>
                <c:pt idx="67">
                  <c:v>326.64999999999998</c:v>
                </c:pt>
                <c:pt idx="68">
                  <c:v>327.14999999999998</c:v>
                </c:pt>
                <c:pt idx="69">
                  <c:v>327.64999999999998</c:v>
                </c:pt>
                <c:pt idx="70">
                  <c:v>328.15</c:v>
                </c:pt>
                <c:pt idx="71">
                  <c:v>328.65</c:v>
                </c:pt>
                <c:pt idx="72">
                  <c:v>329.15</c:v>
                </c:pt>
                <c:pt idx="73">
                  <c:v>329.65</c:v>
                </c:pt>
                <c:pt idx="74">
                  <c:v>330.15</c:v>
                </c:pt>
                <c:pt idx="75">
                  <c:v>330.65</c:v>
                </c:pt>
                <c:pt idx="76">
                  <c:v>331.15</c:v>
                </c:pt>
                <c:pt idx="77">
                  <c:v>331.65</c:v>
                </c:pt>
                <c:pt idx="78">
                  <c:v>332.15</c:v>
                </c:pt>
                <c:pt idx="79">
                  <c:v>332.65</c:v>
                </c:pt>
                <c:pt idx="80">
                  <c:v>333.15</c:v>
                </c:pt>
              </c:numCache>
            </c:numRef>
          </c:xVal>
          <c:yVal>
            <c:numRef>
              <c:f>Plots!$T$28:$T$423</c:f>
              <c:numCache>
                <c:formatCode>General</c:formatCode>
                <c:ptCount val="396"/>
                <c:pt idx="0">
                  <c:v>1.1852166238834803E-2</c:v>
                </c:pt>
                <c:pt idx="1">
                  <c:v>1.1728612607325549E-2</c:v>
                </c:pt>
                <c:pt idx="2">
                  <c:v>1.1606760458926111E-2</c:v>
                </c:pt>
                <c:pt idx="3">
                  <c:v>1.1486581396001932E-2</c:v>
                </c:pt>
                <c:pt idx="4">
                  <c:v>1.1368047571914669E-2</c:v>
                </c:pt>
                <c:pt idx="5">
                  <c:v>1.1251131678910458E-2</c:v>
                </c:pt>
                <c:pt idx="6">
                  <c:v>1.1135806936304471E-2</c:v>
                </c:pt>
                <c:pt idx="7">
                  <c:v>1.1022047078953814E-2</c:v>
                </c:pt>
                <c:pt idx="8">
                  <c:v>1.090982634601095E-2</c:v>
                </c:pt>
                <c:pt idx="9">
                  <c:v>1.0799119469950288E-2</c:v>
                </c:pt>
                <c:pt idx="10">
                  <c:v>1.0689901665860504E-2</c:v>
                </c:pt>
                <c:pt idx="11">
                  <c:v>1.0582148620995649E-2</c:v>
                </c:pt>
                <c:pt idx="12">
                  <c:v>1.0475836484578073E-2</c:v>
                </c:pt>
                <c:pt idx="13">
                  <c:v>1.0370941857846594E-2</c:v>
                </c:pt>
                <c:pt idx="14">
                  <c:v>1.0267441784343303E-2</c:v>
                </c:pt>
                <c:pt idx="15">
                  <c:v>1.0165313740432867E-2</c:v>
                </c:pt>
                <c:pt idx="16">
                  <c:v>1.0064535626048124E-2</c:v>
                </c:pt>
                <c:pt idx="17">
                  <c:v>9.9650857556560276E-3</c:v>
                </c:pt>
                <c:pt idx="18">
                  <c:v>9.8669428494382212E-3</c:v>
                </c:pt>
                <c:pt idx="19">
                  <c:v>9.7700860246806194E-3</c:v>
                </c:pt>
                <c:pt idx="20">
                  <c:v>9.6744947873665318E-3</c:v>
                </c:pt>
                <c:pt idx="21">
                  <c:v>9.5801490239680771E-3</c:v>
                </c:pt>
                <c:pt idx="22">
                  <c:v>9.4870289934307281E-3</c:v>
                </c:pt>
                <c:pt idx="23">
                  <c:v>9.3951153193459844E-3</c:v>
                </c:pt>
                <c:pt idx="24">
                  <c:v>9.3043889823073295E-3</c:v>
                </c:pt>
                <c:pt idx="25">
                  <c:v>9.2148313124447573E-3</c:v>
                </c:pt>
                <c:pt idx="26">
                  <c:v>9.1264239821332409E-3</c:v>
                </c:pt>
                <c:pt idx="27">
                  <c:v>9.0391489988708093E-3</c:v>
                </c:pt>
                <c:pt idx="28">
                  <c:v>8.9529886983217098E-3</c:v>
                </c:pt>
                <c:pt idx="29">
                  <c:v>8.8679257375205989E-3</c:v>
                </c:pt>
                <c:pt idx="30">
                  <c:v>8.783943088233586E-3</c:v>
                </c:pt>
                <c:pt idx="31">
                  <c:v>8.7010240304722028E-3</c:v>
                </c:pt>
                <c:pt idx="32">
                  <c:v>8.6191521461563662E-3</c:v>
                </c:pt>
                <c:pt idx="33">
                  <c:v>8.5383113129225974E-3</c:v>
                </c:pt>
                <c:pt idx="34">
                  <c:v>8.4584856980738522E-3</c:v>
                </c:pt>
                <c:pt idx="35">
                  <c:v>8.3796597526673636E-3</c:v>
                </c:pt>
                <c:pt idx="36">
                  <c:v>8.3018182057370739E-3</c:v>
                </c:pt>
                <c:pt idx="37">
                  <c:v>8.2249460586472246E-3</c:v>
                </c:pt>
                <c:pt idx="38">
                  <c:v>8.1490285795739418E-3</c:v>
                </c:pt>
                <c:pt idx="39">
                  <c:v>8.0740512981114457E-3</c:v>
                </c:pt>
                <c:pt idx="40">
                  <c:v>8.0000000000000002E-3</c:v>
                </c:pt>
                <c:pt idx="41">
                  <c:v>7.9268607219723838E-3</c:v>
                </c:pt>
                <c:pt idx="42">
                  <c:v>7.8546197467160989E-3</c:v>
                </c:pt>
                <c:pt idx="43">
                  <c:v>7.7832635979483639E-3</c:v>
                </c:pt>
                <c:pt idx="44">
                  <c:v>7.712779035601143E-3</c:v>
                </c:pt>
                <c:pt idx="45">
                  <c:v>7.643153051113535E-3</c:v>
                </c:pt>
                <c:pt idx="46">
                  <c:v>7.574372862828819E-3</c:v>
                </c:pt>
                <c:pt idx="47">
                  <c:v>7.5064259114936832E-3</c:v>
                </c:pt>
                <c:pt idx="48">
                  <c:v>7.4392998558570466E-3</c:v>
                </c:pt>
                <c:pt idx="49">
                  <c:v>7.3729825683661208E-3</c:v>
                </c:pt>
                <c:pt idx="50">
                  <c:v>7.3074621309573004E-3</c:v>
                </c:pt>
                <c:pt idx="51">
                  <c:v>7.2427268309396414E-3</c:v>
                </c:pt>
                <c:pt idx="52">
                  <c:v>7.1787651569685806E-3</c:v>
                </c:pt>
                <c:pt idx="53">
                  <c:v>7.1155657951078475E-3</c:v>
                </c:pt>
                <c:pt idx="54">
                  <c:v>7.053117624977321E-3</c:v>
                </c:pt>
                <c:pt idx="55">
                  <c:v>6.9914097159848552E-3</c:v>
                </c:pt>
                <c:pt idx="56">
                  <c:v>6.930431323640014E-3</c:v>
                </c:pt>
                <c:pt idx="57">
                  <c:v>6.8701718859477644E-3</c:v>
                </c:pt>
                <c:pt idx="58">
                  <c:v>6.810621019880201E-3</c:v>
                </c:pt>
                <c:pt idx="59">
                  <c:v>6.7517685179244802E-3</c:v>
                </c:pt>
                <c:pt idx="60">
                  <c:v>6.6936043447051244E-3</c:v>
                </c:pt>
                <c:pt idx="61">
                  <c:v>6.636118633678933E-3</c:v>
                </c:pt>
                <c:pt idx="62">
                  <c:v>6.5793016839007694E-3</c:v>
                </c:pt>
                <c:pt idx="63">
                  <c:v>6.5231439568585849E-3</c:v>
                </c:pt>
                <c:pt idx="64">
                  <c:v>6.4676360733760367E-3</c:v>
                </c:pt>
                <c:pt idx="65">
                  <c:v>6.4127688105810373E-3</c:v>
                </c:pt>
                <c:pt idx="66">
                  <c:v>6.3585330989388471E-3</c:v>
                </c:pt>
                <c:pt idx="67">
                  <c:v>6.3049200193479897E-3</c:v>
                </c:pt>
                <c:pt idx="68">
                  <c:v>6.2519208002977276E-3</c:v>
                </c:pt>
                <c:pt idx="69">
                  <c:v>6.1995268150855177E-3</c:v>
                </c:pt>
                <c:pt idx="70">
                  <c:v>6.1477295790930949E-3</c:v>
                </c:pt>
                <c:pt idx="71">
                  <c:v>6.0965207471198558E-3</c:v>
                </c:pt>
                <c:pt idx="72">
                  <c:v>6.0458921107721629E-3</c:v>
                </c:pt>
                <c:pt idx="73">
                  <c:v>5.9958355959073197E-3</c:v>
                </c:pt>
                <c:pt idx="74">
                  <c:v>5.9463432601309174E-3</c:v>
                </c:pt>
                <c:pt idx="75">
                  <c:v>5.8974072903463341E-3</c:v>
                </c:pt>
                <c:pt idx="76">
                  <c:v>5.8490200003552427E-3</c:v>
                </c:pt>
                <c:pt idx="77">
                  <c:v>5.8011738285078419E-3</c:v>
                </c:pt>
                <c:pt idx="78">
                  <c:v>5.7538613354018034E-3</c:v>
                </c:pt>
                <c:pt idx="79">
                  <c:v>5.70707520162873E-3</c:v>
                </c:pt>
                <c:pt idx="80">
                  <c:v>5.6608082255670761E-3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F-4F05-A6D1-A2DC96F7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Plots!$X$21:$X$23</c:f>
              <c:numCache>
                <c:formatCode>General</c:formatCode>
                <c:ptCount val="3"/>
                <c:pt idx="0">
                  <c:v>293.14999999999998</c:v>
                </c:pt>
                <c:pt idx="1">
                  <c:v>313.14999999999998</c:v>
                </c:pt>
                <c:pt idx="2">
                  <c:v>333.15</c:v>
                </c:pt>
              </c:numCache>
            </c:numRef>
          </c:xVal>
          <c:yVal>
            <c:numRef>
              <c:f>Plots!$Y$21:$Y$23</c:f>
              <c:numCache>
                <c:formatCode>0.00000</c:formatCode>
                <c:ptCount val="3"/>
                <c:pt idx="0">
                  <c:v>1.6E-2</c:v>
                </c:pt>
                <c:pt idx="1">
                  <c:v>8.0000000000001806E-3</c:v>
                </c:pt>
                <c:pt idx="2">
                  <c:v>6.0000000000002196E-3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919-B4C5-A748A9879C92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Plots!$R$28:$R$423</c:f>
              <c:numCache>
                <c:formatCode>General</c:formatCode>
                <c:ptCount val="396"/>
                <c:pt idx="0">
                  <c:v>293.14999999999998</c:v>
                </c:pt>
                <c:pt idx="1">
                  <c:v>293.64999999999998</c:v>
                </c:pt>
                <c:pt idx="2">
                  <c:v>294.14999999999998</c:v>
                </c:pt>
                <c:pt idx="3">
                  <c:v>294.64999999999998</c:v>
                </c:pt>
                <c:pt idx="4">
                  <c:v>295.14999999999998</c:v>
                </c:pt>
                <c:pt idx="5">
                  <c:v>295.64999999999998</c:v>
                </c:pt>
                <c:pt idx="6">
                  <c:v>296.14999999999998</c:v>
                </c:pt>
                <c:pt idx="7">
                  <c:v>296.64999999999998</c:v>
                </c:pt>
                <c:pt idx="8">
                  <c:v>297.14999999999998</c:v>
                </c:pt>
                <c:pt idx="9">
                  <c:v>297.64999999999998</c:v>
                </c:pt>
                <c:pt idx="10">
                  <c:v>298.14999999999998</c:v>
                </c:pt>
                <c:pt idx="11">
                  <c:v>298.64999999999998</c:v>
                </c:pt>
                <c:pt idx="12">
                  <c:v>299.14999999999998</c:v>
                </c:pt>
                <c:pt idx="13">
                  <c:v>299.64999999999998</c:v>
                </c:pt>
                <c:pt idx="14">
                  <c:v>300.14999999999998</c:v>
                </c:pt>
                <c:pt idx="15">
                  <c:v>300.64999999999998</c:v>
                </c:pt>
                <c:pt idx="16">
                  <c:v>301.14999999999998</c:v>
                </c:pt>
                <c:pt idx="17">
                  <c:v>301.64999999999998</c:v>
                </c:pt>
                <c:pt idx="18">
                  <c:v>302.14999999999998</c:v>
                </c:pt>
                <c:pt idx="19">
                  <c:v>302.64999999999998</c:v>
                </c:pt>
                <c:pt idx="20">
                  <c:v>303.14999999999998</c:v>
                </c:pt>
                <c:pt idx="21">
                  <c:v>303.64999999999998</c:v>
                </c:pt>
                <c:pt idx="22">
                  <c:v>304.14999999999998</c:v>
                </c:pt>
                <c:pt idx="23">
                  <c:v>304.64999999999998</c:v>
                </c:pt>
                <c:pt idx="24">
                  <c:v>305.14999999999998</c:v>
                </c:pt>
                <c:pt idx="25">
                  <c:v>305.64999999999998</c:v>
                </c:pt>
                <c:pt idx="26">
                  <c:v>306.14999999999998</c:v>
                </c:pt>
                <c:pt idx="27">
                  <c:v>306.64999999999998</c:v>
                </c:pt>
                <c:pt idx="28">
                  <c:v>307.14999999999998</c:v>
                </c:pt>
                <c:pt idx="29">
                  <c:v>307.64999999999998</c:v>
                </c:pt>
                <c:pt idx="30">
                  <c:v>308.14999999999998</c:v>
                </c:pt>
                <c:pt idx="31">
                  <c:v>308.64999999999998</c:v>
                </c:pt>
                <c:pt idx="32">
                  <c:v>309.14999999999998</c:v>
                </c:pt>
                <c:pt idx="33">
                  <c:v>309.64999999999998</c:v>
                </c:pt>
                <c:pt idx="34">
                  <c:v>310.14999999999998</c:v>
                </c:pt>
                <c:pt idx="35">
                  <c:v>310.64999999999998</c:v>
                </c:pt>
                <c:pt idx="36">
                  <c:v>311.14999999999998</c:v>
                </c:pt>
                <c:pt idx="37">
                  <c:v>311.64999999999998</c:v>
                </c:pt>
                <c:pt idx="38">
                  <c:v>312.14999999999998</c:v>
                </c:pt>
                <c:pt idx="39">
                  <c:v>312.64999999999998</c:v>
                </c:pt>
                <c:pt idx="40">
                  <c:v>313.14999999999998</c:v>
                </c:pt>
                <c:pt idx="41">
                  <c:v>313.64999999999998</c:v>
                </c:pt>
                <c:pt idx="42">
                  <c:v>314.14999999999998</c:v>
                </c:pt>
                <c:pt idx="43">
                  <c:v>314.64999999999998</c:v>
                </c:pt>
                <c:pt idx="44">
                  <c:v>315.14999999999998</c:v>
                </c:pt>
                <c:pt idx="45">
                  <c:v>315.64999999999998</c:v>
                </c:pt>
                <c:pt idx="46">
                  <c:v>316.14999999999998</c:v>
                </c:pt>
                <c:pt idx="47">
                  <c:v>316.64999999999998</c:v>
                </c:pt>
                <c:pt idx="48">
                  <c:v>317.14999999999998</c:v>
                </c:pt>
                <c:pt idx="49">
                  <c:v>317.64999999999998</c:v>
                </c:pt>
                <c:pt idx="50">
                  <c:v>318.14999999999998</c:v>
                </c:pt>
                <c:pt idx="51">
                  <c:v>318.64999999999998</c:v>
                </c:pt>
                <c:pt idx="52">
                  <c:v>319.14999999999998</c:v>
                </c:pt>
                <c:pt idx="53">
                  <c:v>319.64999999999998</c:v>
                </c:pt>
                <c:pt idx="54">
                  <c:v>320.14999999999998</c:v>
                </c:pt>
                <c:pt idx="55">
                  <c:v>320.64999999999998</c:v>
                </c:pt>
                <c:pt idx="56">
                  <c:v>321.14999999999998</c:v>
                </c:pt>
                <c:pt idx="57">
                  <c:v>321.64999999999998</c:v>
                </c:pt>
                <c:pt idx="58">
                  <c:v>322.14999999999998</c:v>
                </c:pt>
                <c:pt idx="59">
                  <c:v>322.64999999999998</c:v>
                </c:pt>
                <c:pt idx="60">
                  <c:v>323.14999999999998</c:v>
                </c:pt>
                <c:pt idx="61">
                  <c:v>323.64999999999998</c:v>
                </c:pt>
                <c:pt idx="62">
                  <c:v>324.14999999999998</c:v>
                </c:pt>
                <c:pt idx="63">
                  <c:v>324.64999999999998</c:v>
                </c:pt>
                <c:pt idx="64">
                  <c:v>325.14999999999998</c:v>
                </c:pt>
                <c:pt idx="65">
                  <c:v>325.64999999999998</c:v>
                </c:pt>
                <c:pt idx="66">
                  <c:v>326.14999999999998</c:v>
                </c:pt>
                <c:pt idx="67">
                  <c:v>326.64999999999998</c:v>
                </c:pt>
                <c:pt idx="68">
                  <c:v>327.14999999999998</c:v>
                </c:pt>
                <c:pt idx="69">
                  <c:v>327.64999999999998</c:v>
                </c:pt>
                <c:pt idx="70">
                  <c:v>328.15</c:v>
                </c:pt>
                <c:pt idx="71">
                  <c:v>328.65</c:v>
                </c:pt>
                <c:pt idx="72">
                  <c:v>329.15</c:v>
                </c:pt>
                <c:pt idx="73">
                  <c:v>329.65</c:v>
                </c:pt>
                <c:pt idx="74">
                  <c:v>330.15</c:v>
                </c:pt>
                <c:pt idx="75">
                  <c:v>330.65</c:v>
                </c:pt>
                <c:pt idx="76">
                  <c:v>331.15</c:v>
                </c:pt>
                <c:pt idx="77">
                  <c:v>331.65</c:v>
                </c:pt>
                <c:pt idx="78">
                  <c:v>332.15</c:v>
                </c:pt>
                <c:pt idx="79">
                  <c:v>332.65</c:v>
                </c:pt>
                <c:pt idx="80">
                  <c:v>333.15</c:v>
                </c:pt>
              </c:numCache>
            </c:numRef>
          </c:xVal>
          <c:yVal>
            <c:numRef>
              <c:f>Plots!$U$28:$U$423</c:f>
              <c:numCache>
                <c:formatCode>General</c:formatCode>
                <c:ptCount val="396"/>
                <c:pt idx="0">
                  <c:v>1.1852166238835071E-2</c:v>
                </c:pt>
                <c:pt idx="1">
                  <c:v>1.1728612607325812E-2</c:v>
                </c:pt>
                <c:pt idx="2">
                  <c:v>1.1606760458926373E-2</c:v>
                </c:pt>
                <c:pt idx="3">
                  <c:v>1.148658139600219E-2</c:v>
                </c:pt>
                <c:pt idx="4">
                  <c:v>1.1368047571914926E-2</c:v>
                </c:pt>
                <c:pt idx="5">
                  <c:v>1.1251131678910712E-2</c:v>
                </c:pt>
                <c:pt idx="6">
                  <c:v>1.1135806936304723E-2</c:v>
                </c:pt>
                <c:pt idx="7">
                  <c:v>1.1022047078954062E-2</c:v>
                </c:pt>
                <c:pt idx="8">
                  <c:v>1.0909826346011196E-2</c:v>
                </c:pt>
                <c:pt idx="9">
                  <c:v>1.0799119469950531E-2</c:v>
                </c:pt>
                <c:pt idx="10">
                  <c:v>1.0689901665860745E-2</c:v>
                </c:pt>
                <c:pt idx="11">
                  <c:v>1.0582148620995886E-2</c:v>
                </c:pt>
                <c:pt idx="12">
                  <c:v>1.0475836484578309E-2</c:v>
                </c:pt>
                <c:pt idx="13">
                  <c:v>1.0370941857846828E-2</c:v>
                </c:pt>
                <c:pt idx="14">
                  <c:v>1.0267441784343535E-2</c:v>
                </c:pt>
                <c:pt idx="15">
                  <c:v>1.0165313740433096E-2</c:v>
                </c:pt>
                <c:pt idx="16">
                  <c:v>1.0064535626048352E-2</c:v>
                </c:pt>
                <c:pt idx="17">
                  <c:v>9.9650857556562514E-3</c:v>
                </c:pt>
                <c:pt idx="18">
                  <c:v>9.8669428494384433E-3</c:v>
                </c:pt>
                <c:pt idx="19">
                  <c:v>9.7700860246808397E-3</c:v>
                </c:pt>
                <c:pt idx="20">
                  <c:v>9.6744947873667504E-3</c:v>
                </c:pt>
                <c:pt idx="21">
                  <c:v>9.580149023968294E-3</c:v>
                </c:pt>
                <c:pt idx="22">
                  <c:v>9.4870289934309432E-3</c:v>
                </c:pt>
                <c:pt idx="23">
                  <c:v>9.3951153193461961E-3</c:v>
                </c:pt>
                <c:pt idx="24">
                  <c:v>9.3043889823075394E-3</c:v>
                </c:pt>
                <c:pt idx="25">
                  <c:v>9.2148313124449637E-3</c:v>
                </c:pt>
                <c:pt idx="26">
                  <c:v>9.1264239821334473E-3</c:v>
                </c:pt>
                <c:pt idx="27">
                  <c:v>9.039148998871014E-3</c:v>
                </c:pt>
                <c:pt idx="28">
                  <c:v>8.952988698321911E-3</c:v>
                </c:pt>
                <c:pt idx="29">
                  <c:v>8.8679257375207984E-3</c:v>
                </c:pt>
                <c:pt idx="30">
                  <c:v>8.7839430882337855E-3</c:v>
                </c:pt>
                <c:pt idx="31">
                  <c:v>8.7010240304723988E-3</c:v>
                </c:pt>
                <c:pt idx="32">
                  <c:v>8.6191521461565605E-3</c:v>
                </c:pt>
                <c:pt idx="33">
                  <c:v>8.5383113129227899E-3</c:v>
                </c:pt>
                <c:pt idx="34">
                  <c:v>8.458485698074043E-3</c:v>
                </c:pt>
                <c:pt idx="35">
                  <c:v>8.3796597526675527E-3</c:v>
                </c:pt>
                <c:pt idx="36">
                  <c:v>8.3018182057372613E-3</c:v>
                </c:pt>
                <c:pt idx="37">
                  <c:v>8.2249460586474102E-3</c:v>
                </c:pt>
                <c:pt idx="38">
                  <c:v>8.1490285795741257E-3</c:v>
                </c:pt>
                <c:pt idx="39">
                  <c:v>8.0740512981116279E-3</c:v>
                </c:pt>
                <c:pt idx="40">
                  <c:v>8.0000000000001806E-3</c:v>
                </c:pt>
                <c:pt idx="41">
                  <c:v>7.9268607219725624E-3</c:v>
                </c:pt>
                <c:pt idx="42">
                  <c:v>7.8546197467162758E-3</c:v>
                </c:pt>
                <c:pt idx="43">
                  <c:v>7.7832635979485391E-3</c:v>
                </c:pt>
                <c:pt idx="44">
                  <c:v>7.7127790356013165E-3</c:v>
                </c:pt>
                <c:pt idx="45">
                  <c:v>7.6431530511137068E-3</c:v>
                </c:pt>
                <c:pt idx="46">
                  <c:v>7.574372862828989E-3</c:v>
                </c:pt>
                <c:pt idx="47">
                  <c:v>7.5064259114938523E-3</c:v>
                </c:pt>
                <c:pt idx="48">
                  <c:v>7.4392998558572149E-3</c:v>
                </c:pt>
                <c:pt idx="49">
                  <c:v>7.3729825683662873E-3</c:v>
                </c:pt>
                <c:pt idx="50">
                  <c:v>7.3074621309574652E-3</c:v>
                </c:pt>
                <c:pt idx="51">
                  <c:v>7.2427268309398045E-3</c:v>
                </c:pt>
                <c:pt idx="52">
                  <c:v>7.1787651569687428E-3</c:v>
                </c:pt>
                <c:pt idx="53">
                  <c:v>7.115565795108008E-3</c:v>
                </c:pt>
                <c:pt idx="54">
                  <c:v>7.0531176249774797E-3</c:v>
                </c:pt>
                <c:pt idx="55">
                  <c:v>6.9914097159850131E-3</c:v>
                </c:pt>
                <c:pt idx="56">
                  <c:v>6.9304313236401701E-3</c:v>
                </c:pt>
                <c:pt idx="57">
                  <c:v>6.8701718859479188E-3</c:v>
                </c:pt>
                <c:pt idx="58">
                  <c:v>6.8106210198803545E-3</c:v>
                </c:pt>
                <c:pt idx="59">
                  <c:v>6.7517685179246329E-3</c:v>
                </c:pt>
                <c:pt idx="60">
                  <c:v>6.6936043447052753E-3</c:v>
                </c:pt>
                <c:pt idx="61">
                  <c:v>6.636118633679083E-3</c:v>
                </c:pt>
                <c:pt idx="62">
                  <c:v>6.5793016839009177E-3</c:v>
                </c:pt>
                <c:pt idx="63">
                  <c:v>6.5231439568587315E-3</c:v>
                </c:pt>
                <c:pt idx="64">
                  <c:v>6.4676360733761824E-3</c:v>
                </c:pt>
                <c:pt idx="65">
                  <c:v>6.4127688105811813E-3</c:v>
                </c:pt>
                <c:pt idx="66">
                  <c:v>6.3585330989389902E-3</c:v>
                </c:pt>
                <c:pt idx="67">
                  <c:v>6.3049200193481319E-3</c:v>
                </c:pt>
                <c:pt idx="68">
                  <c:v>6.251920800297869E-3</c:v>
                </c:pt>
                <c:pt idx="69">
                  <c:v>6.1995268150856582E-3</c:v>
                </c:pt>
                <c:pt idx="70">
                  <c:v>6.1477295790932328E-3</c:v>
                </c:pt>
                <c:pt idx="71">
                  <c:v>6.0965207471199937E-3</c:v>
                </c:pt>
                <c:pt idx="72">
                  <c:v>6.0458921107722991E-3</c:v>
                </c:pt>
                <c:pt idx="73">
                  <c:v>5.995835595907455E-3</c:v>
                </c:pt>
                <c:pt idx="74">
                  <c:v>5.9463432601310519E-3</c:v>
                </c:pt>
                <c:pt idx="75">
                  <c:v>5.8974072903464668E-3</c:v>
                </c:pt>
                <c:pt idx="76">
                  <c:v>5.8490200003553745E-3</c:v>
                </c:pt>
                <c:pt idx="77">
                  <c:v>5.8011738285079729E-3</c:v>
                </c:pt>
                <c:pt idx="78">
                  <c:v>5.7538613354019327E-3</c:v>
                </c:pt>
                <c:pt idx="79">
                  <c:v>5.7070752016288593E-3</c:v>
                </c:pt>
                <c:pt idx="80">
                  <c:v>5.6608082255672045E-3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F-4919-B4C5-A748A987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48831"/>
        <c:axId val="459677647"/>
      </c:scatterChart>
      <c:valAx>
        <c:axId val="9924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677647"/>
        <c:crosses val="autoZero"/>
        <c:crossBetween val="midCat"/>
      </c:valAx>
      <c:valAx>
        <c:axId val="45967764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110490</xdr:rowOff>
    </xdr:from>
    <xdr:to>
      <xdr:col>15</xdr:col>
      <xdr:colOff>342900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25C97-A9E0-8F6B-AC5B-E7D21764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167640</xdr:colOff>
      <xdr:row>2</xdr:row>
      <xdr:rowOff>3810</xdr:rowOff>
    </xdr:from>
    <xdr:to>
      <xdr:col>27</xdr:col>
      <xdr:colOff>472440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DC937-E2CE-E2D4-105B-9AFD8DCEC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27</xdr:row>
      <xdr:rowOff>0</xdr:rowOff>
    </xdr:from>
    <xdr:to>
      <xdr:col>30</xdr:col>
      <xdr:colOff>304800</xdr:colOff>
      <xdr:row>42</xdr:row>
      <xdr:rowOff>53788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E0F3E2-EFD0-4C79-870F-A819EA04E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44</xdr:row>
      <xdr:rowOff>0</xdr:rowOff>
    </xdr:from>
    <xdr:to>
      <xdr:col>30</xdr:col>
      <xdr:colOff>304800</xdr:colOff>
      <xdr:row>59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735BF0-4DCC-4949-B311-E7CC5E562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61</xdr:row>
      <xdr:rowOff>0</xdr:rowOff>
    </xdr:from>
    <xdr:to>
      <xdr:col>30</xdr:col>
      <xdr:colOff>304800</xdr:colOff>
      <xdr:row>76</xdr:row>
      <xdr:rowOff>53788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58AFE1-9AA3-46B0-A9FD-900A3A41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11A1-68EA-4A54-833A-164AC2F8C88F}">
  <dimension ref="B2:BV88"/>
  <sheetViews>
    <sheetView tabSelected="1" workbookViewId="0">
      <selection activeCell="I25" sqref="I25:O25"/>
    </sheetView>
  </sheetViews>
  <sheetFormatPr defaultRowHeight="14.4" x14ac:dyDescent="0.3"/>
  <cols>
    <col min="12" max="12" width="9.109375" customWidth="1"/>
    <col min="15" max="15" width="9.109375" customWidth="1"/>
  </cols>
  <sheetData>
    <row r="2" spans="2:74" x14ac:dyDescent="0.3">
      <c r="B2" t="s">
        <v>0</v>
      </c>
      <c r="C2" s="2">
        <v>0.9</v>
      </c>
      <c r="I2" s="17" t="str">
        <f>B2</f>
        <v>SOC</v>
      </c>
      <c r="J2" s="19">
        <f t="shared" ref="J2:L11" si="0">C2</f>
        <v>0.9</v>
      </c>
      <c r="K2" s="19"/>
      <c r="L2" s="19"/>
      <c r="M2" s="19">
        <f>C13</f>
        <v>0.8</v>
      </c>
      <c r="N2" s="19"/>
      <c r="O2" s="19"/>
      <c r="P2" s="19">
        <f>C24</f>
        <v>0.70000000000000007</v>
      </c>
      <c r="Q2" s="19"/>
      <c r="R2" s="19"/>
    </row>
    <row r="3" spans="2:74" x14ac:dyDescent="0.3">
      <c r="B3" t="s">
        <v>1</v>
      </c>
      <c r="C3" t="s">
        <v>2</v>
      </c>
      <c r="D3" t="s">
        <v>3</v>
      </c>
      <c r="E3" t="s">
        <v>4</v>
      </c>
      <c r="I3" s="29" t="s">
        <v>16</v>
      </c>
      <c r="J3" s="29" t="s">
        <v>17</v>
      </c>
      <c r="K3" s="29" t="s">
        <v>18</v>
      </c>
      <c r="L3" s="29" t="s">
        <v>19</v>
      </c>
      <c r="M3" s="29" t="s">
        <v>17</v>
      </c>
      <c r="N3" s="29" t="s">
        <v>18</v>
      </c>
      <c r="O3" s="29" t="s">
        <v>20</v>
      </c>
      <c r="P3" s="29" t="s">
        <v>17</v>
      </c>
      <c r="Q3" s="29" t="s">
        <v>18</v>
      </c>
      <c r="R3" s="29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2:74" x14ac:dyDescent="0.3">
      <c r="B4">
        <v>-2.5</v>
      </c>
      <c r="C4" s="1">
        <v>4.2400000000000097E-2</v>
      </c>
      <c r="D4" s="1">
        <v>1.6E-2</v>
      </c>
      <c r="E4" s="1">
        <v>1046.2501562499799</v>
      </c>
      <c r="I4" s="26">
        <f t="shared" ref="I3:I11" si="1">B4</f>
        <v>-2.5</v>
      </c>
      <c r="J4" s="27">
        <f>C4</f>
        <v>4.2400000000000097E-2</v>
      </c>
      <c r="K4" s="27">
        <f t="shared" si="0"/>
        <v>1.6E-2</v>
      </c>
      <c r="L4" s="28">
        <f t="shared" si="0"/>
        <v>1046.2501562499799</v>
      </c>
      <c r="M4" s="27">
        <f t="shared" ref="M4:M11" si="2">C15</f>
        <v>4.2399999999999903E-2</v>
      </c>
      <c r="N4" s="27">
        <f t="shared" ref="N3:O11" si="3">D15</f>
        <v>1.48000000000001E-2</v>
      </c>
      <c r="O4" s="28">
        <f t="shared" si="3"/>
        <v>643.41216216221903</v>
      </c>
      <c r="P4" s="27">
        <f t="shared" ref="P4:P11" si="4">C26</f>
        <v>4.2400000000000097E-2</v>
      </c>
      <c r="Q4" s="27">
        <f t="shared" ref="Q3:R11" si="5">D26</f>
        <v>1.44E-2</v>
      </c>
      <c r="R4" s="28">
        <f t="shared" si="5"/>
        <v>680.38194444448402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x14ac:dyDescent="0.3">
      <c r="B5">
        <v>1.25</v>
      </c>
      <c r="C5" s="1">
        <v>4.2264752791068498E-2</v>
      </c>
      <c r="D5" s="1">
        <v>1.9138755980861202E-2</v>
      </c>
      <c r="E5" s="1">
        <v>640.87250562497104</v>
      </c>
      <c r="I5" s="12">
        <f t="shared" si="1"/>
        <v>1.25</v>
      </c>
      <c r="J5" s="13">
        <f t="shared" si="0"/>
        <v>4.2264752791068498E-2</v>
      </c>
      <c r="K5" s="13">
        <f t="shared" si="0"/>
        <v>1.9138755980861202E-2</v>
      </c>
      <c r="L5" s="14">
        <f t="shared" si="0"/>
        <v>640.87250562497104</v>
      </c>
      <c r="M5" s="13">
        <f>C16</f>
        <v>4.2298483639265701E-2</v>
      </c>
      <c r="N5" s="13">
        <f t="shared" si="3"/>
        <v>1.51636073423783E-2</v>
      </c>
      <c r="O5" s="14">
        <f t="shared" si="3"/>
        <v>482.37202631569301</v>
      </c>
      <c r="P5" s="13">
        <f t="shared" si="4"/>
        <v>4.2298483639265701E-2</v>
      </c>
      <c r="Q5" s="13">
        <f t="shared" si="5"/>
        <v>1.51636073423783E-2</v>
      </c>
      <c r="R5" s="14">
        <f t="shared" si="5"/>
        <v>525.79836842104601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2:74" x14ac:dyDescent="0.3">
      <c r="B6">
        <v>-5</v>
      </c>
      <c r="C6" s="1">
        <v>4.0800000000000003E-2</v>
      </c>
      <c r="D6" s="1">
        <v>1.4999999999999999E-2</v>
      </c>
      <c r="E6" s="1">
        <v>1379.3333333333601</v>
      </c>
      <c r="I6" s="12">
        <f t="shared" si="1"/>
        <v>-5</v>
      </c>
      <c r="J6" s="13">
        <f t="shared" si="0"/>
        <v>4.0800000000000003E-2</v>
      </c>
      <c r="K6" s="13">
        <f t="shared" si="0"/>
        <v>1.4999999999999999E-2</v>
      </c>
      <c r="L6" s="14">
        <f t="shared" si="0"/>
        <v>1379.3333333333601</v>
      </c>
      <c r="M6" s="13">
        <f t="shared" si="2"/>
        <v>4.0991801639671997E-2</v>
      </c>
      <c r="N6" s="13">
        <f t="shared" si="3"/>
        <v>1.4597080583883201E-2</v>
      </c>
      <c r="O6" s="14">
        <f t="shared" si="3"/>
        <v>1333.5200753424799</v>
      </c>
      <c r="P6" s="13">
        <f t="shared" si="4"/>
        <v>4.0800000000000003E-2</v>
      </c>
      <c r="Q6" s="13">
        <f t="shared" si="5"/>
        <v>1.41999999999999E-2</v>
      </c>
      <c r="R6" s="14">
        <f t="shared" si="5"/>
        <v>1575.5283450704501</v>
      </c>
    </row>
    <row r="7" spans="2:74" x14ac:dyDescent="0.3">
      <c r="B7">
        <v>2.5</v>
      </c>
      <c r="C7" s="1">
        <v>4.1533546325878599E-2</v>
      </c>
      <c r="D7" s="1">
        <v>1.8769968051118399E-2</v>
      </c>
      <c r="E7" s="1">
        <v>946.40544680845596</v>
      </c>
      <c r="I7" s="12">
        <f t="shared" si="1"/>
        <v>2.5</v>
      </c>
      <c r="J7" s="13">
        <f t="shared" si="0"/>
        <v>4.1533546325878599E-2</v>
      </c>
      <c r="K7" s="13">
        <f t="shared" si="0"/>
        <v>1.8769968051118399E-2</v>
      </c>
      <c r="L7" s="14">
        <f t="shared" si="0"/>
        <v>946.40544680845596</v>
      </c>
      <c r="M7" s="13">
        <f t="shared" si="2"/>
        <v>4.1134185303514197E-2</v>
      </c>
      <c r="N7" s="13">
        <f t="shared" si="3"/>
        <v>1.7571884984025701E-2</v>
      </c>
      <c r="O7" s="14">
        <f t="shared" si="3"/>
        <v>1009.51022136355</v>
      </c>
      <c r="P7" s="13">
        <f t="shared" si="4"/>
        <v>4.0335463258785897E-2</v>
      </c>
      <c r="Q7" s="13">
        <f t="shared" si="5"/>
        <v>1.55750798722045E-2</v>
      </c>
      <c r="R7" s="14">
        <f t="shared" si="5"/>
        <v>758.51938461540101</v>
      </c>
    </row>
    <row r="8" spans="2:74" x14ac:dyDescent="0.3">
      <c r="B8">
        <v>-10</v>
      </c>
      <c r="C8" s="1">
        <v>3.74962503749625E-2</v>
      </c>
      <c r="D8" s="1">
        <v>1.2898710128987001E-2</v>
      </c>
      <c r="E8" s="1">
        <v>1717.14863567831</v>
      </c>
      <c r="I8" s="12">
        <f t="shared" si="1"/>
        <v>-10</v>
      </c>
      <c r="J8" s="13">
        <f t="shared" si="0"/>
        <v>3.74962503749625E-2</v>
      </c>
      <c r="K8" s="13">
        <f t="shared" si="0"/>
        <v>1.2898710128987001E-2</v>
      </c>
      <c r="L8" s="14">
        <f t="shared" si="0"/>
        <v>1717.14863567831</v>
      </c>
      <c r="M8" s="13">
        <f t="shared" si="2"/>
        <v>3.7796220377962202E-2</v>
      </c>
      <c r="N8" s="13">
        <f t="shared" si="3"/>
        <v>1.20987901209879E-2</v>
      </c>
      <c r="O8" s="14">
        <f t="shared" si="3"/>
        <v>1789.26961154945</v>
      </c>
      <c r="P8" s="13">
        <f t="shared" si="4"/>
        <v>3.7596240375962299E-2</v>
      </c>
      <c r="Q8" s="13">
        <f t="shared" si="5"/>
        <v>1.13988601139886E-2</v>
      </c>
      <c r="R8" s="14">
        <f t="shared" si="5"/>
        <v>1650.6036403507501</v>
      </c>
    </row>
    <row r="9" spans="2:74" x14ac:dyDescent="0.3">
      <c r="B9">
        <v>4</v>
      </c>
      <c r="C9" s="1">
        <v>3.99700224831376E-2</v>
      </c>
      <c r="D9" s="1">
        <v>1.9485385960529601E-2</v>
      </c>
      <c r="E9" s="1">
        <v>963.00376282052105</v>
      </c>
      <c r="I9" s="12">
        <f t="shared" si="1"/>
        <v>4</v>
      </c>
      <c r="J9" s="13">
        <f t="shared" si="0"/>
        <v>3.99700224831376E-2</v>
      </c>
      <c r="K9" s="13">
        <f t="shared" si="0"/>
        <v>1.9485385960529601E-2</v>
      </c>
      <c r="L9" s="14">
        <f t="shared" si="0"/>
        <v>963.00376282052105</v>
      </c>
      <c r="M9" s="13">
        <f t="shared" si="2"/>
        <v>3.9710289710289601E-2</v>
      </c>
      <c r="N9" s="13">
        <f t="shared" si="3"/>
        <v>1.7232767232767201E-2</v>
      </c>
      <c r="O9" s="14">
        <f>E20</f>
        <v>839.30237695656194</v>
      </c>
      <c r="P9" s="13">
        <f t="shared" si="4"/>
        <v>3.9220584561578703E-2</v>
      </c>
      <c r="Q9" s="13">
        <f t="shared" si="5"/>
        <v>1.64876342742943E-2</v>
      </c>
      <c r="R9" s="14">
        <f t="shared" si="5"/>
        <v>912.16846212114399</v>
      </c>
    </row>
    <row r="10" spans="2:74" x14ac:dyDescent="0.3">
      <c r="B10">
        <v>-20</v>
      </c>
      <c r="C10" s="1">
        <v>3.2648367581620902E-2</v>
      </c>
      <c r="D10" s="1">
        <v>1.10494475276236E-2</v>
      </c>
      <c r="E10" s="1">
        <v>1936.5221606334801</v>
      </c>
      <c r="I10" s="12">
        <f t="shared" si="1"/>
        <v>-20</v>
      </c>
      <c r="J10" s="13">
        <f t="shared" si="0"/>
        <v>3.2648367581620902E-2</v>
      </c>
      <c r="K10" s="13">
        <f t="shared" si="0"/>
        <v>1.10494475276236E-2</v>
      </c>
      <c r="L10" s="14">
        <f t="shared" si="0"/>
        <v>1936.5221606334801</v>
      </c>
      <c r="M10" s="13">
        <f t="shared" si="2"/>
        <v>3.3098345082745798E-2</v>
      </c>
      <c r="N10" s="13">
        <f t="shared" si="3"/>
        <v>1.0299485025748701E-2</v>
      </c>
      <c r="O10" s="14">
        <f t="shared" si="3"/>
        <v>2053.3067864199102</v>
      </c>
      <c r="P10" s="13">
        <f t="shared" si="4"/>
        <v>3.3196680331966801E-2</v>
      </c>
      <c r="Q10" s="13">
        <f t="shared" si="5"/>
        <v>1.00989901009898E-2</v>
      </c>
      <c r="R10" s="14">
        <f t="shared" si="5"/>
        <v>2160.0179603960701</v>
      </c>
    </row>
    <row r="11" spans="2:74" x14ac:dyDescent="0.3">
      <c r="B11">
        <v>4</v>
      </c>
      <c r="C11" s="1">
        <v>3.8461538461538401E-2</v>
      </c>
      <c r="D11" s="1">
        <v>2.1978021978022001E-2</v>
      </c>
      <c r="E11" s="1">
        <v>552.36988624997502</v>
      </c>
      <c r="I11" s="12">
        <f t="shared" si="1"/>
        <v>4</v>
      </c>
      <c r="J11" s="13">
        <f t="shared" si="0"/>
        <v>3.8461538461538401E-2</v>
      </c>
      <c r="K11" s="13">
        <f t="shared" si="0"/>
        <v>2.1978021978022001E-2</v>
      </c>
      <c r="L11" s="14">
        <f t="shared" si="0"/>
        <v>552.36988624997502</v>
      </c>
      <c r="M11" s="13">
        <f t="shared" si="2"/>
        <v>3.7962037962037697E-2</v>
      </c>
      <c r="N11" s="13">
        <f t="shared" si="3"/>
        <v>1.9980019980020101E-2</v>
      </c>
      <c r="O11" s="14">
        <f t="shared" si="3"/>
        <v>581.28082512501703</v>
      </c>
      <c r="P11" s="13">
        <f t="shared" si="4"/>
        <v>3.7462537462537401E-2</v>
      </c>
      <c r="Q11" s="13">
        <f t="shared" si="5"/>
        <v>1.8731268731268701E-2</v>
      </c>
      <c r="R11" s="14">
        <f t="shared" si="5"/>
        <v>596.06226679999304</v>
      </c>
    </row>
    <row r="13" spans="2:74" x14ac:dyDescent="0.3">
      <c r="B13" t="s">
        <v>0</v>
      </c>
      <c r="C13" s="2">
        <f>C2-0.1</f>
        <v>0.8</v>
      </c>
      <c r="I13" s="17" t="str">
        <f>B35</f>
        <v>SOC</v>
      </c>
      <c r="J13" s="19">
        <f>C35</f>
        <v>0.60000000000000009</v>
      </c>
      <c r="K13" s="19"/>
      <c r="L13" s="19"/>
      <c r="M13" s="18">
        <f>C46</f>
        <v>0.50000000000000011</v>
      </c>
      <c r="N13" s="18"/>
      <c r="O13" s="18"/>
      <c r="P13" s="18">
        <f>C57</f>
        <v>0.40000000000000013</v>
      </c>
      <c r="Q13" s="18"/>
      <c r="R13" s="18"/>
    </row>
    <row r="14" spans="2:74" x14ac:dyDescent="0.3">
      <c r="B14" t="s">
        <v>1</v>
      </c>
      <c r="C14" t="s">
        <v>2</v>
      </c>
      <c r="D14" t="s">
        <v>3</v>
      </c>
      <c r="E14" t="s">
        <v>4</v>
      </c>
      <c r="I14" s="29" t="s">
        <v>16</v>
      </c>
      <c r="J14" s="29" t="s">
        <v>17</v>
      </c>
      <c r="K14" s="29" t="s">
        <v>18</v>
      </c>
      <c r="L14" s="29" t="s">
        <v>19</v>
      </c>
      <c r="M14" s="29" t="s">
        <v>17</v>
      </c>
      <c r="N14" s="29" t="s">
        <v>18</v>
      </c>
      <c r="O14" s="29" t="s">
        <v>20</v>
      </c>
      <c r="P14" s="29" t="s">
        <v>17</v>
      </c>
      <c r="Q14" s="29" t="s">
        <v>18</v>
      </c>
      <c r="R14" s="29" t="s">
        <v>20</v>
      </c>
    </row>
    <row r="15" spans="2:74" x14ac:dyDescent="0.3">
      <c r="B15">
        <v>-2.5</v>
      </c>
      <c r="C15" s="1">
        <v>4.2399999999999903E-2</v>
      </c>
      <c r="D15" s="1">
        <v>1.48000000000001E-2</v>
      </c>
      <c r="E15" s="1">
        <v>643.41216216221903</v>
      </c>
      <c r="I15" s="12">
        <f t="shared" ref="I14:I22" si="6">B37</f>
        <v>-2.5</v>
      </c>
      <c r="J15" s="13">
        <f t="shared" ref="J14:J22" si="7">C37</f>
        <v>4.3599999999999903E-2</v>
      </c>
      <c r="K15" s="13">
        <f t="shared" ref="K14:K22" si="8">D37</f>
        <v>1.2000000000000101E-2</v>
      </c>
      <c r="L15" s="14">
        <f t="shared" ref="L14:L22" si="9">E37</f>
        <v>678.20833333340499</v>
      </c>
      <c r="M15" s="13">
        <f t="shared" ref="M15:M22" si="10">C48</f>
        <v>4.2782886845261901E-2</v>
      </c>
      <c r="N15" s="13">
        <f t="shared" ref="N14:O22" si="11">D48</f>
        <v>1.11955217912834E-2</v>
      </c>
      <c r="O15" s="14">
        <f t="shared" si="11"/>
        <v>914.60676785711303</v>
      </c>
      <c r="P15" s="15">
        <f t="shared" ref="P15:P22" si="12">C59</f>
        <v>4.4000000000000102E-2</v>
      </c>
      <c r="Q15" s="15">
        <f t="shared" ref="Q14:R22" si="13">D59</f>
        <v>1.12E-2</v>
      </c>
      <c r="R15" s="16">
        <f t="shared" si="13"/>
        <v>673.30357142866706</v>
      </c>
    </row>
    <row r="16" spans="2:74" x14ac:dyDescent="0.3">
      <c r="B16">
        <v>1.25</v>
      </c>
      <c r="C16" s="1">
        <v>4.2298483639265701E-2</v>
      </c>
      <c r="D16" s="1">
        <v>1.51636073423783E-2</v>
      </c>
      <c r="E16" s="1">
        <v>482.37202631569301</v>
      </c>
      <c r="I16" s="12">
        <f t="shared" si="6"/>
        <v>1.25</v>
      </c>
      <c r="J16" s="13">
        <f t="shared" si="7"/>
        <v>4.3096568236233201E-2</v>
      </c>
      <c r="K16" s="13">
        <f t="shared" si="8"/>
        <v>1.5961691939345501E-2</v>
      </c>
      <c r="L16" s="14">
        <f t="shared" si="9"/>
        <v>497.44115662497001</v>
      </c>
      <c r="M16" s="13">
        <f t="shared" si="10"/>
        <v>4.3062200956938003E-2</v>
      </c>
      <c r="N16" s="13">
        <f t="shared" si="11"/>
        <v>1.27591706539075E-2</v>
      </c>
      <c r="O16" s="14">
        <f t="shared" si="11"/>
        <v>587.69493750011804</v>
      </c>
      <c r="P16" s="15">
        <f t="shared" si="12"/>
        <v>4.3096568236232903E-2</v>
      </c>
      <c r="Q16" s="15">
        <f t="shared" si="13"/>
        <v>1.3567438148444E-2</v>
      </c>
      <c r="R16" s="16">
        <f t="shared" si="13"/>
        <v>646.03205882347299</v>
      </c>
    </row>
    <row r="17" spans="2:18" x14ac:dyDescent="0.3">
      <c r="B17">
        <v>-5</v>
      </c>
      <c r="C17" s="1">
        <v>4.0991801639671997E-2</v>
      </c>
      <c r="D17" s="1">
        <v>1.4597080583883201E-2</v>
      </c>
      <c r="E17" s="1">
        <v>1333.5200753424799</v>
      </c>
      <c r="I17" s="12">
        <f t="shared" si="6"/>
        <v>-5</v>
      </c>
      <c r="J17" s="13">
        <f t="shared" si="7"/>
        <v>4.2191561687662402E-2</v>
      </c>
      <c r="K17" s="13">
        <f t="shared" si="8"/>
        <v>1.0997800439911999E-2</v>
      </c>
      <c r="L17" s="14">
        <f t="shared" si="9"/>
        <v>867.49164545446604</v>
      </c>
      <c r="M17" s="13">
        <f t="shared" si="10"/>
        <v>4.1599999999999901E-2</v>
      </c>
      <c r="N17" s="13">
        <f t="shared" si="11"/>
        <v>1.1599999999999999E-2</v>
      </c>
      <c r="O17" s="14">
        <f t="shared" si="11"/>
        <v>1339.6120689654199</v>
      </c>
      <c r="P17" s="15">
        <f t="shared" si="12"/>
        <v>4.2991401719656097E-2</v>
      </c>
      <c r="Q17" s="15">
        <f t="shared" si="13"/>
        <v>1.1997600479904001E-2</v>
      </c>
      <c r="R17" s="16">
        <f t="shared" si="13"/>
        <v>1107.67982500021</v>
      </c>
    </row>
    <row r="18" spans="2:18" x14ac:dyDescent="0.3">
      <c r="B18">
        <v>2.5</v>
      </c>
      <c r="C18" s="1">
        <v>4.1134185303514197E-2</v>
      </c>
      <c r="D18" s="1">
        <v>1.7571884984025701E-2</v>
      </c>
      <c r="E18" s="1">
        <v>1009.51022136355</v>
      </c>
      <c r="I18" s="12">
        <f t="shared" si="6"/>
        <v>2.5</v>
      </c>
      <c r="J18" s="13">
        <f t="shared" si="7"/>
        <v>4.1932907348242801E-2</v>
      </c>
      <c r="K18" s="13">
        <f t="shared" si="8"/>
        <v>1.7571884984025499E-2</v>
      </c>
      <c r="L18" s="14">
        <f t="shared" si="9"/>
        <v>917.03309090896198</v>
      </c>
      <c r="M18" s="13">
        <f t="shared" si="10"/>
        <v>4.1533546325878599E-2</v>
      </c>
      <c r="N18" s="13">
        <f t="shared" si="11"/>
        <v>1.35782747603834E-2</v>
      </c>
      <c r="O18" s="14">
        <f t="shared" si="11"/>
        <v>733.89294117647501</v>
      </c>
      <c r="P18" s="15">
        <f t="shared" si="12"/>
        <v>4.2332268370606899E-2</v>
      </c>
      <c r="Q18" s="15">
        <f t="shared" si="13"/>
        <v>1.39776357827476E-2</v>
      </c>
      <c r="R18" s="16">
        <f t="shared" si="13"/>
        <v>832.83039999996902</v>
      </c>
    </row>
    <row r="19" spans="2:18" x14ac:dyDescent="0.3">
      <c r="B19">
        <v>-10</v>
      </c>
      <c r="C19" s="1">
        <v>3.7796220377962202E-2</v>
      </c>
      <c r="D19" s="1">
        <v>1.20987901209879E-2</v>
      </c>
      <c r="E19" s="1">
        <v>1789.26961154945</v>
      </c>
      <c r="I19" s="12">
        <f t="shared" si="6"/>
        <v>-10</v>
      </c>
      <c r="J19" s="13">
        <f t="shared" si="7"/>
        <v>3.8896110388961E-2</v>
      </c>
      <c r="K19" s="13">
        <f t="shared" si="8"/>
        <v>1.08989101089891E-2</v>
      </c>
      <c r="L19" s="14">
        <f t="shared" si="9"/>
        <v>2045.20449999991</v>
      </c>
      <c r="M19" s="13">
        <f t="shared" si="10"/>
        <v>3.8696130386961299E-2</v>
      </c>
      <c r="N19" s="13">
        <f t="shared" si="11"/>
        <v>1.11988801119888E-2</v>
      </c>
      <c r="O19" s="14">
        <f t="shared" si="11"/>
        <v>1689.7225267856099</v>
      </c>
      <c r="P19" s="15">
        <f t="shared" si="12"/>
        <v>3.9696030396960201E-2</v>
      </c>
      <c r="Q19" s="15">
        <f t="shared" si="13"/>
        <v>1.22987701229877E-2</v>
      </c>
      <c r="R19" s="16">
        <f t="shared" si="13"/>
        <v>1474.9848821139201</v>
      </c>
    </row>
    <row r="20" spans="2:18" x14ac:dyDescent="0.3">
      <c r="B20">
        <v>4</v>
      </c>
      <c r="C20" s="1">
        <v>3.9710289710289601E-2</v>
      </c>
      <c r="D20" s="1">
        <v>1.7232767232767201E-2</v>
      </c>
      <c r="E20" s="1">
        <v>839.30237695656194</v>
      </c>
      <c r="I20" s="12">
        <f t="shared" si="6"/>
        <v>4</v>
      </c>
      <c r="J20" s="13">
        <f t="shared" si="7"/>
        <v>4.0219835123657198E-2</v>
      </c>
      <c r="K20" s="13">
        <f t="shared" si="8"/>
        <v>1.79865101174119E-2</v>
      </c>
      <c r="L20" s="14">
        <f t="shared" si="9"/>
        <v>947.37666666671396</v>
      </c>
      <c r="M20" s="13">
        <f t="shared" si="10"/>
        <v>3.9720209842618003E-2</v>
      </c>
      <c r="N20" s="13">
        <f t="shared" si="11"/>
        <v>1.4988758431176599E-2</v>
      </c>
      <c r="O20" s="14">
        <f t="shared" si="11"/>
        <v>876.59028333328001</v>
      </c>
      <c r="P20" s="15">
        <f t="shared" si="12"/>
        <v>4.0459540459540498E-2</v>
      </c>
      <c r="Q20" s="15">
        <f t="shared" si="13"/>
        <v>1.4985014985015E-2</v>
      </c>
      <c r="R20" s="16">
        <f t="shared" si="13"/>
        <v>1035.4010333334199</v>
      </c>
    </row>
    <row r="21" spans="2:18" x14ac:dyDescent="0.3">
      <c r="B21">
        <v>-20</v>
      </c>
      <c r="C21" s="1">
        <v>3.3098345082745798E-2</v>
      </c>
      <c r="D21" s="1">
        <v>1.0299485025748701E-2</v>
      </c>
      <c r="E21" s="1">
        <v>2053.3067864199102</v>
      </c>
      <c r="I21" s="12">
        <f t="shared" si="6"/>
        <v>-20</v>
      </c>
      <c r="J21" s="13">
        <f t="shared" si="7"/>
        <v>3.41982900854957E-2</v>
      </c>
      <c r="K21" s="13">
        <f t="shared" si="8"/>
        <v>1.0199490025498701E-2</v>
      </c>
      <c r="L21" s="14">
        <f t="shared" si="9"/>
        <v>2053.8281764706098</v>
      </c>
      <c r="M21" s="13">
        <f t="shared" si="10"/>
        <v>3.4448277586120603E-2</v>
      </c>
      <c r="N21" s="13">
        <f t="shared" si="11"/>
        <v>1.09994500274986E-2</v>
      </c>
      <c r="O21" s="14">
        <f t="shared" si="11"/>
        <v>1911.27737727248</v>
      </c>
      <c r="P21" s="15">
        <f t="shared" si="12"/>
        <v>3.5248237588120498E-2</v>
      </c>
      <c r="Q21" s="15">
        <f t="shared" si="13"/>
        <v>1.24493775311234E-2</v>
      </c>
      <c r="R21" s="16">
        <f t="shared" si="13"/>
        <v>1540.1573253014201</v>
      </c>
    </row>
    <row r="22" spans="2:18" x14ac:dyDescent="0.3">
      <c r="B22">
        <v>4</v>
      </c>
      <c r="C22" s="1">
        <v>3.7962037962037697E-2</v>
      </c>
      <c r="D22" s="1">
        <v>1.9980019980020101E-2</v>
      </c>
      <c r="E22" s="1">
        <v>581.28082512501703</v>
      </c>
      <c r="I22" s="12">
        <f t="shared" si="6"/>
        <v>4</v>
      </c>
      <c r="J22" s="13">
        <f t="shared" si="7"/>
        <v>3.7962037962038002E-2</v>
      </c>
      <c r="K22" s="13">
        <f t="shared" si="8"/>
        <v>2.0229770229770301E-2</v>
      </c>
      <c r="L22" s="14">
        <f t="shared" si="9"/>
        <v>587.74765432095603</v>
      </c>
      <c r="M22" s="13">
        <f t="shared" si="10"/>
        <v>3.77217087184612E-2</v>
      </c>
      <c r="N22" s="13">
        <f t="shared" si="11"/>
        <v>1.8236322757931502E-2</v>
      </c>
      <c r="O22" s="14">
        <f t="shared" si="11"/>
        <v>680.72934246578995</v>
      </c>
      <c r="P22" s="15">
        <f t="shared" si="12"/>
        <v>3.8471146640019903E-2</v>
      </c>
      <c r="Q22" s="15">
        <f t="shared" si="13"/>
        <v>1.7237072195853201E-2</v>
      </c>
      <c r="R22" s="16">
        <f t="shared" si="13"/>
        <v>640.45099275355801</v>
      </c>
    </row>
    <row r="24" spans="2:18" x14ac:dyDescent="0.3">
      <c r="B24" t="s">
        <v>0</v>
      </c>
      <c r="C24" s="2">
        <f>C13-0.1</f>
        <v>0.70000000000000007</v>
      </c>
      <c r="I24" s="17" t="str">
        <f>B68</f>
        <v>SOC</v>
      </c>
      <c r="J24" s="19">
        <f>C68</f>
        <v>0.30000000000000016</v>
      </c>
      <c r="K24" s="19"/>
      <c r="L24" s="19"/>
      <c r="M24" s="18">
        <f>C79</f>
        <v>0.20000000000000015</v>
      </c>
      <c r="N24" s="18"/>
      <c r="O24" s="18"/>
    </row>
    <row r="25" spans="2:18" x14ac:dyDescent="0.3">
      <c r="B25" t="s">
        <v>1</v>
      </c>
      <c r="C25" t="s">
        <v>2</v>
      </c>
      <c r="D25" t="s">
        <v>3</v>
      </c>
      <c r="E25" t="s">
        <v>4</v>
      </c>
      <c r="I25" s="29" t="s">
        <v>16</v>
      </c>
      <c r="J25" s="29" t="s">
        <v>17</v>
      </c>
      <c r="K25" s="29" t="s">
        <v>18</v>
      </c>
      <c r="L25" s="29" t="s">
        <v>19</v>
      </c>
      <c r="M25" s="29" t="s">
        <v>17</v>
      </c>
      <c r="N25" s="29" t="s">
        <v>18</v>
      </c>
      <c r="O25" s="29" t="s">
        <v>20</v>
      </c>
    </row>
    <row r="26" spans="2:18" x14ac:dyDescent="0.3">
      <c r="B26">
        <v>-2.5</v>
      </c>
      <c r="C26" s="1">
        <v>4.2400000000000097E-2</v>
      </c>
      <c r="D26" s="1">
        <v>1.44E-2</v>
      </c>
      <c r="E26" s="1">
        <v>680.38194444448402</v>
      </c>
      <c r="I26" s="12">
        <f t="shared" ref="I25:I32" si="14">B70</f>
        <v>-2.5</v>
      </c>
      <c r="J26" s="13">
        <f t="shared" ref="J25:J33" si="15">C70</f>
        <v>4.7199999999999902E-2</v>
      </c>
      <c r="K26" s="13">
        <f t="shared" ref="K25:K33" si="16">D70</f>
        <v>1.6400000000000099E-2</v>
      </c>
      <c r="L26" s="14">
        <f t="shared" ref="L25:L33" si="17">E70</f>
        <v>572.560975609715</v>
      </c>
      <c r="M26" s="13">
        <f t="shared" ref="M26:M33" si="18">C81</f>
        <v>0.05</v>
      </c>
      <c r="N26" s="13">
        <f t="shared" ref="N25:O33" si="19">D81</f>
        <v>2.9200000000000101E-2</v>
      </c>
      <c r="O26" s="14">
        <f t="shared" si="19"/>
        <v>434.55479452074201</v>
      </c>
    </row>
    <row r="27" spans="2:18" x14ac:dyDescent="0.3">
      <c r="B27">
        <v>1.25</v>
      </c>
      <c r="C27" s="1">
        <v>4.2298483639265701E-2</v>
      </c>
      <c r="D27" s="1">
        <v>1.51636073423783E-2</v>
      </c>
      <c r="E27" s="1">
        <v>525.79836842104601</v>
      </c>
      <c r="I27" s="12">
        <f t="shared" si="14"/>
        <v>1.25</v>
      </c>
      <c r="J27" s="13">
        <f t="shared" si="15"/>
        <v>4.6288906624101997E-2</v>
      </c>
      <c r="K27" s="13">
        <f t="shared" si="16"/>
        <v>1.6759776536313099E-2</v>
      </c>
      <c r="L27" s="14">
        <f t="shared" si="17"/>
        <v>528.94499999986897</v>
      </c>
      <c r="M27" s="13">
        <f t="shared" si="18"/>
        <v>4.8683160415003902E-2</v>
      </c>
      <c r="N27" s="13">
        <f t="shared" si="19"/>
        <v>2.1548284118116601E-2</v>
      </c>
      <c r="O27" s="14">
        <f t="shared" si="19"/>
        <v>277.98037037061198</v>
      </c>
    </row>
    <row r="28" spans="2:18" x14ac:dyDescent="0.3">
      <c r="B28">
        <v>-5</v>
      </c>
      <c r="C28" s="1">
        <v>4.0800000000000003E-2</v>
      </c>
      <c r="D28" s="1">
        <v>1.41999999999999E-2</v>
      </c>
      <c r="E28" s="1">
        <v>1575.5283450704501</v>
      </c>
      <c r="I28" s="12">
        <f>B72</f>
        <v>-5</v>
      </c>
      <c r="J28" s="13">
        <f t="shared" si="15"/>
        <v>4.5790841831633601E-2</v>
      </c>
      <c r="K28" s="13">
        <f t="shared" si="16"/>
        <v>1.7996400719856E-2</v>
      </c>
      <c r="L28" s="14">
        <f t="shared" si="17"/>
        <v>1004.28414999991</v>
      </c>
      <c r="M28" s="13">
        <f t="shared" si="18"/>
        <v>4.7190561887622398E-2</v>
      </c>
      <c r="N28" s="13">
        <f t="shared" si="19"/>
        <v>2.8594281143771199E-2</v>
      </c>
      <c r="O28" s="14">
        <f t="shared" si="19"/>
        <v>658.295968531418</v>
      </c>
    </row>
    <row r="29" spans="2:18" x14ac:dyDescent="0.3">
      <c r="B29">
        <v>2.5</v>
      </c>
      <c r="C29" s="1">
        <v>4.0335463258785897E-2</v>
      </c>
      <c r="D29" s="1">
        <v>1.55750798722045E-2</v>
      </c>
      <c r="E29" s="1">
        <v>758.51938461540101</v>
      </c>
      <c r="I29" s="12">
        <f t="shared" si="14"/>
        <v>2.5</v>
      </c>
      <c r="J29" s="13">
        <f t="shared" si="15"/>
        <v>4.5127795527156699E-2</v>
      </c>
      <c r="K29" s="13">
        <f t="shared" si="16"/>
        <v>1.6373801916932801E-2</v>
      </c>
      <c r="L29" s="14">
        <f t="shared" si="17"/>
        <v>642.21492682935002</v>
      </c>
      <c r="M29" s="13">
        <f t="shared" si="18"/>
        <v>4.6725239616613401E-2</v>
      </c>
      <c r="N29" s="13">
        <f t="shared" si="19"/>
        <v>2.15654952076678E-2</v>
      </c>
      <c r="O29" s="14">
        <f t="shared" si="19"/>
        <v>703.206666666366</v>
      </c>
    </row>
    <row r="30" spans="2:18" x14ac:dyDescent="0.3">
      <c r="B30">
        <v>-10</v>
      </c>
      <c r="C30" s="1">
        <v>3.7596240375962299E-2</v>
      </c>
      <c r="D30" s="1">
        <v>1.13988601139886E-2</v>
      </c>
      <c r="E30" s="1">
        <v>1650.6036403507501</v>
      </c>
      <c r="I30" s="12">
        <f t="shared" si="14"/>
        <v>-10</v>
      </c>
      <c r="J30" s="13">
        <f t="shared" si="15"/>
        <v>4.1695830416958297E-2</v>
      </c>
      <c r="K30" s="13">
        <f t="shared" si="16"/>
        <v>1.7698230176982299E-2</v>
      </c>
      <c r="L30" s="14">
        <f t="shared" si="17"/>
        <v>1192.1248502824801</v>
      </c>
      <c r="M30" s="13">
        <f t="shared" si="18"/>
        <v>4.2399999999999903E-2</v>
      </c>
      <c r="N30" s="13">
        <f t="shared" si="19"/>
        <v>2.7699999999999999E-2</v>
      </c>
      <c r="O30" s="14">
        <f t="shared" si="19"/>
        <v>796.85920577631498</v>
      </c>
    </row>
    <row r="31" spans="2:18" x14ac:dyDescent="0.3">
      <c r="B31">
        <v>4</v>
      </c>
      <c r="C31" s="1">
        <v>3.9220584561578703E-2</v>
      </c>
      <c r="D31" s="1">
        <v>1.64876342742943E-2</v>
      </c>
      <c r="E31" s="1">
        <v>912.16846212114399</v>
      </c>
      <c r="I31" s="12">
        <f t="shared" si="14"/>
        <v>4</v>
      </c>
      <c r="J31" s="13">
        <f t="shared" si="15"/>
        <v>4.3217586809892503E-2</v>
      </c>
      <c r="K31" s="13">
        <f t="shared" si="16"/>
        <v>1.6987259555333499E-2</v>
      </c>
      <c r="L31" s="14">
        <f t="shared" si="17"/>
        <v>841.68961764677704</v>
      </c>
      <c r="M31" s="13">
        <f t="shared" si="18"/>
        <v>4.3706293706293697E-2</v>
      </c>
      <c r="N31" s="13">
        <f t="shared" si="19"/>
        <v>1.9230769230769201E-2</v>
      </c>
      <c r="O31" s="14">
        <f t="shared" si="19"/>
        <v>700.18000000019697</v>
      </c>
    </row>
    <row r="32" spans="2:18" x14ac:dyDescent="0.3">
      <c r="B32">
        <v>-20</v>
      </c>
      <c r="C32" s="1">
        <v>3.3196680331966801E-2</v>
      </c>
      <c r="D32" s="1">
        <v>1.00989901009898E-2</v>
      </c>
      <c r="E32" s="1">
        <v>2160.0179603960701</v>
      </c>
      <c r="I32" s="12">
        <f t="shared" si="14"/>
        <v>-20</v>
      </c>
      <c r="J32" s="13">
        <f t="shared" si="15"/>
        <v>3.2748362581870798E-2</v>
      </c>
      <c r="K32" s="13">
        <f t="shared" si="16"/>
        <v>2.2398880055997099E-2</v>
      </c>
      <c r="L32" s="14">
        <f t="shared" si="17"/>
        <v>80657.838493861302</v>
      </c>
      <c r="M32" s="13" t="str">
        <f t="shared" si="18"/>
        <v>-</v>
      </c>
      <c r="N32" s="13" t="str">
        <f t="shared" si="19"/>
        <v>-</v>
      </c>
      <c r="O32" s="14" t="str">
        <f t="shared" si="19"/>
        <v>-</v>
      </c>
    </row>
    <row r="33" spans="2:15" x14ac:dyDescent="0.3">
      <c r="B33">
        <v>4</v>
      </c>
      <c r="C33" s="1">
        <v>3.7462537462537401E-2</v>
      </c>
      <c r="D33" s="1">
        <v>1.8731268731268701E-2</v>
      </c>
      <c r="E33" s="1">
        <v>596.06226679999304</v>
      </c>
      <c r="I33" s="12">
        <f>B77</f>
        <v>4</v>
      </c>
      <c r="J33" s="13">
        <f t="shared" si="15"/>
        <v>4.27072927072926E-2</v>
      </c>
      <c r="K33" s="13">
        <f t="shared" si="16"/>
        <v>1.9480519480519501E-2</v>
      </c>
      <c r="L33" s="14">
        <f t="shared" si="17"/>
        <v>601.34433333342599</v>
      </c>
      <c r="M33" s="13" t="str">
        <f t="shared" si="18"/>
        <v>-</v>
      </c>
      <c r="N33" s="13" t="str">
        <f t="shared" si="19"/>
        <v>-</v>
      </c>
      <c r="O33" s="14" t="str">
        <f t="shared" si="19"/>
        <v>-</v>
      </c>
    </row>
    <row r="35" spans="2:15" x14ac:dyDescent="0.3">
      <c r="B35" t="s">
        <v>0</v>
      </c>
      <c r="C35" s="2">
        <f>C24-0.1</f>
        <v>0.60000000000000009</v>
      </c>
    </row>
    <row r="36" spans="2:15" x14ac:dyDescent="0.3">
      <c r="B36" t="s">
        <v>1</v>
      </c>
      <c r="C36" t="s">
        <v>2</v>
      </c>
      <c r="D36" t="s">
        <v>3</v>
      </c>
      <c r="E36" t="s">
        <v>4</v>
      </c>
    </row>
    <row r="37" spans="2:15" x14ac:dyDescent="0.3">
      <c r="B37">
        <v>-2.5</v>
      </c>
      <c r="C37" s="1">
        <v>4.3599999999999903E-2</v>
      </c>
      <c r="D37" s="1">
        <v>1.2000000000000101E-2</v>
      </c>
      <c r="E37" s="1">
        <v>678.20833333340499</v>
      </c>
    </row>
    <row r="38" spans="2:15" x14ac:dyDescent="0.3">
      <c r="B38">
        <v>1.25</v>
      </c>
      <c r="C38" s="1">
        <v>4.3096568236233201E-2</v>
      </c>
      <c r="D38" s="1">
        <v>1.5961691939345501E-2</v>
      </c>
      <c r="E38" s="1">
        <v>497.44115662497001</v>
      </c>
    </row>
    <row r="39" spans="2:15" x14ac:dyDescent="0.3">
      <c r="B39">
        <v>-5</v>
      </c>
      <c r="C39" s="1">
        <v>4.2191561687662402E-2</v>
      </c>
      <c r="D39" s="1">
        <v>1.0997800439911999E-2</v>
      </c>
      <c r="E39" s="1">
        <v>867.49164545446604</v>
      </c>
    </row>
    <row r="40" spans="2:15" x14ac:dyDescent="0.3">
      <c r="B40">
        <v>2.5</v>
      </c>
      <c r="C40" s="1">
        <v>4.1932907348242801E-2</v>
      </c>
      <c r="D40" s="1">
        <v>1.7571884984025499E-2</v>
      </c>
      <c r="E40" s="1">
        <v>917.03309090896198</v>
      </c>
    </row>
    <row r="41" spans="2:15" x14ac:dyDescent="0.3">
      <c r="B41">
        <v>-10</v>
      </c>
      <c r="C41" s="1">
        <v>3.8896110388961E-2</v>
      </c>
      <c r="D41" s="1">
        <v>1.08989101089891E-2</v>
      </c>
      <c r="E41" s="1">
        <v>2045.20449999991</v>
      </c>
    </row>
    <row r="42" spans="2:15" x14ac:dyDescent="0.3">
      <c r="B42">
        <v>4</v>
      </c>
      <c r="C42" s="1">
        <v>4.0219835123657198E-2</v>
      </c>
      <c r="D42" s="1">
        <v>1.79865101174119E-2</v>
      </c>
      <c r="E42" s="1">
        <v>947.37666666671396</v>
      </c>
    </row>
    <row r="43" spans="2:15" x14ac:dyDescent="0.3">
      <c r="B43">
        <v>-20</v>
      </c>
      <c r="C43" s="1">
        <v>3.41982900854957E-2</v>
      </c>
      <c r="D43" s="1">
        <v>1.0199490025498701E-2</v>
      </c>
      <c r="E43" s="1">
        <v>2053.8281764706098</v>
      </c>
    </row>
    <row r="44" spans="2:15" x14ac:dyDescent="0.3">
      <c r="B44">
        <v>4</v>
      </c>
      <c r="C44" s="1">
        <v>3.7962037962038002E-2</v>
      </c>
      <c r="D44" s="1">
        <v>2.0229770229770301E-2</v>
      </c>
      <c r="E44" s="1">
        <v>587.74765432095603</v>
      </c>
    </row>
    <row r="46" spans="2:15" x14ac:dyDescent="0.3">
      <c r="B46" t="s">
        <v>0</v>
      </c>
      <c r="C46" s="2">
        <f>C35-0.1</f>
        <v>0.50000000000000011</v>
      </c>
    </row>
    <row r="47" spans="2:15" x14ac:dyDescent="0.3">
      <c r="B47" t="s">
        <v>1</v>
      </c>
      <c r="C47" t="s">
        <v>2</v>
      </c>
      <c r="D47" t="s">
        <v>3</v>
      </c>
      <c r="E47" t="s">
        <v>4</v>
      </c>
    </row>
    <row r="48" spans="2:15" x14ac:dyDescent="0.3">
      <c r="B48">
        <v>-2.5</v>
      </c>
      <c r="C48" s="1">
        <v>4.2782886845261901E-2</v>
      </c>
      <c r="D48" s="1">
        <v>1.11955217912834E-2</v>
      </c>
      <c r="E48" s="1">
        <v>914.60676785711303</v>
      </c>
    </row>
    <row r="49" spans="2:5" x14ac:dyDescent="0.3">
      <c r="B49">
        <v>1.25</v>
      </c>
      <c r="C49" s="1">
        <v>4.3062200956938003E-2</v>
      </c>
      <c r="D49" s="1">
        <v>1.27591706539075E-2</v>
      </c>
      <c r="E49" s="1">
        <v>587.69493750011804</v>
      </c>
    </row>
    <row r="50" spans="2:5" x14ac:dyDescent="0.3">
      <c r="B50">
        <v>-5</v>
      </c>
      <c r="C50" s="1">
        <v>4.1599999999999901E-2</v>
      </c>
      <c r="D50" s="1">
        <v>1.1599999999999999E-2</v>
      </c>
      <c r="E50" s="1">
        <v>1339.6120689654199</v>
      </c>
    </row>
    <row r="51" spans="2:5" x14ac:dyDescent="0.3">
      <c r="B51">
        <v>2.5</v>
      </c>
      <c r="C51" s="1">
        <v>4.1533546325878599E-2</v>
      </c>
      <c r="D51" s="1">
        <v>1.35782747603834E-2</v>
      </c>
      <c r="E51" s="1">
        <v>733.89294117647501</v>
      </c>
    </row>
    <row r="52" spans="2:5" x14ac:dyDescent="0.3">
      <c r="B52">
        <v>-10</v>
      </c>
      <c r="C52" s="1">
        <v>3.8696130386961299E-2</v>
      </c>
      <c r="D52" s="1">
        <v>1.11988801119888E-2</v>
      </c>
      <c r="E52" s="1">
        <v>1689.7225267856099</v>
      </c>
    </row>
    <row r="53" spans="2:5" x14ac:dyDescent="0.3">
      <c r="B53">
        <v>4</v>
      </c>
      <c r="C53" s="1">
        <v>3.9720209842618003E-2</v>
      </c>
      <c r="D53" s="1">
        <v>1.4988758431176599E-2</v>
      </c>
      <c r="E53" s="1">
        <v>876.59028333328001</v>
      </c>
    </row>
    <row r="54" spans="2:5" x14ac:dyDescent="0.3">
      <c r="B54">
        <v>-20</v>
      </c>
      <c r="C54" s="1">
        <v>3.4448277586120603E-2</v>
      </c>
      <c r="D54" s="1">
        <v>1.09994500274986E-2</v>
      </c>
      <c r="E54" s="1">
        <v>1911.27737727248</v>
      </c>
    </row>
    <row r="55" spans="2:5" x14ac:dyDescent="0.3">
      <c r="B55">
        <v>4</v>
      </c>
      <c r="C55" s="1">
        <v>3.77217087184612E-2</v>
      </c>
      <c r="D55" s="1">
        <v>1.8236322757931502E-2</v>
      </c>
      <c r="E55" s="1">
        <v>680.72934246578995</v>
      </c>
    </row>
    <row r="57" spans="2:5" x14ac:dyDescent="0.3">
      <c r="B57" t="s">
        <v>0</v>
      </c>
      <c r="C57" s="2">
        <f>C46-0.1</f>
        <v>0.40000000000000013</v>
      </c>
    </row>
    <row r="58" spans="2:5" x14ac:dyDescent="0.3">
      <c r="B58" t="s">
        <v>1</v>
      </c>
      <c r="C58" t="s">
        <v>2</v>
      </c>
      <c r="D58" t="s">
        <v>3</v>
      </c>
      <c r="E58" t="s">
        <v>4</v>
      </c>
    </row>
    <row r="59" spans="2:5" x14ac:dyDescent="0.3">
      <c r="B59">
        <v>-2.5</v>
      </c>
      <c r="C59" s="1">
        <v>4.4000000000000102E-2</v>
      </c>
      <c r="D59" s="1">
        <v>1.12E-2</v>
      </c>
      <c r="E59" s="1">
        <v>673.30357142866706</v>
      </c>
    </row>
    <row r="60" spans="2:5" x14ac:dyDescent="0.3">
      <c r="B60">
        <v>1.25</v>
      </c>
      <c r="C60" s="1">
        <v>4.3096568236232903E-2</v>
      </c>
      <c r="D60" s="1">
        <v>1.3567438148444E-2</v>
      </c>
      <c r="E60" s="1">
        <v>646.03205882347299</v>
      </c>
    </row>
    <row r="61" spans="2:5" x14ac:dyDescent="0.3">
      <c r="B61">
        <v>-5</v>
      </c>
      <c r="C61" s="1">
        <v>4.2991401719656097E-2</v>
      </c>
      <c r="D61" s="1">
        <v>1.1997600479904001E-2</v>
      </c>
      <c r="E61" s="1">
        <v>1107.67982500021</v>
      </c>
    </row>
    <row r="62" spans="2:5" x14ac:dyDescent="0.3">
      <c r="B62">
        <v>2.5</v>
      </c>
      <c r="C62" s="1">
        <v>4.2332268370606899E-2</v>
      </c>
      <c r="D62" s="1">
        <v>1.39776357827476E-2</v>
      </c>
      <c r="E62" s="1">
        <v>832.83039999996902</v>
      </c>
    </row>
    <row r="63" spans="2:5" x14ac:dyDescent="0.3">
      <c r="B63">
        <v>-10</v>
      </c>
      <c r="C63" s="1">
        <v>3.9696030396960201E-2</v>
      </c>
      <c r="D63" s="1">
        <v>1.22987701229877E-2</v>
      </c>
      <c r="E63" s="1">
        <v>1474.9848821139201</v>
      </c>
    </row>
    <row r="64" spans="2:5" x14ac:dyDescent="0.3">
      <c r="B64">
        <v>4</v>
      </c>
      <c r="C64" s="1">
        <v>4.0459540459540498E-2</v>
      </c>
      <c r="D64" s="1">
        <v>1.4985014985015E-2</v>
      </c>
      <c r="E64" s="1">
        <v>1035.4010333334199</v>
      </c>
    </row>
    <row r="65" spans="2:5" x14ac:dyDescent="0.3">
      <c r="B65">
        <v>-20</v>
      </c>
      <c r="C65" s="1">
        <v>3.5248237588120498E-2</v>
      </c>
      <c r="D65" s="1">
        <v>1.24493775311234E-2</v>
      </c>
      <c r="E65" s="1">
        <v>1540.1573253014201</v>
      </c>
    </row>
    <row r="66" spans="2:5" x14ac:dyDescent="0.3">
      <c r="B66">
        <v>4</v>
      </c>
      <c r="C66" s="1">
        <v>3.8471146640019903E-2</v>
      </c>
      <c r="D66" s="1">
        <v>1.7237072195853201E-2</v>
      </c>
      <c r="E66" s="1">
        <v>640.45099275355801</v>
      </c>
    </row>
    <row r="68" spans="2:5" x14ac:dyDescent="0.3">
      <c r="B68" t="s">
        <v>0</v>
      </c>
      <c r="C68" s="2">
        <f>C57-0.1</f>
        <v>0.30000000000000016</v>
      </c>
    </row>
    <row r="69" spans="2:5" x14ac:dyDescent="0.3">
      <c r="B69" t="s">
        <v>1</v>
      </c>
      <c r="C69" t="s">
        <v>2</v>
      </c>
      <c r="D69" t="s">
        <v>3</v>
      </c>
      <c r="E69" t="s">
        <v>4</v>
      </c>
    </row>
    <row r="70" spans="2:5" x14ac:dyDescent="0.3">
      <c r="B70">
        <v>-2.5</v>
      </c>
      <c r="C70" s="1">
        <v>4.7199999999999902E-2</v>
      </c>
      <c r="D70" s="1">
        <v>1.6400000000000099E-2</v>
      </c>
      <c r="E70" s="1">
        <v>572.560975609715</v>
      </c>
    </row>
    <row r="71" spans="2:5" x14ac:dyDescent="0.3">
      <c r="B71">
        <v>1.25</v>
      </c>
      <c r="C71" s="1">
        <v>4.6288906624101997E-2</v>
      </c>
      <c r="D71" s="1">
        <v>1.6759776536313099E-2</v>
      </c>
      <c r="E71" s="1">
        <v>528.94499999986897</v>
      </c>
    </row>
    <row r="72" spans="2:5" x14ac:dyDescent="0.3">
      <c r="B72">
        <v>-5</v>
      </c>
      <c r="C72" s="1">
        <v>4.5790841831633601E-2</v>
      </c>
      <c r="D72" s="1">
        <v>1.7996400719856E-2</v>
      </c>
      <c r="E72" s="1">
        <v>1004.28414999991</v>
      </c>
    </row>
    <row r="73" spans="2:5" x14ac:dyDescent="0.3">
      <c r="B73">
        <v>2.5</v>
      </c>
      <c r="C73" s="1">
        <v>4.5127795527156699E-2</v>
      </c>
      <c r="D73" s="1">
        <v>1.6373801916932801E-2</v>
      </c>
      <c r="E73" s="1">
        <v>642.21492682935002</v>
      </c>
    </row>
    <row r="74" spans="2:5" x14ac:dyDescent="0.3">
      <c r="B74">
        <v>-10</v>
      </c>
      <c r="C74" s="1">
        <v>4.1695830416958297E-2</v>
      </c>
      <c r="D74" s="1">
        <v>1.7698230176982299E-2</v>
      </c>
      <c r="E74" s="1">
        <v>1192.1248502824801</v>
      </c>
    </row>
    <row r="75" spans="2:5" x14ac:dyDescent="0.3">
      <c r="B75">
        <v>4</v>
      </c>
      <c r="C75" s="1">
        <v>4.3217586809892503E-2</v>
      </c>
      <c r="D75" s="1">
        <v>1.6987259555333499E-2</v>
      </c>
      <c r="E75" s="1">
        <v>841.68961764677704</v>
      </c>
    </row>
    <row r="76" spans="2:5" x14ac:dyDescent="0.3">
      <c r="B76">
        <v>-20</v>
      </c>
      <c r="C76" s="1">
        <v>3.2748362581870798E-2</v>
      </c>
      <c r="D76" s="1">
        <v>2.2398880055997099E-2</v>
      </c>
      <c r="E76" s="1">
        <v>80657.838493861302</v>
      </c>
    </row>
    <row r="77" spans="2:5" x14ac:dyDescent="0.3">
      <c r="B77">
        <v>4</v>
      </c>
      <c r="C77" s="1">
        <v>4.27072927072926E-2</v>
      </c>
      <c r="D77" s="1">
        <v>1.9480519480519501E-2</v>
      </c>
      <c r="E77" s="1">
        <v>601.34433333342599</v>
      </c>
    </row>
    <row r="79" spans="2:5" x14ac:dyDescent="0.3">
      <c r="B79" t="s">
        <v>0</v>
      </c>
      <c r="C79" s="2">
        <f>C68-0.1</f>
        <v>0.20000000000000015</v>
      </c>
    </row>
    <row r="80" spans="2:5" x14ac:dyDescent="0.3">
      <c r="B80" t="s">
        <v>1</v>
      </c>
      <c r="C80" t="s">
        <v>2</v>
      </c>
      <c r="D80" t="s">
        <v>3</v>
      </c>
      <c r="E80" t="s">
        <v>4</v>
      </c>
    </row>
    <row r="81" spans="2:5" x14ac:dyDescent="0.3">
      <c r="B81">
        <v>-2.5</v>
      </c>
      <c r="C81" s="1">
        <v>0.05</v>
      </c>
      <c r="D81" s="1">
        <v>2.9200000000000101E-2</v>
      </c>
      <c r="E81" s="1">
        <v>434.55479452074201</v>
      </c>
    </row>
    <row r="82" spans="2:5" x14ac:dyDescent="0.3">
      <c r="B82">
        <v>1.25</v>
      </c>
      <c r="C82" s="1">
        <v>4.8683160415003902E-2</v>
      </c>
      <c r="D82" s="1">
        <v>2.1548284118116601E-2</v>
      </c>
      <c r="E82" s="1">
        <v>277.98037037061198</v>
      </c>
    </row>
    <row r="83" spans="2:5" x14ac:dyDescent="0.3">
      <c r="B83">
        <v>-5</v>
      </c>
      <c r="C83" s="1">
        <v>4.7190561887622398E-2</v>
      </c>
      <c r="D83" s="1">
        <v>2.8594281143771199E-2</v>
      </c>
      <c r="E83" s="1">
        <v>658.295968531418</v>
      </c>
    </row>
    <row r="84" spans="2:5" x14ac:dyDescent="0.3">
      <c r="B84">
        <v>2.5</v>
      </c>
      <c r="C84" s="1">
        <v>4.6725239616613401E-2</v>
      </c>
      <c r="D84" s="1">
        <v>2.15654952076678E-2</v>
      </c>
      <c r="E84" s="1">
        <v>703.206666666366</v>
      </c>
    </row>
    <row r="85" spans="2:5" x14ac:dyDescent="0.3">
      <c r="B85">
        <v>-10</v>
      </c>
      <c r="C85" s="1">
        <v>4.2399999999999903E-2</v>
      </c>
      <c r="D85" s="1">
        <v>2.7699999999999999E-2</v>
      </c>
      <c r="E85" s="1">
        <v>796.85920577631498</v>
      </c>
    </row>
    <row r="86" spans="2:5" x14ac:dyDescent="0.3">
      <c r="B86">
        <v>4</v>
      </c>
      <c r="C86" s="1">
        <v>4.3706293706293697E-2</v>
      </c>
      <c r="D86" s="1">
        <v>1.9230769230769201E-2</v>
      </c>
      <c r="E86" s="1">
        <v>700.18000000019697</v>
      </c>
    </row>
    <row r="87" spans="2:5" x14ac:dyDescent="0.3">
      <c r="C87" s="1" t="s">
        <v>15</v>
      </c>
      <c r="D87" s="1" t="s">
        <v>15</v>
      </c>
      <c r="E87" s="1" t="s">
        <v>15</v>
      </c>
    </row>
    <row r="88" spans="2:5" x14ac:dyDescent="0.3">
      <c r="C88" s="1" t="s">
        <v>15</v>
      </c>
      <c r="D88" s="1" t="s">
        <v>15</v>
      </c>
      <c r="E88" s="1" t="s">
        <v>15</v>
      </c>
    </row>
  </sheetData>
  <mergeCells count="8">
    <mergeCell ref="M24:O24"/>
    <mergeCell ref="J24:L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E5AA-AD49-4190-AF1D-F92CC6EA0A9C}">
  <dimension ref="B2:BU88"/>
  <sheetViews>
    <sheetView zoomScale="83" zoomScaleNormal="83" workbookViewId="0">
      <selection activeCell="I25" sqref="I25:O25"/>
    </sheetView>
  </sheetViews>
  <sheetFormatPr defaultRowHeight="14.4" x14ac:dyDescent="0.3"/>
  <sheetData>
    <row r="2" spans="2:73" x14ac:dyDescent="0.3">
      <c r="B2" t="s">
        <v>0</v>
      </c>
      <c r="C2" s="2">
        <v>0.9</v>
      </c>
      <c r="I2" s="17" t="str">
        <f>B2</f>
        <v>SOC</v>
      </c>
      <c r="J2" s="19">
        <f t="shared" ref="J2:L11" si="0">C2</f>
        <v>0.9</v>
      </c>
      <c r="K2" s="19"/>
      <c r="L2" s="19"/>
      <c r="M2" s="19">
        <f>C13</f>
        <v>0.8</v>
      </c>
      <c r="N2" s="19"/>
      <c r="O2" s="19"/>
      <c r="P2" s="19">
        <f>C24</f>
        <v>0.70000000000000007</v>
      </c>
      <c r="Q2" s="19"/>
      <c r="R2" s="19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2:73" x14ac:dyDescent="0.3">
      <c r="B3" t="s">
        <v>1</v>
      </c>
      <c r="C3" t="s">
        <v>2</v>
      </c>
      <c r="D3" t="s">
        <v>3</v>
      </c>
      <c r="E3" t="s">
        <v>4</v>
      </c>
      <c r="H3" s="1"/>
      <c r="I3" s="29" t="s">
        <v>16</v>
      </c>
      <c r="J3" s="29" t="s">
        <v>17</v>
      </c>
      <c r="K3" s="29" t="s">
        <v>18</v>
      </c>
      <c r="L3" s="29" t="s">
        <v>19</v>
      </c>
      <c r="M3" s="29" t="s">
        <v>17</v>
      </c>
      <c r="N3" s="29" t="s">
        <v>18</v>
      </c>
      <c r="O3" s="29" t="s">
        <v>20</v>
      </c>
      <c r="P3" s="29" t="s">
        <v>17</v>
      </c>
      <c r="Q3" s="29" t="s">
        <v>18</v>
      </c>
      <c r="R3" s="29" t="s">
        <v>20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2:73" x14ac:dyDescent="0.3">
      <c r="B4">
        <v>-2.5</v>
      </c>
      <c r="C4" s="1">
        <v>2.3999999999999799E-2</v>
      </c>
      <c r="D4" s="1">
        <v>8.0000000000001806E-3</v>
      </c>
      <c r="E4" s="1">
        <v>826.87500000001</v>
      </c>
      <c r="H4" s="1"/>
      <c r="I4" s="12">
        <f t="shared" ref="I3:I11" si="1">B4</f>
        <v>-2.5</v>
      </c>
      <c r="J4" s="13">
        <f>C4</f>
        <v>2.3999999999999799E-2</v>
      </c>
      <c r="K4" s="13">
        <f t="shared" si="0"/>
        <v>8.0000000000001806E-3</v>
      </c>
      <c r="L4" s="14">
        <f t="shared" si="0"/>
        <v>826.87500000001</v>
      </c>
      <c r="M4" s="13">
        <f t="shared" ref="M4:M11" si="2">C15</f>
        <v>1.99999999999999E-2</v>
      </c>
      <c r="N4" s="13">
        <f t="shared" ref="N3:O11" si="3">D15</f>
        <v>8.0000000000000002E-3</v>
      </c>
      <c r="O4" s="14">
        <f t="shared" si="3"/>
        <v>405.12499999999699</v>
      </c>
      <c r="P4" s="13">
        <f t="shared" ref="P4:P11" si="4">C26</f>
        <v>2.0000000000000101E-2</v>
      </c>
      <c r="Q4" s="13">
        <f t="shared" ref="Q3:R11" si="5">D26</f>
        <v>8.0000000000000002E-3</v>
      </c>
      <c r="R4" s="14">
        <f t="shared" si="5"/>
        <v>370.562500000005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2:73" x14ac:dyDescent="0.3">
      <c r="B5">
        <v>1.25</v>
      </c>
      <c r="C5" s="1">
        <v>1.6000000000000299E-2</v>
      </c>
      <c r="D5" s="1">
        <v>7.9999999999998302E-3</v>
      </c>
      <c r="E5" s="1">
        <v>464.31250000001501</v>
      </c>
      <c r="H5" s="1"/>
      <c r="I5" s="12">
        <f t="shared" si="1"/>
        <v>1.25</v>
      </c>
      <c r="J5" s="13">
        <f t="shared" si="0"/>
        <v>1.6000000000000299E-2</v>
      </c>
      <c r="K5" s="13">
        <f t="shared" si="0"/>
        <v>7.9999999999998302E-3</v>
      </c>
      <c r="L5" s="14">
        <f t="shared" si="0"/>
        <v>464.31250000001501</v>
      </c>
      <c r="M5" s="13">
        <f>C16</f>
        <v>1.6000000000000299E-2</v>
      </c>
      <c r="N5" s="13">
        <f t="shared" si="3"/>
        <v>7.9999999999998302E-3</v>
      </c>
      <c r="O5" s="14">
        <f t="shared" si="3"/>
        <v>342.37499999995401</v>
      </c>
      <c r="P5" s="13">
        <f t="shared" si="4"/>
        <v>1.6E-2</v>
      </c>
      <c r="Q5" s="13">
        <f t="shared" si="5"/>
        <v>7.9999999999998302E-3</v>
      </c>
      <c r="R5" s="14">
        <f t="shared" si="5"/>
        <v>392.500000000162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2:73" x14ac:dyDescent="0.3">
      <c r="B6">
        <v>-5</v>
      </c>
      <c r="C6" s="1">
        <v>1.99999999999999E-2</v>
      </c>
      <c r="D6" s="1">
        <v>8.0000000000000002E-3</v>
      </c>
      <c r="E6" s="1">
        <v>589.43750000003001</v>
      </c>
      <c r="I6" s="12">
        <f t="shared" si="1"/>
        <v>-5</v>
      </c>
      <c r="J6" s="13">
        <f t="shared" si="0"/>
        <v>1.99999999999999E-2</v>
      </c>
      <c r="K6" s="13">
        <f t="shared" si="0"/>
        <v>8.0000000000000002E-3</v>
      </c>
      <c r="L6" s="14">
        <f t="shared" si="0"/>
        <v>589.43750000003001</v>
      </c>
      <c r="M6" s="13">
        <f t="shared" si="2"/>
        <v>0.02</v>
      </c>
      <c r="N6" s="13">
        <f t="shared" si="3"/>
        <v>8.0000000000000002E-3</v>
      </c>
      <c r="O6" s="14">
        <f t="shared" si="3"/>
        <v>533.18749999993895</v>
      </c>
      <c r="P6" s="13">
        <f t="shared" si="4"/>
        <v>1.7999999999999901E-2</v>
      </c>
      <c r="Q6" s="13">
        <f t="shared" si="5"/>
        <v>8.0000000000000002E-3</v>
      </c>
      <c r="R6" s="14">
        <f t="shared" si="5"/>
        <v>592.37500000017405</v>
      </c>
    </row>
    <row r="7" spans="2:73" x14ac:dyDescent="0.3">
      <c r="B7">
        <v>2.5</v>
      </c>
      <c r="C7" s="1">
        <v>2.0000000000000202E-2</v>
      </c>
      <c r="D7" s="1">
        <v>7.9999999999998302E-3</v>
      </c>
      <c r="E7" s="1">
        <v>626.81250000004104</v>
      </c>
      <c r="H7" s="1"/>
      <c r="I7" s="12">
        <f t="shared" si="1"/>
        <v>2.5</v>
      </c>
      <c r="J7" s="13">
        <f t="shared" si="0"/>
        <v>2.0000000000000202E-2</v>
      </c>
      <c r="K7" s="13">
        <f t="shared" si="0"/>
        <v>7.9999999999998302E-3</v>
      </c>
      <c r="L7" s="14">
        <f t="shared" si="0"/>
        <v>626.81250000004104</v>
      </c>
      <c r="M7" s="13">
        <f t="shared" si="2"/>
        <v>2.0000000000000202E-2</v>
      </c>
      <c r="N7" s="13">
        <f t="shared" si="3"/>
        <v>7.9999999999998302E-3</v>
      </c>
      <c r="O7" s="14">
        <f t="shared" si="3"/>
        <v>504.87500000009402</v>
      </c>
      <c r="P7" s="13">
        <f t="shared" si="4"/>
        <v>1.99999999999999E-2</v>
      </c>
      <c r="Q7" s="13">
        <f t="shared" si="5"/>
        <v>8.0000000000000002E-3</v>
      </c>
      <c r="R7" s="14">
        <f t="shared" si="5"/>
        <v>576.87499999997203</v>
      </c>
    </row>
    <row r="8" spans="2:73" x14ac:dyDescent="0.3">
      <c r="B8">
        <v>-10</v>
      </c>
      <c r="C8" s="1">
        <v>0.02</v>
      </c>
      <c r="D8" s="1">
        <v>7.9999999999999603E-3</v>
      </c>
      <c r="E8" s="1">
        <v>1376.93749999994</v>
      </c>
      <c r="H8" s="1"/>
      <c r="I8" s="12">
        <f t="shared" si="1"/>
        <v>-10</v>
      </c>
      <c r="J8" s="13">
        <f t="shared" si="0"/>
        <v>0.02</v>
      </c>
      <c r="K8" s="13">
        <f t="shared" si="0"/>
        <v>7.9999999999999603E-3</v>
      </c>
      <c r="L8" s="14">
        <f t="shared" si="0"/>
        <v>1376.93749999994</v>
      </c>
      <c r="M8" s="13">
        <f t="shared" si="2"/>
        <v>0.02</v>
      </c>
      <c r="N8" s="13">
        <f t="shared" si="3"/>
        <v>6.9999999999999802E-3</v>
      </c>
      <c r="O8" s="14">
        <f t="shared" si="3"/>
        <v>1244.92857142858</v>
      </c>
      <c r="P8" s="13">
        <f t="shared" si="4"/>
        <v>1.8999999999999899E-2</v>
      </c>
      <c r="Q8" s="13">
        <f t="shared" si="5"/>
        <v>7.0000000000000201E-3</v>
      </c>
      <c r="R8" s="14">
        <f t="shared" si="5"/>
        <v>1280.85714285718</v>
      </c>
    </row>
    <row r="9" spans="2:73" x14ac:dyDescent="0.3">
      <c r="B9">
        <v>4</v>
      </c>
      <c r="C9" s="1">
        <v>0.02</v>
      </c>
      <c r="D9" s="1">
        <v>0.01</v>
      </c>
      <c r="E9" s="1">
        <v>803.90024999996797</v>
      </c>
      <c r="H9" s="1"/>
      <c r="I9" s="12">
        <f t="shared" si="1"/>
        <v>4</v>
      </c>
      <c r="J9" s="13">
        <f t="shared" si="0"/>
        <v>0.02</v>
      </c>
      <c r="K9" s="13">
        <f t="shared" si="0"/>
        <v>0.01</v>
      </c>
      <c r="L9" s="14">
        <f t="shared" si="0"/>
        <v>803.90024999996797</v>
      </c>
      <c r="M9" s="13">
        <f t="shared" si="2"/>
        <v>0.02</v>
      </c>
      <c r="N9" s="13">
        <f t="shared" si="3"/>
        <v>0.01</v>
      </c>
      <c r="O9" s="14">
        <f>E20</f>
        <v>683.89999999999304</v>
      </c>
      <c r="P9" s="13">
        <f t="shared" si="4"/>
        <v>0.02</v>
      </c>
      <c r="Q9" s="13">
        <f t="shared" si="5"/>
        <v>0.01</v>
      </c>
      <c r="R9" s="14">
        <f t="shared" si="5"/>
        <v>748.899999999957</v>
      </c>
    </row>
    <row r="10" spans="2:73" x14ac:dyDescent="0.3">
      <c r="B10">
        <v>-20</v>
      </c>
      <c r="C10" s="1">
        <v>1.8999999999999899E-2</v>
      </c>
      <c r="D10" s="1">
        <v>7.4999999999999902E-3</v>
      </c>
      <c r="E10" s="1">
        <v>2028.6666666666799</v>
      </c>
      <c r="H10" s="1"/>
      <c r="I10" s="12">
        <f t="shared" si="1"/>
        <v>-20</v>
      </c>
      <c r="J10" s="13">
        <f t="shared" si="0"/>
        <v>1.8999999999999899E-2</v>
      </c>
      <c r="K10" s="13">
        <f t="shared" si="0"/>
        <v>7.4999999999999902E-3</v>
      </c>
      <c r="L10" s="14">
        <f t="shared" si="0"/>
        <v>2028.6666666666799</v>
      </c>
      <c r="M10" s="13">
        <f t="shared" si="2"/>
        <v>1.8499999999999999E-2</v>
      </c>
      <c r="N10" s="13">
        <f t="shared" si="3"/>
        <v>6.4999999999999902E-3</v>
      </c>
      <c r="O10" s="14">
        <f t="shared" si="3"/>
        <v>1932.84615384618</v>
      </c>
      <c r="P10" s="13">
        <f t="shared" si="4"/>
        <v>1.8499999999999999E-2</v>
      </c>
      <c r="Q10" s="13">
        <f t="shared" si="5"/>
        <v>6.0000000000000001E-3</v>
      </c>
      <c r="R10" s="14">
        <f t="shared" si="5"/>
        <v>1694.16666666681</v>
      </c>
    </row>
    <row r="11" spans="2:73" x14ac:dyDescent="0.3">
      <c r="B11">
        <v>4</v>
      </c>
      <c r="C11" s="1">
        <v>0.02</v>
      </c>
      <c r="D11" s="1">
        <v>1.24999999999999E-2</v>
      </c>
      <c r="E11" s="1">
        <v>1067.1600000000001</v>
      </c>
      <c r="H11" s="1"/>
      <c r="I11" s="12">
        <f t="shared" si="1"/>
        <v>4</v>
      </c>
      <c r="J11" s="13">
        <f t="shared" si="0"/>
        <v>0.02</v>
      </c>
      <c r="K11" s="13">
        <f t="shared" si="0"/>
        <v>1.24999999999999E-2</v>
      </c>
      <c r="L11" s="14">
        <f t="shared" si="0"/>
        <v>1067.1600000000001</v>
      </c>
      <c r="M11" s="13">
        <f t="shared" si="2"/>
        <v>2.2499999999999899E-2</v>
      </c>
      <c r="N11" s="13">
        <f t="shared" si="3"/>
        <v>0.01</v>
      </c>
      <c r="O11" s="14">
        <f t="shared" si="3"/>
        <v>971.60000000003402</v>
      </c>
      <c r="P11" s="13">
        <f t="shared" si="4"/>
        <v>0.02</v>
      </c>
      <c r="Q11" s="13">
        <f t="shared" si="5"/>
        <v>1.24999999999999E-2</v>
      </c>
      <c r="R11" s="14">
        <f t="shared" si="5"/>
        <v>893.20000000007303</v>
      </c>
    </row>
    <row r="12" spans="2:73" x14ac:dyDescent="0.3">
      <c r="H12" s="1"/>
    </row>
    <row r="13" spans="2:73" x14ac:dyDescent="0.3">
      <c r="B13" t="s">
        <v>0</v>
      </c>
      <c r="C13" s="2">
        <f>C2-0.1</f>
        <v>0.8</v>
      </c>
      <c r="H13" s="1"/>
      <c r="I13" s="17" t="str">
        <f>B35</f>
        <v>SOC</v>
      </c>
      <c r="J13" s="19">
        <f>C35</f>
        <v>0.60000000000000009</v>
      </c>
      <c r="K13" s="19"/>
      <c r="L13" s="19"/>
      <c r="M13" s="18">
        <f>C46</f>
        <v>0.50000000000000011</v>
      </c>
      <c r="N13" s="18"/>
      <c r="O13" s="18"/>
      <c r="P13" s="18">
        <f>C57</f>
        <v>0.40000000000000013</v>
      </c>
      <c r="Q13" s="18"/>
      <c r="R13" s="18"/>
    </row>
    <row r="14" spans="2:73" x14ac:dyDescent="0.3">
      <c r="B14" t="s">
        <v>1</v>
      </c>
      <c r="C14" t="s">
        <v>2</v>
      </c>
      <c r="D14" t="s">
        <v>3</v>
      </c>
      <c r="E14" t="s">
        <v>4</v>
      </c>
      <c r="H14" s="1"/>
      <c r="I14" s="29" t="s">
        <v>16</v>
      </c>
      <c r="J14" s="29" t="s">
        <v>17</v>
      </c>
      <c r="K14" s="29" t="s">
        <v>18</v>
      </c>
      <c r="L14" s="29" t="s">
        <v>19</v>
      </c>
      <c r="M14" s="29" t="s">
        <v>17</v>
      </c>
      <c r="N14" s="29" t="s">
        <v>18</v>
      </c>
      <c r="O14" s="29" t="s">
        <v>20</v>
      </c>
      <c r="P14" s="29" t="s">
        <v>17</v>
      </c>
      <c r="Q14" s="29" t="s">
        <v>18</v>
      </c>
      <c r="R14" s="29" t="s">
        <v>20</v>
      </c>
    </row>
    <row r="15" spans="2:73" x14ac:dyDescent="0.3">
      <c r="B15">
        <v>-2.5</v>
      </c>
      <c r="C15" s="1">
        <v>1.99999999999999E-2</v>
      </c>
      <c r="D15" s="1">
        <v>8.0000000000000002E-3</v>
      </c>
      <c r="E15" s="1">
        <v>405.12499999999699</v>
      </c>
      <c r="I15" s="12">
        <f t="shared" ref="I14:L22" si="6">B37</f>
        <v>-2.5</v>
      </c>
      <c r="J15" s="13">
        <f t="shared" si="6"/>
        <v>1.99999999999999E-2</v>
      </c>
      <c r="K15" s="13">
        <f t="shared" si="6"/>
        <v>8.0000000000000002E-3</v>
      </c>
      <c r="L15" s="14">
        <f t="shared" si="6"/>
        <v>211.24999999983601</v>
      </c>
      <c r="M15" s="13">
        <f t="shared" ref="M15:M22" si="7">C48</f>
        <v>2.0000000000000101E-2</v>
      </c>
      <c r="N15" s="13">
        <f t="shared" ref="N14:O22" si="8">D48</f>
        <v>8.0000000000000002E-3</v>
      </c>
      <c r="O15" s="14">
        <f t="shared" si="8"/>
        <v>767.49999999992599</v>
      </c>
      <c r="P15" s="15">
        <f t="shared" ref="P15:P22" si="9">C59</f>
        <v>2.0000000000000101E-2</v>
      </c>
      <c r="Q15" s="15">
        <f t="shared" ref="Q14:R22" si="10">D59</f>
        <v>8.0000000000000002E-3</v>
      </c>
      <c r="R15" s="16">
        <f t="shared" si="10"/>
        <v>511.18750000023198</v>
      </c>
    </row>
    <row r="16" spans="2:73" x14ac:dyDescent="0.3">
      <c r="B16">
        <v>1.25</v>
      </c>
      <c r="C16" s="1">
        <v>1.6000000000000299E-2</v>
      </c>
      <c r="D16" s="1">
        <v>7.9999999999998302E-3</v>
      </c>
      <c r="E16" s="1">
        <v>342.37499999995401</v>
      </c>
      <c r="I16" s="12">
        <f t="shared" si="6"/>
        <v>1.25</v>
      </c>
      <c r="J16" s="13">
        <f t="shared" si="6"/>
        <v>2.3999999999999799E-2</v>
      </c>
      <c r="K16" s="13">
        <f t="shared" si="6"/>
        <v>8.0000000000001806E-3</v>
      </c>
      <c r="L16" s="14">
        <f t="shared" si="6"/>
        <v>248.62499999971399</v>
      </c>
      <c r="M16" s="13">
        <f t="shared" si="7"/>
        <v>1.6E-2</v>
      </c>
      <c r="N16" s="13">
        <f t="shared" si="8"/>
        <v>8.0000000000001806E-3</v>
      </c>
      <c r="O16" s="14">
        <f t="shared" si="8"/>
        <v>329.999999999919</v>
      </c>
      <c r="P16" s="15">
        <f t="shared" si="9"/>
        <v>1.6E-2</v>
      </c>
      <c r="Q16" s="15">
        <f t="shared" si="10"/>
        <v>8.0000000000001806E-3</v>
      </c>
      <c r="R16" s="16">
        <f t="shared" si="10"/>
        <v>423.62500000034601</v>
      </c>
    </row>
    <row r="17" spans="2:18" x14ac:dyDescent="0.3">
      <c r="B17">
        <v>-5</v>
      </c>
      <c r="C17" s="1">
        <v>0.02</v>
      </c>
      <c r="D17" s="1">
        <v>8.0000000000000002E-3</v>
      </c>
      <c r="E17" s="1">
        <v>533.18749999993895</v>
      </c>
      <c r="I17" s="12">
        <f t="shared" si="6"/>
        <v>-5</v>
      </c>
      <c r="J17" s="13">
        <f t="shared" si="6"/>
        <v>1.99999999999999E-2</v>
      </c>
      <c r="K17" s="13">
        <f t="shared" si="6"/>
        <v>6.0000000000000504E-3</v>
      </c>
      <c r="L17" s="14">
        <f t="shared" si="6"/>
        <v>635.83333333310895</v>
      </c>
      <c r="M17" s="13">
        <f t="shared" si="7"/>
        <v>0.02</v>
      </c>
      <c r="N17" s="13">
        <f t="shared" si="8"/>
        <v>5.9999999999999602E-3</v>
      </c>
      <c r="O17" s="14">
        <f t="shared" si="8"/>
        <v>631.74999999986301</v>
      </c>
      <c r="P17" s="15">
        <f t="shared" si="9"/>
        <v>0.02</v>
      </c>
      <c r="Q17" s="15">
        <f t="shared" si="10"/>
        <v>5.9999999999999602E-3</v>
      </c>
      <c r="R17" s="16">
        <f t="shared" si="10"/>
        <v>498.16666666690202</v>
      </c>
    </row>
    <row r="18" spans="2:18" x14ac:dyDescent="0.3">
      <c r="B18">
        <v>2.5</v>
      </c>
      <c r="C18" s="1">
        <v>2.0000000000000202E-2</v>
      </c>
      <c r="D18" s="1">
        <v>7.9999999999998302E-3</v>
      </c>
      <c r="E18" s="1">
        <v>504.87500000009402</v>
      </c>
      <c r="I18" s="12">
        <f t="shared" si="6"/>
        <v>2.5</v>
      </c>
      <c r="J18" s="13">
        <f t="shared" si="6"/>
        <v>2.0000000000000101E-2</v>
      </c>
      <c r="K18" s="13">
        <f t="shared" si="6"/>
        <v>8.0000000000000002E-3</v>
      </c>
      <c r="L18" s="14">
        <f t="shared" si="6"/>
        <v>1045.43749999993</v>
      </c>
      <c r="M18" s="13">
        <f t="shared" si="7"/>
        <v>1.99999999999999E-2</v>
      </c>
      <c r="N18" s="13">
        <f t="shared" si="8"/>
        <v>8.0000000000000002E-3</v>
      </c>
      <c r="O18" s="14">
        <f t="shared" si="8"/>
        <v>398.68750000005002</v>
      </c>
      <c r="P18" s="15">
        <f t="shared" si="9"/>
        <v>2.0000000000000101E-2</v>
      </c>
      <c r="Q18" s="15">
        <f t="shared" si="10"/>
        <v>8.0000000000000002E-3</v>
      </c>
      <c r="R18" s="16">
        <f t="shared" si="10"/>
        <v>564.312499999686</v>
      </c>
    </row>
    <row r="19" spans="2:18" x14ac:dyDescent="0.3">
      <c r="B19">
        <v>-10</v>
      </c>
      <c r="C19" s="1">
        <v>0.02</v>
      </c>
      <c r="D19" s="1">
        <v>6.9999999999999802E-3</v>
      </c>
      <c r="E19" s="1">
        <v>1244.92857142858</v>
      </c>
      <c r="I19" s="12">
        <f t="shared" si="6"/>
        <v>-10</v>
      </c>
      <c r="J19" s="13">
        <f t="shared" si="6"/>
        <v>0.02</v>
      </c>
      <c r="K19" s="13">
        <f t="shared" si="6"/>
        <v>5.9999999999999602E-3</v>
      </c>
      <c r="L19" s="14">
        <f t="shared" si="6"/>
        <v>1310.9166666666499</v>
      </c>
      <c r="M19" s="13">
        <f t="shared" si="7"/>
        <v>1.99999999999999E-2</v>
      </c>
      <c r="N19" s="13">
        <f t="shared" si="8"/>
        <v>5.0000000000000201E-3</v>
      </c>
      <c r="O19" s="14">
        <f t="shared" si="8"/>
        <v>1052.8999999994901</v>
      </c>
      <c r="P19" s="15">
        <f t="shared" si="9"/>
        <v>1.99999999999999E-2</v>
      </c>
      <c r="Q19" s="15">
        <f t="shared" si="10"/>
        <v>6.0000000000000001E-3</v>
      </c>
      <c r="R19" s="16">
        <f t="shared" si="10"/>
        <v>1719.1666666664401</v>
      </c>
    </row>
    <row r="20" spans="2:18" x14ac:dyDescent="0.3">
      <c r="B20">
        <v>4</v>
      </c>
      <c r="C20" s="1">
        <v>0.02</v>
      </c>
      <c r="D20" s="1">
        <v>0.01</v>
      </c>
      <c r="E20" s="1">
        <v>683.89999999999304</v>
      </c>
      <c r="I20" s="12">
        <f t="shared" si="6"/>
        <v>4</v>
      </c>
      <c r="J20" s="13">
        <f t="shared" si="6"/>
        <v>0.02</v>
      </c>
      <c r="K20" s="13">
        <f t="shared" si="6"/>
        <v>7.4999999999999503E-3</v>
      </c>
      <c r="L20" s="14">
        <f t="shared" si="6"/>
        <v>701.93333333300404</v>
      </c>
      <c r="M20" s="13">
        <f t="shared" si="7"/>
        <v>1.7499999999999901E-2</v>
      </c>
      <c r="N20" s="13">
        <f t="shared" si="8"/>
        <v>0.01</v>
      </c>
      <c r="O20" s="14">
        <f t="shared" si="8"/>
        <v>794.05000000005998</v>
      </c>
      <c r="P20" s="15">
        <f t="shared" si="9"/>
        <v>0.02</v>
      </c>
      <c r="Q20" s="15">
        <f t="shared" si="10"/>
        <v>0.01</v>
      </c>
      <c r="R20" s="16">
        <f t="shared" si="10"/>
        <v>774.00000000015905</v>
      </c>
    </row>
    <row r="21" spans="2:18" x14ac:dyDescent="0.3">
      <c r="B21">
        <v>-20</v>
      </c>
      <c r="C21" s="1">
        <v>1.8499999999999999E-2</v>
      </c>
      <c r="D21" s="1">
        <v>6.4999999999999902E-3</v>
      </c>
      <c r="E21" s="1">
        <v>1932.84615384618</v>
      </c>
      <c r="I21" s="12">
        <f t="shared" si="6"/>
        <v>-20</v>
      </c>
      <c r="J21" s="13">
        <f t="shared" si="6"/>
        <v>1.8999999999999899E-2</v>
      </c>
      <c r="K21" s="13">
        <f t="shared" si="6"/>
        <v>5.4999999999999901E-3</v>
      </c>
      <c r="L21" s="14">
        <f t="shared" si="6"/>
        <v>1611.8181818184701</v>
      </c>
      <c r="M21" s="13">
        <f t="shared" si="7"/>
        <v>1.95E-2</v>
      </c>
      <c r="N21" s="13">
        <f t="shared" si="8"/>
        <v>5.4999999999999901E-3</v>
      </c>
      <c r="O21" s="14">
        <f t="shared" si="8"/>
        <v>1457.3636363632099</v>
      </c>
      <c r="P21" s="15">
        <f t="shared" si="9"/>
        <v>1.95E-2</v>
      </c>
      <c r="Q21" s="15">
        <f t="shared" si="10"/>
        <v>6.0000000000000001E-3</v>
      </c>
      <c r="R21" s="16">
        <f t="shared" si="10"/>
        <v>2218.9166666666902</v>
      </c>
    </row>
    <row r="22" spans="2:18" x14ac:dyDescent="0.3">
      <c r="B22">
        <v>4</v>
      </c>
      <c r="C22" s="1">
        <v>2.2499999999999899E-2</v>
      </c>
      <c r="D22" s="1">
        <v>0.01</v>
      </c>
      <c r="E22" s="1">
        <v>971.60000000003402</v>
      </c>
      <c r="I22" s="12">
        <f t="shared" si="6"/>
        <v>4</v>
      </c>
      <c r="J22" s="13">
        <f t="shared" si="6"/>
        <v>2.5000000000000001E-2</v>
      </c>
      <c r="K22" s="13">
        <f t="shared" si="6"/>
        <v>5.0000000000000001E-3</v>
      </c>
      <c r="L22" s="14">
        <f t="shared" si="6"/>
        <v>1522.8000000002701</v>
      </c>
      <c r="M22" s="13">
        <f t="shared" si="7"/>
        <v>1.99999999999999E-2</v>
      </c>
      <c r="N22" s="13">
        <f t="shared" si="8"/>
        <v>1.0000000000000101E-2</v>
      </c>
      <c r="O22" s="14">
        <f t="shared" si="8"/>
        <v>1251.4500000000901</v>
      </c>
      <c r="P22" s="15">
        <f t="shared" si="9"/>
        <v>1.99999999999999E-2</v>
      </c>
      <c r="Q22" s="15">
        <f t="shared" si="10"/>
        <v>0.01</v>
      </c>
      <c r="R22" s="16">
        <f t="shared" si="10"/>
        <v>518.94999999967604</v>
      </c>
    </row>
    <row r="24" spans="2:18" x14ac:dyDescent="0.3">
      <c r="B24" t="s">
        <v>0</v>
      </c>
      <c r="C24" s="2">
        <f>C13-0.1</f>
        <v>0.70000000000000007</v>
      </c>
      <c r="I24" s="17" t="str">
        <f>B68</f>
        <v>SOC</v>
      </c>
      <c r="J24" s="19">
        <f>C68</f>
        <v>0.30000000000000016</v>
      </c>
      <c r="K24" s="19"/>
      <c r="L24" s="19"/>
      <c r="M24" s="18">
        <f>C79</f>
        <v>0.20000000000000015</v>
      </c>
      <c r="N24" s="18"/>
      <c r="O24" s="18"/>
    </row>
    <row r="25" spans="2:18" x14ac:dyDescent="0.3">
      <c r="B25" t="s">
        <v>1</v>
      </c>
      <c r="C25" t="s">
        <v>2</v>
      </c>
      <c r="D25" t="s">
        <v>3</v>
      </c>
      <c r="E25" t="s">
        <v>4</v>
      </c>
      <c r="I25" s="29" t="s">
        <v>16</v>
      </c>
      <c r="J25" s="29" t="s">
        <v>17</v>
      </c>
      <c r="K25" s="29" t="s">
        <v>18</v>
      </c>
      <c r="L25" s="29" t="s">
        <v>19</v>
      </c>
      <c r="M25" s="29" t="s">
        <v>17</v>
      </c>
      <c r="N25" s="29" t="s">
        <v>18</v>
      </c>
      <c r="O25" s="29" t="s">
        <v>20</v>
      </c>
    </row>
    <row r="26" spans="2:18" x14ac:dyDescent="0.3">
      <c r="B26">
        <v>-2.5</v>
      </c>
      <c r="C26" s="1">
        <v>2.0000000000000101E-2</v>
      </c>
      <c r="D26" s="1">
        <v>8.0000000000000002E-3</v>
      </c>
      <c r="E26" s="1">
        <v>370.562500000005</v>
      </c>
      <c r="I26" s="12">
        <f t="shared" ref="I25:L33" si="11">B70</f>
        <v>-2.5</v>
      </c>
      <c r="J26" s="13">
        <f t="shared" si="11"/>
        <v>1.99999999999999E-2</v>
      </c>
      <c r="K26" s="13">
        <f t="shared" si="11"/>
        <v>8.0000000000000002E-3</v>
      </c>
      <c r="L26" s="14">
        <f t="shared" si="11"/>
        <v>414.31250000005002</v>
      </c>
      <c r="M26" s="13">
        <f t="shared" ref="M26:M33" si="12">C81</f>
        <v>2.4E-2</v>
      </c>
      <c r="N26" s="13">
        <f t="shared" ref="N25:O33" si="13">D81</f>
        <v>3.9999999999999099E-3</v>
      </c>
      <c r="O26" s="14">
        <f t="shared" si="13"/>
        <v>235.00000000058699</v>
      </c>
    </row>
    <row r="27" spans="2:18" x14ac:dyDescent="0.3">
      <c r="B27">
        <v>1.25</v>
      </c>
      <c r="C27" s="1">
        <v>1.6E-2</v>
      </c>
      <c r="D27" s="1">
        <v>7.9999999999998302E-3</v>
      </c>
      <c r="E27" s="1">
        <v>392.500000000162</v>
      </c>
      <c r="I27" s="12">
        <f t="shared" si="11"/>
        <v>1.25</v>
      </c>
      <c r="J27" s="13">
        <f t="shared" si="11"/>
        <v>1.6E-2</v>
      </c>
      <c r="K27" s="13">
        <f t="shared" si="11"/>
        <v>7.9999999999998302E-3</v>
      </c>
      <c r="L27" s="14">
        <f t="shared" si="11"/>
        <v>533.12499999993804</v>
      </c>
      <c r="M27" s="13">
        <f t="shared" si="12"/>
        <v>1.6E-2</v>
      </c>
      <c r="N27" s="13">
        <f t="shared" si="13"/>
        <v>7.9999999999998302E-3</v>
      </c>
      <c r="O27" s="14">
        <f t="shared" si="13"/>
        <v>389.37500000066302</v>
      </c>
    </row>
    <row r="28" spans="2:18" x14ac:dyDescent="0.3">
      <c r="B28">
        <v>-5</v>
      </c>
      <c r="C28" s="1">
        <v>1.7999999999999901E-2</v>
      </c>
      <c r="D28" s="1">
        <v>8.0000000000000002E-3</v>
      </c>
      <c r="E28" s="1">
        <v>592.37500000017405</v>
      </c>
      <c r="I28" s="12">
        <f t="shared" si="11"/>
        <v>-5</v>
      </c>
      <c r="J28" s="13">
        <f t="shared" si="11"/>
        <v>1.99999999999999E-2</v>
      </c>
      <c r="K28" s="13">
        <f t="shared" si="11"/>
        <v>6.0000000000000504E-3</v>
      </c>
      <c r="L28" s="14">
        <f t="shared" si="11"/>
        <v>552.41666666672904</v>
      </c>
      <c r="M28" s="13">
        <f t="shared" si="12"/>
        <v>2.1999999999999999E-2</v>
      </c>
      <c r="N28" s="13">
        <f t="shared" si="13"/>
        <v>5.9999999999999602E-3</v>
      </c>
      <c r="O28" s="14">
        <f t="shared" si="13"/>
        <v>914.99999999966599</v>
      </c>
    </row>
    <row r="29" spans="2:18" x14ac:dyDescent="0.3">
      <c r="B29">
        <v>2.5</v>
      </c>
      <c r="C29" s="1">
        <v>1.99999999999999E-2</v>
      </c>
      <c r="D29" s="1">
        <v>8.0000000000000002E-3</v>
      </c>
      <c r="E29" s="1">
        <v>576.87499999997203</v>
      </c>
      <c r="I29" s="12">
        <f t="shared" si="11"/>
        <v>2.5</v>
      </c>
      <c r="J29" s="13">
        <f t="shared" si="11"/>
        <v>1.99999999999999E-2</v>
      </c>
      <c r="K29" s="13">
        <f t="shared" si="11"/>
        <v>8.0000000000000002E-3</v>
      </c>
      <c r="L29" s="14">
        <f t="shared" si="11"/>
        <v>807.99999999999204</v>
      </c>
      <c r="M29" s="13">
        <f t="shared" si="12"/>
        <v>1.99999999999999E-2</v>
      </c>
      <c r="N29" s="13">
        <f t="shared" si="13"/>
        <v>8.0000000000000002E-3</v>
      </c>
      <c r="O29" s="14">
        <f t="shared" si="13"/>
        <v>608.18749999998397</v>
      </c>
    </row>
    <row r="30" spans="2:18" x14ac:dyDescent="0.3">
      <c r="B30">
        <v>-10</v>
      </c>
      <c r="C30" s="1">
        <v>1.8999999999999899E-2</v>
      </c>
      <c r="D30" s="1">
        <v>7.0000000000000201E-3</v>
      </c>
      <c r="E30" s="1">
        <v>1280.85714285718</v>
      </c>
      <c r="I30" s="12">
        <f t="shared" si="11"/>
        <v>-10</v>
      </c>
      <c r="J30" s="13">
        <f t="shared" si="11"/>
        <v>2.0999999999999901E-2</v>
      </c>
      <c r="K30" s="13">
        <f t="shared" si="11"/>
        <v>4.9999999999999802E-3</v>
      </c>
      <c r="L30" s="14">
        <f t="shared" si="11"/>
        <v>1047.89999999921</v>
      </c>
      <c r="M30" s="13">
        <f t="shared" si="12"/>
        <v>2.1999999999999999E-2</v>
      </c>
      <c r="N30" s="13">
        <f t="shared" si="13"/>
        <v>6.0000000000000001E-3</v>
      </c>
      <c r="O30" s="14">
        <f t="shared" si="13"/>
        <v>964.91666666649098</v>
      </c>
    </row>
    <row r="31" spans="2:18" x14ac:dyDescent="0.3">
      <c r="B31">
        <v>4</v>
      </c>
      <c r="C31" s="1">
        <v>0.02</v>
      </c>
      <c r="D31" s="1">
        <v>0.01</v>
      </c>
      <c r="E31" s="1">
        <v>748.899999999957</v>
      </c>
      <c r="I31" s="12">
        <f t="shared" si="11"/>
        <v>4</v>
      </c>
      <c r="J31" s="13">
        <f t="shared" si="11"/>
        <v>0.02</v>
      </c>
      <c r="K31" s="13">
        <f t="shared" si="11"/>
        <v>7.5000000000000596E-3</v>
      </c>
      <c r="L31" s="14">
        <f t="shared" si="11"/>
        <v>668.66666666658296</v>
      </c>
      <c r="M31" s="13">
        <f t="shared" si="12"/>
        <v>0.02</v>
      </c>
      <c r="N31" s="13">
        <f t="shared" si="13"/>
        <v>0.01</v>
      </c>
      <c r="O31" s="14">
        <f t="shared" si="13"/>
        <v>984.00000000037699</v>
      </c>
    </row>
    <row r="32" spans="2:18" x14ac:dyDescent="0.3">
      <c r="B32">
        <v>-20</v>
      </c>
      <c r="C32" s="1">
        <v>1.8499999999999999E-2</v>
      </c>
      <c r="D32" s="1">
        <v>6.0000000000000001E-3</v>
      </c>
      <c r="E32" s="1">
        <v>1694.16666666681</v>
      </c>
      <c r="I32" s="12">
        <f t="shared" si="11"/>
        <v>-20</v>
      </c>
      <c r="J32" s="13">
        <f t="shared" si="11"/>
        <v>2.0500000000000001E-2</v>
      </c>
      <c r="K32" s="13">
        <f t="shared" si="11"/>
        <v>6.0000000000000001E-3</v>
      </c>
      <c r="L32" s="14">
        <f t="shared" si="11"/>
        <v>1631.66666666681</v>
      </c>
      <c r="M32" s="13">
        <f t="shared" si="12"/>
        <v>2.2499999999999899E-2</v>
      </c>
      <c r="N32" s="13">
        <f t="shared" si="13"/>
        <v>7.0000000000000001E-3</v>
      </c>
      <c r="O32" s="14">
        <f t="shared" si="13"/>
        <v>1145.0714285716101</v>
      </c>
    </row>
    <row r="33" spans="2:15" x14ac:dyDescent="0.3">
      <c r="B33">
        <v>4</v>
      </c>
      <c r="C33" s="1">
        <v>0.02</v>
      </c>
      <c r="D33" s="1">
        <v>1.24999999999999E-2</v>
      </c>
      <c r="E33" s="1">
        <v>893.20000000007303</v>
      </c>
      <c r="I33" s="12">
        <f>B77</f>
        <v>4</v>
      </c>
      <c r="J33" s="13">
        <f t="shared" si="11"/>
        <v>0.02</v>
      </c>
      <c r="K33" s="13">
        <f t="shared" si="11"/>
        <v>0.01</v>
      </c>
      <c r="L33" s="14">
        <f t="shared" si="11"/>
        <v>1146.4500000001799</v>
      </c>
      <c r="M33" s="13">
        <f t="shared" si="12"/>
        <v>0.02</v>
      </c>
      <c r="N33" s="13">
        <f t="shared" si="13"/>
        <v>0.01</v>
      </c>
      <c r="O33" s="14">
        <f t="shared" si="13"/>
        <v>966.40000000042903</v>
      </c>
    </row>
    <row r="35" spans="2:15" x14ac:dyDescent="0.3">
      <c r="B35" t="s">
        <v>0</v>
      </c>
      <c r="C35" s="2">
        <f>C24-0.1</f>
        <v>0.60000000000000009</v>
      </c>
    </row>
    <row r="36" spans="2:15" x14ac:dyDescent="0.3">
      <c r="B36" t="s">
        <v>1</v>
      </c>
      <c r="C36" t="s">
        <v>2</v>
      </c>
      <c r="D36" t="s">
        <v>3</v>
      </c>
      <c r="E36" t="s">
        <v>4</v>
      </c>
    </row>
    <row r="37" spans="2:15" x14ac:dyDescent="0.3">
      <c r="B37">
        <v>-2.5</v>
      </c>
      <c r="C37" s="1">
        <v>1.99999999999999E-2</v>
      </c>
      <c r="D37" s="1">
        <v>8.0000000000000002E-3</v>
      </c>
      <c r="E37" s="1">
        <v>211.24999999983601</v>
      </c>
    </row>
    <row r="38" spans="2:15" x14ac:dyDescent="0.3">
      <c r="B38">
        <v>1.25</v>
      </c>
      <c r="C38" s="1">
        <v>2.3999999999999799E-2</v>
      </c>
      <c r="D38" s="1">
        <v>8.0000000000001806E-3</v>
      </c>
      <c r="E38" s="1">
        <v>248.62499999971399</v>
      </c>
    </row>
    <row r="39" spans="2:15" x14ac:dyDescent="0.3">
      <c r="B39">
        <v>-5</v>
      </c>
      <c r="C39" s="1">
        <v>1.99999999999999E-2</v>
      </c>
      <c r="D39" s="1">
        <v>6.0000000000000504E-3</v>
      </c>
      <c r="E39" s="1">
        <v>635.83333333310895</v>
      </c>
    </row>
    <row r="40" spans="2:15" x14ac:dyDescent="0.3">
      <c r="B40">
        <v>2.5</v>
      </c>
      <c r="C40" s="1">
        <v>2.0000000000000101E-2</v>
      </c>
      <c r="D40" s="1">
        <v>8.0000000000000002E-3</v>
      </c>
      <c r="E40" s="1">
        <v>1045.43749999993</v>
      </c>
    </row>
    <row r="41" spans="2:15" x14ac:dyDescent="0.3">
      <c r="B41">
        <v>-10</v>
      </c>
      <c r="C41" s="1">
        <v>0.02</v>
      </c>
      <c r="D41" s="1">
        <v>5.9999999999999602E-3</v>
      </c>
      <c r="E41" s="1">
        <v>1310.9166666666499</v>
      </c>
    </row>
    <row r="42" spans="2:15" x14ac:dyDescent="0.3">
      <c r="B42">
        <v>4</v>
      </c>
      <c r="C42" s="1">
        <v>0.02</v>
      </c>
      <c r="D42" s="1">
        <v>7.4999999999999503E-3</v>
      </c>
      <c r="E42" s="1">
        <v>701.93333333300404</v>
      </c>
    </row>
    <row r="43" spans="2:15" x14ac:dyDescent="0.3">
      <c r="B43">
        <v>-20</v>
      </c>
      <c r="C43" s="1">
        <v>1.8999999999999899E-2</v>
      </c>
      <c r="D43" s="1">
        <v>5.4999999999999901E-3</v>
      </c>
      <c r="E43" s="1">
        <v>1611.8181818184701</v>
      </c>
    </row>
    <row r="44" spans="2:15" x14ac:dyDescent="0.3">
      <c r="B44">
        <v>4</v>
      </c>
      <c r="C44" s="1">
        <v>2.5000000000000001E-2</v>
      </c>
      <c r="D44" s="1">
        <v>5.0000000000000001E-3</v>
      </c>
      <c r="E44" s="1">
        <v>1522.8000000002701</v>
      </c>
    </row>
    <row r="46" spans="2:15" x14ac:dyDescent="0.3">
      <c r="B46" t="s">
        <v>0</v>
      </c>
      <c r="C46" s="2">
        <f>C35-0.1</f>
        <v>0.50000000000000011</v>
      </c>
    </row>
    <row r="47" spans="2:15" x14ac:dyDescent="0.3">
      <c r="B47" t="s">
        <v>1</v>
      </c>
      <c r="C47" t="s">
        <v>2</v>
      </c>
      <c r="D47" t="s">
        <v>3</v>
      </c>
      <c r="E47" t="s">
        <v>4</v>
      </c>
    </row>
    <row r="48" spans="2:15" x14ac:dyDescent="0.3">
      <c r="B48">
        <v>-2.5</v>
      </c>
      <c r="C48" s="1">
        <v>2.0000000000000101E-2</v>
      </c>
      <c r="D48" s="1">
        <v>8.0000000000000002E-3</v>
      </c>
      <c r="E48" s="1">
        <v>767.49999999992599</v>
      </c>
    </row>
    <row r="49" spans="2:5" x14ac:dyDescent="0.3">
      <c r="B49">
        <v>1.25</v>
      </c>
      <c r="C49" s="1">
        <v>1.6E-2</v>
      </c>
      <c r="D49" s="1">
        <v>8.0000000000001806E-3</v>
      </c>
      <c r="E49" s="1">
        <v>329.999999999919</v>
      </c>
    </row>
    <row r="50" spans="2:5" x14ac:dyDescent="0.3">
      <c r="B50">
        <v>-5</v>
      </c>
      <c r="C50" s="1">
        <v>0.02</v>
      </c>
      <c r="D50" s="1">
        <v>5.9999999999999602E-3</v>
      </c>
      <c r="E50" s="1">
        <v>631.74999999986301</v>
      </c>
    </row>
    <row r="51" spans="2:5" x14ac:dyDescent="0.3">
      <c r="B51">
        <v>2.5</v>
      </c>
      <c r="C51" s="1">
        <v>1.99999999999999E-2</v>
      </c>
      <c r="D51" s="1">
        <v>8.0000000000000002E-3</v>
      </c>
      <c r="E51" s="1">
        <v>398.68750000005002</v>
      </c>
    </row>
    <row r="52" spans="2:5" x14ac:dyDescent="0.3">
      <c r="B52">
        <v>-10</v>
      </c>
      <c r="C52" s="1">
        <v>1.99999999999999E-2</v>
      </c>
      <c r="D52" s="1">
        <v>5.0000000000000201E-3</v>
      </c>
      <c r="E52" s="1">
        <v>1052.8999999994901</v>
      </c>
    </row>
    <row r="53" spans="2:5" x14ac:dyDescent="0.3">
      <c r="B53">
        <v>4</v>
      </c>
      <c r="C53" s="1">
        <v>1.7499999999999901E-2</v>
      </c>
      <c r="D53" s="1">
        <v>0.01</v>
      </c>
      <c r="E53" s="1">
        <v>794.05000000005998</v>
      </c>
    </row>
    <row r="54" spans="2:5" x14ac:dyDescent="0.3">
      <c r="B54">
        <v>-20</v>
      </c>
      <c r="C54" s="1">
        <v>1.95E-2</v>
      </c>
      <c r="D54" s="1">
        <v>5.4999999999999901E-3</v>
      </c>
      <c r="E54" s="1">
        <v>1457.3636363632099</v>
      </c>
    </row>
    <row r="55" spans="2:5" x14ac:dyDescent="0.3">
      <c r="B55">
        <v>4</v>
      </c>
      <c r="C55" s="1">
        <v>1.99999999999999E-2</v>
      </c>
      <c r="D55" s="1">
        <v>1.0000000000000101E-2</v>
      </c>
      <c r="E55" s="1">
        <v>1251.4500000000901</v>
      </c>
    </row>
    <row r="57" spans="2:5" x14ac:dyDescent="0.3">
      <c r="B57" t="s">
        <v>0</v>
      </c>
      <c r="C57" s="2">
        <f>C46-0.1</f>
        <v>0.40000000000000013</v>
      </c>
    </row>
    <row r="58" spans="2:5" x14ac:dyDescent="0.3">
      <c r="B58" t="s">
        <v>1</v>
      </c>
      <c r="C58" t="s">
        <v>2</v>
      </c>
      <c r="D58" t="s">
        <v>3</v>
      </c>
      <c r="E58" t="s">
        <v>4</v>
      </c>
    </row>
    <row r="59" spans="2:5" x14ac:dyDescent="0.3">
      <c r="B59">
        <v>-2.5</v>
      </c>
      <c r="C59" s="1">
        <v>2.0000000000000101E-2</v>
      </c>
      <c r="D59" s="1">
        <v>8.0000000000000002E-3</v>
      </c>
      <c r="E59" s="1">
        <v>511.18750000023198</v>
      </c>
    </row>
    <row r="60" spans="2:5" x14ac:dyDescent="0.3">
      <c r="B60">
        <v>1.25</v>
      </c>
      <c r="C60" s="1">
        <v>1.6E-2</v>
      </c>
      <c r="D60" s="1">
        <v>8.0000000000001806E-3</v>
      </c>
      <c r="E60" s="1">
        <v>423.62500000034601</v>
      </c>
    </row>
    <row r="61" spans="2:5" x14ac:dyDescent="0.3">
      <c r="B61">
        <v>-5</v>
      </c>
      <c r="C61" s="1">
        <v>0.02</v>
      </c>
      <c r="D61" s="1">
        <v>5.9999999999999602E-3</v>
      </c>
      <c r="E61" s="1">
        <v>498.16666666690202</v>
      </c>
    </row>
    <row r="62" spans="2:5" x14ac:dyDescent="0.3">
      <c r="B62">
        <v>2.5</v>
      </c>
      <c r="C62" s="1">
        <v>2.0000000000000101E-2</v>
      </c>
      <c r="D62" s="1">
        <v>8.0000000000000002E-3</v>
      </c>
      <c r="E62" s="1">
        <v>564.312499999686</v>
      </c>
    </row>
    <row r="63" spans="2:5" x14ac:dyDescent="0.3">
      <c r="B63">
        <v>-10</v>
      </c>
      <c r="C63" s="1">
        <v>1.99999999999999E-2</v>
      </c>
      <c r="D63" s="1">
        <v>6.0000000000000001E-3</v>
      </c>
      <c r="E63" s="1">
        <v>1719.1666666664401</v>
      </c>
    </row>
    <row r="64" spans="2:5" x14ac:dyDescent="0.3">
      <c r="B64">
        <v>4</v>
      </c>
      <c r="C64" s="1">
        <v>0.02</v>
      </c>
      <c r="D64" s="1">
        <v>0.01</v>
      </c>
      <c r="E64" s="1">
        <v>774.00000000015905</v>
      </c>
    </row>
    <row r="65" spans="2:5" x14ac:dyDescent="0.3">
      <c r="B65">
        <v>-20</v>
      </c>
      <c r="C65" s="1">
        <v>1.95E-2</v>
      </c>
      <c r="D65" s="1">
        <v>6.0000000000000001E-3</v>
      </c>
      <c r="E65" s="1">
        <v>2218.9166666666902</v>
      </c>
    </row>
    <row r="66" spans="2:5" x14ac:dyDescent="0.3">
      <c r="B66">
        <v>4</v>
      </c>
      <c r="C66" s="1">
        <v>1.99999999999999E-2</v>
      </c>
      <c r="D66" s="1">
        <v>0.01</v>
      </c>
      <c r="E66" s="1">
        <v>518.94999999967604</v>
      </c>
    </row>
    <row r="68" spans="2:5" x14ac:dyDescent="0.3">
      <c r="B68" t="s">
        <v>0</v>
      </c>
      <c r="C68" s="2">
        <f>C57-0.1</f>
        <v>0.30000000000000016</v>
      </c>
    </row>
    <row r="69" spans="2:5" x14ac:dyDescent="0.3">
      <c r="B69" t="s">
        <v>1</v>
      </c>
      <c r="C69" t="s">
        <v>2</v>
      </c>
      <c r="D69" t="s">
        <v>3</v>
      </c>
      <c r="E69" t="s">
        <v>4</v>
      </c>
    </row>
    <row r="70" spans="2:5" x14ac:dyDescent="0.3">
      <c r="B70">
        <v>-2.5</v>
      </c>
      <c r="C70" s="1">
        <v>1.99999999999999E-2</v>
      </c>
      <c r="D70" s="1">
        <v>8.0000000000000002E-3</v>
      </c>
      <c r="E70" s="1">
        <v>414.31250000005002</v>
      </c>
    </row>
    <row r="71" spans="2:5" x14ac:dyDescent="0.3">
      <c r="B71">
        <v>1.25</v>
      </c>
      <c r="C71" s="1">
        <v>1.6E-2</v>
      </c>
      <c r="D71" s="1">
        <v>7.9999999999998302E-3</v>
      </c>
      <c r="E71" s="1">
        <v>533.12499999993804</v>
      </c>
    </row>
    <row r="72" spans="2:5" x14ac:dyDescent="0.3">
      <c r="B72">
        <v>-5</v>
      </c>
      <c r="C72" s="1">
        <v>1.99999999999999E-2</v>
      </c>
      <c r="D72" s="1">
        <v>6.0000000000000504E-3</v>
      </c>
      <c r="E72" s="1">
        <v>552.41666666672904</v>
      </c>
    </row>
    <row r="73" spans="2:5" x14ac:dyDescent="0.3">
      <c r="B73">
        <v>2.5</v>
      </c>
      <c r="C73" s="1">
        <v>1.99999999999999E-2</v>
      </c>
      <c r="D73" s="1">
        <v>8.0000000000000002E-3</v>
      </c>
      <c r="E73" s="1">
        <v>807.99999999999204</v>
      </c>
    </row>
    <row r="74" spans="2:5" x14ac:dyDescent="0.3">
      <c r="B74">
        <v>-10</v>
      </c>
      <c r="C74" s="1">
        <v>2.0999999999999901E-2</v>
      </c>
      <c r="D74" s="1">
        <v>4.9999999999999802E-3</v>
      </c>
      <c r="E74" s="1">
        <v>1047.89999999921</v>
      </c>
    </row>
    <row r="75" spans="2:5" x14ac:dyDescent="0.3">
      <c r="B75">
        <v>4</v>
      </c>
      <c r="C75" s="1">
        <v>0.02</v>
      </c>
      <c r="D75" s="1">
        <v>7.5000000000000596E-3</v>
      </c>
      <c r="E75" s="1">
        <v>668.66666666658296</v>
      </c>
    </row>
    <row r="76" spans="2:5" x14ac:dyDescent="0.3">
      <c r="B76">
        <v>-20</v>
      </c>
      <c r="C76" s="1">
        <v>2.0500000000000001E-2</v>
      </c>
      <c r="D76" s="1">
        <v>6.0000000000000001E-3</v>
      </c>
      <c r="E76" s="1">
        <v>1631.66666666681</v>
      </c>
    </row>
    <row r="77" spans="2:5" x14ac:dyDescent="0.3">
      <c r="B77">
        <v>4</v>
      </c>
      <c r="C77" s="1">
        <v>0.02</v>
      </c>
      <c r="D77" s="1">
        <v>0.01</v>
      </c>
      <c r="E77" s="1">
        <v>1146.4500000001799</v>
      </c>
    </row>
    <row r="79" spans="2:5" x14ac:dyDescent="0.3">
      <c r="B79" t="s">
        <v>0</v>
      </c>
      <c r="C79" s="2">
        <f>C68-0.1</f>
        <v>0.20000000000000015</v>
      </c>
    </row>
    <row r="80" spans="2:5" x14ac:dyDescent="0.3">
      <c r="B80" t="s">
        <v>1</v>
      </c>
      <c r="C80" t="s">
        <v>2</v>
      </c>
      <c r="D80" t="s">
        <v>3</v>
      </c>
      <c r="E80" t="s">
        <v>4</v>
      </c>
    </row>
    <row r="81" spans="2:5" x14ac:dyDescent="0.3">
      <c r="B81">
        <v>-2.5</v>
      </c>
      <c r="C81" s="1">
        <v>2.4E-2</v>
      </c>
      <c r="D81" s="1">
        <v>3.9999999999999099E-3</v>
      </c>
      <c r="E81" s="1">
        <v>235.00000000058699</v>
      </c>
    </row>
    <row r="82" spans="2:5" x14ac:dyDescent="0.3">
      <c r="B82">
        <v>1.25</v>
      </c>
      <c r="C82" s="1">
        <v>1.6E-2</v>
      </c>
      <c r="D82" s="1">
        <v>7.9999999999998302E-3</v>
      </c>
      <c r="E82" s="1">
        <v>389.37500000066302</v>
      </c>
    </row>
    <row r="83" spans="2:5" x14ac:dyDescent="0.3">
      <c r="B83">
        <v>-5</v>
      </c>
      <c r="C83" s="1">
        <v>2.1999999999999999E-2</v>
      </c>
      <c r="D83" s="1">
        <v>5.9999999999999602E-3</v>
      </c>
      <c r="E83" s="1">
        <v>914.99999999966599</v>
      </c>
    </row>
    <row r="84" spans="2:5" x14ac:dyDescent="0.3">
      <c r="B84">
        <v>2.5</v>
      </c>
      <c r="C84" s="1">
        <v>1.99999999999999E-2</v>
      </c>
      <c r="D84" s="1">
        <v>8.0000000000000002E-3</v>
      </c>
      <c r="E84" s="1">
        <v>608.18749999998397</v>
      </c>
    </row>
    <row r="85" spans="2:5" x14ac:dyDescent="0.3">
      <c r="B85">
        <v>-10</v>
      </c>
      <c r="C85" s="1">
        <v>2.1999999999999999E-2</v>
      </c>
      <c r="D85" s="1">
        <v>6.0000000000000001E-3</v>
      </c>
      <c r="E85" s="1">
        <v>964.91666666649098</v>
      </c>
    </row>
    <row r="86" spans="2:5" x14ac:dyDescent="0.3">
      <c r="B86">
        <v>4</v>
      </c>
      <c r="C86" s="1">
        <v>0.02</v>
      </c>
      <c r="D86" s="1">
        <v>0.01</v>
      </c>
      <c r="E86" s="1">
        <v>984.00000000037699</v>
      </c>
    </row>
    <row r="87" spans="2:5" x14ac:dyDescent="0.3">
      <c r="B87">
        <v>-20</v>
      </c>
      <c r="C87" s="1">
        <v>2.2499999999999899E-2</v>
      </c>
      <c r="D87" s="1">
        <v>7.0000000000000001E-3</v>
      </c>
      <c r="E87" s="1">
        <v>1145.0714285716101</v>
      </c>
    </row>
    <row r="88" spans="2:5" x14ac:dyDescent="0.3">
      <c r="B88">
        <v>4</v>
      </c>
      <c r="C88" s="1">
        <v>0.02</v>
      </c>
      <c r="D88" s="1">
        <v>0.01</v>
      </c>
      <c r="E88" s="1">
        <v>966.40000000042903</v>
      </c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68E4-259C-4966-A996-53DE554FD6D4}">
  <dimension ref="B2:R88"/>
  <sheetViews>
    <sheetView topLeftCell="A2" workbookViewId="0">
      <selection activeCell="I25" sqref="I25:O25"/>
    </sheetView>
  </sheetViews>
  <sheetFormatPr defaultRowHeight="14.4" x14ac:dyDescent="0.3"/>
  <sheetData>
    <row r="2" spans="2:18" x14ac:dyDescent="0.3">
      <c r="B2" s="3" t="s">
        <v>0</v>
      </c>
      <c r="C2" s="4">
        <v>0.9</v>
      </c>
      <c r="D2" s="3"/>
      <c r="E2" s="3"/>
      <c r="I2" s="17" t="str">
        <f>B2</f>
        <v>SOC</v>
      </c>
      <c r="J2" s="20">
        <f t="shared" ref="J2:L11" si="0">C2</f>
        <v>0.9</v>
      </c>
      <c r="K2" s="21"/>
      <c r="L2" s="22"/>
      <c r="M2" s="20">
        <f>C13</f>
        <v>0.8</v>
      </c>
      <c r="N2" s="21"/>
      <c r="O2" s="22"/>
      <c r="P2" s="20">
        <f>C24</f>
        <v>0.70000000000000007</v>
      </c>
      <c r="Q2" s="21"/>
      <c r="R2" s="22"/>
    </row>
    <row r="3" spans="2:18" x14ac:dyDescent="0.3">
      <c r="B3" s="3" t="s">
        <v>1</v>
      </c>
      <c r="C3" s="3" t="s">
        <v>2</v>
      </c>
      <c r="D3" s="3" t="s">
        <v>3</v>
      </c>
      <c r="E3" s="3" t="s">
        <v>4</v>
      </c>
      <c r="I3" s="29" t="s">
        <v>16</v>
      </c>
      <c r="J3" s="29" t="s">
        <v>17</v>
      </c>
      <c r="K3" s="29" t="s">
        <v>18</v>
      </c>
      <c r="L3" s="29" t="s">
        <v>19</v>
      </c>
      <c r="M3" s="29" t="s">
        <v>17</v>
      </c>
      <c r="N3" s="29" t="s">
        <v>18</v>
      </c>
      <c r="O3" s="29" t="s">
        <v>20</v>
      </c>
      <c r="P3" s="29" t="s">
        <v>17</v>
      </c>
      <c r="Q3" s="29" t="s">
        <v>18</v>
      </c>
      <c r="R3" s="29" t="s">
        <v>20</v>
      </c>
    </row>
    <row r="4" spans="2:18" x14ac:dyDescent="0.3">
      <c r="B4" s="3">
        <v>-2.5</v>
      </c>
      <c r="C4" s="1">
        <v>1.55999999999998E-2</v>
      </c>
      <c r="D4" s="1">
        <v>6.0000000000002196E-3</v>
      </c>
      <c r="E4" s="1">
        <v>998.24958333325196</v>
      </c>
      <c r="I4" s="12">
        <f t="shared" ref="I3:I11" si="1">B4</f>
        <v>-2.5</v>
      </c>
      <c r="J4" s="13">
        <f>C4</f>
        <v>1.55999999999998E-2</v>
      </c>
      <c r="K4" s="13">
        <f t="shared" si="0"/>
        <v>6.0000000000002196E-3</v>
      </c>
      <c r="L4" s="14">
        <f t="shared" si="0"/>
        <v>998.24958333325196</v>
      </c>
      <c r="M4" s="13">
        <f t="shared" ref="M4:M11" si="2">C15</f>
        <v>1.55999999999998E-2</v>
      </c>
      <c r="N4" s="13">
        <f t="shared" ref="N3:O11" si="3">D15</f>
        <v>7.20000000000009E-3</v>
      </c>
      <c r="O4" s="14">
        <f t="shared" si="3"/>
        <v>1305.27812499999</v>
      </c>
      <c r="P4" s="13">
        <f t="shared" ref="P4:P11" si="4">C26</f>
        <v>1.5199999999999899E-2</v>
      </c>
      <c r="Q4" s="13">
        <f t="shared" ref="Q3:R11" si="5">D26</f>
        <v>6.8000000000001297E-3</v>
      </c>
      <c r="R4" s="14">
        <f t="shared" si="5"/>
        <v>871.029779411704</v>
      </c>
    </row>
    <row r="5" spans="2:18" x14ac:dyDescent="0.3">
      <c r="B5" s="3">
        <v>1.25</v>
      </c>
      <c r="C5" s="1">
        <v>1.51636073423783E-2</v>
      </c>
      <c r="D5" s="1">
        <v>7.1827613727057701E-3</v>
      </c>
      <c r="E5" s="1">
        <v>837.35170749988094</v>
      </c>
      <c r="I5" s="12">
        <f t="shared" si="1"/>
        <v>1.25</v>
      </c>
      <c r="J5" s="13">
        <f t="shared" si="0"/>
        <v>1.51636073423783E-2</v>
      </c>
      <c r="K5" s="13">
        <f t="shared" si="0"/>
        <v>7.1827613727057701E-3</v>
      </c>
      <c r="L5" s="14">
        <f t="shared" si="0"/>
        <v>837.35170749988094</v>
      </c>
      <c r="M5" s="13">
        <f>C16</f>
        <v>1.51636073423783E-2</v>
      </c>
      <c r="N5" s="13">
        <f t="shared" si="3"/>
        <v>7.9808459696726099E-3</v>
      </c>
      <c r="O5" s="14">
        <f t="shared" si="3"/>
        <v>1207.8920000001799</v>
      </c>
      <c r="P5" s="13">
        <f t="shared" si="4"/>
        <v>1.51636073423783E-2</v>
      </c>
      <c r="Q5" s="13">
        <f t="shared" si="5"/>
        <v>6.3846767757382303E-3</v>
      </c>
      <c r="R5" s="14">
        <f t="shared" si="5"/>
        <v>750.23335843750306</v>
      </c>
    </row>
    <row r="6" spans="2:18" x14ac:dyDescent="0.3">
      <c r="B6" s="3">
        <v>-5</v>
      </c>
      <c r="C6" s="1">
        <v>1.53938424630146E-2</v>
      </c>
      <c r="D6" s="1">
        <v>6.7972810875651102E-3</v>
      </c>
      <c r="E6" s="1">
        <v>2331.5204705881802</v>
      </c>
      <c r="I6" s="12">
        <f t="shared" si="1"/>
        <v>-5</v>
      </c>
      <c r="J6" s="13">
        <f t="shared" si="0"/>
        <v>1.53938424630146E-2</v>
      </c>
      <c r="K6" s="13">
        <f t="shared" si="0"/>
        <v>6.7972810875651102E-3</v>
      </c>
      <c r="L6" s="14">
        <f t="shared" si="0"/>
        <v>2331.5204705881802</v>
      </c>
      <c r="M6" s="13">
        <f t="shared" si="2"/>
        <v>1.5196960607878399E-2</v>
      </c>
      <c r="N6" s="13">
        <f t="shared" si="3"/>
        <v>7.19856028794241E-3</v>
      </c>
      <c r="O6" s="14">
        <f t="shared" si="3"/>
        <v>1405.1420833333</v>
      </c>
      <c r="P6" s="13">
        <f t="shared" si="4"/>
        <v>1.5196960607878399E-2</v>
      </c>
      <c r="Q6" s="13">
        <f t="shared" si="5"/>
        <v>6.7986402719456499E-3</v>
      </c>
      <c r="R6" s="14">
        <f t="shared" si="5"/>
        <v>1318.57285301455</v>
      </c>
    </row>
    <row r="7" spans="2:18" x14ac:dyDescent="0.3">
      <c r="B7" s="3">
        <v>2.5</v>
      </c>
      <c r="C7" s="1">
        <v>1.51757188498403E-2</v>
      </c>
      <c r="D7" s="1">
        <v>7.58785942492017E-3</v>
      </c>
      <c r="E7" s="1">
        <v>1781.0685126316</v>
      </c>
      <c r="I7" s="12">
        <f t="shared" si="1"/>
        <v>2.5</v>
      </c>
      <c r="J7" s="13">
        <f t="shared" si="0"/>
        <v>1.51757188498403E-2</v>
      </c>
      <c r="K7" s="13">
        <f t="shared" si="0"/>
        <v>7.58785942492017E-3</v>
      </c>
      <c r="L7" s="14">
        <f t="shared" si="0"/>
        <v>1781.0685126316</v>
      </c>
      <c r="M7" s="13">
        <f t="shared" si="2"/>
        <v>1.4776357827476E-2</v>
      </c>
      <c r="N7" s="13">
        <f t="shared" si="3"/>
        <v>7.18849840255618E-3</v>
      </c>
      <c r="O7" s="14">
        <f t="shared" si="3"/>
        <v>1316.61711111106</v>
      </c>
      <c r="P7" s="13">
        <f t="shared" si="4"/>
        <v>1.4776357827476E-2</v>
      </c>
      <c r="Q7" s="13">
        <f t="shared" si="5"/>
        <v>5.5910543130991298E-3</v>
      </c>
      <c r="R7" s="14">
        <f t="shared" si="5"/>
        <v>695.84326714293297</v>
      </c>
    </row>
    <row r="8" spans="2:18" x14ac:dyDescent="0.3">
      <c r="B8" s="3">
        <v>-10</v>
      </c>
      <c r="C8" s="1">
        <v>1.5198480151984699E-2</v>
      </c>
      <c r="D8" s="1">
        <v>6.4993500649935297E-3</v>
      </c>
      <c r="E8" s="1">
        <v>2548.7937000383899</v>
      </c>
      <c r="I8" s="12">
        <f t="shared" si="1"/>
        <v>-10</v>
      </c>
      <c r="J8" s="13">
        <f t="shared" si="0"/>
        <v>1.5198480151984699E-2</v>
      </c>
      <c r="K8" s="13">
        <f t="shared" si="0"/>
        <v>6.4993500649935297E-3</v>
      </c>
      <c r="L8" s="14">
        <f t="shared" si="0"/>
        <v>2548.7937000383899</v>
      </c>
      <c r="M8" s="13">
        <f t="shared" si="2"/>
        <v>1.4998500149984899E-2</v>
      </c>
      <c r="N8" s="13">
        <f t="shared" si="3"/>
        <v>6.6993300669933101E-3</v>
      </c>
      <c r="O8" s="14">
        <f t="shared" si="3"/>
        <v>2059.6835597016002</v>
      </c>
      <c r="P8" s="13">
        <f t="shared" si="4"/>
        <v>1.4998500149985E-2</v>
      </c>
      <c r="Q8" s="13">
        <f t="shared" si="5"/>
        <v>6.4993500649934898E-3</v>
      </c>
      <c r="R8" s="14">
        <f t="shared" si="5"/>
        <v>2884.6730538461002</v>
      </c>
    </row>
    <row r="9" spans="2:18" x14ac:dyDescent="0.3">
      <c r="B9" s="3">
        <v>4</v>
      </c>
      <c r="C9" s="1">
        <v>1.52385710716962E-2</v>
      </c>
      <c r="D9" s="1">
        <v>7.2445665750686698E-3</v>
      </c>
      <c r="E9" s="1">
        <v>1352.46186206893</v>
      </c>
      <c r="I9" s="12">
        <f t="shared" si="1"/>
        <v>4</v>
      </c>
      <c r="J9" s="13">
        <f t="shared" si="0"/>
        <v>1.52385710716962E-2</v>
      </c>
      <c r="K9" s="13">
        <f t="shared" si="0"/>
        <v>7.2445665750686698E-3</v>
      </c>
      <c r="L9" s="14">
        <f t="shared" si="0"/>
        <v>1352.46186206893</v>
      </c>
      <c r="M9" s="13">
        <f t="shared" si="2"/>
        <v>1.49887584311767E-2</v>
      </c>
      <c r="N9" s="13">
        <f t="shared" si="3"/>
        <v>7.4943792155883603E-3</v>
      </c>
      <c r="O9" s="14">
        <f>E20</f>
        <v>2420.5473833332398</v>
      </c>
      <c r="P9" s="13">
        <f t="shared" si="4"/>
        <v>1.4988758431176599E-2</v>
      </c>
      <c r="Q9" s="13">
        <f t="shared" si="5"/>
        <v>6.2453160129903396E-3</v>
      </c>
      <c r="R9" s="14">
        <f t="shared" si="5"/>
        <v>1143.1767399998701</v>
      </c>
    </row>
    <row r="10" spans="2:18" x14ac:dyDescent="0.3">
      <c r="B10" s="3">
        <v>-20</v>
      </c>
      <c r="C10" s="1">
        <v>1.4899255037248101E-2</v>
      </c>
      <c r="D10" s="1">
        <v>6.1996900154992502E-3</v>
      </c>
      <c r="E10" s="1">
        <v>2741.8306330646001</v>
      </c>
      <c r="I10" s="12">
        <f t="shared" si="1"/>
        <v>-20</v>
      </c>
      <c r="J10" s="13">
        <f t="shared" si="0"/>
        <v>1.4899255037248101E-2</v>
      </c>
      <c r="K10" s="13">
        <f t="shared" si="0"/>
        <v>6.1996900154992502E-3</v>
      </c>
      <c r="L10" s="14">
        <f t="shared" si="0"/>
        <v>2741.8306330646001</v>
      </c>
      <c r="M10" s="13">
        <f t="shared" si="2"/>
        <v>1.4848515148485101E-2</v>
      </c>
      <c r="N10" s="13">
        <f t="shared" si="3"/>
        <v>5.7494250574942601E-3</v>
      </c>
      <c r="O10" s="14">
        <f t="shared" si="3"/>
        <v>3134.9217216957099</v>
      </c>
      <c r="P10" s="13">
        <f t="shared" si="4"/>
        <v>1.4849257537123101E-2</v>
      </c>
      <c r="Q10" s="13">
        <f t="shared" si="5"/>
        <v>5.3497325133743398E-3</v>
      </c>
      <c r="R10" s="14">
        <f t="shared" si="5"/>
        <v>3826.9207757244399</v>
      </c>
    </row>
    <row r="11" spans="2:18" x14ac:dyDescent="0.3">
      <c r="B11" s="3">
        <v>4</v>
      </c>
      <c r="C11" s="1">
        <v>1.5234765234765199E-2</v>
      </c>
      <c r="D11" s="1">
        <v>8.2417582417583304E-3</v>
      </c>
      <c r="E11" s="1">
        <v>1312.0986666665699</v>
      </c>
      <c r="I11" s="12">
        <f t="shared" si="1"/>
        <v>4</v>
      </c>
      <c r="J11" s="13">
        <f t="shared" si="0"/>
        <v>1.5234765234765199E-2</v>
      </c>
      <c r="K11" s="13">
        <f t="shared" si="0"/>
        <v>8.2417582417583304E-3</v>
      </c>
      <c r="L11" s="14">
        <f t="shared" si="0"/>
        <v>1312.0986666665699</v>
      </c>
      <c r="M11" s="13">
        <f t="shared" si="2"/>
        <v>1.6487634274294199E-2</v>
      </c>
      <c r="N11" s="13">
        <f t="shared" si="3"/>
        <v>6.2453160129903396E-3</v>
      </c>
      <c r="O11" s="14">
        <f t="shared" si="3"/>
        <v>1879.72873999992</v>
      </c>
      <c r="P11" s="13">
        <f t="shared" si="4"/>
        <v>1.49850149850148E-2</v>
      </c>
      <c r="Q11" s="13">
        <f t="shared" si="5"/>
        <v>7.7422577422577698E-3</v>
      </c>
      <c r="R11" s="14">
        <f t="shared" si="5"/>
        <v>1409.7309032256601</v>
      </c>
    </row>
    <row r="12" spans="2:18" x14ac:dyDescent="0.3">
      <c r="B12" s="3"/>
      <c r="C12" s="3"/>
      <c r="D12" s="3"/>
      <c r="E12" s="3"/>
    </row>
    <row r="13" spans="2:18" x14ac:dyDescent="0.3">
      <c r="B13" s="3" t="s">
        <v>0</v>
      </c>
      <c r="C13" s="4">
        <f>C2-0.1</f>
        <v>0.8</v>
      </c>
      <c r="D13" s="3"/>
      <c r="E13" s="3"/>
      <c r="I13" s="17" t="str">
        <f>B35</f>
        <v>SOC</v>
      </c>
      <c r="J13" s="20">
        <f>C35</f>
        <v>0.60000000000000009</v>
      </c>
      <c r="K13" s="21"/>
      <c r="L13" s="22"/>
      <c r="M13" s="23">
        <f>C46</f>
        <v>0.50000000000000011</v>
      </c>
      <c r="N13" s="24"/>
      <c r="O13" s="25"/>
      <c r="P13" s="23">
        <f>C57</f>
        <v>0.40000000000000013</v>
      </c>
      <c r="Q13" s="24"/>
      <c r="R13" s="25"/>
    </row>
    <row r="14" spans="2:18" x14ac:dyDescent="0.3">
      <c r="B14" s="3" t="s">
        <v>1</v>
      </c>
      <c r="C14" s="3" t="s">
        <v>2</v>
      </c>
      <c r="D14" s="3" t="s">
        <v>3</v>
      </c>
      <c r="E14" s="3" t="s">
        <v>4</v>
      </c>
      <c r="I14" s="29" t="s">
        <v>16</v>
      </c>
      <c r="J14" s="29" t="s">
        <v>17</v>
      </c>
      <c r="K14" s="29" t="s">
        <v>18</v>
      </c>
      <c r="L14" s="29" t="s">
        <v>19</v>
      </c>
      <c r="M14" s="29" t="s">
        <v>17</v>
      </c>
      <c r="N14" s="29" t="s">
        <v>18</v>
      </c>
      <c r="O14" s="29" t="s">
        <v>20</v>
      </c>
      <c r="P14" s="29" t="s">
        <v>17</v>
      </c>
      <c r="Q14" s="29" t="s">
        <v>18</v>
      </c>
      <c r="R14" s="29" t="s">
        <v>20</v>
      </c>
    </row>
    <row r="15" spans="2:18" x14ac:dyDescent="0.3">
      <c r="B15" s="3">
        <v>-2.5</v>
      </c>
      <c r="C15" s="1">
        <v>1.55999999999998E-2</v>
      </c>
      <c r="D15" s="1">
        <v>7.20000000000009E-3</v>
      </c>
      <c r="E15" s="1">
        <v>1305.27812499999</v>
      </c>
      <c r="I15" s="12">
        <f t="shared" ref="I14:L22" si="6">B37</f>
        <v>-2.5</v>
      </c>
      <c r="J15" s="13">
        <f t="shared" si="6"/>
        <v>1.5199999999999899E-2</v>
      </c>
      <c r="K15" s="13">
        <f t="shared" si="6"/>
        <v>5.6000000000000901E-3</v>
      </c>
      <c r="L15" s="14">
        <f t="shared" si="6"/>
        <v>703.66071428581097</v>
      </c>
      <c r="M15" s="13">
        <f t="shared" ref="M15:M22" si="7">C48</f>
        <v>1.47999999999999E-2</v>
      </c>
      <c r="N15" s="13">
        <f t="shared" ref="N14:O22" si="8">D48</f>
        <v>4.0000000000000903E-3</v>
      </c>
      <c r="O15" s="14">
        <f t="shared" si="8"/>
        <v>722.87499999945896</v>
      </c>
      <c r="P15" s="15">
        <f t="shared" ref="P15:P22" si="9">C59</f>
        <v>1.51939224310275E-2</v>
      </c>
      <c r="Q15" s="15">
        <f t="shared" ref="Q14:R22" si="10">D59</f>
        <v>3.5985605757698201E-3</v>
      </c>
      <c r="R15" s="16">
        <f t="shared" si="10"/>
        <v>851.31261111012395</v>
      </c>
    </row>
    <row r="16" spans="2:18" x14ac:dyDescent="0.3">
      <c r="B16" s="3">
        <v>1.25</v>
      </c>
      <c r="C16" s="1">
        <v>1.51636073423783E-2</v>
      </c>
      <c r="D16" s="1">
        <v>7.9808459696726099E-3</v>
      </c>
      <c r="E16" s="1">
        <v>1207.8920000001799</v>
      </c>
      <c r="I16" s="12">
        <f t="shared" si="6"/>
        <v>1.25</v>
      </c>
      <c r="J16" s="13">
        <f t="shared" si="6"/>
        <v>1.51636073423783E-2</v>
      </c>
      <c r="K16" s="13">
        <f t="shared" si="6"/>
        <v>5.5865921787710401E-3</v>
      </c>
      <c r="L16" s="14">
        <f t="shared" si="6"/>
        <v>615.84950000009803</v>
      </c>
      <c r="M16" s="13">
        <f t="shared" si="7"/>
        <v>1.5163607342378E-2</v>
      </c>
      <c r="N16" s="13">
        <f t="shared" si="8"/>
        <v>4.7885075818038499E-3</v>
      </c>
      <c r="O16" s="14">
        <f t="shared" si="8"/>
        <v>619.19083333334004</v>
      </c>
      <c r="P16" s="15">
        <f t="shared" si="9"/>
        <v>1.51636073423783E-2</v>
      </c>
      <c r="Q16" s="15">
        <f t="shared" si="10"/>
        <v>4.7885075818038499E-3</v>
      </c>
      <c r="R16" s="16">
        <f t="shared" si="10"/>
        <v>802.02441666630796</v>
      </c>
    </row>
    <row r="17" spans="2:18" x14ac:dyDescent="0.3">
      <c r="B17" s="3">
        <v>-5</v>
      </c>
      <c r="C17" s="1">
        <v>1.5196960607878399E-2</v>
      </c>
      <c r="D17" s="1">
        <v>7.19856028794241E-3</v>
      </c>
      <c r="E17" s="1">
        <v>1405.1420833333</v>
      </c>
      <c r="I17" s="12">
        <f t="shared" si="6"/>
        <v>-5</v>
      </c>
      <c r="J17" s="13">
        <f t="shared" si="6"/>
        <v>1.5196960607878399E-2</v>
      </c>
      <c r="K17" s="13">
        <f t="shared" si="6"/>
        <v>6.1987602479504304E-3</v>
      </c>
      <c r="L17" s="14">
        <f t="shared" si="6"/>
        <v>1689.61204838709</v>
      </c>
      <c r="M17" s="13">
        <f t="shared" si="7"/>
        <v>1.4997000599879899E-2</v>
      </c>
      <c r="N17" s="13">
        <f t="shared" si="8"/>
        <v>4.9990001999600702E-3</v>
      </c>
      <c r="O17" s="14">
        <f t="shared" si="8"/>
        <v>2078.6156399998899</v>
      </c>
      <c r="P17" s="15">
        <f t="shared" si="9"/>
        <v>1.4997000599879899E-2</v>
      </c>
      <c r="Q17" s="15">
        <f t="shared" si="10"/>
        <v>4.1991601679664701E-3</v>
      </c>
      <c r="R17" s="16">
        <f t="shared" si="10"/>
        <v>1247.6304285717399</v>
      </c>
    </row>
    <row r="18" spans="2:18" x14ac:dyDescent="0.3">
      <c r="B18" s="3">
        <v>2.5</v>
      </c>
      <c r="C18" s="1">
        <v>1.4776357827476E-2</v>
      </c>
      <c r="D18" s="1">
        <v>7.18849840255618E-3</v>
      </c>
      <c r="E18" s="1">
        <v>1316.61711111106</v>
      </c>
      <c r="I18" s="12">
        <f t="shared" si="6"/>
        <v>2.5</v>
      </c>
      <c r="J18" s="13">
        <f t="shared" si="6"/>
        <v>1.4776357827476E-2</v>
      </c>
      <c r="K18" s="13">
        <f t="shared" si="6"/>
        <v>6.7891373801918301E-3</v>
      </c>
      <c r="L18" s="14">
        <f t="shared" si="6"/>
        <v>1276.2298823527599</v>
      </c>
      <c r="M18" s="13">
        <f t="shared" si="7"/>
        <v>1.4776357827476E-2</v>
      </c>
      <c r="N18" s="13">
        <f t="shared" si="8"/>
        <v>5.9904153354633097E-3</v>
      </c>
      <c r="O18" s="14">
        <f t="shared" si="8"/>
        <v>1212.6037333337899</v>
      </c>
      <c r="P18" s="15">
        <f t="shared" si="9"/>
        <v>1.4776357827476E-2</v>
      </c>
      <c r="Q18" s="15">
        <f t="shared" si="10"/>
        <v>5.9904153354633097E-3</v>
      </c>
      <c r="R18" s="16">
        <f t="shared" si="10"/>
        <v>1454.7405333336301</v>
      </c>
    </row>
    <row r="19" spans="2:18" x14ac:dyDescent="0.3">
      <c r="B19" s="3">
        <v>-10</v>
      </c>
      <c r="C19" s="1">
        <v>1.4998500149984899E-2</v>
      </c>
      <c r="D19" s="1">
        <v>6.6993300669933101E-3</v>
      </c>
      <c r="E19" s="1">
        <v>2059.6835597016002</v>
      </c>
      <c r="I19" s="12">
        <f t="shared" si="6"/>
        <v>-10</v>
      </c>
      <c r="J19" s="13">
        <f t="shared" si="6"/>
        <v>1.4998500149984899E-2</v>
      </c>
      <c r="K19" s="13">
        <f t="shared" si="6"/>
        <v>5.2994700529947298E-3</v>
      </c>
      <c r="L19" s="14">
        <f t="shared" si="6"/>
        <v>2621.0163207079399</v>
      </c>
      <c r="M19" s="13">
        <f t="shared" si="7"/>
        <v>1.4998500149984899E-2</v>
      </c>
      <c r="N19" s="13">
        <f t="shared" si="8"/>
        <v>4.6995300469953099E-3</v>
      </c>
      <c r="O19" s="14">
        <f t="shared" si="8"/>
        <v>1748.0471276595899</v>
      </c>
      <c r="P19" s="15">
        <f t="shared" si="9"/>
        <v>1.50969806038792E-2</v>
      </c>
      <c r="Q19" s="15">
        <f t="shared" si="10"/>
        <v>4.6990601879624196E-3</v>
      </c>
      <c r="R19" s="16">
        <f t="shared" si="10"/>
        <v>2170.1147872336901</v>
      </c>
    </row>
    <row r="20" spans="2:18" x14ac:dyDescent="0.3">
      <c r="B20" s="3">
        <v>4</v>
      </c>
      <c r="C20" s="1">
        <v>1.49887584311767E-2</v>
      </c>
      <c r="D20" s="1">
        <v>7.4943792155883603E-3</v>
      </c>
      <c r="E20" s="1">
        <v>2420.5473833332398</v>
      </c>
      <c r="I20" s="12">
        <f t="shared" si="6"/>
        <v>4</v>
      </c>
      <c r="J20" s="13">
        <f t="shared" si="6"/>
        <v>1.4738945790656899E-2</v>
      </c>
      <c r="K20" s="13">
        <f t="shared" si="6"/>
        <v>6.2453160129903396E-3</v>
      </c>
      <c r="L20" s="14">
        <f t="shared" si="6"/>
        <v>1010.99768000032</v>
      </c>
      <c r="M20" s="13">
        <f t="shared" si="7"/>
        <v>1.4985014985014899E-2</v>
      </c>
      <c r="N20" s="13">
        <f t="shared" si="8"/>
        <v>5.4945054945055496E-3</v>
      </c>
      <c r="O20" s="14">
        <f t="shared" si="8"/>
        <v>935.38900000019601</v>
      </c>
      <c r="P20" s="15">
        <f t="shared" si="9"/>
        <v>1.4738945790657E-2</v>
      </c>
      <c r="Q20" s="15">
        <f t="shared" si="10"/>
        <v>5.74569073195106E-3</v>
      </c>
      <c r="R20" s="16">
        <f t="shared" si="10"/>
        <v>1081.7672391307799</v>
      </c>
    </row>
    <row r="21" spans="2:18" x14ac:dyDescent="0.3">
      <c r="B21" s="3">
        <v>-20</v>
      </c>
      <c r="C21" s="1">
        <v>1.4848515148485101E-2</v>
      </c>
      <c r="D21" s="1">
        <v>5.7494250574942601E-3</v>
      </c>
      <c r="E21" s="1">
        <v>3134.9217216957099</v>
      </c>
      <c r="I21" s="12">
        <f t="shared" si="6"/>
        <v>-20</v>
      </c>
      <c r="J21" s="13">
        <f t="shared" si="6"/>
        <v>1.4799260036998101E-2</v>
      </c>
      <c r="K21" s="13">
        <f t="shared" si="6"/>
        <v>4.6497675116244103E-3</v>
      </c>
      <c r="L21" s="14">
        <f t="shared" si="6"/>
        <v>3040.9041881452199</v>
      </c>
      <c r="M21" s="13">
        <f t="shared" si="7"/>
        <v>1.4899255037248101E-2</v>
      </c>
      <c r="N21" s="13">
        <f t="shared" si="8"/>
        <v>4.7497625118744103E-3</v>
      </c>
      <c r="O21" s="14">
        <f t="shared" si="8"/>
        <v>2882.0388315793798</v>
      </c>
      <c r="P21" s="15">
        <f t="shared" si="9"/>
        <v>1.5099245037748101E-2</v>
      </c>
      <c r="Q21" s="15">
        <f t="shared" si="10"/>
        <v>4.5997700114994199E-3</v>
      </c>
      <c r="R21" s="16">
        <f t="shared" si="10"/>
        <v>2878.5134836956199</v>
      </c>
    </row>
    <row r="22" spans="2:18" x14ac:dyDescent="0.3">
      <c r="B22" s="3">
        <v>4</v>
      </c>
      <c r="C22" s="1">
        <v>1.6487634274294199E-2</v>
      </c>
      <c r="D22" s="1">
        <v>6.2453160129903396E-3</v>
      </c>
      <c r="E22" s="1">
        <v>1879.72873999992</v>
      </c>
      <c r="I22" s="12">
        <f t="shared" si="6"/>
        <v>4</v>
      </c>
      <c r="J22" s="13">
        <f t="shared" si="6"/>
        <v>1.8735948038970801E-2</v>
      </c>
      <c r="K22" s="13">
        <f t="shared" si="6"/>
        <v>3.4973769672744901E-3</v>
      </c>
      <c r="L22" s="14">
        <f t="shared" si="6"/>
        <v>2484.5763214287199</v>
      </c>
      <c r="M22" s="13">
        <f t="shared" si="7"/>
        <v>1.4988758431176599E-2</v>
      </c>
      <c r="N22" s="13">
        <f t="shared" si="8"/>
        <v>6.9947539345490903E-3</v>
      </c>
      <c r="O22" s="14">
        <f t="shared" si="8"/>
        <v>1131.41935714295</v>
      </c>
      <c r="P22" s="15">
        <f t="shared" si="9"/>
        <v>1.4735264735264601E-2</v>
      </c>
      <c r="Q22" s="15">
        <f t="shared" si="10"/>
        <v>7.2427572427573297E-3</v>
      </c>
      <c r="R22" s="16">
        <f t="shared" si="10"/>
        <v>1327.46406896545</v>
      </c>
    </row>
    <row r="23" spans="2:18" x14ac:dyDescent="0.3">
      <c r="B23" s="3"/>
      <c r="C23" s="3"/>
      <c r="D23" s="3"/>
      <c r="E23" s="3"/>
    </row>
    <row r="24" spans="2:18" x14ac:dyDescent="0.3">
      <c r="B24" s="3" t="s">
        <v>0</v>
      </c>
      <c r="C24" s="4">
        <f>C13-0.1</f>
        <v>0.70000000000000007</v>
      </c>
      <c r="D24" s="3"/>
      <c r="E24" s="3"/>
      <c r="I24" s="17" t="str">
        <f>B68</f>
        <v>SOC</v>
      </c>
      <c r="J24" s="20">
        <f>C68</f>
        <v>0.30000000000000016</v>
      </c>
      <c r="K24" s="21"/>
      <c r="L24" s="22"/>
      <c r="M24" s="23">
        <f>C79</f>
        <v>0.20000000000000015</v>
      </c>
      <c r="N24" s="24"/>
      <c r="O24" s="25"/>
    </row>
    <row r="25" spans="2:18" x14ac:dyDescent="0.3">
      <c r="B25" s="3" t="s">
        <v>1</v>
      </c>
      <c r="C25" s="3" t="s">
        <v>2</v>
      </c>
      <c r="D25" s="3" t="s">
        <v>3</v>
      </c>
      <c r="E25" s="3" t="s">
        <v>4</v>
      </c>
      <c r="I25" s="29" t="s">
        <v>16</v>
      </c>
      <c r="J25" s="29" t="s">
        <v>17</v>
      </c>
      <c r="K25" s="29" t="s">
        <v>18</v>
      </c>
      <c r="L25" s="29" t="s">
        <v>19</v>
      </c>
      <c r="M25" s="29" t="s">
        <v>17</v>
      </c>
      <c r="N25" s="29" t="s">
        <v>18</v>
      </c>
      <c r="O25" s="29" t="s">
        <v>20</v>
      </c>
    </row>
    <row r="26" spans="2:18" x14ac:dyDescent="0.3">
      <c r="B26" s="3">
        <v>-2.5</v>
      </c>
      <c r="C26" s="1">
        <v>1.5199999999999899E-2</v>
      </c>
      <c r="D26" s="1">
        <v>6.8000000000001297E-3</v>
      </c>
      <c r="E26" s="1">
        <v>871.029779411704</v>
      </c>
      <c r="I26" s="12">
        <f t="shared" ref="I25:L33" si="11">B70</f>
        <v>-2.5</v>
      </c>
      <c r="J26" s="13">
        <f t="shared" si="11"/>
        <v>1.51939224310275E-2</v>
      </c>
      <c r="K26" s="13">
        <f t="shared" si="11"/>
        <v>3.5985605757698201E-3</v>
      </c>
      <c r="L26" s="14">
        <f t="shared" si="11"/>
        <v>858.53772222270698</v>
      </c>
      <c r="M26" s="13">
        <f t="shared" ref="M26:M33" si="12">C81</f>
        <v>1.6E-2</v>
      </c>
      <c r="N26" s="13">
        <f t="shared" ref="N25:O33" si="13">D81</f>
        <v>4.0000000000000903E-3</v>
      </c>
      <c r="O26" s="14">
        <f t="shared" si="13"/>
        <v>904.00000000042905</v>
      </c>
    </row>
    <row r="27" spans="2:18" x14ac:dyDescent="0.3">
      <c r="B27" s="3">
        <v>1.25</v>
      </c>
      <c r="C27" s="1">
        <v>1.51636073423783E-2</v>
      </c>
      <c r="D27" s="1">
        <v>6.3846767757382303E-3</v>
      </c>
      <c r="E27" s="1">
        <v>750.23335843750306</v>
      </c>
      <c r="I27" s="12">
        <f t="shared" si="11"/>
        <v>1.25</v>
      </c>
      <c r="J27" s="13">
        <f t="shared" si="11"/>
        <v>1.5163607342378E-2</v>
      </c>
      <c r="K27" s="13">
        <f t="shared" si="11"/>
        <v>4.7885075818038499E-3</v>
      </c>
      <c r="L27" s="14">
        <f t="shared" si="11"/>
        <v>739.27000000015403</v>
      </c>
      <c r="M27" s="13">
        <f t="shared" si="12"/>
        <v>1.5961691939345501E-2</v>
      </c>
      <c r="N27" s="13">
        <f t="shared" si="13"/>
        <v>5.5865921787710401E-3</v>
      </c>
      <c r="O27" s="14">
        <f t="shared" si="13"/>
        <v>937.87049999927603</v>
      </c>
    </row>
    <row r="28" spans="2:18" x14ac:dyDescent="0.3">
      <c r="B28" s="3">
        <v>-5</v>
      </c>
      <c r="C28" s="1">
        <v>1.5196960607878399E-2</v>
      </c>
      <c r="D28" s="1">
        <v>6.7986402719456499E-3</v>
      </c>
      <c r="E28" s="1">
        <v>1318.57285301455</v>
      </c>
      <c r="I28" s="12">
        <f t="shared" si="11"/>
        <v>-5</v>
      </c>
      <c r="J28" s="13">
        <f t="shared" si="11"/>
        <v>1.5196960607878399E-2</v>
      </c>
      <c r="K28" s="13">
        <f t="shared" si="11"/>
        <v>4.7990401919616099E-3</v>
      </c>
      <c r="L28" s="14">
        <f t="shared" si="11"/>
        <v>2284.9360624996698</v>
      </c>
      <c r="M28" s="13">
        <f t="shared" si="12"/>
        <v>1.5796840631873602E-2</v>
      </c>
      <c r="N28" s="13">
        <f t="shared" si="13"/>
        <v>4.5990801839632302E-3</v>
      </c>
      <c r="O28" s="14">
        <f t="shared" si="13"/>
        <v>1465.29300000029</v>
      </c>
    </row>
    <row r="29" spans="2:18" x14ac:dyDescent="0.3">
      <c r="B29" s="3">
        <v>2.5</v>
      </c>
      <c r="C29" s="1">
        <v>1.4776357827476E-2</v>
      </c>
      <c r="D29" s="1">
        <v>5.5910543130991298E-3</v>
      </c>
      <c r="E29" s="1">
        <v>695.84326714293297</v>
      </c>
      <c r="I29" s="12">
        <f t="shared" si="11"/>
        <v>2.5</v>
      </c>
      <c r="J29" s="13">
        <f t="shared" si="11"/>
        <v>1.51757188498403E-2</v>
      </c>
      <c r="K29" s="13">
        <f t="shared" si="11"/>
        <v>4.7923322683706103E-3</v>
      </c>
      <c r="L29" s="14">
        <f t="shared" si="11"/>
        <v>832.37133333362306</v>
      </c>
      <c r="M29" s="13">
        <f t="shared" si="12"/>
        <v>1.55750798722045E-2</v>
      </c>
      <c r="N29" s="13">
        <f t="shared" si="13"/>
        <v>5.5910543130991298E-3</v>
      </c>
      <c r="O29" s="14">
        <f t="shared" si="13"/>
        <v>838.66114285685705</v>
      </c>
    </row>
    <row r="30" spans="2:18" x14ac:dyDescent="0.3">
      <c r="B30" s="3">
        <v>-10</v>
      </c>
      <c r="C30" s="1">
        <v>1.4998500149985E-2</v>
      </c>
      <c r="D30" s="1">
        <v>6.4993500649934898E-3</v>
      </c>
      <c r="E30" s="1">
        <v>2884.6730538461002</v>
      </c>
      <c r="I30" s="12">
        <f t="shared" si="11"/>
        <v>-10</v>
      </c>
      <c r="J30" s="13">
        <f t="shared" si="11"/>
        <v>1.53984601539846E-2</v>
      </c>
      <c r="K30" s="13">
        <f t="shared" si="11"/>
        <v>4.3995600439956E-3</v>
      </c>
      <c r="L30" s="14">
        <f t="shared" si="11"/>
        <v>1789.4971136379199</v>
      </c>
      <c r="M30" s="13">
        <f t="shared" si="12"/>
        <v>1.5898410158984098E-2</v>
      </c>
      <c r="N30" s="13">
        <f t="shared" si="13"/>
        <v>4.3995600439956E-3</v>
      </c>
      <c r="O30" s="14">
        <f t="shared" si="13"/>
        <v>1827.4554545456499</v>
      </c>
    </row>
    <row r="31" spans="2:18" x14ac:dyDescent="0.3">
      <c r="B31" s="3">
        <v>4</v>
      </c>
      <c r="C31" s="1">
        <v>1.4988758431176599E-2</v>
      </c>
      <c r="D31" s="1">
        <v>6.2453160129903396E-3</v>
      </c>
      <c r="E31" s="1">
        <v>1143.1767399998701</v>
      </c>
      <c r="I31" s="12">
        <f t="shared" si="11"/>
        <v>4</v>
      </c>
      <c r="J31" s="13">
        <f t="shared" si="11"/>
        <v>1.52385710716962E-2</v>
      </c>
      <c r="K31" s="13">
        <f t="shared" si="11"/>
        <v>6.7449412940295099E-3</v>
      </c>
      <c r="L31" s="14">
        <f t="shared" si="11"/>
        <v>1740.4154444435601</v>
      </c>
      <c r="M31" s="13">
        <f t="shared" si="12"/>
        <v>1.5488383712215901E-2</v>
      </c>
      <c r="N31" s="13">
        <f t="shared" si="13"/>
        <v>5.9955033724706499E-3</v>
      </c>
      <c r="O31" s="14">
        <f t="shared" si="13"/>
        <v>1003.0850833338</v>
      </c>
    </row>
    <row r="32" spans="2:18" x14ac:dyDescent="0.3">
      <c r="B32" s="3">
        <v>-20</v>
      </c>
      <c r="C32" s="1">
        <v>1.4849257537123101E-2</v>
      </c>
      <c r="D32" s="1">
        <v>5.3497325133743398E-3</v>
      </c>
      <c r="E32" s="1">
        <v>3826.9207757244399</v>
      </c>
      <c r="I32" s="12">
        <f t="shared" si="11"/>
        <v>-20</v>
      </c>
      <c r="J32" s="13">
        <f t="shared" si="11"/>
        <v>1.5399230038498E-2</v>
      </c>
      <c r="K32" s="13">
        <f t="shared" si="11"/>
        <v>4.6497675116244103E-3</v>
      </c>
      <c r="L32" s="14">
        <f t="shared" si="11"/>
        <v>2643.1429032259898</v>
      </c>
      <c r="M32" s="13">
        <f t="shared" si="12"/>
        <v>1.61483851614838E-2</v>
      </c>
      <c r="N32" s="13">
        <f t="shared" si="13"/>
        <v>4.5995400459954002E-3</v>
      </c>
      <c r="O32" s="14">
        <f t="shared" si="13"/>
        <v>2014.44055434811</v>
      </c>
    </row>
    <row r="33" spans="2:15" x14ac:dyDescent="0.3">
      <c r="B33" s="3">
        <v>4</v>
      </c>
      <c r="C33" s="1">
        <v>1.49850149850148E-2</v>
      </c>
      <c r="D33" s="1">
        <v>7.7422577422577698E-3</v>
      </c>
      <c r="E33" s="1">
        <v>1409.7309032256601</v>
      </c>
      <c r="I33" s="12">
        <f>B77</f>
        <v>4</v>
      </c>
      <c r="J33" s="13">
        <f t="shared" si="11"/>
        <v>1.52385710716962E-2</v>
      </c>
      <c r="K33" s="13">
        <f t="shared" si="11"/>
        <v>7.2445665750687799E-3</v>
      </c>
      <c r="L33" s="14">
        <f t="shared" si="11"/>
        <v>1113.24810344858</v>
      </c>
      <c r="M33" s="13">
        <f t="shared" si="12"/>
        <v>1.7237072195853E-2</v>
      </c>
      <c r="N33" s="13">
        <f t="shared" si="13"/>
        <v>6.2453160129903396E-3</v>
      </c>
      <c r="O33" s="14">
        <f t="shared" si="13"/>
        <v>1835.6957399990999</v>
      </c>
    </row>
    <row r="34" spans="2:15" x14ac:dyDescent="0.3">
      <c r="B34" s="3"/>
      <c r="C34" s="3"/>
      <c r="D34" s="3"/>
      <c r="E34" s="3"/>
    </row>
    <row r="35" spans="2:15" x14ac:dyDescent="0.3">
      <c r="B35" s="3" t="s">
        <v>0</v>
      </c>
      <c r="C35" s="4">
        <f>C24-0.1</f>
        <v>0.60000000000000009</v>
      </c>
      <c r="D35" s="3"/>
      <c r="E35" s="3"/>
    </row>
    <row r="36" spans="2:15" x14ac:dyDescent="0.3">
      <c r="B36" s="3" t="s">
        <v>1</v>
      </c>
      <c r="C36" s="3" t="s">
        <v>2</v>
      </c>
      <c r="D36" s="3" t="s">
        <v>3</v>
      </c>
      <c r="E36" s="3" t="s">
        <v>4</v>
      </c>
    </row>
    <row r="37" spans="2:15" x14ac:dyDescent="0.3">
      <c r="B37" s="3">
        <v>-2.5</v>
      </c>
      <c r="C37" s="1">
        <v>1.5199999999999899E-2</v>
      </c>
      <c r="D37" s="1">
        <v>5.6000000000000901E-3</v>
      </c>
      <c r="E37" s="1">
        <v>703.66071428581097</v>
      </c>
    </row>
    <row r="38" spans="2:15" x14ac:dyDescent="0.3">
      <c r="B38" s="3">
        <v>1.25</v>
      </c>
      <c r="C38" s="1">
        <v>1.51636073423783E-2</v>
      </c>
      <c r="D38" s="1">
        <v>5.5865921787710401E-3</v>
      </c>
      <c r="E38" s="1">
        <v>615.84950000009803</v>
      </c>
    </row>
    <row r="39" spans="2:15" x14ac:dyDescent="0.3">
      <c r="B39" s="3">
        <v>-5</v>
      </c>
      <c r="C39" s="1">
        <v>1.5196960607878399E-2</v>
      </c>
      <c r="D39" s="1">
        <v>6.1987602479504304E-3</v>
      </c>
      <c r="E39" s="1">
        <v>1689.61204838709</v>
      </c>
    </row>
    <row r="40" spans="2:15" x14ac:dyDescent="0.3">
      <c r="B40" s="3">
        <v>2.5</v>
      </c>
      <c r="C40" s="1">
        <v>1.4776357827476E-2</v>
      </c>
      <c r="D40" s="1">
        <v>6.7891373801918301E-3</v>
      </c>
      <c r="E40" s="1">
        <v>1276.2298823527599</v>
      </c>
    </row>
    <row r="41" spans="2:15" x14ac:dyDescent="0.3">
      <c r="B41" s="3">
        <v>-10</v>
      </c>
      <c r="C41" s="1">
        <v>1.4998500149984899E-2</v>
      </c>
      <c r="D41" s="1">
        <v>5.2994700529947298E-3</v>
      </c>
      <c r="E41" s="1">
        <v>2621.0163207079399</v>
      </c>
    </row>
    <row r="42" spans="2:15" x14ac:dyDescent="0.3">
      <c r="B42" s="3">
        <v>4</v>
      </c>
      <c r="C42" s="1">
        <v>1.4738945790656899E-2</v>
      </c>
      <c r="D42" s="1">
        <v>6.2453160129903396E-3</v>
      </c>
      <c r="E42" s="1">
        <v>1010.99768000032</v>
      </c>
    </row>
    <row r="43" spans="2:15" x14ac:dyDescent="0.3">
      <c r="B43" s="3">
        <v>-20</v>
      </c>
      <c r="C43" s="1">
        <v>1.4799260036998101E-2</v>
      </c>
      <c r="D43" s="1">
        <v>4.6497675116244103E-3</v>
      </c>
      <c r="E43" s="1">
        <v>3040.9041881452199</v>
      </c>
    </row>
    <row r="44" spans="2:15" x14ac:dyDescent="0.3">
      <c r="B44" s="3">
        <v>4</v>
      </c>
      <c r="C44" s="1">
        <v>1.8735948038970801E-2</v>
      </c>
      <c r="D44" s="1">
        <v>3.4973769672744901E-3</v>
      </c>
      <c r="E44" s="1">
        <v>2484.5763214287199</v>
      </c>
    </row>
    <row r="45" spans="2:15" x14ac:dyDescent="0.3">
      <c r="B45" s="3"/>
      <c r="C45" s="3"/>
      <c r="D45" s="3"/>
      <c r="E45" s="3"/>
    </row>
    <row r="46" spans="2:15" x14ac:dyDescent="0.3">
      <c r="B46" s="3" t="s">
        <v>0</v>
      </c>
      <c r="C46" s="4">
        <f>C35-0.1</f>
        <v>0.50000000000000011</v>
      </c>
      <c r="D46" s="3"/>
      <c r="E46" s="3"/>
    </row>
    <row r="47" spans="2:15" x14ac:dyDescent="0.3">
      <c r="B47" s="3" t="s">
        <v>1</v>
      </c>
      <c r="C47" s="3" t="s">
        <v>2</v>
      </c>
      <c r="D47" s="3" t="s">
        <v>3</v>
      </c>
      <c r="E47" s="3" t="s">
        <v>4</v>
      </c>
    </row>
    <row r="48" spans="2:15" x14ac:dyDescent="0.3">
      <c r="B48" s="3">
        <v>-2.5</v>
      </c>
      <c r="C48" s="1">
        <v>1.47999999999999E-2</v>
      </c>
      <c r="D48" s="1">
        <v>4.0000000000000903E-3</v>
      </c>
      <c r="E48" s="1">
        <v>722.87499999945896</v>
      </c>
    </row>
    <row r="49" spans="2:5" x14ac:dyDescent="0.3">
      <c r="B49" s="3">
        <v>1.25</v>
      </c>
      <c r="C49" s="1">
        <v>1.5163607342378E-2</v>
      </c>
      <c r="D49" s="1">
        <v>4.7885075818038499E-3</v>
      </c>
      <c r="E49" s="1">
        <v>619.19083333334004</v>
      </c>
    </row>
    <row r="50" spans="2:5" x14ac:dyDescent="0.3">
      <c r="B50" s="3">
        <v>-5</v>
      </c>
      <c r="C50" s="1">
        <v>1.4997000599879899E-2</v>
      </c>
      <c r="D50" s="1">
        <v>4.9990001999600702E-3</v>
      </c>
      <c r="E50" s="1">
        <v>2078.6156399998899</v>
      </c>
    </row>
    <row r="51" spans="2:5" x14ac:dyDescent="0.3">
      <c r="B51" s="3">
        <v>2.5</v>
      </c>
      <c r="C51" s="1">
        <v>1.4776357827476E-2</v>
      </c>
      <c r="D51" s="1">
        <v>5.9904153354633097E-3</v>
      </c>
      <c r="E51" s="1">
        <v>1212.6037333337899</v>
      </c>
    </row>
    <row r="52" spans="2:5" x14ac:dyDescent="0.3">
      <c r="B52" s="3">
        <v>-10</v>
      </c>
      <c r="C52" s="1">
        <v>1.4998500149984899E-2</v>
      </c>
      <c r="D52" s="1">
        <v>4.6995300469953099E-3</v>
      </c>
      <c r="E52" s="1">
        <v>1748.0471276595899</v>
      </c>
    </row>
    <row r="53" spans="2:5" x14ac:dyDescent="0.3">
      <c r="B53" s="3">
        <v>4</v>
      </c>
      <c r="C53" s="1">
        <v>1.4985014985014899E-2</v>
      </c>
      <c r="D53" s="1">
        <v>5.4945054945055496E-3</v>
      </c>
      <c r="E53" s="1">
        <v>935.38900000019601</v>
      </c>
    </row>
    <row r="54" spans="2:5" x14ac:dyDescent="0.3">
      <c r="B54" s="3">
        <v>-20</v>
      </c>
      <c r="C54" s="1">
        <v>1.4899255037248101E-2</v>
      </c>
      <c r="D54" s="1">
        <v>4.7497625118744103E-3</v>
      </c>
      <c r="E54" s="1">
        <v>2882.0388315793798</v>
      </c>
    </row>
    <row r="55" spans="2:5" x14ac:dyDescent="0.3">
      <c r="B55" s="3">
        <v>4</v>
      </c>
      <c r="C55" s="1">
        <v>1.4988758431176599E-2</v>
      </c>
      <c r="D55" s="1">
        <v>6.9947539345490903E-3</v>
      </c>
      <c r="E55" s="1">
        <v>1131.41935714295</v>
      </c>
    </row>
    <row r="56" spans="2:5" x14ac:dyDescent="0.3">
      <c r="B56" s="3"/>
      <c r="C56" s="3"/>
      <c r="D56" s="3"/>
      <c r="E56" s="3"/>
    </row>
    <row r="57" spans="2:5" x14ac:dyDescent="0.3">
      <c r="B57" s="3" t="s">
        <v>0</v>
      </c>
      <c r="C57" s="4">
        <f>C46-0.1</f>
        <v>0.40000000000000013</v>
      </c>
      <c r="D57" s="3"/>
      <c r="E57" s="3"/>
    </row>
    <row r="58" spans="2:5" x14ac:dyDescent="0.3">
      <c r="B58" s="3" t="s">
        <v>1</v>
      </c>
      <c r="C58" s="3" t="s">
        <v>2</v>
      </c>
      <c r="D58" s="3" t="s">
        <v>3</v>
      </c>
      <c r="E58" s="3" t="s">
        <v>4</v>
      </c>
    </row>
    <row r="59" spans="2:5" x14ac:dyDescent="0.3">
      <c r="B59" s="3">
        <v>-2.5</v>
      </c>
      <c r="C59" s="1">
        <v>1.51939224310275E-2</v>
      </c>
      <c r="D59" s="1">
        <v>3.5985605757698201E-3</v>
      </c>
      <c r="E59" s="1">
        <v>851.31261111012395</v>
      </c>
    </row>
    <row r="60" spans="2:5" x14ac:dyDescent="0.3">
      <c r="B60" s="3">
        <v>1.25</v>
      </c>
      <c r="C60" s="1">
        <v>1.51636073423783E-2</v>
      </c>
      <c r="D60" s="1">
        <v>4.7885075818038499E-3</v>
      </c>
      <c r="E60" s="1">
        <v>802.02441666630796</v>
      </c>
    </row>
    <row r="61" spans="2:5" x14ac:dyDescent="0.3">
      <c r="B61" s="3">
        <v>-5</v>
      </c>
      <c r="C61" s="1">
        <v>1.4997000599879899E-2</v>
      </c>
      <c r="D61" s="1">
        <v>4.1991601679664701E-3</v>
      </c>
      <c r="E61" s="1">
        <v>1247.6304285717399</v>
      </c>
    </row>
    <row r="62" spans="2:5" x14ac:dyDescent="0.3">
      <c r="B62" s="3">
        <v>2.5</v>
      </c>
      <c r="C62" s="1">
        <v>1.4776357827476E-2</v>
      </c>
      <c r="D62" s="1">
        <v>5.9904153354633097E-3</v>
      </c>
      <c r="E62" s="1">
        <v>1454.7405333336301</v>
      </c>
    </row>
    <row r="63" spans="2:5" x14ac:dyDescent="0.3">
      <c r="B63" s="3">
        <v>-10</v>
      </c>
      <c r="C63" s="1">
        <v>1.50969806038792E-2</v>
      </c>
      <c r="D63" s="1">
        <v>4.6990601879624196E-3</v>
      </c>
      <c r="E63" s="1">
        <v>2170.1147872336901</v>
      </c>
    </row>
    <row r="64" spans="2:5" x14ac:dyDescent="0.3">
      <c r="B64" s="3">
        <v>4</v>
      </c>
      <c r="C64" s="1">
        <v>1.4738945790657E-2</v>
      </c>
      <c r="D64" s="1">
        <v>5.74569073195106E-3</v>
      </c>
      <c r="E64" s="1">
        <v>1081.7672391307799</v>
      </c>
    </row>
    <row r="65" spans="2:5" x14ac:dyDescent="0.3">
      <c r="B65" s="3">
        <v>-20</v>
      </c>
      <c r="C65" s="1">
        <v>1.5099245037748101E-2</v>
      </c>
      <c r="D65" s="1">
        <v>4.5997700114994199E-3</v>
      </c>
      <c r="E65" s="1">
        <v>2878.5134836956199</v>
      </c>
    </row>
    <row r="66" spans="2:5" x14ac:dyDescent="0.3">
      <c r="B66" s="3">
        <v>4</v>
      </c>
      <c r="C66" s="1">
        <v>1.4735264735264601E-2</v>
      </c>
      <c r="D66" s="1">
        <v>7.2427572427573297E-3</v>
      </c>
      <c r="E66" s="1">
        <v>1327.46406896545</v>
      </c>
    </row>
    <row r="67" spans="2:5" x14ac:dyDescent="0.3">
      <c r="B67" s="3"/>
      <c r="C67" s="3"/>
      <c r="D67" s="3"/>
      <c r="E67" s="3"/>
    </row>
    <row r="68" spans="2:5" x14ac:dyDescent="0.3">
      <c r="B68" s="3" t="s">
        <v>0</v>
      </c>
      <c r="C68" s="4">
        <f>C57-0.1</f>
        <v>0.30000000000000016</v>
      </c>
      <c r="D68" s="3"/>
      <c r="E68" s="3"/>
    </row>
    <row r="69" spans="2:5" x14ac:dyDescent="0.3">
      <c r="B69" s="3" t="s">
        <v>1</v>
      </c>
      <c r="C69" s="3" t="s">
        <v>2</v>
      </c>
      <c r="D69" s="3" t="s">
        <v>3</v>
      </c>
      <c r="E69" s="3" t="s">
        <v>4</v>
      </c>
    </row>
    <row r="70" spans="2:5" x14ac:dyDescent="0.3">
      <c r="B70" s="3">
        <v>-2.5</v>
      </c>
      <c r="C70" s="1">
        <v>1.51939224310275E-2</v>
      </c>
      <c r="D70" s="1">
        <v>3.5985605757698201E-3</v>
      </c>
      <c r="E70" s="1">
        <v>858.53772222270698</v>
      </c>
    </row>
    <row r="71" spans="2:5" x14ac:dyDescent="0.3">
      <c r="B71" s="3">
        <v>1.25</v>
      </c>
      <c r="C71" s="1">
        <v>1.5163607342378E-2</v>
      </c>
      <c r="D71" s="1">
        <v>4.7885075818038499E-3</v>
      </c>
      <c r="E71" s="1">
        <v>739.27000000015403</v>
      </c>
    </row>
    <row r="72" spans="2:5" x14ac:dyDescent="0.3">
      <c r="B72" s="3">
        <v>-5</v>
      </c>
      <c r="C72" s="1">
        <v>1.5196960607878399E-2</v>
      </c>
      <c r="D72" s="1">
        <v>4.7990401919616099E-3</v>
      </c>
      <c r="E72" s="1">
        <v>2284.9360624996698</v>
      </c>
    </row>
    <row r="73" spans="2:5" x14ac:dyDescent="0.3">
      <c r="B73" s="3">
        <v>2.5</v>
      </c>
      <c r="C73" s="1">
        <v>1.51757188498403E-2</v>
      </c>
      <c r="D73" s="1">
        <v>4.7923322683706103E-3</v>
      </c>
      <c r="E73" s="1">
        <v>832.37133333362306</v>
      </c>
    </row>
    <row r="74" spans="2:5" x14ac:dyDescent="0.3">
      <c r="B74" s="3">
        <v>-10</v>
      </c>
      <c r="C74" s="1">
        <v>1.53984601539846E-2</v>
      </c>
      <c r="D74" s="1">
        <v>4.3995600439956E-3</v>
      </c>
      <c r="E74" s="1">
        <v>1789.4971136379199</v>
      </c>
    </row>
    <row r="75" spans="2:5" x14ac:dyDescent="0.3">
      <c r="B75" s="3">
        <v>4</v>
      </c>
      <c r="C75" s="1">
        <v>1.52385710716962E-2</v>
      </c>
      <c r="D75" s="1">
        <v>6.7449412940295099E-3</v>
      </c>
      <c r="E75" s="1">
        <v>1740.4154444435601</v>
      </c>
    </row>
    <row r="76" spans="2:5" x14ac:dyDescent="0.3">
      <c r="B76" s="3">
        <v>-20</v>
      </c>
      <c r="C76" s="1">
        <v>1.5399230038498E-2</v>
      </c>
      <c r="D76" s="1">
        <v>4.6497675116244103E-3</v>
      </c>
      <c r="E76" s="1">
        <v>2643.1429032259898</v>
      </c>
    </row>
    <row r="77" spans="2:5" x14ac:dyDescent="0.3">
      <c r="B77" s="3">
        <v>4</v>
      </c>
      <c r="C77" s="1">
        <v>1.52385710716962E-2</v>
      </c>
      <c r="D77" s="1">
        <v>7.2445665750687799E-3</v>
      </c>
      <c r="E77" s="1">
        <v>1113.24810344858</v>
      </c>
    </row>
    <row r="78" spans="2:5" x14ac:dyDescent="0.3">
      <c r="B78" s="3"/>
      <c r="C78" s="3"/>
      <c r="D78" s="3"/>
      <c r="E78" s="3"/>
    </row>
    <row r="79" spans="2:5" x14ac:dyDescent="0.3">
      <c r="B79" s="3" t="s">
        <v>0</v>
      </c>
      <c r="C79" s="4">
        <f>C68-0.1</f>
        <v>0.20000000000000015</v>
      </c>
      <c r="D79" s="3"/>
      <c r="E79" s="3"/>
    </row>
    <row r="80" spans="2:5" x14ac:dyDescent="0.3">
      <c r="B80" s="3" t="s">
        <v>1</v>
      </c>
      <c r="C80" s="3" t="s">
        <v>2</v>
      </c>
      <c r="D80" s="3" t="s">
        <v>3</v>
      </c>
      <c r="E80" s="3" t="s">
        <v>4</v>
      </c>
    </row>
    <row r="81" spans="2:5" x14ac:dyDescent="0.3">
      <c r="B81" s="3">
        <v>-2.5</v>
      </c>
      <c r="C81" s="1">
        <v>1.6E-2</v>
      </c>
      <c r="D81" s="1">
        <v>4.0000000000000903E-3</v>
      </c>
      <c r="E81" s="1">
        <v>904.00000000042905</v>
      </c>
    </row>
    <row r="82" spans="2:5" x14ac:dyDescent="0.3">
      <c r="B82" s="3">
        <v>1.25</v>
      </c>
      <c r="C82" s="1">
        <v>1.5961691939345501E-2</v>
      </c>
      <c r="D82" s="1">
        <v>5.5865921787710401E-3</v>
      </c>
      <c r="E82" s="1">
        <v>937.87049999927603</v>
      </c>
    </row>
    <row r="83" spans="2:5" x14ac:dyDescent="0.3">
      <c r="B83" s="3">
        <v>-5</v>
      </c>
      <c r="C83" s="1">
        <v>1.5796840631873602E-2</v>
      </c>
      <c r="D83" s="1">
        <v>4.5990801839632302E-3</v>
      </c>
      <c r="E83" s="1">
        <v>1465.29300000029</v>
      </c>
    </row>
    <row r="84" spans="2:5" x14ac:dyDescent="0.3">
      <c r="B84" s="3">
        <v>2.5</v>
      </c>
      <c r="C84" s="1">
        <v>1.55750798722045E-2</v>
      </c>
      <c r="D84" s="1">
        <v>5.5910543130991298E-3</v>
      </c>
      <c r="E84" s="1">
        <v>838.66114285685705</v>
      </c>
    </row>
    <row r="85" spans="2:5" x14ac:dyDescent="0.3">
      <c r="B85" s="3">
        <v>-10</v>
      </c>
      <c r="C85" s="1">
        <v>1.5898410158984098E-2</v>
      </c>
      <c r="D85" s="1">
        <v>4.3995600439956E-3</v>
      </c>
      <c r="E85" s="1">
        <v>1827.4554545456499</v>
      </c>
    </row>
    <row r="86" spans="2:5" x14ac:dyDescent="0.3">
      <c r="B86" s="3">
        <v>4</v>
      </c>
      <c r="C86" s="1">
        <v>1.5488383712215901E-2</v>
      </c>
      <c r="D86" s="1">
        <v>5.9955033724706499E-3</v>
      </c>
      <c r="E86" s="1">
        <v>1003.0850833338</v>
      </c>
    </row>
    <row r="87" spans="2:5" x14ac:dyDescent="0.3">
      <c r="B87" s="3">
        <v>-20</v>
      </c>
      <c r="C87" s="1">
        <v>1.61483851614838E-2</v>
      </c>
      <c r="D87" s="1">
        <v>4.5995400459954002E-3</v>
      </c>
      <c r="E87" s="1">
        <v>2014.44055434811</v>
      </c>
    </row>
    <row r="88" spans="2:5" x14ac:dyDescent="0.3">
      <c r="B88" s="3">
        <v>4</v>
      </c>
      <c r="C88" s="1">
        <v>1.7237072195853E-2</v>
      </c>
      <c r="D88" s="1">
        <v>6.2453160129903396E-3</v>
      </c>
      <c r="E88" s="1">
        <v>1835.6957399990999</v>
      </c>
    </row>
  </sheetData>
  <mergeCells count="8">
    <mergeCell ref="J24:L24"/>
    <mergeCell ref="M24:O24"/>
    <mergeCell ref="J2:L2"/>
    <mergeCell ref="M2:O2"/>
    <mergeCell ref="P2:R2"/>
    <mergeCell ref="J13:L13"/>
    <mergeCell ref="M13:O13"/>
    <mergeCell ref="P13:R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9983-F331-43B8-AFD7-F870051FBDBB}">
  <dimension ref="B2:Y170"/>
  <sheetViews>
    <sheetView topLeftCell="A14" zoomScale="85" zoomScaleNormal="85" workbookViewId="0">
      <selection activeCell="J4" sqref="J4"/>
    </sheetView>
  </sheetViews>
  <sheetFormatPr defaultRowHeight="14.4" x14ac:dyDescent="0.3"/>
  <cols>
    <col min="6" max="6" width="9.44140625" bestFit="1" customWidth="1"/>
  </cols>
  <sheetData>
    <row r="2" spans="2:19" x14ac:dyDescent="0.3">
      <c r="B2" s="5" t="s">
        <v>13</v>
      </c>
      <c r="J2" t="s">
        <v>4</v>
      </c>
      <c r="R2" s="5" t="s">
        <v>14</v>
      </c>
    </row>
    <row r="3" spans="2:19" x14ac:dyDescent="0.3">
      <c r="B3" s="8" t="s">
        <v>5</v>
      </c>
      <c r="C3" s="8" t="s">
        <v>2</v>
      </c>
      <c r="E3" t="s">
        <v>6</v>
      </c>
      <c r="F3">
        <v>8.3140000000000001</v>
      </c>
      <c r="I3">
        <v>0</v>
      </c>
      <c r="J3" s="9">
        <f>AVERAGE('0C'!E4:E11,'0C'!E15:E22,'0C'!E26:E33,'0C'!E37:E44,'0C'!E48:E55,'0C'!E59:E66,'0C'!E70:E77,'0C'!E81:E86)</f>
        <v>2284.9086654221405</v>
      </c>
      <c r="R3" s="8" t="s">
        <v>0</v>
      </c>
      <c r="S3" s="8" t="s">
        <v>3</v>
      </c>
    </row>
    <row r="4" spans="2:19" x14ac:dyDescent="0.3">
      <c r="B4" s="6">
        <v>293.14999999999998</v>
      </c>
      <c r="C4" s="7">
        <f>AVERAGE('0C'!C37:C44)</f>
        <v>4.0262163854036283E-2</v>
      </c>
      <c r="E4" t="s">
        <v>9</v>
      </c>
      <c r="F4" s="9">
        <v>-20400</v>
      </c>
      <c r="I4">
        <v>20</v>
      </c>
      <c r="J4" s="9" t="e">
        <f>AVERAGE('20C'!E4:E11,'20C'!#REF!,'20C'!#REF!,'20C'!#REF!,'20C'!#REF!,'20C'!#REF!,'20C'!#REF!,'20C'!#REF!)</f>
        <v>#REF!</v>
      </c>
      <c r="R4" s="10">
        <v>0.9</v>
      </c>
      <c r="S4" s="11">
        <f>'0C'!D4</f>
        <v>1.6E-2</v>
      </c>
    </row>
    <row r="5" spans="2:19" x14ac:dyDescent="0.3">
      <c r="B5" s="6">
        <v>313.14999999999998</v>
      </c>
      <c r="C5" s="7">
        <f>AVERAGE('20C'!C37:C44)</f>
        <v>2.0999999999999949E-2</v>
      </c>
      <c r="I5">
        <v>40</v>
      </c>
      <c r="J5" s="9" t="e">
        <f>AVERAGE('40C'!#REF!,'40C'!#REF!,'40C'!#REF!,'40C'!#REF!,'40C'!#REF!,'40C'!#REF!,'40C'!#REF!,'40C'!#REF!)</f>
        <v>#REF!</v>
      </c>
      <c r="R5" s="10">
        <v>0.8</v>
      </c>
      <c r="S5" s="11">
        <f>'0C'!D15</f>
        <v>1.48000000000001E-2</v>
      </c>
    </row>
    <row r="6" spans="2:19" x14ac:dyDescent="0.3">
      <c r="B6" s="6">
        <v>333.15</v>
      </c>
      <c r="C6" s="7">
        <f>AVERAGE('40C'!C37:C44)</f>
        <v>1.5451197474292914E-2</v>
      </c>
      <c r="J6" s="9" t="e">
        <f>AVERAGE(J3:J5)</f>
        <v>#REF!</v>
      </c>
      <c r="R6" s="10">
        <v>0.7</v>
      </c>
      <c r="S6" s="11">
        <f>'0C'!D26</f>
        <v>1.44E-2</v>
      </c>
    </row>
    <row r="7" spans="2:19" x14ac:dyDescent="0.3">
      <c r="R7" s="10">
        <v>0.6</v>
      </c>
      <c r="S7" s="11">
        <f>'0C'!D37</f>
        <v>1.2000000000000101E-2</v>
      </c>
    </row>
    <row r="8" spans="2:19" x14ac:dyDescent="0.3">
      <c r="B8" t="s">
        <v>7</v>
      </c>
      <c r="R8" s="10">
        <v>0.5</v>
      </c>
      <c r="S8" s="11">
        <f>'0C'!D48</f>
        <v>1.11955217912834E-2</v>
      </c>
    </row>
    <row r="9" spans="2:19" x14ac:dyDescent="0.3">
      <c r="B9" t="s">
        <v>8</v>
      </c>
      <c r="C9" t="s">
        <v>2</v>
      </c>
      <c r="R9" s="10">
        <v>0.4</v>
      </c>
      <c r="S9" s="11">
        <f>'0C'!D59</f>
        <v>1.12E-2</v>
      </c>
    </row>
    <row r="10" spans="2:19" x14ac:dyDescent="0.3">
      <c r="B10">
        <v>270</v>
      </c>
      <c r="C10">
        <f>$C$5*EXP(-$F$4/$F$3*(1/B10-1/$B$5))</f>
        <v>7.3460977692578436E-2</v>
      </c>
      <c r="D10">
        <f>ABS(C10-$C$4)</f>
        <v>3.3198813838542153E-2</v>
      </c>
      <c r="G10">
        <f>INDEX(B10:B401,MATCH(MIN(D10:D401),D10:D401,0))</f>
        <v>289</v>
      </c>
      <c r="R10" s="10">
        <v>0.3</v>
      </c>
      <c r="S10" s="11">
        <f>'0C'!D70</f>
        <v>1.6400000000000099E-2</v>
      </c>
    </row>
    <row r="11" spans="2:19" x14ac:dyDescent="0.3">
      <c r="B11">
        <v>270.5</v>
      </c>
      <c r="C11">
        <f t="shared" ref="C11:C74" si="0">$C$5*EXP(-$F$4/$F$3*(1/B11-1/$B$5))</f>
        <v>7.2237282437972561E-2</v>
      </c>
      <c r="D11">
        <f t="shared" ref="D11:D74" si="1">ABS(C11-$C$4)</f>
        <v>3.1975118583936278E-2</v>
      </c>
      <c r="F11" t="s">
        <v>10</v>
      </c>
      <c r="G11">
        <f>ABS(B4-G10)</f>
        <v>4.1499999999999773</v>
      </c>
      <c r="R11" s="10">
        <v>0.19999999999999901</v>
      </c>
      <c r="S11" s="11">
        <f>'0C'!D81</f>
        <v>2.9200000000000101E-2</v>
      </c>
    </row>
    <row r="12" spans="2:19" x14ac:dyDescent="0.3">
      <c r="B12">
        <v>271</v>
      </c>
      <c r="C12">
        <f t="shared" si="0"/>
        <v>7.1038374413711899E-2</v>
      </c>
      <c r="D12">
        <f t="shared" si="1"/>
        <v>3.0776210559675617E-2</v>
      </c>
      <c r="F12" t="s">
        <v>11</v>
      </c>
      <c r="G12">
        <f>ABS(C401-C6)</f>
        <v>1.5451197474292914E-2</v>
      </c>
    </row>
    <row r="13" spans="2:19" x14ac:dyDescent="0.3">
      <c r="B13">
        <v>271.5</v>
      </c>
      <c r="C13">
        <f t="shared" si="0"/>
        <v>6.9863670904487349E-2</v>
      </c>
      <c r="D13">
        <f t="shared" si="1"/>
        <v>2.9601507050451066E-2</v>
      </c>
      <c r="F13" t="s">
        <v>12</v>
      </c>
      <c r="G13">
        <f>SQRT(G11^2+G12^2)</f>
        <v>4.1500287636958859</v>
      </c>
    </row>
    <row r="14" spans="2:19" x14ac:dyDescent="0.3">
      <c r="B14">
        <v>272</v>
      </c>
      <c r="C14">
        <f t="shared" si="0"/>
        <v>6.8712604670153749E-2</v>
      </c>
      <c r="D14">
        <f t="shared" si="1"/>
        <v>2.8450440816117466E-2</v>
      </c>
      <c r="G14">
        <v>0.7</v>
      </c>
    </row>
    <row r="15" spans="2:19" x14ac:dyDescent="0.3">
      <c r="B15">
        <v>272.5</v>
      </c>
      <c r="C15">
        <f t="shared" si="0"/>
        <v>6.7584623489800863E-2</v>
      </c>
      <c r="D15">
        <f t="shared" si="1"/>
        <v>2.732245963576458E-2</v>
      </c>
    </row>
    <row r="16" spans="2:19" x14ac:dyDescent="0.3">
      <c r="B16">
        <v>273</v>
      </c>
      <c r="C16">
        <f t="shared" si="0"/>
        <v>6.6479189720530601E-2</v>
      </c>
      <c r="D16">
        <f t="shared" si="1"/>
        <v>2.6217025866494319E-2</v>
      </c>
      <c r="R16" t="s">
        <v>6</v>
      </c>
      <c r="S16">
        <v>8.3140000000000001</v>
      </c>
    </row>
    <row r="17" spans="2:25" x14ac:dyDescent="0.3">
      <c r="B17">
        <v>273.5</v>
      </c>
      <c r="C17">
        <f t="shared" si="0"/>
        <v>6.5395779870428397E-2</v>
      </c>
      <c r="D17">
        <f t="shared" si="1"/>
        <v>2.5133616016392114E-2</v>
      </c>
      <c r="R17" t="s">
        <v>9</v>
      </c>
      <c r="S17">
        <v>-15000</v>
      </c>
    </row>
    <row r="18" spans="2:25" x14ac:dyDescent="0.3">
      <c r="B18">
        <v>274</v>
      </c>
      <c r="C18">
        <f t="shared" si="0"/>
        <v>6.4333884185231976E-2</v>
      </c>
      <c r="D18">
        <f t="shared" si="1"/>
        <v>2.4071720331195694E-2</v>
      </c>
    </row>
    <row r="19" spans="2:25" x14ac:dyDescent="0.3">
      <c r="B19">
        <v>274.5</v>
      </c>
      <c r="C19">
        <f t="shared" si="0"/>
        <v>6.3293006248222303E-2</v>
      </c>
      <c r="D19">
        <f t="shared" si="1"/>
        <v>2.303084239418602E-2</v>
      </c>
      <c r="R19" t="s">
        <v>0</v>
      </c>
      <c r="S19" s="2">
        <v>0.6</v>
      </c>
      <c r="U19" t="s">
        <v>0</v>
      </c>
      <c r="V19" s="2">
        <v>0.3</v>
      </c>
      <c r="X19" t="s">
        <v>0</v>
      </c>
      <c r="Y19" s="2">
        <v>0.9</v>
      </c>
    </row>
    <row r="20" spans="2:25" x14ac:dyDescent="0.3">
      <c r="B20">
        <v>275</v>
      </c>
      <c r="C20">
        <f t="shared" si="0"/>
        <v>6.2272662592877559E-2</v>
      </c>
      <c r="D20">
        <f t="shared" si="1"/>
        <v>2.2010498738841276E-2</v>
      </c>
      <c r="R20" s="8" t="s">
        <v>5</v>
      </c>
      <c r="S20" s="8" t="s">
        <v>3</v>
      </c>
      <c r="U20" s="8" t="s">
        <v>5</v>
      </c>
      <c r="V20" s="8" t="s">
        <v>3</v>
      </c>
      <c r="X20" s="8" t="s">
        <v>5</v>
      </c>
      <c r="Y20" s="8" t="s">
        <v>3</v>
      </c>
    </row>
    <row r="21" spans="2:25" x14ac:dyDescent="0.3">
      <c r="B21">
        <v>275.5</v>
      </c>
      <c r="C21">
        <f t="shared" si="0"/>
        <v>6.1272382327849109E-2</v>
      </c>
      <c r="D21">
        <f t="shared" si="1"/>
        <v>2.1010218473812826E-2</v>
      </c>
      <c r="R21" s="6">
        <v>293.14999999999998</v>
      </c>
      <c r="S21" s="11">
        <f>'0C'!D37</f>
        <v>1.2000000000000101E-2</v>
      </c>
      <c r="U21" s="6">
        <v>293.14999999999998</v>
      </c>
      <c r="V21" s="11">
        <f>'0C'!D70</f>
        <v>1.6400000000000099E-2</v>
      </c>
      <c r="X21" s="6">
        <v>293.14999999999998</v>
      </c>
      <c r="Y21" s="11">
        <f>'0C'!D4</f>
        <v>1.6E-2</v>
      </c>
    </row>
    <row r="22" spans="2:25" x14ac:dyDescent="0.3">
      <c r="B22">
        <v>276</v>
      </c>
      <c r="C22">
        <f t="shared" si="0"/>
        <v>6.0291706773834254E-2</v>
      </c>
      <c r="D22">
        <f t="shared" si="1"/>
        <v>2.0029542919797971E-2</v>
      </c>
      <c r="R22" s="6">
        <v>313.14999999999998</v>
      </c>
      <c r="S22" s="11">
        <f>'20C'!D37</f>
        <v>8.0000000000000002E-3</v>
      </c>
      <c r="U22" s="6">
        <v>313.14999999999998</v>
      </c>
      <c r="V22" s="11">
        <f>'20C'!D70</f>
        <v>8.0000000000000002E-3</v>
      </c>
      <c r="X22" s="6">
        <v>313.14999999999998</v>
      </c>
      <c r="Y22" s="11">
        <f>'20C'!D4</f>
        <v>8.0000000000001806E-3</v>
      </c>
    </row>
    <row r="23" spans="2:25" x14ac:dyDescent="0.3">
      <c r="B23">
        <v>276.5</v>
      </c>
      <c r="C23">
        <f t="shared" si="0"/>
        <v>5.9330189111936098E-2</v>
      </c>
      <c r="D23">
        <f t="shared" si="1"/>
        <v>1.9068025257899815E-2</v>
      </c>
      <c r="R23" s="6">
        <v>333.15</v>
      </c>
      <c r="S23" s="11">
        <f>'40C'!D37</f>
        <v>5.6000000000000901E-3</v>
      </c>
      <c r="U23" s="6">
        <v>333.15</v>
      </c>
      <c r="V23" s="11">
        <f>'40C'!D70</f>
        <v>3.5985605757698201E-3</v>
      </c>
      <c r="X23" s="6">
        <v>333.15</v>
      </c>
      <c r="Y23" s="11">
        <f>'40C'!D4</f>
        <v>6.0000000000002196E-3</v>
      </c>
    </row>
    <row r="24" spans="2:25" x14ac:dyDescent="0.3">
      <c r="B24">
        <v>277</v>
      </c>
      <c r="C24">
        <f t="shared" si="0"/>
        <v>5.8387394043117602E-2</v>
      </c>
      <c r="D24">
        <f t="shared" si="1"/>
        <v>1.8125230189081319E-2</v>
      </c>
    </row>
    <row r="25" spans="2:25" x14ac:dyDescent="0.3">
      <c r="B25">
        <v>277.5</v>
      </c>
      <c r="C25">
        <f t="shared" si="0"/>
        <v>5.7462897458368627E-2</v>
      </c>
      <c r="D25">
        <f t="shared" si="1"/>
        <v>1.7200733604332344E-2</v>
      </c>
    </row>
    <row r="26" spans="2:25" x14ac:dyDescent="0.3">
      <c r="B26">
        <v>278</v>
      </c>
      <c r="C26">
        <f t="shared" si="0"/>
        <v>5.6556286119222032E-2</v>
      </c>
      <c r="D26">
        <f t="shared" si="1"/>
        <v>1.629412226518575E-2</v>
      </c>
      <c r="R26" t="s">
        <v>7</v>
      </c>
    </row>
    <row r="27" spans="2:25" x14ac:dyDescent="0.3">
      <c r="B27">
        <v>278.5</v>
      </c>
      <c r="C27">
        <f t="shared" si="0"/>
        <v>5.5667157348265321E-2</v>
      </c>
      <c r="D27">
        <f t="shared" si="1"/>
        <v>1.5404993494229038E-2</v>
      </c>
      <c r="R27" t="s">
        <v>8</v>
      </c>
      <c r="S27" s="2">
        <v>0.6</v>
      </c>
      <c r="T27" s="2">
        <v>0.3</v>
      </c>
      <c r="U27" s="2">
        <v>0.9</v>
      </c>
    </row>
    <row r="28" spans="2:25" x14ac:dyDescent="0.3">
      <c r="B28">
        <v>279</v>
      </c>
      <c r="C28">
        <f t="shared" si="0"/>
        <v>5.4795118729309443E-2</v>
      </c>
      <c r="D28">
        <f t="shared" si="1"/>
        <v>1.453295487527316E-2</v>
      </c>
      <c r="R28">
        <v>293.14999999999998</v>
      </c>
      <c r="S28">
        <f>$S$22*EXP(-$S$17/$S$16*(1/R28-1/$R$22))</f>
        <v>1.1852166238834803E-2</v>
      </c>
      <c r="T28">
        <f>$V$22*EXP(-$S$17/$S$16*(1/R28-1/$U$22))</f>
        <v>1.1852166238834803E-2</v>
      </c>
      <c r="U28">
        <f>$Y$22*EXP(-$S$17/$S$16*(1/R28-1/$X$22))</f>
        <v>1.1852166238835071E-2</v>
      </c>
    </row>
    <row r="29" spans="2:25" x14ac:dyDescent="0.3">
      <c r="B29">
        <v>279.5</v>
      </c>
      <c r="C29">
        <f t="shared" si="0"/>
        <v>5.3939787816887526E-2</v>
      </c>
      <c r="D29">
        <f t="shared" si="1"/>
        <v>1.3677623962851243E-2</v>
      </c>
      <c r="R29">
        <v>293.64999999999998</v>
      </c>
      <c r="S29">
        <f t="shared" ref="S29:S92" si="2">$S$22*EXP(-$S$17/$S$16*(1/R29-1/$R$22))</f>
        <v>1.1728612607325549E-2</v>
      </c>
      <c r="T29">
        <f t="shared" ref="T29:T92" si="3">$V$22*EXP(-$S$17/$S$16*(1/R29-1/$U$22))</f>
        <v>1.1728612607325549E-2</v>
      </c>
      <c r="U29">
        <f t="shared" ref="U29:U92" si="4">$Y$22*EXP(-$S$17/$S$16*(1/R29-1/$X$22))</f>
        <v>1.1728612607325812E-2</v>
      </c>
    </row>
    <row r="30" spans="2:25" x14ac:dyDescent="0.3">
      <c r="B30">
        <v>280</v>
      </c>
      <c r="C30">
        <f t="shared" si="0"/>
        <v>5.3100791854768334E-2</v>
      </c>
      <c r="D30">
        <f t="shared" si="1"/>
        <v>1.2838628000732051E-2</v>
      </c>
      <c r="R30">
        <v>294.14999999999998</v>
      </c>
      <c r="S30">
        <f t="shared" si="2"/>
        <v>1.1606760458926111E-2</v>
      </c>
      <c r="T30">
        <f t="shared" si="3"/>
        <v>1.1606760458926111E-2</v>
      </c>
      <c r="U30">
        <f t="shared" si="4"/>
        <v>1.1606760458926373E-2</v>
      </c>
    </row>
    <row r="31" spans="2:25" x14ac:dyDescent="0.3">
      <c r="B31">
        <v>280.5</v>
      </c>
      <c r="C31">
        <f t="shared" si="0"/>
        <v>5.2277767503181582E-2</v>
      </c>
      <c r="D31">
        <f t="shared" si="1"/>
        <v>1.20156036491453E-2</v>
      </c>
      <c r="R31">
        <v>294.64999999999998</v>
      </c>
      <c r="S31">
        <f t="shared" si="2"/>
        <v>1.1486581396001932E-2</v>
      </c>
      <c r="T31">
        <f t="shared" si="3"/>
        <v>1.1486581396001932E-2</v>
      </c>
      <c r="U31">
        <f t="shared" si="4"/>
        <v>1.148658139600219E-2</v>
      </c>
    </row>
    <row r="32" spans="2:25" x14ac:dyDescent="0.3">
      <c r="B32">
        <v>281</v>
      </c>
      <c r="C32">
        <f t="shared" si="0"/>
        <v>5.1470360574461874E-2</v>
      </c>
      <c r="D32">
        <f t="shared" si="1"/>
        <v>1.1208196720425591E-2</v>
      </c>
      <c r="R32">
        <v>295.14999999999998</v>
      </c>
      <c r="S32">
        <f t="shared" si="2"/>
        <v>1.1368047571914669E-2</v>
      </c>
      <c r="T32">
        <f t="shared" si="3"/>
        <v>1.1368047571914669E-2</v>
      </c>
      <c r="U32">
        <f t="shared" si="4"/>
        <v>1.1368047571914926E-2</v>
      </c>
    </row>
    <row r="33" spans="2:21" x14ac:dyDescent="0.3">
      <c r="B33">
        <v>281.5</v>
      </c>
      <c r="C33">
        <f t="shared" si="0"/>
        <v>5.067822577682974E-2</v>
      </c>
      <c r="D33">
        <f t="shared" si="1"/>
        <v>1.0416061922793457E-2</v>
      </c>
      <c r="R33">
        <v>295.64999999999998</v>
      </c>
      <c r="S33">
        <f t="shared" si="2"/>
        <v>1.1251131678910458E-2</v>
      </c>
      <c r="T33">
        <f t="shared" si="3"/>
        <v>1.1251131678910458E-2</v>
      </c>
      <c r="U33">
        <f t="shared" si="4"/>
        <v>1.1251131678910712E-2</v>
      </c>
    </row>
    <row r="34" spans="2:21" x14ac:dyDescent="0.3">
      <c r="B34">
        <v>282</v>
      </c>
      <c r="C34">
        <f t="shared" si="0"/>
        <v>4.9901026466037668E-2</v>
      </c>
      <c r="D34">
        <f t="shared" si="1"/>
        <v>9.6388626120013851E-3</v>
      </c>
      <c r="R34">
        <v>296.14999999999998</v>
      </c>
      <c r="S34">
        <f t="shared" si="2"/>
        <v>1.1135806936304471E-2</v>
      </c>
      <c r="T34">
        <f t="shared" si="3"/>
        <v>1.1135806936304471E-2</v>
      </c>
      <c r="U34">
        <f t="shared" si="4"/>
        <v>1.1135806936304723E-2</v>
      </c>
    </row>
    <row r="35" spans="2:21" x14ac:dyDescent="0.3">
      <c r="B35">
        <v>282.5</v>
      </c>
      <c r="C35">
        <f t="shared" si="0"/>
        <v>4.913843440461977E-2</v>
      </c>
      <c r="D35">
        <f t="shared" si="1"/>
        <v>8.8762705505834871E-3</v>
      </c>
      <c r="R35">
        <v>296.64999999999998</v>
      </c>
      <c r="S35">
        <f t="shared" si="2"/>
        <v>1.1022047078953814E-2</v>
      </c>
      <c r="T35">
        <f t="shared" si="3"/>
        <v>1.1022047078953814E-2</v>
      </c>
      <c r="U35">
        <f t="shared" si="4"/>
        <v>1.1022047078954062E-2</v>
      </c>
    </row>
    <row r="36" spans="2:21" x14ac:dyDescent="0.3">
      <c r="B36">
        <v>283</v>
      </c>
      <c r="C36">
        <f t="shared" si="0"/>
        <v>4.8390129528491282E-2</v>
      </c>
      <c r="D36">
        <f t="shared" si="1"/>
        <v>8.1279656744549997E-3</v>
      </c>
      <c r="R36">
        <v>297.14999999999998</v>
      </c>
      <c r="S36">
        <f t="shared" si="2"/>
        <v>1.090982634601095E-2</v>
      </c>
      <c r="T36">
        <f t="shared" si="3"/>
        <v>1.090982634601095E-2</v>
      </c>
      <c r="U36">
        <f t="shared" si="4"/>
        <v>1.0909826346011196E-2</v>
      </c>
    </row>
    <row r="37" spans="2:21" x14ac:dyDescent="0.3">
      <c r="B37">
        <v>283.5</v>
      </c>
      <c r="C37">
        <f t="shared" si="0"/>
        <v>4.7655799720655562E-2</v>
      </c>
      <c r="D37">
        <f t="shared" si="1"/>
        <v>7.3936358666192789E-3</v>
      </c>
      <c r="R37">
        <v>297.64999999999998</v>
      </c>
      <c r="S37">
        <f t="shared" si="2"/>
        <v>1.0799119469950288E-2</v>
      </c>
      <c r="T37">
        <f t="shared" si="3"/>
        <v>1.0799119469950288E-2</v>
      </c>
      <c r="U37">
        <f t="shared" si="4"/>
        <v>1.0799119469950531E-2</v>
      </c>
    </row>
    <row r="38" spans="2:21" x14ac:dyDescent="0.3">
      <c r="B38">
        <v>284</v>
      </c>
      <c r="C38">
        <f t="shared" si="0"/>
        <v>4.693514059178288E-2</v>
      </c>
      <c r="D38">
        <f t="shared" si="1"/>
        <v>6.6729767377465971E-3</v>
      </c>
      <c r="R38">
        <v>298.14999999999998</v>
      </c>
      <c r="S38">
        <f t="shared" si="2"/>
        <v>1.0689901665860504E-2</v>
      </c>
      <c r="T38">
        <f t="shared" si="3"/>
        <v>1.0689901665860504E-2</v>
      </c>
      <c r="U38">
        <f t="shared" si="4"/>
        <v>1.0689901665860745E-2</v>
      </c>
    </row>
    <row r="39" spans="2:21" x14ac:dyDescent="0.3">
      <c r="B39">
        <v>284.5</v>
      </c>
      <c r="C39">
        <f t="shared" si="0"/>
        <v>4.622785526743458E-2</v>
      </c>
      <c r="D39">
        <f t="shared" si="1"/>
        <v>5.9656914133982969E-3</v>
      </c>
      <c r="R39">
        <v>298.64999999999998</v>
      </c>
      <c r="S39">
        <f t="shared" si="2"/>
        <v>1.0582148620995649E-2</v>
      </c>
      <c r="T39">
        <f t="shared" si="3"/>
        <v>1.0582148620995649E-2</v>
      </c>
      <c r="U39">
        <f t="shared" si="4"/>
        <v>1.0582148620995886E-2</v>
      </c>
    </row>
    <row r="40" spans="2:21" x14ac:dyDescent="0.3">
      <c r="B40">
        <v>285</v>
      </c>
      <c r="C40">
        <f t="shared" si="0"/>
        <v>4.553365418171474E-2</v>
      </c>
      <c r="D40">
        <f t="shared" si="1"/>
        <v>5.2714903276784575E-3</v>
      </c>
      <c r="R40">
        <v>299.14999999999998</v>
      </c>
      <c r="S40">
        <f t="shared" si="2"/>
        <v>1.0475836484578073E-2</v>
      </c>
      <c r="T40">
        <f t="shared" si="3"/>
        <v>1.0475836484578073E-2</v>
      </c>
      <c r="U40">
        <f t="shared" si="4"/>
        <v>1.0475836484578309E-2</v>
      </c>
    </row>
    <row r="41" spans="2:21" x14ac:dyDescent="0.3">
      <c r="B41">
        <v>285.5</v>
      </c>
      <c r="C41">
        <f t="shared" si="0"/>
        <v>4.4852254877137281E-2</v>
      </c>
      <c r="D41">
        <f t="shared" si="1"/>
        <v>4.5900910231009978E-3</v>
      </c>
      <c r="R41">
        <v>299.64999999999998</v>
      </c>
      <c r="S41">
        <f t="shared" si="2"/>
        <v>1.0370941857846594E-2</v>
      </c>
      <c r="T41">
        <f t="shared" si="3"/>
        <v>1.0370941857846594E-2</v>
      </c>
      <c r="U41">
        <f t="shared" si="4"/>
        <v>1.0370941857846828E-2</v>
      </c>
    </row>
    <row r="42" spans="2:21" x14ac:dyDescent="0.3">
      <c r="B42">
        <v>286</v>
      </c>
      <c r="C42">
        <f t="shared" si="0"/>
        <v>4.4183381810506808E-2</v>
      </c>
      <c r="D42">
        <f t="shared" si="1"/>
        <v>3.9212179564705255E-3</v>
      </c>
      <c r="R42">
        <v>300.14999999999998</v>
      </c>
      <c r="S42">
        <f t="shared" si="2"/>
        <v>1.0267441784343303E-2</v>
      </c>
      <c r="T42">
        <f t="shared" si="3"/>
        <v>1.0267441784343303E-2</v>
      </c>
      <c r="U42">
        <f t="shared" si="4"/>
        <v>1.0267441784343535E-2</v>
      </c>
    </row>
    <row r="43" spans="2:21" x14ac:dyDescent="0.3">
      <c r="B43">
        <v>286.5</v>
      </c>
      <c r="C43">
        <f t="shared" si="0"/>
        <v>4.35267661646156E-2</v>
      </c>
      <c r="D43">
        <f t="shared" si="1"/>
        <v>3.2646023105793176E-3</v>
      </c>
      <c r="R43">
        <v>300.64999999999998</v>
      </c>
      <c r="S43">
        <f t="shared" si="2"/>
        <v>1.0165313740432867E-2</v>
      </c>
      <c r="T43">
        <f t="shared" si="3"/>
        <v>1.0165313740432867E-2</v>
      </c>
      <c r="U43">
        <f t="shared" si="4"/>
        <v>1.0165313740433096E-2</v>
      </c>
    </row>
    <row r="44" spans="2:21" x14ac:dyDescent="0.3">
      <c r="B44">
        <v>287</v>
      </c>
      <c r="C44">
        <f t="shared" si="0"/>
        <v>4.2882145665568375E-2</v>
      </c>
      <c r="D44">
        <f t="shared" si="1"/>
        <v>2.6199818115320919E-3</v>
      </c>
      <c r="R44">
        <v>301.14999999999998</v>
      </c>
      <c r="S44">
        <f t="shared" si="2"/>
        <v>1.0064535626048124E-2</v>
      </c>
      <c r="T44">
        <f t="shared" si="3"/>
        <v>1.0064535626048124E-2</v>
      </c>
      <c r="U44">
        <f t="shared" si="4"/>
        <v>1.0064535626048352E-2</v>
      </c>
    </row>
    <row r="45" spans="2:21" x14ac:dyDescent="0.3">
      <c r="B45">
        <v>287.5</v>
      </c>
      <c r="C45">
        <f t="shared" si="0"/>
        <v>4.2249264405551844E-2</v>
      </c>
      <c r="D45">
        <f t="shared" si="1"/>
        <v>1.987100551515561E-3</v>
      </c>
      <c r="R45">
        <v>301.64999999999998</v>
      </c>
      <c r="S45">
        <f t="shared" si="2"/>
        <v>9.9650857556560276E-3</v>
      </c>
      <c r="T45">
        <f t="shared" si="3"/>
        <v>9.9650857556560276E-3</v>
      </c>
      <c r="U45">
        <f t="shared" si="4"/>
        <v>9.9650857556562514E-3</v>
      </c>
    </row>
    <row r="46" spans="2:21" x14ac:dyDescent="0.3">
      <c r="B46">
        <v>288</v>
      </c>
      <c r="C46">
        <f t="shared" si="0"/>
        <v>4.1627872670872763E-2</v>
      </c>
      <c r="D46">
        <f t="shared" si="1"/>
        <v>1.3657088168364806E-3</v>
      </c>
      <c r="R46">
        <v>302.14999999999998</v>
      </c>
      <c r="S46">
        <f t="shared" si="2"/>
        <v>9.8669428494382212E-3</v>
      </c>
      <c r="T46">
        <f t="shared" si="3"/>
        <v>9.8669428494382212E-3</v>
      </c>
      <c r="U46">
        <f t="shared" si="4"/>
        <v>9.8669428494384433E-3</v>
      </c>
    </row>
    <row r="47" spans="2:21" x14ac:dyDescent="0.3">
      <c r="B47">
        <v>288.5</v>
      </c>
      <c r="C47">
        <f t="shared" si="0"/>
        <v>4.1017726775094764E-2</v>
      </c>
      <c r="D47">
        <f t="shared" si="1"/>
        <v>7.5556292105848077E-4</v>
      </c>
      <c r="R47">
        <v>302.64999999999998</v>
      </c>
      <c r="S47">
        <f t="shared" si="2"/>
        <v>9.7700860246806194E-3</v>
      </c>
      <c r="T47">
        <f t="shared" si="3"/>
        <v>9.7700860246806194E-3</v>
      </c>
      <c r="U47">
        <f t="shared" si="4"/>
        <v>9.7700860246808397E-3</v>
      </c>
    </row>
    <row r="48" spans="2:21" x14ac:dyDescent="0.3">
      <c r="B48">
        <v>289</v>
      </c>
      <c r="C48">
        <f t="shared" si="0"/>
        <v>4.0418588897109031E-2</v>
      </c>
      <c r="D48">
        <f t="shared" si="1"/>
        <v>1.5642504307274846E-4</v>
      </c>
      <c r="R48">
        <v>303.14999999999998</v>
      </c>
      <c r="S48">
        <f t="shared" si="2"/>
        <v>9.6744947873665318E-3</v>
      </c>
      <c r="T48">
        <f t="shared" si="3"/>
        <v>9.6744947873665318E-3</v>
      </c>
      <c r="U48">
        <f t="shared" si="4"/>
        <v>9.6744947873667504E-3</v>
      </c>
    </row>
    <row r="49" spans="2:21" x14ac:dyDescent="0.3">
      <c r="B49">
        <v>289.5</v>
      </c>
      <c r="C49">
        <f t="shared" si="0"/>
        <v>3.9830226923981096E-2</v>
      </c>
      <c r="D49">
        <f t="shared" si="1"/>
        <v>4.3193693005518646E-4</v>
      </c>
      <c r="R49">
        <v>303.64999999999998</v>
      </c>
      <c r="S49">
        <f t="shared" si="2"/>
        <v>9.5801490239680771E-3</v>
      </c>
      <c r="T49">
        <f t="shared" si="3"/>
        <v>9.5801490239680771E-3</v>
      </c>
      <c r="U49">
        <f t="shared" si="4"/>
        <v>9.580149023968294E-3</v>
      </c>
    </row>
    <row r="50" spans="2:21" x14ac:dyDescent="0.3">
      <c r="B50">
        <v>290</v>
      </c>
      <c r="C50">
        <f t="shared" si="0"/>
        <v>3.9252414298420593E-2</v>
      </c>
      <c r="D50">
        <f t="shared" si="1"/>
        <v>1.0097495556156896E-3</v>
      </c>
      <c r="R50">
        <v>304.14999999999998</v>
      </c>
      <c r="S50">
        <f t="shared" si="2"/>
        <v>9.4870289934307281E-3</v>
      </c>
      <c r="T50">
        <f t="shared" si="3"/>
        <v>9.4870289934307281E-3</v>
      </c>
      <c r="U50">
        <f t="shared" si="4"/>
        <v>9.4870289934309432E-3</v>
      </c>
    </row>
    <row r="51" spans="2:21" x14ac:dyDescent="0.3">
      <c r="B51">
        <v>290.5</v>
      </c>
      <c r="C51">
        <f t="shared" si="0"/>
        <v>3.868492987072554E-2</v>
      </c>
      <c r="D51">
        <f t="shared" si="1"/>
        <v>1.5772339833107427E-3</v>
      </c>
      <c r="R51">
        <v>304.64999999999998</v>
      </c>
      <c r="S51">
        <f t="shared" si="2"/>
        <v>9.3951153193459844E-3</v>
      </c>
      <c r="T51">
        <f t="shared" si="3"/>
        <v>9.3951153193459844E-3</v>
      </c>
      <c r="U51">
        <f t="shared" si="4"/>
        <v>9.3951153193461961E-3</v>
      </c>
    </row>
    <row r="52" spans="2:21" x14ac:dyDescent="0.3">
      <c r="B52">
        <v>291</v>
      </c>
      <c r="C52">
        <f t="shared" si="0"/>
        <v>3.8127557755059494E-2</v>
      </c>
      <c r="D52">
        <f t="shared" si="1"/>
        <v>2.1346060989767893E-3</v>
      </c>
      <c r="R52">
        <v>305.14999999999998</v>
      </c>
      <c r="S52">
        <f t="shared" si="2"/>
        <v>9.3043889823073295E-3</v>
      </c>
      <c r="T52">
        <f t="shared" si="3"/>
        <v>9.3043889823073295E-3</v>
      </c>
      <c r="U52">
        <f t="shared" si="4"/>
        <v>9.3043889823075394E-3</v>
      </c>
    </row>
    <row r="53" spans="2:21" x14ac:dyDescent="0.3">
      <c r="B53">
        <v>291.5</v>
      </c>
      <c r="C53">
        <f t="shared" si="0"/>
        <v>3.7580087189923339E-2</v>
      </c>
      <c r="D53">
        <f t="shared" si="1"/>
        <v>2.6820766641129437E-3</v>
      </c>
      <c r="R53">
        <v>305.64999999999998</v>
      </c>
      <c r="S53">
        <f t="shared" si="2"/>
        <v>9.2148313124447573E-3</v>
      </c>
      <c r="T53">
        <f t="shared" si="3"/>
        <v>9.2148313124447573E-3</v>
      </c>
      <c r="U53">
        <f t="shared" si="4"/>
        <v>9.2148313124449637E-3</v>
      </c>
    </row>
    <row r="54" spans="2:21" x14ac:dyDescent="0.3">
      <c r="B54">
        <v>292</v>
      </c>
      <c r="C54">
        <f t="shared" si="0"/>
        <v>3.7042312402688474E-2</v>
      </c>
      <c r="D54">
        <f t="shared" si="1"/>
        <v>3.2198514513478091E-3</v>
      </c>
      <c r="R54">
        <v>306.14999999999998</v>
      </c>
      <c r="S54">
        <f t="shared" si="2"/>
        <v>9.1264239821332409E-3</v>
      </c>
      <c r="T54">
        <f t="shared" si="3"/>
        <v>9.1264239821332409E-3</v>
      </c>
      <c r="U54">
        <f t="shared" si="4"/>
        <v>9.1264239821334473E-3</v>
      </c>
    </row>
    <row r="55" spans="2:21" x14ac:dyDescent="0.3">
      <c r="B55">
        <v>292.5</v>
      </c>
      <c r="C55">
        <f t="shared" si="0"/>
        <v>3.65140324780635E-2</v>
      </c>
      <c r="D55">
        <f t="shared" si="1"/>
        <v>3.7481313759727825E-3</v>
      </c>
      <c r="R55">
        <v>306.64999999999998</v>
      </c>
      <c r="S55">
        <f t="shared" si="2"/>
        <v>9.0391489988708093E-3</v>
      </c>
      <c r="T55">
        <f t="shared" si="3"/>
        <v>9.0391489988708093E-3</v>
      </c>
      <c r="U55">
        <f t="shared" si="4"/>
        <v>9.039148998871014E-3</v>
      </c>
    </row>
    <row r="56" spans="2:21" x14ac:dyDescent="0.3">
      <c r="B56">
        <v>293</v>
      </c>
      <c r="C56">
        <f t="shared" si="0"/>
        <v>3.5995051230369675E-2</v>
      </c>
      <c r="D56">
        <f t="shared" si="1"/>
        <v>4.2671126236666079E-3</v>
      </c>
      <c r="R56">
        <v>307.14999999999998</v>
      </c>
      <c r="S56">
        <f t="shared" si="2"/>
        <v>8.9529886983217098E-3</v>
      </c>
      <c r="T56">
        <f t="shared" si="3"/>
        <v>8.9529886983217098E-3</v>
      </c>
      <c r="U56">
        <f t="shared" si="4"/>
        <v>8.952988698321911E-3</v>
      </c>
    </row>
    <row r="57" spans="2:21" x14ac:dyDescent="0.3">
      <c r="B57">
        <v>293.5</v>
      </c>
      <c r="C57">
        <f t="shared" si="0"/>
        <v>3.548517707950586E-2</v>
      </c>
      <c r="D57">
        <f t="shared" si="1"/>
        <v>4.7769867745304229E-3</v>
      </c>
      <c r="R57">
        <v>307.64999999999998</v>
      </c>
      <c r="S57">
        <f t="shared" si="2"/>
        <v>8.8679257375205989E-3</v>
      </c>
      <c r="T57">
        <f t="shared" si="3"/>
        <v>8.8679257375205989E-3</v>
      </c>
      <c r="U57">
        <f t="shared" si="4"/>
        <v>8.8679257375207984E-3</v>
      </c>
    </row>
    <row r="58" spans="2:21" x14ac:dyDescent="0.3">
      <c r="B58">
        <v>294</v>
      </c>
      <c r="C58">
        <f t="shared" si="0"/>
        <v>3.4984222930486628E-2</v>
      </c>
      <c r="D58">
        <f t="shared" si="1"/>
        <v>5.2779409235496552E-3</v>
      </c>
      <c r="R58">
        <v>308.14999999999998</v>
      </c>
      <c r="S58">
        <f t="shared" si="2"/>
        <v>8.783943088233586E-3</v>
      </c>
      <c r="T58">
        <f t="shared" si="3"/>
        <v>8.783943088233586E-3</v>
      </c>
      <c r="U58">
        <f t="shared" si="4"/>
        <v>8.7839430882337855E-3</v>
      </c>
    </row>
    <row r="59" spans="2:21" x14ac:dyDescent="0.3">
      <c r="B59">
        <v>294.5</v>
      </c>
      <c r="C59">
        <f t="shared" si="0"/>
        <v>3.4492006056442044E-2</v>
      </c>
      <c r="D59">
        <f t="shared" si="1"/>
        <v>5.7701577975942386E-3</v>
      </c>
      <c r="R59">
        <v>308.64999999999998</v>
      </c>
      <c r="S59">
        <f t="shared" si="2"/>
        <v>8.7010240304722028E-3</v>
      </c>
      <c r="T59">
        <f t="shared" si="3"/>
        <v>8.7010240304722028E-3</v>
      </c>
      <c r="U59">
        <f t="shared" si="4"/>
        <v>8.7010240304723988E-3</v>
      </c>
    </row>
    <row r="60" spans="2:21" x14ac:dyDescent="0.3">
      <c r="B60">
        <v>295</v>
      </c>
      <c r="C60">
        <f t="shared" si="0"/>
        <v>3.4008347984970558E-2</v>
      </c>
      <c r="D60">
        <f t="shared" si="1"/>
        <v>6.253815869065725E-3</v>
      </c>
      <c r="R60">
        <v>309.14999999999998</v>
      </c>
      <c r="S60">
        <f t="shared" si="2"/>
        <v>8.6191521461563662E-3</v>
      </c>
      <c r="T60">
        <f t="shared" si="3"/>
        <v>8.6191521461563662E-3</v>
      </c>
      <c r="U60">
        <f t="shared" si="4"/>
        <v>8.6191521461565605E-3</v>
      </c>
    </row>
    <row r="61" spans="2:21" x14ac:dyDescent="0.3">
      <c r="B61">
        <v>295.5</v>
      </c>
      <c r="C61">
        <f t="shared" si="0"/>
        <v>3.3533074387741134E-2</v>
      </c>
      <c r="D61">
        <f t="shared" si="1"/>
        <v>6.7290894662951489E-3</v>
      </c>
      <c r="R61">
        <v>309.64999999999998</v>
      </c>
      <c r="S61">
        <f t="shared" si="2"/>
        <v>8.5383113129225974E-3</v>
      </c>
      <c r="T61">
        <f t="shared" si="3"/>
        <v>8.5383113129225974E-3</v>
      </c>
      <c r="U61">
        <f t="shared" si="4"/>
        <v>8.5383113129227899E-3</v>
      </c>
    </row>
    <row r="62" spans="2:21" x14ac:dyDescent="0.3">
      <c r="B62">
        <v>296</v>
      </c>
      <c r="C62">
        <f t="shared" si="0"/>
        <v>3.3066014973243005E-2</v>
      </c>
      <c r="D62">
        <f t="shared" si="1"/>
        <v>7.196148880793278E-3</v>
      </c>
      <c r="R62">
        <v>310.14999999999998</v>
      </c>
      <c r="S62">
        <f t="shared" si="2"/>
        <v>8.4584856980738522E-3</v>
      </c>
      <c r="T62">
        <f t="shared" si="3"/>
        <v>8.4584856980738522E-3</v>
      </c>
      <c r="U62">
        <f t="shared" si="4"/>
        <v>8.458485698074043E-3</v>
      </c>
    </row>
    <row r="63" spans="2:21" x14ac:dyDescent="0.3">
      <c r="B63">
        <v>296.5</v>
      </c>
      <c r="C63">
        <f t="shared" si="0"/>
        <v>3.2607003382585854E-2</v>
      </c>
      <c r="D63">
        <f t="shared" si="1"/>
        <v>7.6551604714504284E-3</v>
      </c>
      <c r="R63">
        <v>310.64999999999998</v>
      </c>
      <c r="S63">
        <f t="shared" si="2"/>
        <v>8.3796597526673636E-3</v>
      </c>
      <c r="T63">
        <f t="shared" si="3"/>
        <v>8.3796597526673636E-3</v>
      </c>
      <c r="U63">
        <f t="shared" si="4"/>
        <v>8.3796597526675527E-3</v>
      </c>
    </row>
    <row r="64" spans="2:21" x14ac:dyDescent="0.3">
      <c r="B64">
        <v>297</v>
      </c>
      <c r="C64">
        <f t="shared" si="0"/>
        <v>3.2155877088256214E-2</v>
      </c>
      <c r="D64">
        <f t="shared" si="1"/>
        <v>8.1062867657800686E-3</v>
      </c>
      <c r="R64">
        <v>311.14999999999998</v>
      </c>
      <c r="S64">
        <f t="shared" si="2"/>
        <v>8.3018182057370739E-3</v>
      </c>
      <c r="T64">
        <f t="shared" si="3"/>
        <v>8.3018182057370739E-3</v>
      </c>
      <c r="U64">
        <f t="shared" si="4"/>
        <v>8.3018182057372613E-3</v>
      </c>
    </row>
    <row r="65" spans="2:21" x14ac:dyDescent="0.3">
      <c r="B65">
        <v>297.5</v>
      </c>
      <c r="C65">
        <f t="shared" si="0"/>
        <v>3.1712477295738339E-2</v>
      </c>
      <c r="D65">
        <f t="shared" si="1"/>
        <v>8.5496865582979434E-3</v>
      </c>
      <c r="R65">
        <v>311.64999999999998</v>
      </c>
      <c r="S65">
        <f t="shared" si="2"/>
        <v>8.2249460586472246E-3</v>
      </c>
      <c r="T65">
        <f t="shared" si="3"/>
        <v>8.2249460586472246E-3</v>
      </c>
      <c r="U65">
        <f t="shared" si="4"/>
        <v>8.2249460586474102E-3</v>
      </c>
    </row>
    <row r="66" spans="2:21" x14ac:dyDescent="0.3">
      <c r="B66">
        <v>298</v>
      </c>
      <c r="C66">
        <f t="shared" si="0"/>
        <v>3.1276648847911918E-2</v>
      </c>
      <c r="D66">
        <f t="shared" si="1"/>
        <v>8.9855150061243644E-3</v>
      </c>
      <c r="R66">
        <v>312.14999999999998</v>
      </c>
      <c r="S66">
        <f t="shared" si="2"/>
        <v>8.1490285795739418E-3</v>
      </c>
      <c r="T66">
        <f t="shared" si="3"/>
        <v>8.1490285795739418E-3</v>
      </c>
      <c r="U66">
        <f t="shared" si="4"/>
        <v>8.1490285795741257E-3</v>
      </c>
    </row>
    <row r="67" spans="2:21" x14ac:dyDescent="0.3">
      <c r="B67">
        <v>298.5</v>
      </c>
      <c r="C67">
        <f t="shared" si="0"/>
        <v>3.0848240132141519E-2</v>
      </c>
      <c r="D67">
        <f t="shared" si="1"/>
        <v>9.4139237218947638E-3</v>
      </c>
      <c r="R67">
        <v>312.64999999999998</v>
      </c>
      <c r="S67">
        <f t="shared" si="2"/>
        <v>8.0740512981114457E-3</v>
      </c>
      <c r="T67">
        <f t="shared" si="3"/>
        <v>8.0740512981114457E-3</v>
      </c>
      <c r="U67">
        <f t="shared" si="4"/>
        <v>8.0740512981116279E-3</v>
      </c>
    </row>
    <row r="68" spans="2:21" x14ac:dyDescent="0.3">
      <c r="B68">
        <v>299</v>
      </c>
      <c r="C68">
        <f t="shared" si="0"/>
        <v>3.0427102989974506E-2</v>
      </c>
      <c r="D68">
        <f t="shared" si="1"/>
        <v>9.8350608640617766E-3</v>
      </c>
      <c r="R68">
        <v>313.14999999999998</v>
      </c>
      <c r="S68">
        <f t="shared" si="2"/>
        <v>8.0000000000000002E-3</v>
      </c>
      <c r="T68">
        <f t="shared" si="3"/>
        <v>8.0000000000000002E-3</v>
      </c>
      <c r="U68">
        <f t="shared" si="4"/>
        <v>8.0000000000001806E-3</v>
      </c>
    </row>
    <row r="69" spans="2:21" x14ac:dyDescent="0.3">
      <c r="B69">
        <v>299.5</v>
      </c>
      <c r="C69">
        <f t="shared" si="0"/>
        <v>3.0013092629368947E-2</v>
      </c>
      <c r="D69">
        <f t="shared" si="1"/>
        <v>1.0249071224667335E-2</v>
      </c>
      <c r="R69">
        <v>313.64999999999998</v>
      </c>
      <c r="S69">
        <f t="shared" si="2"/>
        <v>7.9268607219723838E-3</v>
      </c>
      <c r="T69">
        <f t="shared" si="3"/>
        <v>7.9268607219723838E-3</v>
      </c>
      <c r="U69">
        <f t="shared" si="4"/>
        <v>7.9268607219725624E-3</v>
      </c>
    </row>
    <row r="70" spans="2:21" x14ac:dyDescent="0.3">
      <c r="B70">
        <v>300</v>
      </c>
      <c r="C70">
        <f t="shared" si="0"/>
        <v>2.9606067539373348E-2</v>
      </c>
      <c r="D70">
        <f t="shared" si="1"/>
        <v>1.0656096314662935E-2</v>
      </c>
      <c r="R70">
        <v>314.14999999999998</v>
      </c>
      <c r="S70">
        <f t="shared" si="2"/>
        <v>7.8546197467160989E-3</v>
      </c>
      <c r="T70">
        <f t="shared" si="3"/>
        <v>7.8546197467160989E-3</v>
      </c>
      <c r="U70">
        <f t="shared" si="4"/>
        <v>7.8546197467162758E-3</v>
      </c>
    </row>
    <row r="71" spans="2:21" x14ac:dyDescent="0.3">
      <c r="B71">
        <v>300.5</v>
      </c>
      <c r="C71">
        <f t="shared" si="0"/>
        <v>2.920588940718449E-2</v>
      </c>
      <c r="D71">
        <f t="shared" si="1"/>
        <v>1.1056274446851793E-2</v>
      </c>
      <c r="R71">
        <v>314.64999999999998</v>
      </c>
      <c r="S71">
        <f t="shared" si="2"/>
        <v>7.7832635979483639E-3</v>
      </c>
      <c r="T71">
        <f t="shared" si="3"/>
        <v>7.7832635979483639E-3</v>
      </c>
      <c r="U71">
        <f t="shared" si="4"/>
        <v>7.7832635979485391E-3</v>
      </c>
    </row>
    <row r="72" spans="2:21" x14ac:dyDescent="0.3">
      <c r="B72">
        <v>301</v>
      </c>
      <c r="C72">
        <f t="shared" si="0"/>
        <v>2.8812423037510873E-2</v>
      </c>
      <c r="D72">
        <f t="shared" si="1"/>
        <v>1.144974081652541E-2</v>
      </c>
      <c r="R72">
        <v>315.14999999999998</v>
      </c>
      <c r="S72">
        <f t="shared" si="2"/>
        <v>7.712779035601143E-3</v>
      </c>
      <c r="T72">
        <f t="shared" si="3"/>
        <v>7.712779035601143E-3</v>
      </c>
      <c r="U72">
        <f t="shared" si="4"/>
        <v>7.7127790356013165E-3</v>
      </c>
    </row>
    <row r="73" spans="2:21" x14ac:dyDescent="0.3">
      <c r="B73">
        <v>301.5</v>
      </c>
      <c r="C73">
        <f t="shared" si="0"/>
        <v>2.8425536274172058E-2</v>
      </c>
      <c r="D73">
        <f t="shared" si="1"/>
        <v>1.1836627579864225E-2</v>
      </c>
      <c r="R73">
        <v>315.64999999999998</v>
      </c>
      <c r="S73">
        <f t="shared" si="2"/>
        <v>7.643153051113535E-3</v>
      </c>
      <c r="T73">
        <f t="shared" si="3"/>
        <v>7.643153051113535E-3</v>
      </c>
      <c r="U73">
        <f t="shared" si="4"/>
        <v>7.6431530511137068E-3</v>
      </c>
    </row>
    <row r="74" spans="2:21" x14ac:dyDescent="0.3">
      <c r="B74">
        <v>302</v>
      </c>
      <c r="C74">
        <f t="shared" si="0"/>
        <v>2.8045099923866647E-2</v>
      </c>
      <c r="D74">
        <f t="shared" si="1"/>
        <v>1.2217063930169636E-2</v>
      </c>
      <c r="R74">
        <v>316.14999999999998</v>
      </c>
      <c r="S74">
        <f t="shared" si="2"/>
        <v>7.574372862828819E-3</v>
      </c>
      <c r="T74">
        <f t="shared" si="3"/>
        <v>7.574372862828819E-3</v>
      </c>
      <c r="U74">
        <f t="shared" si="4"/>
        <v>7.574372862828989E-3</v>
      </c>
    </row>
    <row r="75" spans="2:21" x14ac:dyDescent="0.3">
      <c r="B75">
        <v>302.5</v>
      </c>
      <c r="C75">
        <f t="shared" ref="C75:C90" si="5">$C$5*EXP(-$F$4/$F$3*(1/B75-1/$B$5))</f>
        <v>2.7670987682043489E-2</v>
      </c>
      <c r="D75">
        <f t="shared" ref="D75:D90" si="6">ABS(C75-$C$4)</f>
        <v>1.2591176171992794E-2</v>
      </c>
      <c r="R75">
        <v>316.64999999999998</v>
      </c>
      <c r="S75">
        <f t="shared" si="2"/>
        <v>7.5064259114936832E-3</v>
      </c>
      <c r="T75">
        <f t="shared" si="3"/>
        <v>7.5064259114936832E-3</v>
      </c>
      <c r="U75">
        <f t="shared" si="4"/>
        <v>7.5064259114938523E-3</v>
      </c>
    </row>
    <row r="76" spans="2:21" x14ac:dyDescent="0.3">
      <c r="B76">
        <v>303</v>
      </c>
      <c r="C76">
        <f t="shared" si="5"/>
        <v>2.7303076060813031E-2</v>
      </c>
      <c r="D76">
        <f t="shared" si="6"/>
        <v>1.2959087793223252E-2</v>
      </c>
      <c r="R76">
        <v>317.14999999999998</v>
      </c>
      <c r="S76">
        <f t="shared" si="2"/>
        <v>7.4392998558570466E-3</v>
      </c>
      <c r="T76">
        <f t="shared" si="3"/>
        <v>7.4392998558570466E-3</v>
      </c>
      <c r="U76">
        <f t="shared" si="4"/>
        <v>7.4392998558572149E-3</v>
      </c>
    </row>
    <row r="77" spans="2:21" x14ac:dyDescent="0.3">
      <c r="B77">
        <v>303.5</v>
      </c>
      <c r="C77">
        <f t="shared" si="5"/>
        <v>2.6941244318837633E-2</v>
      </c>
      <c r="D77">
        <f t="shared" si="6"/>
        <v>1.332091953519865E-2</v>
      </c>
      <c r="R77">
        <v>317.64999999999998</v>
      </c>
      <c r="S77">
        <f t="shared" si="2"/>
        <v>7.3729825683661208E-3</v>
      </c>
      <c r="T77">
        <f t="shared" si="3"/>
        <v>7.3729825683661208E-3</v>
      </c>
      <c r="U77">
        <f t="shared" si="4"/>
        <v>7.3729825683662873E-3</v>
      </c>
    </row>
    <row r="78" spans="2:21" x14ac:dyDescent="0.3">
      <c r="B78">
        <v>304</v>
      </c>
      <c r="C78">
        <f t="shared" si="5"/>
        <v>2.6585374393141903E-2</v>
      </c>
      <c r="D78">
        <f t="shared" si="6"/>
        <v>1.367678946089438E-2</v>
      </c>
      <c r="R78">
        <v>318.14999999999998</v>
      </c>
      <c r="S78">
        <f t="shared" si="2"/>
        <v>7.3074621309573004E-3</v>
      </c>
      <c r="T78">
        <f t="shared" si="3"/>
        <v>7.3074621309573004E-3</v>
      </c>
      <c r="U78">
        <f t="shared" si="4"/>
        <v>7.3074621309574652E-3</v>
      </c>
    </row>
    <row r="79" spans="2:21" x14ac:dyDescent="0.3">
      <c r="B79">
        <v>304.5</v>
      </c>
      <c r="C79">
        <f t="shared" si="5"/>
        <v>2.6235350832785727E-2</v>
      </c>
      <c r="D79">
        <f t="shared" si="6"/>
        <v>1.4026813021250556E-2</v>
      </c>
      <c r="R79">
        <v>318.64999999999998</v>
      </c>
      <c r="S79">
        <f t="shared" si="2"/>
        <v>7.2427268309396414E-3</v>
      </c>
      <c r="T79">
        <f t="shared" si="3"/>
        <v>7.2427268309396414E-3</v>
      </c>
      <c r="U79">
        <f t="shared" si="4"/>
        <v>7.2427268309398045E-3</v>
      </c>
    </row>
    <row r="80" spans="2:21" x14ac:dyDescent="0.3">
      <c r="B80">
        <v>305</v>
      </c>
      <c r="C80">
        <f t="shared" si="5"/>
        <v>2.5891060734344475E-2</v>
      </c>
      <c r="D80">
        <f t="shared" si="6"/>
        <v>1.4371103119691808E-2</v>
      </c>
      <c r="R80">
        <v>319.14999999999998</v>
      </c>
      <c r="S80">
        <f t="shared" si="2"/>
        <v>7.1787651569685806E-3</v>
      </c>
      <c r="T80">
        <f t="shared" si="3"/>
        <v>7.1787651569685806E-3</v>
      </c>
      <c r="U80">
        <f t="shared" si="4"/>
        <v>7.1787651569687428E-3</v>
      </c>
    </row>
    <row r="81" spans="2:21" x14ac:dyDescent="0.3">
      <c r="B81">
        <v>305.5</v>
      </c>
      <c r="C81">
        <f t="shared" si="5"/>
        <v>2.5552393679143106E-2</v>
      </c>
      <c r="D81">
        <f t="shared" si="6"/>
        <v>1.4709770174893177E-2</v>
      </c>
      <c r="R81">
        <v>319.64999999999998</v>
      </c>
      <c r="S81">
        <f t="shared" si="2"/>
        <v>7.1155657951078475E-3</v>
      </c>
      <c r="T81">
        <f t="shared" si="3"/>
        <v>7.1155657951078475E-3</v>
      </c>
      <c r="U81">
        <f t="shared" si="4"/>
        <v>7.115565795108008E-3</v>
      </c>
    </row>
    <row r="82" spans="2:21" x14ac:dyDescent="0.3">
      <c r="B82">
        <v>306</v>
      </c>
      <c r="C82">
        <f t="shared" si="5"/>
        <v>2.5219241672192028E-2</v>
      </c>
      <c r="D82">
        <f t="shared" si="6"/>
        <v>1.5042922181844255E-2</v>
      </c>
      <c r="R82">
        <v>320.14999999999998</v>
      </c>
      <c r="S82">
        <f t="shared" si="2"/>
        <v>7.053117624977321E-3</v>
      </c>
      <c r="T82">
        <f t="shared" si="3"/>
        <v>7.053117624977321E-3</v>
      </c>
      <c r="U82">
        <f t="shared" si="4"/>
        <v>7.0531176249774797E-3</v>
      </c>
    </row>
    <row r="83" spans="2:21" x14ac:dyDescent="0.3">
      <c r="B83">
        <v>306.5</v>
      </c>
      <c r="C83">
        <f t="shared" si="5"/>
        <v>2.4891499082774618E-2</v>
      </c>
      <c r="D83">
        <f t="shared" si="6"/>
        <v>1.5370664771261665E-2</v>
      </c>
      <c r="R83">
        <v>320.64999999999998</v>
      </c>
      <c r="S83">
        <f t="shared" si="2"/>
        <v>6.9914097159848552E-3</v>
      </c>
      <c r="T83">
        <f t="shared" si="3"/>
        <v>6.9914097159848552E-3</v>
      </c>
      <c r="U83">
        <f t="shared" si="4"/>
        <v>6.9914097159850131E-3</v>
      </c>
    </row>
    <row r="84" spans="2:21" x14ac:dyDescent="0.3">
      <c r="B84">
        <v>307</v>
      </c>
      <c r="C84">
        <f t="shared" si="5"/>
        <v>2.4569062586637658E-2</v>
      </c>
      <c r="D84">
        <f t="shared" si="6"/>
        <v>1.5693101267398625E-2</v>
      </c>
      <c r="R84">
        <v>321.14999999999998</v>
      </c>
      <c r="S84">
        <f t="shared" si="2"/>
        <v>6.930431323640014E-3</v>
      </c>
      <c r="T84">
        <f t="shared" si="3"/>
        <v>6.930431323640014E-3</v>
      </c>
      <c r="U84">
        <f t="shared" si="4"/>
        <v>6.9304313236401701E-3</v>
      </c>
    </row>
    <row r="85" spans="2:21" x14ac:dyDescent="0.3">
      <c r="B85">
        <v>307.5</v>
      </c>
      <c r="C85">
        <f t="shared" si="5"/>
        <v>2.4251831109737748E-2</v>
      </c>
      <c r="D85">
        <f t="shared" si="6"/>
        <v>1.6010332744298535E-2</v>
      </c>
      <c r="R85">
        <v>321.64999999999998</v>
      </c>
      <c r="S85">
        <f t="shared" si="2"/>
        <v>6.8701718859477644E-3</v>
      </c>
      <c r="T85">
        <f t="shared" si="3"/>
        <v>6.8701718859477644E-3</v>
      </c>
      <c r="U85">
        <f t="shared" si="4"/>
        <v>6.8701718859479188E-3</v>
      </c>
    </row>
    <row r="86" spans="2:21" x14ac:dyDescent="0.3">
      <c r="B86">
        <v>308</v>
      </c>
      <c r="C86">
        <f t="shared" si="5"/>
        <v>2.3939705773498018E-2</v>
      </c>
      <c r="D86">
        <f t="shared" si="6"/>
        <v>1.6322458080538265E-2</v>
      </c>
      <c r="R86">
        <v>322.14999999999998</v>
      </c>
      <c r="S86">
        <f t="shared" si="2"/>
        <v>6.810621019880201E-3</v>
      </c>
      <c r="T86">
        <f t="shared" si="3"/>
        <v>6.810621019880201E-3</v>
      </c>
      <c r="U86">
        <f t="shared" si="4"/>
        <v>6.8106210198803545E-3</v>
      </c>
    </row>
    <row r="87" spans="2:21" x14ac:dyDescent="0.3">
      <c r="B87">
        <v>308.5</v>
      </c>
      <c r="C87">
        <f t="shared" si="5"/>
        <v>2.3632589841530889E-2</v>
      </c>
      <c r="D87">
        <f t="shared" si="6"/>
        <v>1.6629574012505394E-2</v>
      </c>
      <c r="R87">
        <v>322.64999999999998</v>
      </c>
      <c r="S87">
        <f t="shared" si="2"/>
        <v>6.7517685179244802E-3</v>
      </c>
      <c r="T87">
        <f t="shared" si="3"/>
        <v>6.7517685179244802E-3</v>
      </c>
      <c r="U87">
        <f t="shared" si="4"/>
        <v>6.7517685179246329E-3</v>
      </c>
    </row>
    <row r="88" spans="2:21" x14ac:dyDescent="0.3">
      <c r="B88">
        <v>309</v>
      </c>
      <c r="C88">
        <f t="shared" si="5"/>
        <v>2.3330388667784547E-2</v>
      </c>
      <c r="D88">
        <f t="shared" si="6"/>
        <v>1.6931775186251736E-2</v>
      </c>
      <c r="R88">
        <v>323.14999999999998</v>
      </c>
      <c r="S88">
        <f t="shared" si="2"/>
        <v>6.6936043447051244E-3</v>
      </c>
      <c r="T88">
        <f t="shared" si="3"/>
        <v>6.6936043447051244E-3</v>
      </c>
      <c r="U88">
        <f t="shared" si="4"/>
        <v>6.6936043447052753E-3</v>
      </c>
    </row>
    <row r="89" spans="2:21" x14ac:dyDescent="0.3">
      <c r="B89">
        <v>309.5</v>
      </c>
      <c r="C89">
        <f t="shared" si="5"/>
        <v>2.3033009646070964E-2</v>
      </c>
      <c r="D89">
        <f t="shared" si="6"/>
        <v>1.7229154207965319E-2</v>
      </c>
      <c r="R89">
        <v>323.64999999999998</v>
      </c>
      <c r="S89">
        <f t="shared" si="2"/>
        <v>6.636118633678933E-3</v>
      </c>
      <c r="T89">
        <f t="shared" si="3"/>
        <v>6.636118633678933E-3</v>
      </c>
      <c r="U89">
        <f t="shared" si="4"/>
        <v>6.636118633679083E-3</v>
      </c>
    </row>
    <row r="90" spans="2:21" x14ac:dyDescent="0.3">
      <c r="B90">
        <v>310</v>
      </c>
      <c r="C90">
        <f t="shared" si="5"/>
        <v>2.2740362160936251E-2</v>
      </c>
      <c r="D90">
        <f t="shared" si="6"/>
        <v>1.7521801693100032E-2</v>
      </c>
      <c r="R90">
        <v>324.14999999999998</v>
      </c>
      <c r="S90">
        <f t="shared" si="2"/>
        <v>6.5793016839007694E-3</v>
      </c>
      <c r="T90">
        <f t="shared" si="3"/>
        <v>6.5793016839007694E-3</v>
      </c>
      <c r="U90">
        <f t="shared" si="4"/>
        <v>6.5793016839009177E-3</v>
      </c>
    </row>
    <row r="91" spans="2:21" x14ac:dyDescent="0.3">
      <c r="B91">
        <v>310.5</v>
      </c>
      <c r="C91">
        <f>$C$5*EXP(-$F$4/$F$3*(1/B91-1/$B$5))</f>
        <v>2.2452357539833816E-2</v>
      </c>
      <c r="R91">
        <v>324.64999999999998</v>
      </c>
      <c r="S91">
        <f t="shared" si="2"/>
        <v>6.5231439568585849E-3</v>
      </c>
      <c r="T91">
        <f t="shared" si="3"/>
        <v>6.5231439568585849E-3</v>
      </c>
      <c r="U91">
        <f t="shared" si="4"/>
        <v>6.5231439568587315E-3</v>
      </c>
    </row>
    <row r="92" spans="2:21" x14ac:dyDescent="0.3">
      <c r="B92">
        <v>311</v>
      </c>
      <c r="C92">
        <f t="shared" ref="C92:C155" si="7">$C$5*EXP(-$F$4/$F$3*(1/B92-1/$B$5))</f>
        <v>2.2168909006562935E-2</v>
      </c>
      <c r="R92">
        <v>325.14999999999998</v>
      </c>
      <c r="S92">
        <f t="shared" si="2"/>
        <v>6.4676360733760367E-3</v>
      </c>
      <c r="T92">
        <f t="shared" si="3"/>
        <v>6.4676360733760367E-3</v>
      </c>
      <c r="U92">
        <f t="shared" si="4"/>
        <v>6.4676360733761824E-3</v>
      </c>
    </row>
    <row r="93" spans="2:21" x14ac:dyDescent="0.3">
      <c r="B93">
        <v>311.5</v>
      </c>
      <c r="C93">
        <f t="shared" si="7"/>
        <v>2.1889931635936319E-2</v>
      </c>
      <c r="R93">
        <v>325.64999999999998</v>
      </c>
      <c r="S93">
        <f t="shared" ref="S93:S108" si="8">$S$22*EXP(-$S$17/$S$16*(1/R93-1/$R$22))</f>
        <v>6.4127688105810373E-3</v>
      </c>
      <c r="T93">
        <f t="shared" ref="T93:T108" si="9">$V$22*EXP(-$S$17/$S$16*(1/R93-1/$U$22))</f>
        <v>6.4127688105810373E-3</v>
      </c>
      <c r="U93">
        <f t="shared" ref="U93:U108" si="10">$Y$22*EXP(-$S$17/$S$16*(1/R93-1/$X$22))</f>
        <v>6.4127688105811813E-3</v>
      </c>
    </row>
    <row r="94" spans="2:21" x14ac:dyDescent="0.3">
      <c r="B94">
        <v>312</v>
      </c>
      <c r="C94">
        <f t="shared" si="7"/>
        <v>2.1615342309641256E-2</v>
      </c>
      <c r="R94">
        <v>326.14999999999998</v>
      </c>
      <c r="S94">
        <f t="shared" si="8"/>
        <v>6.3585330989388471E-3</v>
      </c>
      <c r="T94">
        <f t="shared" si="9"/>
        <v>6.3585330989388471E-3</v>
      </c>
      <c r="U94">
        <f t="shared" si="10"/>
        <v>6.3585330989389902E-3</v>
      </c>
    </row>
    <row r="95" spans="2:21" x14ac:dyDescent="0.3">
      <c r="B95">
        <v>312.5</v>
      </c>
      <c r="C95">
        <f t="shared" si="7"/>
        <v>2.134505967326018E-2</v>
      </c>
      <c r="R95">
        <v>326.64999999999998</v>
      </c>
      <c r="S95">
        <f t="shared" si="8"/>
        <v>6.3049200193479897E-3</v>
      </c>
      <c r="T95">
        <f t="shared" si="9"/>
        <v>6.3049200193479897E-3</v>
      </c>
      <c r="U95">
        <f t="shared" si="10"/>
        <v>6.3049200193481319E-3</v>
      </c>
    </row>
    <row r="96" spans="2:21" x14ac:dyDescent="0.3">
      <c r="B96">
        <v>313</v>
      </c>
      <c r="C96">
        <f t="shared" si="7"/>
        <v>2.1079004094417278E-2</v>
      </c>
      <c r="R96">
        <v>327.14999999999998</v>
      </c>
      <c r="S96">
        <f t="shared" si="8"/>
        <v>6.2519208002977276E-3</v>
      </c>
      <c r="T96">
        <f t="shared" si="9"/>
        <v>6.2519208002977276E-3</v>
      </c>
      <c r="U96">
        <f t="shared" si="10"/>
        <v>6.251920800297869E-3</v>
      </c>
    </row>
    <row r="97" spans="2:21" x14ac:dyDescent="0.3">
      <c r="B97">
        <v>313.5</v>
      </c>
      <c r="C97">
        <f t="shared" si="7"/>
        <v>2.0817097622019467E-2</v>
      </c>
      <c r="R97">
        <v>327.64999999999998</v>
      </c>
      <c r="S97">
        <f t="shared" si="8"/>
        <v>6.1995268150855177E-3</v>
      </c>
      <c r="T97">
        <f t="shared" si="9"/>
        <v>6.1995268150855177E-3</v>
      </c>
      <c r="U97">
        <f t="shared" si="10"/>
        <v>6.1995268150856582E-3</v>
      </c>
    </row>
    <row r="98" spans="2:21" x14ac:dyDescent="0.3">
      <c r="B98">
        <v>314</v>
      </c>
      <c r="C98">
        <f t="shared" si="7"/>
        <v>2.0559263946559877E-2</v>
      </c>
      <c r="R98">
        <v>328.15</v>
      </c>
      <c r="S98">
        <f t="shared" si="8"/>
        <v>6.1477295790930949E-3</v>
      </c>
      <c r="T98">
        <f t="shared" si="9"/>
        <v>6.1477295790930949E-3</v>
      </c>
      <c r="U98">
        <f t="shared" si="10"/>
        <v>6.1477295790932328E-3</v>
      </c>
    </row>
    <row r="99" spans="2:21" x14ac:dyDescent="0.3">
      <c r="B99">
        <v>314.5</v>
      </c>
      <c r="C99">
        <f t="shared" si="7"/>
        <v>2.0305428361454332E-2</v>
      </c>
      <c r="R99">
        <v>328.65</v>
      </c>
      <c r="S99">
        <f t="shared" si="8"/>
        <v>6.0965207471198558E-3</v>
      </c>
      <c r="T99">
        <f t="shared" si="9"/>
        <v>6.0965207471198558E-3</v>
      </c>
      <c r="U99">
        <f t="shared" si="10"/>
        <v>6.0965207471199937E-3</v>
      </c>
    </row>
    <row r="100" spans="2:21" x14ac:dyDescent="0.3">
      <c r="B100">
        <v>315</v>
      </c>
      <c r="C100">
        <f t="shared" si="7"/>
        <v>2.0055517725381129E-2</v>
      </c>
      <c r="R100">
        <v>329.15</v>
      </c>
      <c r="S100">
        <f t="shared" si="8"/>
        <v>6.0458921107721629E-3</v>
      </c>
      <c r="T100">
        <f t="shared" si="9"/>
        <v>6.0458921107721629E-3</v>
      </c>
      <c r="U100">
        <f t="shared" si="10"/>
        <v>6.0458921107722991E-3</v>
      </c>
    </row>
    <row r="101" spans="2:21" x14ac:dyDescent="0.3">
      <c r="B101">
        <v>315.5</v>
      </c>
      <c r="C101">
        <f t="shared" si="7"/>
        <v>1.9809460425595924E-2</v>
      </c>
      <c r="R101">
        <v>329.65</v>
      </c>
      <c r="S101">
        <f t="shared" si="8"/>
        <v>5.9958355959073197E-3</v>
      </c>
      <c r="T101">
        <f t="shared" si="9"/>
        <v>5.9958355959073197E-3</v>
      </c>
      <c r="U101">
        <f t="shared" si="10"/>
        <v>5.995835595907455E-3</v>
      </c>
    </row>
    <row r="102" spans="2:21" x14ac:dyDescent="0.3">
      <c r="B102">
        <v>316</v>
      </c>
      <c r="C102">
        <f t="shared" si="7"/>
        <v>1.9567186342194041E-2</v>
      </c>
      <c r="R102">
        <v>330.15</v>
      </c>
      <c r="S102">
        <f t="shared" si="8"/>
        <v>5.9463432601309174E-3</v>
      </c>
      <c r="T102">
        <f t="shared" si="9"/>
        <v>5.9463432601309174E-3</v>
      </c>
      <c r="U102">
        <f t="shared" si="10"/>
        <v>5.9463432601310519E-3</v>
      </c>
    </row>
    <row r="103" spans="2:21" x14ac:dyDescent="0.3">
      <c r="B103">
        <v>316.5</v>
      </c>
      <c r="C103">
        <f t="shared" si="7"/>
        <v>1.932862681329384E-2</v>
      </c>
      <c r="R103">
        <v>330.65</v>
      </c>
      <c r="S103">
        <f t="shared" si="8"/>
        <v>5.8974072903463341E-3</v>
      </c>
      <c r="T103">
        <f t="shared" si="9"/>
        <v>5.8974072903463341E-3</v>
      </c>
      <c r="U103">
        <f t="shared" si="10"/>
        <v>5.8974072903464668E-3</v>
      </c>
    </row>
    <row r="104" spans="2:21" x14ac:dyDescent="0.3">
      <c r="B104">
        <v>317</v>
      </c>
      <c r="C104">
        <f t="shared" si="7"/>
        <v>1.9093714601114902E-2</v>
      </c>
      <c r="R104">
        <v>331.15</v>
      </c>
      <c r="S104">
        <f t="shared" si="8"/>
        <v>5.8490200003552427E-3</v>
      </c>
      <c r="T104">
        <f t="shared" si="9"/>
        <v>5.8490200003552427E-3</v>
      </c>
      <c r="U104">
        <f t="shared" si="10"/>
        <v>5.8490200003553745E-3</v>
      </c>
    </row>
    <row r="105" spans="2:21" x14ac:dyDescent="0.3">
      <c r="B105">
        <v>317.5</v>
      </c>
      <c r="C105">
        <f t="shared" si="7"/>
        <v>1.8862383858926315E-2</v>
      </c>
      <c r="R105">
        <v>331.65</v>
      </c>
      <c r="S105">
        <f t="shared" si="8"/>
        <v>5.8011738285078419E-3</v>
      </c>
      <c r="T105">
        <f t="shared" si="9"/>
        <v>5.8011738285078419E-3</v>
      </c>
      <c r="U105">
        <f t="shared" si="10"/>
        <v>5.8011738285079729E-3</v>
      </c>
    </row>
    <row r="106" spans="2:21" x14ac:dyDescent="0.3">
      <c r="B106">
        <v>318</v>
      </c>
      <c r="C106">
        <f t="shared" si="7"/>
        <v>1.8634570098840449E-2</v>
      </c>
      <c r="R106">
        <v>332.15</v>
      </c>
      <c r="S106">
        <f t="shared" si="8"/>
        <v>5.7538613354018034E-3</v>
      </c>
      <c r="T106">
        <f t="shared" si="9"/>
        <v>5.7538613354018034E-3</v>
      </c>
      <c r="U106">
        <f t="shared" si="10"/>
        <v>5.7538613354019327E-3</v>
      </c>
    </row>
    <row r="107" spans="2:21" x14ac:dyDescent="0.3">
      <c r="B107">
        <v>318.5</v>
      </c>
      <c r="C107">
        <f t="shared" si="7"/>
        <v>1.8410210160428826E-2</v>
      </c>
      <c r="R107">
        <v>332.65</v>
      </c>
      <c r="S107">
        <f t="shared" si="8"/>
        <v>5.70707520162873E-3</v>
      </c>
      <c r="T107">
        <f t="shared" si="9"/>
        <v>5.70707520162873E-3</v>
      </c>
      <c r="U107">
        <f t="shared" si="10"/>
        <v>5.7070752016288593E-3</v>
      </c>
    </row>
    <row r="108" spans="2:21" x14ac:dyDescent="0.3">
      <c r="B108">
        <v>319</v>
      </c>
      <c r="C108">
        <f t="shared" si="7"/>
        <v>1.818924218013717E-2</v>
      </c>
      <c r="R108">
        <v>333.15</v>
      </c>
      <c r="S108">
        <f t="shared" si="8"/>
        <v>5.6608082255670761E-3</v>
      </c>
      <c r="T108">
        <f t="shared" si="9"/>
        <v>5.6608082255670761E-3</v>
      </c>
      <c r="U108">
        <f t="shared" si="10"/>
        <v>5.6608082255672045E-3</v>
      </c>
    </row>
    <row r="109" spans="2:21" x14ac:dyDescent="0.3">
      <c r="B109">
        <v>319.5</v>
      </c>
      <c r="C109">
        <f t="shared" si="7"/>
        <v>1.797160556147746E-2</v>
      </c>
    </row>
    <row r="110" spans="2:21" x14ac:dyDescent="0.3">
      <c r="B110">
        <v>320</v>
      </c>
      <c r="C110">
        <f t="shared" si="7"/>
        <v>1.7757240945975288E-2</v>
      </c>
    </row>
    <row r="111" spans="2:21" x14ac:dyDescent="0.3">
      <c r="B111">
        <v>320.5</v>
      </c>
      <c r="C111">
        <f t="shared" si="7"/>
        <v>1.7546090184852019E-2</v>
      </c>
    </row>
    <row r="112" spans="2:21" x14ac:dyDescent="0.3">
      <c r="B112">
        <v>321</v>
      </c>
      <c r="C112">
        <f t="shared" si="7"/>
        <v>1.7338096311421154E-2</v>
      </c>
    </row>
    <row r="113" spans="2:3" x14ac:dyDescent="0.3">
      <c r="B113">
        <v>321.5</v>
      </c>
      <c r="C113">
        <f t="shared" si="7"/>
        <v>1.7133203514179445E-2</v>
      </c>
    </row>
    <row r="114" spans="2:3" x14ac:dyDescent="0.3">
      <c r="B114">
        <v>322</v>
      </c>
      <c r="C114">
        <f t="shared" si="7"/>
        <v>1.6931357110573531E-2</v>
      </c>
    </row>
    <row r="115" spans="2:3" x14ac:dyDescent="0.3">
      <c r="B115">
        <v>322.5</v>
      </c>
      <c r="C115">
        <f t="shared" si="7"/>
        <v>1.6732503521423883E-2</v>
      </c>
    </row>
    <row r="116" spans="2:3" x14ac:dyDescent="0.3">
      <c r="B116">
        <v>323</v>
      </c>
      <c r="C116">
        <f t="shared" si="7"/>
        <v>1.6536590245987706E-2</v>
      </c>
    </row>
    <row r="117" spans="2:3" x14ac:dyDescent="0.3">
      <c r="B117">
        <v>323.5</v>
      </c>
      <c r="C117">
        <f t="shared" si="7"/>
        <v>1.634356583764375E-2</v>
      </c>
    </row>
    <row r="118" spans="2:3" x14ac:dyDescent="0.3">
      <c r="B118">
        <v>324</v>
      </c>
      <c r="C118">
        <f t="shared" si="7"/>
        <v>1.6153379880181971E-2</v>
      </c>
    </row>
    <row r="119" spans="2:3" x14ac:dyDescent="0.3">
      <c r="B119">
        <v>324.5</v>
      </c>
      <c r="C119">
        <f t="shared" si="7"/>
        <v>1.5965982964681512E-2</v>
      </c>
    </row>
    <row r="120" spans="2:3" x14ac:dyDescent="0.3">
      <c r="B120">
        <v>325</v>
      </c>
      <c r="C120">
        <f t="shared" si="7"/>
        <v>1.5781326666961231E-2</v>
      </c>
    </row>
    <row r="121" spans="2:3" x14ac:dyDescent="0.3">
      <c r="B121">
        <v>325.5</v>
      </c>
      <c r="C121">
        <f t="shared" si="7"/>
        <v>1.5599363525587382E-2</v>
      </c>
    </row>
    <row r="122" spans="2:3" x14ac:dyDescent="0.3">
      <c r="B122">
        <v>326</v>
      </c>
      <c r="C122">
        <f t="shared" si="7"/>
        <v>1.5420047020423168E-2</v>
      </c>
    </row>
    <row r="123" spans="2:3" x14ac:dyDescent="0.3">
      <c r="B123">
        <v>326.5</v>
      </c>
      <c r="C123">
        <f t="shared" si="7"/>
        <v>1.5243331551705845E-2</v>
      </c>
    </row>
    <row r="124" spans="2:3" x14ac:dyDescent="0.3">
      <c r="B124">
        <v>327</v>
      </c>
      <c r="C124">
        <f t="shared" si="7"/>
        <v>1.50691724196371E-2</v>
      </c>
    </row>
    <row r="125" spans="2:3" x14ac:dyDescent="0.3">
      <c r="B125">
        <v>327.5</v>
      </c>
      <c r="C125">
        <f t="shared" si="7"/>
        <v>1.4897525804473023E-2</v>
      </c>
    </row>
    <row r="126" spans="2:3" x14ac:dyDescent="0.3">
      <c r="B126">
        <v>328</v>
      </c>
      <c r="C126">
        <f t="shared" si="7"/>
        <v>1.4728348747100259E-2</v>
      </c>
    </row>
    <row r="127" spans="2:3" x14ac:dyDescent="0.3">
      <c r="B127">
        <v>328.5</v>
      </c>
      <c r="C127">
        <f t="shared" si="7"/>
        <v>1.4561599130085425E-2</v>
      </c>
    </row>
    <row r="128" spans="2:3" x14ac:dyDescent="0.3">
      <c r="B128">
        <v>329</v>
      </c>
      <c r="C128">
        <f t="shared" si="7"/>
        <v>1.439723565918531E-2</v>
      </c>
    </row>
    <row r="129" spans="2:3" x14ac:dyDescent="0.3">
      <c r="B129">
        <v>329.5</v>
      </c>
      <c r="C129">
        <f t="shared" si="7"/>
        <v>1.4235217845305367E-2</v>
      </c>
    </row>
    <row r="130" spans="2:3" x14ac:dyDescent="0.3">
      <c r="B130">
        <v>330</v>
      </c>
      <c r="C130">
        <f t="shared" si="7"/>
        <v>1.407550598689492E-2</v>
      </c>
    </row>
    <row r="131" spans="2:3" x14ac:dyDescent="0.3">
      <c r="B131">
        <v>330.5</v>
      </c>
      <c r="C131">
        <f t="shared" si="7"/>
        <v>1.3918061152767424E-2</v>
      </c>
    </row>
    <row r="132" spans="2:3" x14ac:dyDescent="0.3">
      <c r="B132">
        <v>331</v>
      </c>
      <c r="C132">
        <f t="shared" si="7"/>
        <v>1.3762845165334492E-2</v>
      </c>
    </row>
    <row r="133" spans="2:3" x14ac:dyDescent="0.3">
      <c r="B133">
        <v>331.5</v>
      </c>
      <c r="C133">
        <f t="shared" si="7"/>
        <v>1.360982058424301E-2</v>
      </c>
    </row>
    <row r="134" spans="2:3" x14ac:dyDescent="0.3">
      <c r="B134">
        <v>332</v>
      </c>
      <c r="C134">
        <f t="shared" si="7"/>
        <v>1.3458950690404531E-2</v>
      </c>
    </row>
    <row r="135" spans="2:3" x14ac:dyDescent="0.3">
      <c r="B135">
        <v>332.5</v>
      </c>
      <c r="C135">
        <f t="shared" si="7"/>
        <v>1.3310199470406927E-2</v>
      </c>
    </row>
    <row r="136" spans="2:3" x14ac:dyDescent="0.3">
      <c r="B136">
        <v>333</v>
      </c>
      <c r="C136">
        <f t="shared" si="7"/>
        <v>1.3163531601298068E-2</v>
      </c>
    </row>
    <row r="137" spans="2:3" x14ac:dyDescent="0.3">
      <c r="B137">
        <v>333.5</v>
      </c>
      <c r="C137">
        <f t="shared" si="7"/>
        <v>1.301891243573204E-2</v>
      </c>
    </row>
    <row r="138" spans="2:3" x14ac:dyDescent="0.3">
      <c r="B138">
        <v>334</v>
      </c>
      <c r="C138">
        <f t="shared" si="7"/>
        <v>1.2876307987468319E-2</v>
      </c>
    </row>
    <row r="139" spans="2:3" x14ac:dyDescent="0.3">
      <c r="B139">
        <v>334.5</v>
      </c>
      <c r="C139">
        <f t="shared" si="7"/>
        <v>1.2735684917214805E-2</v>
      </c>
    </row>
    <row r="140" spans="2:3" x14ac:dyDescent="0.3">
      <c r="B140">
        <v>335</v>
      </c>
      <c r="C140">
        <f t="shared" si="7"/>
        <v>1.2597010518805872E-2</v>
      </c>
    </row>
    <row r="141" spans="2:3" x14ac:dyDescent="0.3">
      <c r="B141">
        <v>335.5</v>
      </c>
      <c r="C141">
        <f t="shared" si="7"/>
        <v>1.2460252705706661E-2</v>
      </c>
    </row>
    <row r="142" spans="2:3" x14ac:dyDescent="0.3">
      <c r="B142">
        <v>336</v>
      </c>
      <c r="C142">
        <f t="shared" si="7"/>
        <v>1.2325379997835258E-2</v>
      </c>
    </row>
    <row r="143" spans="2:3" x14ac:dyDescent="0.3">
      <c r="B143">
        <v>336.5</v>
      </c>
      <c r="C143">
        <f t="shared" si="7"/>
        <v>1.2192361508694636E-2</v>
      </c>
    </row>
    <row r="144" spans="2:3" x14ac:dyDescent="0.3">
      <c r="B144">
        <v>337</v>
      </c>
      <c r="C144">
        <f t="shared" si="7"/>
        <v>1.2061166932806285E-2</v>
      </c>
    </row>
    <row r="145" spans="2:3" x14ac:dyDescent="0.3">
      <c r="B145">
        <v>337.5</v>
      </c>
      <c r="C145">
        <f t="shared" si="7"/>
        <v>1.1931766533437898E-2</v>
      </c>
    </row>
    <row r="146" spans="2:3" x14ac:dyDescent="0.3">
      <c r="B146">
        <v>338</v>
      </c>
      <c r="C146">
        <f t="shared" si="7"/>
        <v>1.1804131130617655E-2</v>
      </c>
    </row>
    <row r="147" spans="2:3" x14ac:dyDescent="0.3">
      <c r="B147">
        <v>338.5</v>
      </c>
      <c r="C147">
        <f t="shared" si="7"/>
        <v>1.1678232089427566E-2</v>
      </c>
    </row>
    <row r="148" spans="2:3" x14ac:dyDescent="0.3">
      <c r="B148">
        <v>339</v>
      </c>
      <c r="C148">
        <f t="shared" si="7"/>
        <v>1.1554041308569005E-2</v>
      </c>
    </row>
    <row r="149" spans="2:3" x14ac:dyDescent="0.3">
      <c r="B149">
        <v>339.5</v>
      </c>
      <c r="C149">
        <f t="shared" si="7"/>
        <v>1.1431531209193484E-2</v>
      </c>
    </row>
    <row r="150" spans="2:3" x14ac:dyDescent="0.3">
      <c r="B150">
        <v>340</v>
      </c>
      <c r="C150">
        <f t="shared" si="7"/>
        <v>1.1310674723991778E-2</v>
      </c>
    </row>
    <row r="151" spans="2:3" x14ac:dyDescent="0.3">
      <c r="B151">
        <v>340.5</v>
      </c>
      <c r="C151">
        <f t="shared" si="7"/>
        <v>1.1191445286535076E-2</v>
      </c>
    </row>
    <row r="152" spans="2:3" x14ac:dyDescent="0.3">
      <c r="B152">
        <v>341</v>
      </c>
      <c r="C152">
        <f t="shared" si="7"/>
        <v>1.1073816820861719E-2</v>
      </c>
    </row>
    <row r="153" spans="2:3" x14ac:dyDescent="0.3">
      <c r="B153">
        <v>341.5</v>
      </c>
      <c r="C153">
        <f t="shared" si="7"/>
        <v>1.095776373130326E-2</v>
      </c>
    </row>
    <row r="154" spans="2:3" x14ac:dyDescent="0.3">
      <c r="B154">
        <v>342</v>
      </c>
      <c r="C154">
        <f t="shared" si="7"/>
        <v>1.0843260892543987E-2</v>
      </c>
    </row>
    <row r="155" spans="2:3" x14ac:dyDescent="0.3">
      <c r="B155">
        <v>342.5</v>
      </c>
      <c r="C155">
        <f t="shared" si="7"/>
        <v>1.0730283639907972E-2</v>
      </c>
    </row>
    <row r="156" spans="2:3" x14ac:dyDescent="0.3">
      <c r="B156">
        <v>343</v>
      </c>
      <c r="C156">
        <f t="shared" ref="C156:C170" si="11">$C$5*EXP(-$F$4/$F$3*(1/B156-1/$B$5))</f>
        <v>1.0618807759867907E-2</v>
      </c>
    </row>
    <row r="157" spans="2:3" x14ac:dyDescent="0.3">
      <c r="B157">
        <v>343.5</v>
      </c>
      <c r="C157">
        <f t="shared" si="11"/>
        <v>1.0508809480770287E-2</v>
      </c>
    </row>
    <row r="158" spans="2:3" x14ac:dyDescent="0.3">
      <c r="B158">
        <v>344</v>
      </c>
      <c r="C158">
        <f t="shared" si="11"/>
        <v>1.0400265463771506E-2</v>
      </c>
    </row>
    <row r="159" spans="2:3" x14ac:dyDescent="0.3">
      <c r="B159">
        <v>344.5</v>
      </c>
      <c r="C159">
        <f t="shared" si="11"/>
        <v>1.0293152793979639E-2</v>
      </c>
    </row>
    <row r="160" spans="2:3" x14ac:dyDescent="0.3">
      <c r="B160">
        <v>345</v>
      </c>
      <c r="C160">
        <f t="shared" si="11"/>
        <v>1.0187448971796751E-2</v>
      </c>
    </row>
    <row r="161" spans="2:3" x14ac:dyDescent="0.3">
      <c r="B161">
        <v>345.5</v>
      </c>
      <c r="C161">
        <f t="shared" si="11"/>
        <v>1.0083131904456854E-2</v>
      </c>
    </row>
    <row r="162" spans="2:3" x14ac:dyDescent="0.3">
      <c r="B162">
        <v>346</v>
      </c>
      <c r="C162">
        <f t="shared" si="11"/>
        <v>9.9801798977546454E-3</v>
      </c>
    </row>
    <row r="163" spans="2:3" x14ac:dyDescent="0.3">
      <c r="B163">
        <v>346.5</v>
      </c>
      <c r="C163">
        <f t="shared" si="11"/>
        <v>9.8785716479602732E-3</v>
      </c>
    </row>
    <row r="164" spans="2:3" x14ac:dyDescent="0.3">
      <c r="B164">
        <v>347</v>
      </c>
      <c r="C164">
        <f t="shared" si="11"/>
        <v>9.7782862339156305E-3</v>
      </c>
    </row>
    <row r="165" spans="2:3" x14ac:dyDescent="0.3">
      <c r="B165">
        <v>347.5</v>
      </c>
      <c r="C165">
        <f t="shared" si="11"/>
        <v>9.6793031093077332E-3</v>
      </c>
    </row>
    <row r="166" spans="2:3" x14ac:dyDescent="0.3">
      <c r="B166">
        <v>348</v>
      </c>
      <c r="C166">
        <f t="shared" si="11"/>
        <v>9.5816020951146868E-3</v>
      </c>
    </row>
    <row r="167" spans="2:3" x14ac:dyDescent="0.3">
      <c r="B167">
        <v>348.5</v>
      </c>
      <c r="C167">
        <f t="shared" si="11"/>
        <v>9.4851633722202889E-3</v>
      </c>
    </row>
    <row r="168" spans="2:3" x14ac:dyDescent="0.3">
      <c r="B168">
        <v>349</v>
      </c>
      <c r="C168">
        <f t="shared" si="11"/>
        <v>9.3899674741928594E-3</v>
      </c>
    </row>
    <row r="169" spans="2:3" x14ac:dyDescent="0.3">
      <c r="B169">
        <v>349.5</v>
      </c>
      <c r="C169">
        <f t="shared" si="11"/>
        <v>9.2959952802245862E-3</v>
      </c>
    </row>
    <row r="170" spans="2:3" x14ac:dyDescent="0.3">
      <c r="B170">
        <v>350</v>
      </c>
      <c r="C170">
        <f t="shared" si="11"/>
        <v>9.2032280082272166E-3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0C</vt:lpstr>
      <vt:lpstr>20C</vt:lpstr>
      <vt:lpstr>40C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Dohler-Ball, Josh</dc:creator>
  <cp:lastModifiedBy>Dohler-Ball, Josh</cp:lastModifiedBy>
  <dcterms:created xsi:type="dcterms:W3CDTF">2024-03-04T21:48:53Z</dcterms:created>
  <dcterms:modified xsi:type="dcterms:W3CDTF">2024-03-14T18:50:25Z</dcterms:modified>
</cp:coreProperties>
</file>