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D4D9164-3A95-4D34-9F8F-470912FC278B}" xr6:coauthVersionLast="45" xr6:coauthVersionMax="45" xr10:uidLastSave="{00000000-0000-0000-0000-000000000000}"/>
  <bookViews>
    <workbookView xWindow="38745" yWindow="9885" windowWidth="18510" windowHeight="19665" xr2:uid="{00000000-000D-0000-FFFF-FFFF00000000}"/>
  </bookViews>
  <sheets>
    <sheet name="Stats" sheetId="1" r:id="rId1"/>
    <sheet name="LinestArrayExp" sheetId="2" r:id="rId2"/>
    <sheet name="Tre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3" l="1" a="1"/>
  <c r="B31" i="3" s="1"/>
  <c r="F21" i="2" a="1"/>
  <c r="F21" i="2" s="1"/>
  <c r="D37" i="1" a="1"/>
  <c r="D37" i="1" s="1"/>
  <c r="D39" i="1" a="1"/>
  <c r="D39" i="1" s="1"/>
  <c r="E18" i="1" a="1"/>
  <c r="E18" i="1" s="1"/>
  <c r="E27" i="1" a="1"/>
  <c r="E27" i="1" s="1"/>
  <c r="E24" i="1" a="1"/>
  <c r="E24" i="1" s="1"/>
  <c r="E20" i="1" a="1"/>
  <c r="E20" i="1" s="1"/>
  <c r="E15" i="1" a="1"/>
  <c r="E15" i="1" s="1"/>
  <c r="E9" i="1" a="1"/>
  <c r="E9" i="1" s="1"/>
  <c r="E8" i="1" a="1"/>
  <c r="E8" i="1" s="1"/>
  <c r="E6" i="1" a="1"/>
  <c r="E6" i="1" s="1"/>
  <c r="E5" i="1" a="1"/>
  <c r="E5" i="1" s="1"/>
  <c r="E4" i="1" a="1"/>
  <c r="E4" i="1" s="1"/>
  <c r="E3" i="1" a="1"/>
  <c r="E3" i="1" s="1"/>
  <c r="E12" i="1" a="1"/>
  <c r="E12" i="1" s="1"/>
  <c r="E13" i="1" a="1"/>
  <c r="E13" i="1" s="1"/>
  <c r="E10" i="1" a="1"/>
  <c r="E10" i="1" s="1"/>
  <c r="E29" i="1" a="1"/>
  <c r="E29" i="1" s="1"/>
  <c r="E26" i="1" a="1"/>
  <c r="E26" i="1" s="1"/>
  <c r="E23" i="1" a="1"/>
  <c r="E23" i="1" s="1"/>
  <c r="E22" i="1" a="1"/>
  <c r="E22" i="1" s="1"/>
  <c r="E19" i="1" a="1"/>
  <c r="E19" i="1" s="1"/>
  <c r="E17" i="1" a="1"/>
  <c r="E17" i="1" s="1"/>
  <c r="D38" i="1" l="1" a="1"/>
  <c r="D38" i="1" s="1"/>
  <c r="D45" i="1" a="1"/>
  <c r="D45" i="1" s="1"/>
  <c r="P14" i="1" a="1"/>
  <c r="P14" i="1" s="1"/>
  <c r="Q16" i="1" a="1"/>
  <c r="Q16" i="1" s="1"/>
  <c r="P13" i="1" a="1"/>
  <c r="P13" i="1" s="1"/>
  <c r="D30" i="2" a="1"/>
  <c r="D30" i="2" s="1"/>
  <c r="B29" i="2" a="1"/>
  <c r="B29" i="2" s="1"/>
  <c r="B30" i="2" a="1"/>
  <c r="B30" i="2" s="1"/>
  <c r="B2" i="2"/>
  <c r="A3" i="2"/>
  <c r="N24" i="1"/>
  <c r="M24" i="1"/>
  <c r="O24" i="1" s="1"/>
  <c r="O22" i="1"/>
  <c r="N22" i="1"/>
  <c r="M22" i="1"/>
  <c r="L24" i="1"/>
  <c r="K13" i="1"/>
  <c r="K14" i="1" s="1"/>
  <c r="L12" i="1"/>
  <c r="L13" i="1" s="1"/>
  <c r="L14" i="1" s="1"/>
  <c r="J12" i="1"/>
  <c r="J13" i="1" s="1"/>
  <c r="J14" i="1" s="1"/>
  <c r="K11" i="1"/>
  <c r="L3" i="1"/>
  <c r="M3" i="1" s="1"/>
  <c r="A4" i="2" l="1"/>
  <c r="A5" i="2" s="1"/>
  <c r="A6" i="2" s="1"/>
  <c r="A7" i="2" s="1"/>
  <c r="C30" i="2" a="1"/>
  <c r="C30" i="2" s="1"/>
  <c r="R14" i="1"/>
  <c r="Q14" i="1"/>
  <c r="C29" i="2" a="1"/>
  <c r="C29" i="2" s="1"/>
  <c r="B3" i="2"/>
  <c r="B4" i="2"/>
  <c r="P11" i="1" a="1"/>
  <c r="P11" i="1" s="1"/>
  <c r="P7" i="1" a="1"/>
  <c r="P7" i="1" s="1"/>
  <c r="Q7" i="1" a="1"/>
  <c r="Q7" i="1" s="1"/>
  <c r="R7" i="1" a="1"/>
  <c r="R7" i="1" s="1"/>
  <c r="R6" i="1" a="1"/>
  <c r="R6" i="1" s="1"/>
  <c r="R4" i="1"/>
  <c r="R3" i="1"/>
  <c r="R5" i="1"/>
  <c r="Q6" i="1" a="1"/>
  <c r="Q6" i="1" s="1"/>
  <c r="Q5" i="1"/>
  <c r="Q4" i="1"/>
  <c r="Q3" i="1"/>
  <c r="P5" i="1"/>
  <c r="P4" i="1"/>
  <c r="P3" i="1"/>
  <c r="G20" i="1" a="1"/>
  <c r="G20" i="1" s="1"/>
  <c r="G6" i="1" a="1"/>
  <c r="G6" i="1" s="1"/>
  <c r="C20" i="1"/>
  <c r="C6" i="1"/>
  <c r="D20" i="1"/>
  <c r="D6" i="1"/>
  <c r="B20" i="1"/>
  <c r="B6" i="1"/>
  <c r="K4" i="1"/>
  <c r="A8" i="2" l="1"/>
  <c r="B7" i="2"/>
  <c r="B5" i="2"/>
  <c r="B6" i="2"/>
  <c r="L5" i="1"/>
  <c r="A9" i="2" l="1"/>
  <c r="B8" i="2"/>
  <c r="M4" i="1"/>
  <c r="M5" i="1"/>
  <c r="A10" i="2" l="1"/>
  <c r="B9" i="2"/>
  <c r="N4" i="1"/>
  <c r="N5" i="1"/>
  <c r="B19" i="1"/>
  <c r="N3" i="1"/>
  <c r="C29" i="1"/>
  <c r="D5" i="1"/>
  <c r="A11" i="2" l="1"/>
  <c r="B10" i="2"/>
  <c r="P10" i="1" a="1"/>
  <c r="P10" i="1" s="1"/>
  <c r="P6" i="1" a="1"/>
  <c r="P6" i="1" s="1"/>
  <c r="G9" i="1" a="1"/>
  <c r="G9" i="1" s="1"/>
  <c r="B17" i="1"/>
  <c r="B9" i="1"/>
  <c r="C19" i="1"/>
  <c r="C18" i="1"/>
  <c r="B23" i="1"/>
  <c r="G23" i="1" a="1"/>
  <c r="G23" i="1" s="1"/>
  <c r="B18" i="1"/>
  <c r="B22" i="1"/>
  <c r="C27" i="1"/>
  <c r="B13" i="1"/>
  <c r="C3" i="1"/>
  <c r="D17" i="1"/>
  <c r="C22" i="1"/>
  <c r="G24" i="1" a="1"/>
  <c r="G24" i="1" s="1"/>
  <c r="D19" i="1"/>
  <c r="C4" i="1"/>
  <c r="D8" i="1"/>
  <c r="D10" i="1"/>
  <c r="B10" i="1"/>
  <c r="D3" i="1"/>
  <c r="D4" i="1"/>
  <c r="G12" i="1" a="1"/>
  <c r="G12" i="1" s="1"/>
  <c r="G26" i="1" a="1"/>
  <c r="G26" i="1" s="1"/>
  <c r="G29" i="1" a="1"/>
  <c r="G29" i="1" s="1"/>
  <c r="C15" i="1"/>
  <c r="B15" i="1"/>
  <c r="G19" i="1" a="1"/>
  <c r="G19" i="1" s="1"/>
  <c r="B3" i="1"/>
  <c r="D12" i="1"/>
  <c r="C8" i="1"/>
  <c r="B29" i="1"/>
  <c r="C17" i="1"/>
  <c r="D18" i="1"/>
  <c r="C24" i="1"/>
  <c r="G5" i="1" a="1"/>
  <c r="G5" i="1" s="1"/>
  <c r="G10" i="1" a="1"/>
  <c r="G10" i="1" s="1"/>
  <c r="G4" i="1" a="1"/>
  <c r="G4" i="1" s="1"/>
  <c r="D24" i="1"/>
  <c r="D9" i="1"/>
  <c r="C9" i="1"/>
  <c r="B27" i="1"/>
  <c r="C23" i="1"/>
  <c r="C13" i="1"/>
  <c r="G13" i="1" a="1"/>
  <c r="G13" i="1" s="1"/>
  <c r="G3" i="1" a="1"/>
  <c r="G3" i="1" s="1"/>
  <c r="G18" i="1" a="1"/>
  <c r="G18" i="1" s="1"/>
  <c r="D23" i="1"/>
  <c r="G27" i="1" a="1"/>
  <c r="G27" i="1" s="1"/>
  <c r="D13" i="1"/>
  <c r="D27" i="1"/>
  <c r="C5" i="1"/>
  <c r="D22" i="1"/>
  <c r="G15" i="1" a="1"/>
  <c r="G15" i="1" s="1"/>
  <c r="G17" i="1" a="1"/>
  <c r="G17" i="1" s="1"/>
  <c r="B4" i="1"/>
  <c r="G22" i="1" a="1"/>
  <c r="G22" i="1" s="1"/>
  <c r="C10" i="1"/>
  <c r="B8" i="1"/>
  <c r="B24" i="1"/>
  <c r="B5" i="1"/>
  <c r="G8" i="1" a="1"/>
  <c r="G8" i="1" s="1"/>
  <c r="D15" i="1"/>
  <c r="D29" i="1"/>
  <c r="B12" i="1"/>
  <c r="C26" i="1"/>
  <c r="B26" i="1"/>
  <c r="D26" i="1"/>
  <c r="C12" i="1"/>
  <c r="A12" i="2" l="1"/>
  <c r="B11" i="2"/>
  <c r="B12" i="2" l="1"/>
  <c r="A13" i="2"/>
  <c r="B2" i="3" a="1"/>
  <c r="B2" i="3" s="1"/>
  <c r="D2" i="3" a="1"/>
  <c r="D2" i="3" s="1"/>
  <c r="B13" i="2" l="1"/>
  <c r="B33" i="2" a="1"/>
  <c r="B33" i="2" s="1"/>
  <c r="B34" i="2" l="1" a="1"/>
  <c r="B34" i="2" s="1"/>
  <c r="C2" i="3" a="1"/>
  <c r="C2" i="3" s="1"/>
  <c r="C28" i="2" l="1" a="1"/>
  <c r="C28" i="2" s="1"/>
  <c r="B28" i="2" a="1"/>
  <c r="B28" i="2" s="1"/>
  <c r="B18" i="2" a="1"/>
  <c r="B18" i="2" s="1"/>
  <c r="B19" i="2" a="1"/>
  <c r="D19" i="2" s="1"/>
  <c r="C19" i="2" l="1"/>
  <c r="B19" i="2"/>
  <c r="D17" i="3" a="1"/>
  <c r="D17" i="3" s="1"/>
  <c r="C17" i="3" a="1"/>
  <c r="C17" i="3" s="1"/>
  <c r="B17" i="3" a="1"/>
  <c r="B17" i="3" s="1"/>
  <c r="B21" i="2" a="1"/>
  <c r="B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<sst xmlns="http://schemas.openxmlformats.org/spreadsheetml/2006/main" count="28" uniqueCount="24">
  <si>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Forecast</t>
  </si>
  <si>
    <t>Intercept</t>
  </si>
  <si>
    <t>Slope</t>
  </si>
  <si>
    <t>Trend</t>
  </si>
  <si>
    <t>Linest</t>
  </si>
  <si>
    <t>Data</t>
  </si>
  <si>
    <t>Multi X</t>
  </si>
  <si>
    <t>x1</t>
  </si>
  <si>
    <t>x2</t>
  </si>
  <si>
    <t>y</t>
  </si>
  <si>
    <t>X</t>
  </si>
  <si>
    <t>Y</t>
  </si>
  <si>
    <t>X^2</t>
  </si>
  <si>
    <t>C</t>
  </si>
  <si>
    <t>Calced</t>
  </si>
  <si>
    <t>Actual</t>
  </si>
  <si>
    <t>Errors</t>
  </si>
  <si>
    <t>CSE</t>
  </si>
  <si>
    <t>Stats</t>
  </si>
  <si>
    <t>No X</t>
  </si>
  <si>
    <t>multi in</t>
  </si>
  <si>
    <t>Linest:</t>
  </si>
  <si>
    <t>Not Full Rank w/ Stats</t>
  </si>
  <si>
    <t>Not Full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</si>
</sst>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/>
  </sheetViews>
  <sheetFormatPr defaultRowHeight="15" x14ac:dyDescent="0.25"/>
  <sheetData>
    <row r="1" spans="2:18" x14ac:dyDescent="0.25">
      <c r="B1" t="s">
        <v>2</v>
      </c>
      <c r="C1" t="s">
        <v>1</v>
      </c>
      <c r="D1" t="s">
        <v>0</v>
      </c>
      <c r="E1" t="s">
        <v>3</v>
      </c>
      <c r="G1" s="2" t="s">
        <v>4</v>
      </c>
    </row>
    <row r="2" spans="2:18" x14ac:dyDescent="0.25">
      <c r="D2">
        <v>2.5</v>
      </c>
      <c r="E2">
        <v>2.5</v>
      </c>
      <c r="F2">
        <v>3.5</v>
      </c>
      <c r="J2" t="s">
        <v>5</v>
      </c>
      <c r="P2" t="s">
        <v>6</v>
      </c>
    </row>
    <row r="3" spans="2:18" x14ac:dyDescent="0.25">
      <c r="B3">
        <f>SLOPE(J3:N3,J4:N4)</f>
        <v>-0.44097744360902247</v>
      </c>
      <c r="C3">
        <f>INTERCEPT(J3:N3,J4:N4)</f>
        <v>0.16954887218045211</v>
      </c>
      <c r="D3">
        <f>FORECAST(D2,J3:N3,J4:N4)</f>
        <v>-0.93289473684210411</v>
      </c>
      <c r="E3" cm="1">
        <f t="array" ref="E3:F3">TREND(J3:N3,J4:N4,E2:F2)</f>
        <v>-0.93289473684210633</v>
      </c>
      <c r="F3">
        <v>-1.3738721804511291</v>
      </c>
      <c r="G3" cm="1">
        <f t="array" ref="G3:H3">LINEST(J3:N3,J4:N4)</f>
        <v>-0.44097744360902269</v>
      </c>
      <c r="H3">
        <v>0.16954887218045034</v>
      </c>
      <c r="J3" s="1">
        <v>1</v>
      </c>
      <c r="K3">
        <v>2.1</v>
      </c>
      <c r="L3">
        <f>K3+1</f>
        <v>3.1</v>
      </c>
      <c r="M3">
        <f>L3+1</f>
        <v>4.0999999999999996</v>
      </c>
      <c r="N3">
        <f>M3+1</f>
        <v>5.0999999999999996</v>
      </c>
      <c r="P3" t="e">
        <f>SLOPE(J3:N3,J4:N5)</f>
        <v>#N/A</v>
      </c>
      <c r="Q3" t="e">
        <f>SLOPE(J3:N4,J5:N5)</f>
        <v>#N/A</v>
      </c>
      <c r="R3" t="e">
        <f>SLOPE(J3:N3,K4:N4)</f>
        <v>#N/A</v>
      </c>
    </row>
    <row r="4" spans="2:18" x14ac:dyDescent="0.25">
      <c r="B4">
        <f>SLOPE(J4:N4,J5:N5)</f>
        <v>-0.81725888324873086</v>
      </c>
      <c r="C4">
        <f>INTERCEPT(J4:N4,J5:N5)</f>
        <v>-1.532994923857868</v>
      </c>
      <c r="D4">
        <f>FORECAST(D2,J4:N4,J5:N5)</f>
        <v>-3.5761421319796951</v>
      </c>
      <c r="E4" cm="1">
        <f t="array" ref="E4:F4">TREND(J4:N4,J5:N5,E2:F2)</f>
        <v>-3.5761421319796942</v>
      </c>
      <c r="F4">
        <v>-4.3934010152284255</v>
      </c>
      <c r="G4" cm="1">
        <f t="array" ref="G4:H4">LINEST(J4:N4,J5:N5)</f>
        <v>-0.81725888324873119</v>
      </c>
      <c r="H4">
        <v>-1.5329949238578662</v>
      </c>
      <c r="J4">
        <v>-2</v>
      </c>
      <c r="K4">
        <f>J4-2</f>
        <v>-4</v>
      </c>
      <c r="L4">
        <v>-7</v>
      </c>
      <c r="M4">
        <f>L4-2</f>
        <v>-9</v>
      </c>
      <c r="N4">
        <f>M4-2</f>
        <v>-11</v>
      </c>
      <c r="P4" t="e">
        <f>INTERCEPT(J3:N3,J4:N5)</f>
        <v>#N/A</v>
      </c>
      <c r="Q4" t="e">
        <f>INTERCEPT(J3:N4,J5:N5)</f>
        <v>#N/A</v>
      </c>
      <c r="R4" t="e">
        <f>INTERCEPT(J3:N3,K4:N4)</f>
        <v>#N/A</v>
      </c>
    </row>
    <row r="5" spans="2:18" x14ac:dyDescent="0.25">
      <c r="B5" t="e">
        <f>SLOPE(J5:N5,J6:N6)</f>
        <v>#DIV/0!</v>
      </c>
      <c r="C5" t="e">
        <f>INTERCEPT(J5:N5,J6:N6)</f>
        <v>#DIV/0!</v>
      </c>
      <c r="D5" t="e">
        <f>FORECAST(D2,J5:N5,J6:N6)</f>
        <v>#DIV/0!</v>
      </c>
      <c r="E5" cm="1">
        <f t="array" ref="E5:F5">TREND(J5:N5,J6:N6,E2:F2)</f>
        <v>6.2</v>
      </c>
      <c r="F5">
        <v>6.2</v>
      </c>
      <c r="G5" cm="1">
        <f t="array" ref="G5:H5">LINEST(J5:N5,J6:N6)</f>
        <v>0</v>
      </c>
      <c r="H5">
        <v>6.2</v>
      </c>
      <c r="J5">
        <v>1</v>
      </c>
      <c r="K5">
        <v>3</v>
      </c>
      <c r="L5">
        <f>K5+3</f>
        <v>6</v>
      </c>
      <c r="M5">
        <f>L5+3</f>
        <v>9</v>
      </c>
      <c r="N5">
        <f>M5+3</f>
        <v>12</v>
      </c>
      <c r="P5" t="e">
        <f>FORECAST(2.5, J3:N3,J4:N5)</f>
        <v>#N/A</v>
      </c>
      <c r="Q5" t="e">
        <f>FORECAST(2.5,J3:N4,J5:N5)</f>
        <v>#N/A</v>
      </c>
      <c r="R5" t="e">
        <f>FORECAST(2.5,J3:N3,K4:N4)</f>
        <v>#N/A</v>
      </c>
    </row>
    <row r="6" spans="2:18" x14ac:dyDescent="0.25">
      <c r="B6" t="e">
        <f>SLOPE(J6:N6,J7:N7)</f>
        <v>#DIV/0!</v>
      </c>
      <c r="C6" t="e">
        <f>INTERCEPT(J6:N6,J7:N7)</f>
        <v>#DIV/0!</v>
      </c>
      <c r="D6" t="e">
        <f>FORECAST(D2,J6:N6,J7:N7)</f>
        <v>#DIV/0!</v>
      </c>
      <c r="E6" cm="1">
        <f t="array" ref="E6:F6">TREND(J6:N6,J7:N7,E2:F2)</f>
        <v>1</v>
      </c>
      <c r="F6">
        <v>1</v>
      </c>
      <c r="G6" cm="1">
        <f t="array" ref="G6:H6">LINEST(J6:N6,J7:N7)</f>
        <v>0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 t="e" cm="1">
        <f t="array" ref="P6">TREND(J3:N3,J4:N5,2.5)</f>
        <v>#REF!</v>
      </c>
      <c r="Q6" t="e" cm="1">
        <f t="array" ref="Q6">TREND(J3:N4,J5:N5,2.5)</f>
        <v>#REF!</v>
      </c>
      <c r="R6" t="e" cm="1">
        <f t="array" ref="R6">TREND(J3:N3,K4:N4,2.5)</f>
        <v>#REF!</v>
      </c>
    </row>
    <row r="7" spans="2:18" x14ac:dyDescent="0.25">
      <c r="J7">
        <v>0</v>
      </c>
      <c r="K7" s="1">
        <v>0</v>
      </c>
      <c r="L7">
        <v>0</v>
      </c>
      <c r="M7">
        <v>0</v>
      </c>
      <c r="N7">
        <v>0</v>
      </c>
      <c r="P7" t="e" cm="1">
        <f t="array" ref="P7">LINEST(J3:N4,J5:N7)</f>
        <v>#REF!</v>
      </c>
      <c r="Q7" t="e" cm="1">
        <f t="array" ref="Q7">LINEST(J3:N4,J5:N5)</f>
        <v>#REF!</v>
      </c>
      <c r="R7" t="e" cm="1">
        <f t="array" ref="R7">LINEST(J3:N3,K4:N4)</f>
        <v>#REF!</v>
      </c>
    </row>
    <row r="8" spans="2:18" x14ac:dyDescent="0.25">
      <c r="B8">
        <f>SLOPE(J3:N3,J5:N5)</f>
        <v>0.3619289340101523</v>
      </c>
      <c r="C8">
        <f>INTERCEPT(J3:N3,J5:N5)</f>
        <v>0.83604060913705558</v>
      </c>
      <c r="D8">
        <f>FORECAST(D2,J3:N3,J5:N5)</f>
        <v>1.7408629441624364</v>
      </c>
      <c r="E8" cm="1">
        <f t="array" ref="E8:F8">TREND(J3:N3,J5:N5,E2:F2)</f>
        <v>1.7408629441624364</v>
      </c>
      <c r="F8">
        <v>2.1027918781725887</v>
      </c>
      <c r="G8" cm="1">
        <f t="array" ref="G8:H8">LINEST(J3:N3,J5:N5)</f>
        <v>0.3619289340101523</v>
      </c>
      <c r="H8">
        <v>0.83604060913705558</v>
      </c>
    </row>
    <row r="9" spans="2:18" x14ac:dyDescent="0.25">
      <c r="B9" t="e">
        <f>SLOPE(J4:N4,J6:N6)</f>
        <v>#DIV/0!</v>
      </c>
      <c r="C9" t="e">
        <f>INTERCEPT(J4:N4,J6:N6)</f>
        <v>#DIV/0!</v>
      </c>
      <c r="D9" t="e">
        <f>FORECAST(D2,J4:N4,J6:N6)</f>
        <v>#DIV/0!</v>
      </c>
      <c r="E9" cm="1">
        <f t="array" ref="E9:F9">TREND(J4:N4,J6:N6,E2:F2)</f>
        <v>-6.6</v>
      </c>
      <c r="F9">
        <v>-6.6</v>
      </c>
      <c r="G9" cm="1">
        <f t="array" ref="G9:H9">LINEST(J4:N4,J6:N6)</f>
        <v>0</v>
      </c>
      <c r="H9">
        <v>-6.6</v>
      </c>
    </row>
    <row r="10" spans="2:18" x14ac:dyDescent="0.25">
      <c r="B10" t="e">
        <f>SLOPE(J5:N5,J7:N7)</f>
        <v>#DIV/0!</v>
      </c>
      <c r="C10" t="e">
        <f>INTERCEPT(J5:N5,J7:N7)</f>
        <v>#DIV/0!</v>
      </c>
      <c r="D10" t="e">
        <f>FORECAST(D2,J5:N5,J7:N7)</f>
        <v>#DIV/0!</v>
      </c>
      <c r="E10" cm="1">
        <f t="array" ref="E10">TREND(J5:N5,J7:N7,E2)</f>
        <v>6.2</v>
      </c>
      <c r="G10" cm="1">
        <f t="array" ref="G10:H10">LINEST(J5:N5,J7:N7)</f>
        <v>0</v>
      </c>
      <c r="H10">
        <v>6.2</v>
      </c>
      <c r="J10" s="1">
        <v>1</v>
      </c>
      <c r="K10">
        <v>-2</v>
      </c>
      <c r="L10">
        <v>1</v>
      </c>
      <c r="M10">
        <v>1</v>
      </c>
      <c r="N10">
        <v>0</v>
      </c>
      <c r="P10" cm="1">
        <f t="array" ref="P10:R10">LINEST(J3:N3,J4:N5,TRUE,FALSE)</f>
        <v>0.14374999999999988</v>
      </c>
      <c r="Q10">
        <v>-0.26696428571428582</v>
      </c>
      <c r="R10">
        <v>0.42678571428571443</v>
      </c>
    </row>
    <row r="11" spans="2:18" x14ac:dyDescent="0.25">
      <c r="J11">
        <v>2.1</v>
      </c>
      <c r="K11">
        <f>K10-2</f>
        <v>-4</v>
      </c>
      <c r="L11">
        <v>3</v>
      </c>
      <c r="M11">
        <v>1</v>
      </c>
      <c r="N11" s="1">
        <v>0</v>
      </c>
      <c r="P11" cm="1">
        <f t="array" ref="P11:R11">LINEST(J10:J14,K10:L14,TRUE,FALSE)</f>
        <v>0.14374999999999988</v>
      </c>
      <c r="Q11">
        <v>-0.26696428571428582</v>
      </c>
      <c r="R11">
        <v>0.42678571428571443</v>
      </c>
    </row>
    <row r="12" spans="2:18" x14ac:dyDescent="0.25">
      <c r="B12" t="e">
        <f>SLOPE(J3:N3,J6:N6)</f>
        <v>#DIV/0!</v>
      </c>
      <c r="C12" t="e">
        <f>INTERCEPT(J3:N3,J6:N6)</f>
        <v>#DIV/0!</v>
      </c>
      <c r="D12" t="e">
        <f>FORECAST(D2,J3:N3,J6:N6)</f>
        <v>#DIV/0!</v>
      </c>
      <c r="E12" cm="1">
        <f t="array" ref="E12:F12">TREND(J3:N3,J6:N6,E2:F2)</f>
        <v>3.08</v>
      </c>
      <c r="F12">
        <v>3.08</v>
      </c>
      <c r="G12" cm="1">
        <f t="array" ref="G12:H12">LINEST(J3:N3,J6:N6)</f>
        <v>0</v>
      </c>
      <c r="H12">
        <v>3.08</v>
      </c>
      <c r="J12">
        <f>J11+1</f>
        <v>3.1</v>
      </c>
      <c r="K12">
        <v>-7</v>
      </c>
      <c r="L12">
        <f>L11+3</f>
        <v>6</v>
      </c>
      <c r="M12">
        <v>1</v>
      </c>
      <c r="N12">
        <v>0</v>
      </c>
    </row>
    <row r="13" spans="2:18" x14ac:dyDescent="0.25">
      <c r="B13" t="e">
        <f>SLOPE(J4:N4,J7:N7)</f>
        <v>#DIV/0!</v>
      </c>
      <c r="C13" t="e">
        <f>INTERCEPT(J4:N4,J7:N7)</f>
        <v>#DIV/0!</v>
      </c>
      <c r="D13" t="e">
        <f>FORECAST(D2,J4:N4,J7:N7)</f>
        <v>#DIV/0!</v>
      </c>
      <c r="E13" cm="1">
        <f t="array" ref="E13">TREND(J4:N4,J7:N7,E2)</f>
        <v>-6.6</v>
      </c>
      <c r="G13" cm="1">
        <f t="array" ref="G13:H13">LINEST(J4:N4,J7:N7)</f>
        <v>0</v>
      </c>
      <c r="H13">
        <v>-6.6</v>
      </c>
      <c r="J13">
        <f>J12+1</f>
        <v>4.0999999999999996</v>
      </c>
      <c r="K13">
        <f>K12-2</f>
        <v>-9</v>
      </c>
      <c r="L13">
        <f>L12+3</f>
        <v>9</v>
      </c>
      <c r="M13">
        <v>1</v>
      </c>
      <c r="N13">
        <v>0</v>
      </c>
      <c r="P13" cm="1">
        <f t="array" ref="P13:R13">LINEST(J3:N3,J4:N5,FALSE,FALSE)</f>
        <v>-4.4351851851851712E-2</v>
      </c>
      <c r="Q13">
        <v>-0.50564814814814796</v>
      </c>
      <c r="R13">
        <v>0</v>
      </c>
    </row>
    <row r="14" spans="2:18" x14ac:dyDescent="0.25">
      <c r="J14">
        <f>J13+1</f>
        <v>5.0999999999999996</v>
      </c>
      <c r="K14">
        <f>K13-2</f>
        <v>-11</v>
      </c>
      <c r="L14">
        <f>L13+3</f>
        <v>12</v>
      </c>
      <c r="M14">
        <v>1</v>
      </c>
      <c r="N14">
        <v>0</v>
      </c>
      <c r="P14">
        <f t="array" ref="P14:R14">LINEST(J10:J14,K10:L14,FALSE,TRUE)</f>
        <v>-4.4351851851851712E-2</v>
      </c>
      <c r="Q14">
        <v>-0.50564814814814796</v>
      </c>
      <c r="R14">
        <v>0</v>
      </c>
    </row>
    <row r="15" spans="2:18" x14ac:dyDescent="0.25">
      <c r="B15" t="e">
        <f>SLOPE(J3:N3,J7:N7)</f>
        <v>#DIV/0!</v>
      </c>
      <c r="C15" t="e">
        <f>INTERCEPT(J3:N3,J7:N7)</f>
        <v>#DIV/0!</v>
      </c>
      <c r="D15" t="e">
        <f>FORECAST(D2,J3:N3,J7:N7)</f>
        <v>#DIV/0!</v>
      </c>
      <c r="E15" cm="1">
        <f t="array" ref="E15:F15">TREND(J3:N3,J7:N7,E2:F2)</f>
        <v>3.08</v>
      </c>
      <c r="F15">
        <v>3.08</v>
      </c>
      <c r="G15" cm="1">
        <f t="array" ref="G15:H15">LINEST(J3:N3,J7:N7)</f>
        <v>0</v>
      </c>
      <c r="H15">
        <v>3.08</v>
      </c>
    </row>
    <row r="16" spans="2:18" x14ac:dyDescent="0.25">
      <c r="Q16" cm="1">
        <f t="array" ref="Q16:R20">LINEST(J3:N3,J4:N4,,TRUE)</f>
        <v>-0.44097744360902269</v>
      </c>
      <c r="R16">
        <v>0.16954887218045034</v>
      </c>
    </row>
    <row r="17" spans="2:18" x14ac:dyDescent="0.25">
      <c r="B17">
        <f>SLOPE(J4:N4,J3:N3)</f>
        <v>-2.2540353574173717</v>
      </c>
      <c r="C17">
        <f>INTERCEPT(J4:N4,J3:N3)</f>
        <v>0.3424289008455057</v>
      </c>
      <c r="D17">
        <f>FORECAST(D2,J4:N4,J3:N3)</f>
        <v>-5.2926594926979238</v>
      </c>
      <c r="E17" cm="1">
        <f t="array" ref="E17:F17">TREND(J4:N4,J3:N3,E2:F2)</f>
        <v>-5.2926594926979238</v>
      </c>
      <c r="F17">
        <v>-7.5466948501152951</v>
      </c>
      <c r="G17" cm="1">
        <f t="array" ref="G17:H17">LINEST(J4:N4,J3:N3)</f>
        <v>-2.2540353574173717</v>
      </c>
      <c r="H17">
        <v>0.3424289008455057</v>
      </c>
      <c r="Q17">
        <v>1.981575107847483E-2</v>
      </c>
      <c r="R17">
        <v>0.14588484603131655</v>
      </c>
    </row>
    <row r="18" spans="2:18" x14ac:dyDescent="0.25">
      <c r="B18">
        <f>SLOPE(J5:N5,J4:N4)</f>
        <v>-1.2105263157894735</v>
      </c>
      <c r="C18">
        <f>INTERCEPT(J5:N5,J4:N4)</f>
        <v>-1.7894736842105239</v>
      </c>
      <c r="D18">
        <f>FORECAST(D2,J5:N5,J4:N4)</f>
        <v>-4.8157894736842071</v>
      </c>
      <c r="E18" cm="1">
        <f t="array" ref="E18">TREND(J5:N5,J4:N4,E2)</f>
        <v>-4.8157894736842124</v>
      </c>
      <c r="G18" cm="1">
        <f t="array" ref="G18:H18">LINEST(J5:N5,J4:N4)</f>
        <v>-1.2105263157894739</v>
      </c>
      <c r="H18">
        <v>-1.7894736842105274</v>
      </c>
      <c r="Q18">
        <v>0.99397874971826183</v>
      </c>
      <c r="R18">
        <v>0.14453277936432571</v>
      </c>
    </row>
    <row r="19" spans="2:18" x14ac:dyDescent="0.25">
      <c r="B19">
        <f>SLOPE(J6:N6,J5:N5)</f>
        <v>0</v>
      </c>
      <c r="C19">
        <f>INTERCEPT(J6:N6,J5:N5)</f>
        <v>1</v>
      </c>
      <c r="D19">
        <f>FORECAST(D2,J6:N6,J5:N5)</f>
        <v>1</v>
      </c>
      <c r="E19" cm="1">
        <f t="array" ref="E19:F19">TREND(J6:N6,J5:N5,E2:F2)</f>
        <v>1</v>
      </c>
      <c r="F19">
        <v>1</v>
      </c>
      <c r="G19" cm="1">
        <f t="array" ref="G19:H19">LINEST(J6:N6,J5:N5)</f>
        <v>0</v>
      </c>
      <c r="H19">
        <v>1</v>
      </c>
      <c r="Q19">
        <v>495.2353929214176</v>
      </c>
      <c r="R19">
        <v>3</v>
      </c>
    </row>
    <row r="20" spans="2:18" x14ac:dyDescent="0.25">
      <c r="B20" t="e">
        <f>SLOPE(J7:N7,J6:N6)</f>
        <v>#DIV/0!</v>
      </c>
      <c r="C20" t="e">
        <f>INTERCEPT(J7:N7,J6:N6)</f>
        <v>#DIV/0!</v>
      </c>
      <c r="D20" t="e">
        <f>FORECAST(D2,J7:N7,J6:N6)</f>
        <v>#DIV/0!</v>
      </c>
      <c r="E20" cm="1">
        <f t="array" ref="E20">TREND(J7:N7,J6:N6,E2)</f>
        <v>0</v>
      </c>
      <c r="G20" cm="1">
        <f t="array" ref="G20:H20">LINEST(J7:N7,J6:N6)</f>
        <v>0</v>
      </c>
      <c r="H20">
        <v>0</v>
      </c>
      <c r="Q20">
        <v>10.345330827067666</v>
      </c>
      <c r="R20">
        <v>6.2669172932330569E-2</v>
      </c>
    </row>
    <row r="22" spans="2:18" x14ac:dyDescent="0.25">
      <c r="B22">
        <f>SLOPE(J5:N5,J3:N3)</f>
        <v>2.7401998462720991</v>
      </c>
      <c r="C22">
        <f>INTERCEPT(J5:N5,J3:N3)</f>
        <v>-2.2398155265180657</v>
      </c>
      <c r="D22">
        <f>FORECAST(D2,J5:N5,J3:N3)</f>
        <v>4.6106840891621816</v>
      </c>
      <c r="E22" cm="1">
        <f t="array" ref="E22:F22">TREND(J5:N5,J3:N3,E2:F2)</f>
        <v>4.6106840891621816</v>
      </c>
      <c r="F22">
        <v>7.3508839354342816</v>
      </c>
      <c r="G22" cm="1">
        <f t="array" ref="G22:H22">LINEST(J5:N5,J3:N3)</f>
        <v>2.7401998462720991</v>
      </c>
      <c r="H22">
        <v>-2.2398155265180657</v>
      </c>
      <c r="J22">
        <v>0.145535</v>
      </c>
      <c r="K22">
        <v>-0.24374999999999999</v>
      </c>
      <c r="L22">
        <v>5.5517799999999999</v>
      </c>
      <c r="M22">
        <f>P10</f>
        <v>0.14374999999999988</v>
      </c>
      <c r="N22">
        <f>Q10</f>
        <v>-0.26696428571428582</v>
      </c>
      <c r="O22">
        <f>R10</f>
        <v>0.42678571428571443</v>
      </c>
    </row>
    <row r="23" spans="2:18" x14ac:dyDescent="0.25">
      <c r="B23">
        <f>SLOPE(J6:N6,J4:N4)</f>
        <v>0</v>
      </c>
      <c r="C23">
        <f>INTERCEPT(J6:N6,J4:N4)</f>
        <v>1</v>
      </c>
      <c r="D23">
        <f>FORECAST(D2,J6:N6,J4:N4)</f>
        <v>1</v>
      </c>
      <c r="E23" cm="1">
        <f t="array" ref="E23:F23">TREND(J6:N6,J4:N4,E2:F2)</f>
        <v>1</v>
      </c>
      <c r="F23">
        <v>1</v>
      </c>
      <c r="G23" cm="1">
        <f t="array" ref="G23:H23">LINEST(J6:N6,J4:N4)</f>
        <v>0</v>
      </c>
      <c r="H23">
        <v>1</v>
      </c>
      <c r="J23" t="s">
        <v>7</v>
      </c>
      <c r="K23" t="s">
        <v>8</v>
      </c>
      <c r="L23" t="s">
        <v>9</v>
      </c>
    </row>
    <row r="24" spans="2:18" x14ac:dyDescent="0.25">
      <c r="B24">
        <f>SLOPE(J7:N7,J5:N5)</f>
        <v>0</v>
      </c>
      <c r="C24">
        <f>INTERCEPT(J7:N7,J5:N5)</f>
        <v>0</v>
      </c>
      <c r="D24">
        <f>FORECAST(D2,J7:N7,J5:N5)</f>
        <v>0</v>
      </c>
      <c r="E24" cm="1">
        <f t="array" ref="E24">TREND(J7:N7,J5:N5,E2)</f>
        <v>0</v>
      </c>
      <c r="G24" cm="1">
        <f t="array" ref="G24:H24">LINEST(J7:N7,J5:N5)</f>
        <v>0</v>
      </c>
      <c r="H24">
        <v>0</v>
      </c>
      <c r="J24">
        <v>-3</v>
      </c>
      <c r="K24">
        <v>5</v>
      </c>
      <c r="L24">
        <f>J24*J22+K24*K22+L22</f>
        <v>3.8964249999999998</v>
      </c>
      <c r="M24">
        <f>J24</f>
        <v>-3</v>
      </c>
      <c r="N24">
        <f>K24</f>
        <v>5</v>
      </c>
      <c r="O24">
        <f>M24*M22+N24*N22+O22</f>
        <v>-1.3392857142857144</v>
      </c>
    </row>
    <row r="26" spans="2:18" x14ac:dyDescent="0.25">
      <c r="B26">
        <f>SLOPE(J6:N6,J3:N3)</f>
        <v>0</v>
      </c>
      <c r="C26">
        <f>INTERCEPT(J6:N6,J3:N3)</f>
        <v>1</v>
      </c>
      <c r="D26">
        <f>FORECAST(D2,J6:N6,J3:N3)</f>
        <v>1</v>
      </c>
      <c r="E26" cm="1">
        <f t="array" ref="E26:F26">TREND(J6:N6,J3:N3,E2:F2)</f>
        <v>1</v>
      </c>
      <c r="F26">
        <v>1</v>
      </c>
      <c r="G26" cm="1">
        <f t="array" ref="G26:H26">LINEST(J6:N6,J3:N3)</f>
        <v>0</v>
      </c>
      <c r="H26">
        <v>1</v>
      </c>
    </row>
    <row r="27" spans="2:18" x14ac:dyDescent="0.25">
      <c r="B27">
        <f>SLOPE(J7:N7,J4:N4)</f>
        <v>0</v>
      </c>
      <c r="C27">
        <f>INTERCEPT(J7:N7,J4:N4)</f>
        <v>0</v>
      </c>
      <c r="D27">
        <f>FORECAST(D2,J7:N7,J4:N4)</f>
        <v>0</v>
      </c>
      <c r="E27" cm="1">
        <f t="array" ref="E27">TREND(J7:N7,J4:N4,E2)</f>
        <v>0</v>
      </c>
      <c r="G27" cm="1">
        <f t="array" ref="G27:H27">LINEST(J7:N7,J4:N4)</f>
        <v>0</v>
      </c>
      <c r="H27">
        <v>0</v>
      </c>
    </row>
    <row r="29" spans="2:18" x14ac:dyDescent="0.25">
      <c r="B29">
        <f>SLOPE(J7:N7,J3:N3)</f>
        <v>0</v>
      </c>
      <c r="C29">
        <f>INTERCEPT(J7:N7,J3:N3)</f>
        <v>0</v>
      </c>
      <c r="D29">
        <f>FORECAST(D2,J7:N7,J3:N3)</f>
        <v>0</v>
      </c>
      <c r="E29" cm="1">
        <f t="array" ref="E29:F29">TREND(J7:N7,J3:N3,E2:F2)</f>
        <v>0</v>
      </c>
      <c r="F29">
        <v>0</v>
      </c>
      <c r="G29" cm="1">
        <f t="array" ref="G29:H29">LINEST(J7:N7,J3:N3)</f>
        <v>0</v>
      </c>
      <c r="H29">
        <v>0</v>
      </c>
    </row>
    <row r="33" spans="1:5" x14ac:dyDescent="0.25">
      <c r="A33" t="s">
        <v>21</v>
      </c>
      <c r="B33">
        <v>1</v>
      </c>
      <c r="C33">
        <v>2</v>
      </c>
    </row>
    <row r="34" spans="1:5" x14ac:dyDescent="0.25">
      <c r="B34">
        <v>2</v>
      </c>
      <c r="C34">
        <v>3</v>
      </c>
    </row>
    <row r="35" spans="1:5" x14ac:dyDescent="0.25">
      <c r="B35">
        <v>3</v>
      </c>
      <c r="C35">
        <v>4</v>
      </c>
    </row>
    <row r="37" spans="1:5" x14ac:dyDescent="0.25">
      <c r="B37" t="b">
        <v>0</v>
      </c>
      <c r="C37" t="b">
        <v>0</v>
      </c>
      <c r="D37" cm="1">
        <f t="array" ref="D37:E37">LINEST(B$33:B$35,C$33:C$35,B37,C37)</f>
        <v>0.68965517241379315</v>
      </c>
      <c r="E37">
        <v>0</v>
      </c>
    </row>
    <row r="38" spans="1:5" x14ac:dyDescent="0.25">
      <c r="B38" t="b">
        <v>1</v>
      </c>
      <c r="C38" t="b">
        <v>0</v>
      </c>
      <c r="D38" cm="1">
        <f t="array" ref="D38:E38">LINEST(B$33:B$35,C$33:C$35,B38,C38)</f>
        <v>1</v>
      </c>
      <c r="E38">
        <v>-1</v>
      </c>
    </row>
    <row r="39" spans="1:5" x14ac:dyDescent="0.25">
      <c r="B39" t="b">
        <v>0</v>
      </c>
      <c r="C39" t="b">
        <v>1</v>
      </c>
      <c r="D39" cm="1">
        <f t="array" ref="D39:E43">LINEST(B$33:B$35,C$33:C$35,B39,C39)</f>
        <v>0.68965517241379315</v>
      </c>
      <c r="E39">
        <v>0</v>
      </c>
    </row>
    <row r="40" spans="1:5" x14ac:dyDescent="0.25">
      <c r="D40">
        <v>5.9725889916168139E-2</v>
      </c>
      <c r="E40" t="e">
        <v>#N/A</v>
      </c>
    </row>
    <row r="41" spans="1:5" x14ac:dyDescent="0.25">
      <c r="D41">
        <v>0.98522167487684731</v>
      </c>
      <c r="E41">
        <v>0.32163376045133824</v>
      </c>
    </row>
    <row r="42" spans="1:5" x14ac:dyDescent="0.25">
      <c r="D42">
        <v>133.33333333333354</v>
      </c>
      <c r="E42">
        <v>2</v>
      </c>
    </row>
    <row r="43" spans="1:5" x14ac:dyDescent="0.25">
      <c r="D43">
        <v>13.793103448275863</v>
      </c>
      <c r="E43">
        <v>0.20689655172413762</v>
      </c>
    </row>
    <row r="45" spans="1:5" x14ac:dyDescent="0.25">
      <c r="B45" t="b">
        <v>1</v>
      </c>
      <c r="C45" t="b">
        <v>1</v>
      </c>
      <c r="D45" cm="1">
        <f t="array" ref="D45:E49">LINEST(B$33:B$35,C$33:C$35,B45,C45)</f>
        <v>1</v>
      </c>
      <c r="E45">
        <v>-1</v>
      </c>
    </row>
    <row r="46" spans="1:5" x14ac:dyDescent="0.25">
      <c r="D46">
        <v>0</v>
      </c>
      <c r="E46">
        <v>0</v>
      </c>
    </row>
    <row r="47" spans="1:5" x14ac:dyDescent="0.25">
      <c r="D47">
        <v>1</v>
      </c>
      <c r="E47">
        <v>0</v>
      </c>
    </row>
    <row r="48" spans="1:5" x14ac:dyDescent="0.25">
      <c r="D48" t="e">
        <v>#NUM!</v>
      </c>
      <c r="E48">
        <v>1</v>
      </c>
    </row>
    <row r="49" spans="4:5" x14ac:dyDescent="0.25">
      <c r="D49">
        <v>2</v>
      </c>
      <c r="E4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A6AE-AB2A-4183-B90F-8FC4105F35B7}">
  <dimension ref="A1:H34"/>
  <sheetViews>
    <sheetView workbookViewId="0">
      <selection activeCell="F15" sqref="F15:H25"/>
    </sheetView>
  </sheetViews>
  <sheetFormatPr defaultRowHeight="15" x14ac:dyDescent="0.25"/>
  <sheetData>
    <row r="1" spans="1:8" x14ac:dyDescent="0.25">
      <c r="A1" s="3" t="s">
        <v>10</v>
      </c>
      <c r="B1" s="3" t="s">
        <v>11</v>
      </c>
    </row>
    <row r="2" spans="1:8" x14ac:dyDescent="0.25">
      <c r="A2" s="3">
        <v>-6</v>
      </c>
      <c r="B2" s="3">
        <f>B$17*A2^2+C$17*A2+D$17</f>
        <v>16.700000000000003</v>
      </c>
    </row>
    <row r="3" spans="1:8" x14ac:dyDescent="0.25">
      <c r="A3" s="3">
        <f>1+A2</f>
        <v>-5</v>
      </c>
      <c r="B3" s="3">
        <f>B$17*A3^2+C$17*A3+D$17</f>
        <v>12.1</v>
      </c>
    </row>
    <row r="4" spans="1:8" x14ac:dyDescent="0.25">
      <c r="A4" s="3">
        <f>1+A3</f>
        <v>-4</v>
      </c>
      <c r="B4" s="3">
        <f>B$17*A4^2+C$17*A4+D$17</f>
        <v>8.3000000000000007</v>
      </c>
    </row>
    <row r="5" spans="1:8" x14ac:dyDescent="0.25">
      <c r="A5" s="3">
        <f>1+A4</f>
        <v>-3</v>
      </c>
      <c r="B5" s="3">
        <f>B$17*A5^2+C$17*A5+D$17+0.1</f>
        <v>5.4</v>
      </c>
    </row>
    <row r="6" spans="1:8" x14ac:dyDescent="0.25">
      <c r="A6" s="3">
        <f>1+A5</f>
        <v>-2</v>
      </c>
      <c r="B6" s="3">
        <f>B$17*A6^2+C$17*A6+D$17</f>
        <v>3.1</v>
      </c>
    </row>
    <row r="7" spans="1:8" x14ac:dyDescent="0.25">
      <c r="A7" s="3">
        <f>1+A6</f>
        <v>-1</v>
      </c>
      <c r="B7" s="3">
        <f>B$17*A7^2+C$17*A7+D$17</f>
        <v>1.7000000000000002</v>
      </c>
    </row>
    <row r="8" spans="1:8" x14ac:dyDescent="0.25">
      <c r="A8" s="3">
        <f>1+A7</f>
        <v>0</v>
      </c>
      <c r="B8" s="3">
        <f>B$17*A8^2+C$17*A8+D$17</f>
        <v>1.1000000000000001</v>
      </c>
    </row>
    <row r="9" spans="1:8" x14ac:dyDescent="0.25">
      <c r="A9" s="3">
        <f>1+A8</f>
        <v>1</v>
      </c>
      <c r="B9" s="3">
        <f>B$17*A9^2+C$17*A9+D$17</f>
        <v>1.3</v>
      </c>
    </row>
    <row r="10" spans="1:8" x14ac:dyDescent="0.25">
      <c r="A10" s="3">
        <f>1+A9</f>
        <v>2</v>
      </c>
      <c r="B10" s="3">
        <f>B$17*A10^2+C$17*A10+D$17</f>
        <v>2.3000000000000003</v>
      </c>
    </row>
    <row r="11" spans="1:8" x14ac:dyDescent="0.25">
      <c r="A11" s="3">
        <f>1+A10</f>
        <v>3</v>
      </c>
      <c r="B11" s="3">
        <f>B$17*A11^2+C$17*A11+D$17</f>
        <v>4.0999999999999996</v>
      </c>
    </row>
    <row r="12" spans="1:8" x14ac:dyDescent="0.25">
      <c r="A12" s="3">
        <f>1+A11</f>
        <v>4</v>
      </c>
      <c r="B12" s="3">
        <f>B$17*A12^2+C$17*A12+D$17</f>
        <v>6.7000000000000011</v>
      </c>
    </row>
    <row r="13" spans="1:8" x14ac:dyDescent="0.25">
      <c r="A13" s="3">
        <f>1+A12</f>
        <v>5</v>
      </c>
      <c r="B13" s="3">
        <f>B$17*A13^2+C$17*A13+D$17</f>
        <v>10.1</v>
      </c>
    </row>
    <row r="15" spans="1:8" x14ac:dyDescent="0.25">
      <c r="F15" t="s">
        <v>22</v>
      </c>
    </row>
    <row r="16" spans="1:8" x14ac:dyDescent="0.25">
      <c r="B16" s="3" t="s">
        <v>10</v>
      </c>
      <c r="C16" s="3" t="s">
        <v>12</v>
      </c>
      <c r="D16" s="3" t="s">
        <v>13</v>
      </c>
      <c r="F16">
        <v>1</v>
      </c>
      <c r="G16">
        <v>2</v>
      </c>
      <c r="H16">
        <v>3</v>
      </c>
    </row>
    <row r="17" spans="1:8" x14ac:dyDescent="0.25">
      <c r="A17" t="s">
        <v>15</v>
      </c>
      <c r="B17">
        <v>0.4</v>
      </c>
      <c r="C17">
        <v>-0.2</v>
      </c>
      <c r="D17">
        <v>1.1000000000000001</v>
      </c>
      <c r="F17">
        <v>2</v>
      </c>
      <c r="G17">
        <v>2</v>
      </c>
      <c r="H17">
        <v>3</v>
      </c>
    </row>
    <row r="18" spans="1:8" x14ac:dyDescent="0.25">
      <c r="A18" t="s">
        <v>14</v>
      </c>
      <c r="B18" cm="1">
        <f t="array" ref="B18:D18">LINEST(B2:B13,A2:A13^{1,2})</f>
        <v>0.39957542457542461</v>
      </c>
      <c r="C18">
        <v>-0.20217282717282734</v>
      </c>
      <c r="D18">
        <v>1.1124125874125879</v>
      </c>
      <c r="F18">
        <v>3</v>
      </c>
      <c r="G18">
        <v>2</v>
      </c>
      <c r="H18">
        <v>3</v>
      </c>
    </row>
    <row r="19" spans="1:8" x14ac:dyDescent="0.25">
      <c r="A19" t="s">
        <v>17</v>
      </c>
      <c r="B19">
        <f t="array" ref="B19:D19">LINEST(B2:B13,A2:A13^{1,2},,TRUE)</f>
        <v>0.39957542457542461</v>
      </c>
      <c r="C19">
        <v>-0.20217282717282734</v>
      </c>
      <c r="D19">
        <v>1.1124125874125879</v>
      </c>
    </row>
    <row r="21" spans="1:8" x14ac:dyDescent="0.25">
      <c r="A21" t="s">
        <v>18</v>
      </c>
      <c r="B21" cm="1">
        <f t="array" ref="B21:D25">LINEST(B2:B13,A2:A13^{1,2},TRUE,TRUE)</f>
        <v>0.39957542457542461</v>
      </c>
      <c r="C21">
        <v>-0.20217282717282734</v>
      </c>
      <c r="D21">
        <v>1.1124125874125879</v>
      </c>
      <c r="F21" cm="1">
        <f t="array" ref="F21:H25">LINEST(F16:F18,G16:H18,,TRUE)</f>
        <v>0</v>
      </c>
      <c r="G21">
        <v>0</v>
      </c>
      <c r="H21">
        <v>2</v>
      </c>
    </row>
    <row r="22" spans="1:8" x14ac:dyDescent="0.25">
      <c r="B22">
        <v>8.40660973012326E-4</v>
      </c>
      <c r="C22">
        <v>2.7023469440424649E-3</v>
      </c>
      <c r="D22">
        <v>1.3283152773193276E-2</v>
      </c>
      <c r="F22">
        <v>0</v>
      </c>
      <c r="G22">
        <v>0</v>
      </c>
      <c r="H22">
        <v>0</v>
      </c>
    </row>
    <row r="23" spans="1:8" x14ac:dyDescent="0.25">
      <c r="B23">
        <v>0.99996795178621078</v>
      </c>
      <c r="C23">
        <v>3.0711943006319794E-2</v>
      </c>
      <c r="D23" t="e">
        <v>#N/A</v>
      </c>
      <c r="F23">
        <v>1</v>
      </c>
      <c r="G23">
        <v>0</v>
      </c>
      <c r="H23" t="e">
        <v>#N/A</v>
      </c>
    </row>
    <row r="24" spans="1:8" x14ac:dyDescent="0.25">
      <c r="B24">
        <v>140408.94174757402</v>
      </c>
      <c r="C24">
        <v>9</v>
      </c>
      <c r="D24" t="e">
        <v>#N/A</v>
      </c>
      <c r="F24" t="e">
        <v>#NUM!</v>
      </c>
      <c r="G24">
        <v>0</v>
      </c>
      <c r="H24" t="e">
        <v>#N/A</v>
      </c>
    </row>
    <row r="25" spans="1:8" x14ac:dyDescent="0.25">
      <c r="B25">
        <v>264.87401098901103</v>
      </c>
      <c r="C25">
        <v>8.4890109890109183E-3</v>
      </c>
      <c r="D25" t="e">
        <v>#N/A</v>
      </c>
      <c r="F25">
        <v>2</v>
      </c>
      <c r="G25">
        <v>0</v>
      </c>
      <c r="H25" t="e">
        <v>#N/A</v>
      </c>
    </row>
    <row r="28" spans="1:8" x14ac:dyDescent="0.25">
      <c r="A28" t="s">
        <v>16</v>
      </c>
      <c r="B28" t="e" cm="1">
        <f t="array" ref="B28">LINEST(B2:B14,A2:A14^{1,2})</f>
        <v>#VALUE!</v>
      </c>
      <c r="C28" t="e" cm="1">
        <f t="array" ref="C28">LINEST(C2:C13,B2:B13^{1,2})</f>
        <v>#VALUE!</v>
      </c>
    </row>
    <row r="29" spans="1:8" x14ac:dyDescent="0.25">
      <c r="B29" t="e" cm="1">
        <f t="array" ref="B29">LINEST(B2:B14,A2:A13^{1,2})</f>
        <v>#REF!</v>
      </c>
      <c r="C29" t="e" cm="1">
        <f t="array" ref="C29">LINEST(C2:C14,B2:B13^{1,2})</f>
        <v>#REF!</v>
      </c>
    </row>
    <row r="30" spans="1:8" x14ac:dyDescent="0.25">
      <c r="B30" t="e" cm="1">
        <f t="array" ref="B30">LINEST(B2:B13,A2:A12^{1,2})</f>
        <v>#REF!</v>
      </c>
      <c r="C30" t="e" cm="1">
        <f t="array" ref="C30">LINEST(C2:C13,B2:B12^{1,2})</f>
        <v>#REF!</v>
      </c>
      <c r="D30" t="e" cm="1">
        <f t="array" ref="D30">LINEST(Trend!F17:F28,C2:C12^{1,2})</f>
        <v>#REF!</v>
      </c>
    </row>
    <row r="33" spans="1:3" x14ac:dyDescent="0.25">
      <c r="A33" t="s">
        <v>19</v>
      </c>
      <c r="B33" cm="1">
        <f t="array" ref="B33:C33">LINEST(A2:A13)</f>
        <v>1</v>
      </c>
      <c r="C33">
        <v>-7</v>
      </c>
    </row>
    <row r="34" spans="1:3" x14ac:dyDescent="0.25">
      <c r="B34" cm="1">
        <f t="array" ref="B34:C34">LINEST(B2:B13)</f>
        <v>-0.60174825174825197</v>
      </c>
      <c r="C34">
        <v>9.9863636363636381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FF0B-64AD-42BB-91FD-75677F903BA0}">
  <dimension ref="A2:G33"/>
  <sheetViews>
    <sheetView workbookViewId="0"/>
  </sheetViews>
  <sheetFormatPr defaultRowHeight="15" x14ac:dyDescent="0.25"/>
  <sheetData>
    <row r="2" spans="1:4" x14ac:dyDescent="0.25">
      <c r="A2" t="s">
        <v>3</v>
      </c>
      <c r="B2" cm="1">
        <f t="array" ref="B2:B13">TREND(LinestArrayExp!A2:A13)</f>
        <v>-6</v>
      </c>
      <c r="C2" cm="1">
        <f t="array" ref="C2:C13">TREND(LinestArrayExp!B2:B13)</f>
        <v>9.3846153846153868</v>
      </c>
      <c r="D2" cm="1">
        <f t="array" ref="D2:D13">TREND(LinestArrayExp!A2:A13,LinestArrayExp!A2:A13)</f>
        <v>-6</v>
      </c>
    </row>
    <row r="3" spans="1:4" x14ac:dyDescent="0.25">
      <c r="A3" t="s">
        <v>19</v>
      </c>
      <c r="B3">
        <v>-5</v>
      </c>
      <c r="C3">
        <v>8.7828671328671337</v>
      </c>
      <c r="D3">
        <v>-5</v>
      </c>
    </row>
    <row r="4" spans="1:4" x14ac:dyDescent="0.25">
      <c r="B4">
        <v>-4</v>
      </c>
      <c r="C4">
        <v>8.1811188811188824</v>
      </c>
      <c r="D4">
        <v>-4</v>
      </c>
    </row>
    <row r="5" spans="1:4" x14ac:dyDescent="0.25">
      <c r="B5">
        <v>-3</v>
      </c>
      <c r="C5">
        <v>7.5793706293706302</v>
      </c>
      <c r="D5">
        <v>-3</v>
      </c>
    </row>
    <row r="6" spans="1:4" x14ac:dyDescent="0.25">
      <c r="B6">
        <v>-2</v>
      </c>
      <c r="C6">
        <v>6.977622377622378</v>
      </c>
      <c r="D6">
        <v>-2</v>
      </c>
    </row>
    <row r="7" spans="1:4" x14ac:dyDescent="0.25">
      <c r="B7">
        <v>-1</v>
      </c>
      <c r="C7">
        <v>6.3758741258741267</v>
      </c>
      <c r="D7">
        <v>-1</v>
      </c>
    </row>
    <row r="8" spans="1:4" x14ac:dyDescent="0.25">
      <c r="B8">
        <v>0</v>
      </c>
      <c r="C8">
        <v>5.7741258741258745</v>
      </c>
      <c r="D8">
        <v>0</v>
      </c>
    </row>
    <row r="9" spans="1:4" x14ac:dyDescent="0.25">
      <c r="B9">
        <v>1</v>
      </c>
      <c r="C9">
        <v>5.1723776223776223</v>
      </c>
      <c r="D9">
        <v>1</v>
      </c>
    </row>
    <row r="10" spans="1:4" x14ac:dyDescent="0.25">
      <c r="B10">
        <v>2</v>
      </c>
      <c r="C10">
        <v>4.5706293706293701</v>
      </c>
      <c r="D10">
        <v>2</v>
      </c>
    </row>
    <row r="11" spans="1:4" x14ac:dyDescent="0.25">
      <c r="B11">
        <v>3</v>
      </c>
      <c r="C11">
        <v>3.9688811188811179</v>
      </c>
      <c r="D11">
        <v>3</v>
      </c>
    </row>
    <row r="12" spans="1:4" x14ac:dyDescent="0.25">
      <c r="B12">
        <v>4</v>
      </c>
      <c r="C12">
        <v>3.3671328671328666</v>
      </c>
      <c r="D12">
        <v>4</v>
      </c>
    </row>
    <row r="13" spans="1:4" x14ac:dyDescent="0.25">
      <c r="B13">
        <v>5</v>
      </c>
      <c r="C13">
        <v>2.7653846153846144</v>
      </c>
      <c r="D13">
        <v>5</v>
      </c>
    </row>
    <row r="17" spans="1:7" x14ac:dyDescent="0.25">
      <c r="A17" t="s">
        <v>3</v>
      </c>
      <c r="B17" cm="1">
        <f t="array" ref="B17:B28">TREND(LinestArrayExp!B2:B13,LinestArrayExp!A2:A13^{1,2})</f>
        <v>16.710164835164839</v>
      </c>
      <c r="C17" cm="1">
        <f t="array" ref="C17:C28">TREND(LinestArrayExp!B2:B13,LinestArrayExp!A2:A13^{1,2}, LinestArrayExp!A2:A13^{1,2})</f>
        <v>16.710164835164839</v>
      </c>
      <c r="D17" cm="1">
        <f t="array" ref="D17:D28">TREND(LinestArrayExp!B2:B13,LinestArrayExp!A2:A13^{1,2}, Trend!F17:G28)</f>
        <v>1.3098151848151851</v>
      </c>
      <c r="F17">
        <v>1</v>
      </c>
      <c r="G17">
        <v>1</v>
      </c>
    </row>
    <row r="18" spans="1:7" x14ac:dyDescent="0.25">
      <c r="A18" t="s">
        <v>20</v>
      </c>
      <c r="B18">
        <v>12.112662337662339</v>
      </c>
      <c r="C18">
        <v>12.112662337662339</v>
      </c>
      <c r="D18">
        <v>2.3063686313686316</v>
      </c>
      <c r="F18">
        <v>2</v>
      </c>
      <c r="G18">
        <v>4</v>
      </c>
    </row>
    <row r="19" spans="1:7" x14ac:dyDescent="0.25">
      <c r="B19">
        <v>8.3143106893106911</v>
      </c>
      <c r="C19">
        <v>8.3143106893106911</v>
      </c>
      <c r="D19">
        <v>4.1020729270729275</v>
      </c>
      <c r="F19">
        <v>3</v>
      </c>
      <c r="G19">
        <v>9</v>
      </c>
    </row>
    <row r="20" spans="1:7" x14ac:dyDescent="0.25">
      <c r="B20">
        <v>5.3151098901098912</v>
      </c>
      <c r="C20">
        <v>5.3151098901098912</v>
      </c>
      <c r="D20">
        <v>6.6969280719280722</v>
      </c>
      <c r="F20">
        <v>4</v>
      </c>
      <c r="G20">
        <v>16</v>
      </c>
    </row>
    <row r="21" spans="1:7" x14ac:dyDescent="0.25">
      <c r="B21">
        <v>3.115059940059941</v>
      </c>
      <c r="C21">
        <v>3.115059940059941</v>
      </c>
      <c r="D21">
        <v>10.090934065934068</v>
      </c>
      <c r="F21">
        <v>5</v>
      </c>
      <c r="G21">
        <v>25</v>
      </c>
    </row>
    <row r="22" spans="1:7" x14ac:dyDescent="0.25">
      <c r="B22">
        <v>1.7141608391608398</v>
      </c>
      <c r="C22">
        <v>1.7141608391608398</v>
      </c>
      <c r="D22">
        <v>14.28409090909091</v>
      </c>
      <c r="F22">
        <v>6</v>
      </c>
      <c r="G22">
        <v>36</v>
      </c>
    </row>
    <row r="23" spans="1:7" x14ac:dyDescent="0.25">
      <c r="B23">
        <v>1.1124125874125879</v>
      </c>
      <c r="C23">
        <v>1.1124125874125879</v>
      </c>
      <c r="D23">
        <v>19.276398601398604</v>
      </c>
      <c r="F23">
        <v>7</v>
      </c>
      <c r="G23">
        <v>49</v>
      </c>
    </row>
    <row r="24" spans="1:7" x14ac:dyDescent="0.25">
      <c r="B24">
        <v>1.3098151848151851</v>
      </c>
      <c r="C24">
        <v>1.3098151848151851</v>
      </c>
      <c r="D24">
        <v>25.067857142857147</v>
      </c>
      <c r="F24">
        <v>8</v>
      </c>
      <c r="G24">
        <v>64</v>
      </c>
    </row>
    <row r="25" spans="1:7" x14ac:dyDescent="0.25">
      <c r="B25">
        <v>2.3063686313686316</v>
      </c>
      <c r="C25">
        <v>2.3063686313686316</v>
      </c>
      <c r="D25">
        <v>31.658466533466534</v>
      </c>
      <c r="F25">
        <v>9</v>
      </c>
      <c r="G25">
        <v>81</v>
      </c>
    </row>
    <row r="26" spans="1:7" x14ac:dyDescent="0.25">
      <c r="B26">
        <v>4.1020729270729275</v>
      </c>
      <c r="C26">
        <v>4.1020729270729275</v>
      </c>
      <c r="D26">
        <v>39.048226773226773</v>
      </c>
      <c r="F26">
        <v>10</v>
      </c>
      <c r="G26">
        <v>100</v>
      </c>
    </row>
    <row r="27" spans="1:7" x14ac:dyDescent="0.25">
      <c r="B27">
        <v>6.6969280719280722</v>
      </c>
      <c r="C27">
        <v>6.6969280719280722</v>
      </c>
      <c r="D27">
        <v>47.237137862137864</v>
      </c>
      <c r="F27">
        <v>11</v>
      </c>
      <c r="G27">
        <v>121</v>
      </c>
    </row>
    <row r="28" spans="1:7" x14ac:dyDescent="0.25">
      <c r="B28">
        <v>10.090934065934068</v>
      </c>
      <c r="C28">
        <v>10.090934065934068</v>
      </c>
      <c r="D28">
        <v>56.225199800199803</v>
      </c>
      <c r="F28">
        <v>12</v>
      </c>
      <c r="G28">
        <v>144</v>
      </c>
    </row>
    <row r="31" spans="1:7" x14ac:dyDescent="0.25">
      <c r="A31" t="s">
        <v>23</v>
      </c>
      <c r="B31" cm="1">
        <f t="array" ref="B31:B33">TREND(D31:D33,E31:F33)</f>
        <v>2</v>
      </c>
      <c r="D31">
        <v>1</v>
      </c>
      <c r="E31">
        <v>2</v>
      </c>
      <c r="F31">
        <v>3</v>
      </c>
    </row>
    <row r="32" spans="1:7" x14ac:dyDescent="0.25">
      <c r="B32">
        <v>2</v>
      </c>
      <c r="D32">
        <v>2</v>
      </c>
      <c r="E32">
        <v>2</v>
      </c>
      <c r="F32">
        <v>3</v>
      </c>
    </row>
    <row r="33" spans="2:6" x14ac:dyDescent="0.25">
      <c r="B33">
        <v>2</v>
      </c>
      <c r="D33">
        <v>3</v>
      </c>
      <c r="E33">
        <v>2</v>
      </c>
      <c r="F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LinestArrayExp</vt:lpstr>
      <vt:lpstr>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2021-06-12T02:11:35Z</dcterms:created>
  <dcterms:modified xsi:type="dcterms:W3CDTF">2021-07-03T16:27:21Z</dcterms:modified>
</cp:coreProperties>
</file>