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Vertical Garden\Schematic\"/>
    </mc:Choice>
  </mc:AlternateContent>
  <xr:revisionPtr revIDLastSave="0" documentId="13_ncr:1_{DF5BE82F-A73D-44A2-8124-3C7ABEDEFD8A}" xr6:coauthVersionLast="46" xr6:coauthVersionMax="46" xr10:uidLastSave="{00000000-0000-0000-0000-000000000000}"/>
  <bookViews>
    <workbookView xWindow="-120" yWindow="-120" windowWidth="51840" windowHeight="21240" xr2:uid="{03132853-3FF9-4576-9F22-D609AA62A077}"/>
  </bookViews>
  <sheets>
    <sheet name="Sheet1" sheetId="12" r:id="rId1"/>
    <sheet name="Terminal Block" sheetId="4" r:id="rId2"/>
    <sheet name="LED" sheetId="7" r:id="rId3"/>
    <sheet name="Misc. Functions" sheetId="11" r:id="rId4"/>
    <sheet name="Alternative Parts List" sheetId="8" r:id="rId5"/>
    <sheet name="Power Consumption" sheetId="5" r:id="rId6"/>
    <sheet name="Sheet 1" sheetId="9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" i="5" l="1"/>
  <c r="L2" i="5"/>
  <c r="N3" i="5" l="1"/>
  <c r="N2" i="5"/>
  <c r="I10" i="5"/>
  <c r="I9" i="5"/>
  <c r="I8" i="5"/>
  <c r="I7" i="5"/>
  <c r="I6" i="5"/>
  <c r="I5" i="5"/>
  <c r="I4" i="5"/>
  <c r="I3" i="5"/>
  <c r="L3" i="5"/>
</calcChain>
</file>

<file path=xl/sharedStrings.xml><?xml version="1.0" encoding="utf-8"?>
<sst xmlns="http://schemas.openxmlformats.org/spreadsheetml/2006/main" count="275" uniqueCount="187">
  <si>
    <t>I2C termination jumpers</t>
  </si>
  <si>
    <t>Peristalic pump terminal block</t>
  </si>
  <si>
    <t>12-24V power and gnd terminal block</t>
  </si>
  <si>
    <t>3.3-5V power and gnd terminal block</t>
  </si>
  <si>
    <t>I2C terminal block</t>
  </si>
  <si>
    <t>Nutrient tank min feedback terminal block</t>
  </si>
  <si>
    <t>Temperature sensor terminal block</t>
  </si>
  <si>
    <t>EZO boards</t>
  </si>
  <si>
    <t>Male SMA probe connectors</t>
  </si>
  <si>
    <t>Feedback LEDs</t>
  </si>
  <si>
    <t>Switches</t>
  </si>
  <si>
    <t>Fuses</t>
  </si>
  <si>
    <t>I2C enable terminal block</t>
  </si>
  <si>
    <t>ADM3260ARSZ</t>
  </si>
  <si>
    <t>Part Number</t>
  </si>
  <si>
    <t>Description</t>
  </si>
  <si>
    <t>QTY</t>
  </si>
  <si>
    <t>RESISTOR, 4.7K, 0.25W, +-1%, AXIAL</t>
  </si>
  <si>
    <t>Manufacturer</t>
  </si>
  <si>
    <t>Manufacturer Part Number</t>
  </si>
  <si>
    <t>RNMF14FTC4K70</t>
  </si>
  <si>
    <t>S4.7KCACT-ND</t>
  </si>
  <si>
    <t>Stackpole Electronics Inc.</t>
  </si>
  <si>
    <t>RESISTOR, 1M, 1/8W,1%, AXIAL</t>
  </si>
  <si>
    <t>RNF18FTD1M00CT-ND</t>
  </si>
  <si>
    <t>RNF18FTD1M00</t>
  </si>
  <si>
    <t>CAPACITOR, 10uF, 50V, 20%, ALUMINUM, RADIAL</t>
  </si>
  <si>
    <t>493-12698-1-ND</t>
  </si>
  <si>
    <t>Nichicon</t>
  </si>
  <si>
    <t>UVP1H100MED1TD</t>
  </si>
  <si>
    <t>RESISTOR, 1.5K, 1/4W, 1%, AXIAL</t>
  </si>
  <si>
    <t>S1.5KCACT-ND</t>
  </si>
  <si>
    <t>RNMF14FTC1K504</t>
  </si>
  <si>
    <t>584-ADM3260ARSZ</t>
  </si>
  <si>
    <t>Analog Devices</t>
  </si>
  <si>
    <t>DIGITAL ISOLATOR, I2C, 2 CHANNEL, BIDIRECTIONAL, 3.3-5V, 2.5W</t>
  </si>
  <si>
    <t>MOSFET, N-CH, 500V, 300W, TO-220</t>
  </si>
  <si>
    <t>IXFP16N50P</t>
  </si>
  <si>
    <t>IXFP16N50P-ND</t>
  </si>
  <si>
    <t>IXYS</t>
  </si>
  <si>
    <t>Positions</t>
  </si>
  <si>
    <t>Purpose</t>
  </si>
  <si>
    <t>12-24V Power and GND</t>
  </si>
  <si>
    <t>3.3-5V Power and GND</t>
  </si>
  <si>
    <t>Nutrient tank min feedback</t>
  </si>
  <si>
    <t>Temperature sensor</t>
  </si>
  <si>
    <t>Flow meter terminal block</t>
  </si>
  <si>
    <t>EZO-PH</t>
  </si>
  <si>
    <t>EZO-EC</t>
  </si>
  <si>
    <t>EZO_FLOW</t>
  </si>
  <si>
    <t>Component</t>
  </si>
  <si>
    <t>Operating Voltage</t>
  </si>
  <si>
    <t>Min</t>
  </si>
  <si>
    <t>Max</t>
  </si>
  <si>
    <t>I2C Isolator</t>
  </si>
  <si>
    <t>Current (mA)</t>
  </si>
  <si>
    <t>Voltage (V)</t>
  </si>
  <si>
    <t>EZO PH</t>
  </si>
  <si>
    <t>EZO ORP</t>
  </si>
  <si>
    <t>EZO OXY</t>
  </si>
  <si>
    <t>EZO EC</t>
  </si>
  <si>
    <t>EZO RTD</t>
  </si>
  <si>
    <t>3.3V</t>
  </si>
  <si>
    <t>5V</t>
  </si>
  <si>
    <t>None</t>
  </si>
  <si>
    <t>EZO Isolator</t>
  </si>
  <si>
    <t>Companion Board</t>
  </si>
  <si>
    <t>Peristalic pump (logic)</t>
  </si>
  <si>
    <t>Peristalic pump (motor)</t>
  </si>
  <si>
    <t>Min/Sleep</t>
  </si>
  <si>
    <t>Nominal/Standby</t>
  </si>
  <si>
    <t>3.3-5V Bus</t>
  </si>
  <si>
    <t>12-24V Bus</t>
  </si>
  <si>
    <t>mA</t>
  </si>
  <si>
    <t>Max Draw</t>
  </si>
  <si>
    <t>Power</t>
  </si>
  <si>
    <t>Max Power (W)</t>
  </si>
  <si>
    <t>277-5823-ND</t>
  </si>
  <si>
    <t>Phoenix Contact</t>
  </si>
  <si>
    <t>TERMINAL BLOCK, 2 POSITION, 35DEG, 5MM, PCB</t>
  </si>
  <si>
    <t>TERMINAL BLOCK, 5 POSITION, 35DEG, 5MM, PCB</t>
  </si>
  <si>
    <t>TERMINAL BLOCK, 3 POSITION, 35DEG, 5MM, PCB</t>
  </si>
  <si>
    <t>277-5872-ND</t>
  </si>
  <si>
    <t>277-6326-ND</t>
  </si>
  <si>
    <t>343-CONSMA001-C-G-ND</t>
  </si>
  <si>
    <t>CONSMA001-C-G</t>
  </si>
  <si>
    <t>Linx Technologies Inc.</t>
  </si>
  <si>
    <t>CONNECTOR, SMA, RECEPTACLE,FEMALE, THROUGH HOLE, STRAIGHT</t>
  </si>
  <si>
    <t>EZO board header pins</t>
  </si>
  <si>
    <t>Source fuses</t>
  </si>
  <si>
    <t>Color</t>
  </si>
  <si>
    <t>Nutrient Tank Feedback</t>
  </si>
  <si>
    <t>Peristalic Pumps</t>
  </si>
  <si>
    <t>EZO Board Power</t>
  </si>
  <si>
    <t>Red</t>
  </si>
  <si>
    <t>Green</t>
  </si>
  <si>
    <t>MOSFET, N-CH, 20V, 710mW, TO-236-3</t>
  </si>
  <si>
    <t>SI2302CDS-T1-E3CT-ND</t>
  </si>
  <si>
    <t>SI2302CDS-T1-E3</t>
  </si>
  <si>
    <t>Vishay Siliconix</t>
  </si>
  <si>
    <t>CKN11876-ND</t>
  </si>
  <si>
    <t>L201011MS02Q</t>
  </si>
  <si>
    <t>C&amp;K</t>
  </si>
  <si>
    <t>CKC5106-ND</t>
  </si>
  <si>
    <t>L101011MS02Q</t>
  </si>
  <si>
    <t>SWITCH, ON-OFF, DPST, 28VDC/125VAC, 4ADC/ADC, SLIDE</t>
  </si>
  <si>
    <t>SWITCH, ON-OFF, SPST, 28VDC/125VAC, 4ADC/ADC, SLIDE</t>
  </si>
  <si>
    <t>LED, GRN, 3.2V, 20mA, 5MM, THROUGH HOLE</t>
  </si>
  <si>
    <t>C503B-GAN-CB0F0791-ND</t>
  </si>
  <si>
    <t>C503B-GAN-CB0F0791</t>
  </si>
  <si>
    <t>Cree Inc.</t>
  </si>
  <si>
    <t>Additional flow meter and board</t>
  </si>
  <si>
    <t>Reservoir level sensor</t>
  </si>
  <si>
    <t>Temp_in sensor</t>
  </si>
  <si>
    <t>Temp_out sensor</t>
  </si>
  <si>
    <t>AC relay trigger</t>
  </si>
  <si>
    <t>LED power out</t>
  </si>
  <si>
    <t>ambient light sensor</t>
  </si>
  <si>
    <t>BME280</t>
  </si>
  <si>
    <t>3 pos</t>
  </si>
  <si>
    <t>2 pos</t>
  </si>
  <si>
    <t>Peristalic pump control harness pin header</t>
  </si>
  <si>
    <t>WM4114-ND</t>
  </si>
  <si>
    <t>CONNECTOR, HEADER, VERTICAL, 5 POSITION, THROUGH HOLE</t>
  </si>
  <si>
    <t>Molex</t>
  </si>
  <si>
    <t>SMA and TB switch</t>
  </si>
  <si>
    <t>CL240D10R</t>
  </si>
  <si>
    <t>RELAY, SOLID-STATE, SPST-NO, 3-32VDC INPUT, 24-280VAC OUTPUT, 10A</t>
  </si>
  <si>
    <t>CC2108-ND</t>
  </si>
  <si>
    <t>Sensata-Crydom</t>
  </si>
  <si>
    <t>Current limiting resistor/diode</t>
  </si>
  <si>
    <t>Voltage divider resistor</t>
  </si>
  <si>
    <t>5V regulator for pi power input</t>
  </si>
  <si>
    <t>3V regulator for 3V components</t>
  </si>
  <si>
    <t>Power and Ground</t>
  </si>
  <si>
    <t>Connection Method</t>
  </si>
  <si>
    <t>Screw</t>
  </si>
  <si>
    <t>Cost</t>
  </si>
  <si>
    <t>651-1700053</t>
  </si>
  <si>
    <t>TERMINAL BLOCK, 1 POSITION, RIGHT ANGLE, 5MM, PCB</t>
  </si>
  <si>
    <t>Stackable</t>
  </si>
  <si>
    <t>277-16662-ND</t>
  </si>
  <si>
    <t>TERMINAL BLOCK, 2 POSITION, HORIZONTAL, 10.16MM, PCB</t>
  </si>
  <si>
    <t>Signals</t>
  </si>
  <si>
    <t>277-7663-ND</t>
  </si>
  <si>
    <t>TERMINAL BLOCK, 2 POSITION, HORIZONTAL, 3.5MM, PCB</t>
  </si>
  <si>
    <t>Screwless</t>
  </si>
  <si>
    <t>Multiple</t>
  </si>
  <si>
    <t>Voltage Rating (V)</t>
  </si>
  <si>
    <t>Current Rating (A)</t>
  </si>
  <si>
    <t>277-14046-ND</t>
  </si>
  <si>
    <t>TERMINAL BLOCK, 2 POSITION, HORIZONTAL, 2.54MM, PCB</t>
  </si>
  <si>
    <t>Terminal block</t>
  </si>
  <si>
    <t>Resistors</t>
  </si>
  <si>
    <t>Headers</t>
  </si>
  <si>
    <t>Power MOSFET</t>
  </si>
  <si>
    <t>MOSFET</t>
  </si>
  <si>
    <t>Voltage regulator</t>
  </si>
  <si>
    <t>LED</t>
  </si>
  <si>
    <t>Polyfuse</t>
  </si>
  <si>
    <t>TVS diode</t>
  </si>
  <si>
    <t>Capacitors</t>
  </si>
  <si>
    <t>4.7k</t>
  </si>
  <si>
    <t>LED resistor</t>
  </si>
  <si>
    <t>Gate driver</t>
  </si>
  <si>
    <t>1M</t>
  </si>
  <si>
    <t>Decoupling (10uF-0.1uF + 100pF)</t>
  </si>
  <si>
    <t>Blue</t>
  </si>
  <si>
    <t>White</t>
  </si>
  <si>
    <t>RGB?</t>
  </si>
  <si>
    <t>2 pin male (Jumper</t>
  </si>
  <si>
    <t>4 pin male (I2C diagnostic)</t>
  </si>
  <si>
    <t>3 pin female (EZO board)</t>
  </si>
  <si>
    <t>N-channel (Grow lights)</t>
  </si>
  <si>
    <t>N-channel (LED indicator)</t>
  </si>
  <si>
    <t>P-channel (I2C indicator)</t>
  </si>
  <si>
    <t>+3.3VDC (Calculate power)</t>
  </si>
  <si>
    <t>+5VDC (Calculate power)</t>
  </si>
  <si>
    <t>Source voltages (3, 5, 12)</t>
  </si>
  <si>
    <t>LED power</t>
  </si>
  <si>
    <t>I/Os</t>
  </si>
  <si>
    <t>Power supply</t>
  </si>
  <si>
    <t>Pi power supply</t>
  </si>
  <si>
    <t>Peristalic pumps (pump pwr)</t>
  </si>
  <si>
    <t>Peristalic pumps (logic pwr)</t>
  </si>
  <si>
    <t>Power (12-24VDC)</t>
  </si>
  <si>
    <t>Signal (0-5V)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</si>
</sst>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0" fontId="1" fillId="0" borderId="13" xfId="0" applyFont="1" applyBorder="1" applyAlignment="1">
      <alignment horizontal="left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left"/>
    </xf>
    <xf numFmtId="0" fontId="0" fillId="0" borderId="1" xfId="0" applyBorder="1" applyAlignment="1">
      <alignment horizontal="left"/>
    </xf>
    <xf numFmtId="1" fontId="0" fillId="0" borderId="18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44" fontId="0" fillId="0" borderId="19" xfId="1" applyFon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0" fillId="0" borderId="0" xfId="0" quotePrefix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225F3-62B8-4465-89CF-7FA332C742CA}">
  <dimension ref="B2:C29"/>
  <sheetViews>
    <sheetView tabSelected="1" workbookViewId="0">
      <selection activeCell="R18" sqref="R18"/>
    </sheetView>
  </sheetViews>
  <sheetFormatPr defaultRowHeight="15" x14ac:dyDescent="0.25"/>
  <cols>
    <col min="2" max="2" width="16.5703125" bestFit="1" customWidth="1"/>
  </cols>
  <sheetData>
    <row r="2" spans="2:3" x14ac:dyDescent="0.25">
      <c r="B2" t="s">
        <v>152</v>
      </c>
      <c r="C2" t="s">
        <v>185</v>
      </c>
    </row>
    <row r="3" spans="2:3" x14ac:dyDescent="0.25">
      <c r="C3" t="s">
        <v>186</v>
      </c>
    </row>
    <row r="4" spans="2:3" x14ac:dyDescent="0.25">
      <c r="B4" t="s">
        <v>153</v>
      </c>
      <c r="C4" t="s">
        <v>162</v>
      </c>
    </row>
    <row r="5" spans="2:3" x14ac:dyDescent="0.25">
      <c r="C5" t="s">
        <v>165</v>
      </c>
    </row>
    <row r="6" spans="2:3" x14ac:dyDescent="0.25">
      <c r="C6" t="s">
        <v>163</v>
      </c>
    </row>
    <row r="7" spans="2:3" x14ac:dyDescent="0.25">
      <c r="C7" t="s">
        <v>164</v>
      </c>
    </row>
    <row r="8" spans="2:3" x14ac:dyDescent="0.25">
      <c r="B8" t="s">
        <v>161</v>
      </c>
      <c r="C8" t="s">
        <v>166</v>
      </c>
    </row>
    <row r="9" spans="2:3" x14ac:dyDescent="0.25">
      <c r="B9" t="s">
        <v>158</v>
      </c>
      <c r="C9" t="s">
        <v>94</v>
      </c>
    </row>
    <row r="10" spans="2:3" x14ac:dyDescent="0.25">
      <c r="C10" t="s">
        <v>95</v>
      </c>
    </row>
    <row r="11" spans="2:3" x14ac:dyDescent="0.25">
      <c r="C11" t="s">
        <v>167</v>
      </c>
    </row>
    <row r="12" spans="2:3" x14ac:dyDescent="0.25">
      <c r="C12" t="s">
        <v>168</v>
      </c>
    </row>
    <row r="13" spans="2:3" x14ac:dyDescent="0.25">
      <c r="C13" t="s">
        <v>169</v>
      </c>
    </row>
    <row r="14" spans="2:3" x14ac:dyDescent="0.25">
      <c r="B14" t="s">
        <v>154</v>
      </c>
      <c r="C14" t="s">
        <v>170</v>
      </c>
    </row>
    <row r="15" spans="2:3" x14ac:dyDescent="0.25">
      <c r="C15" t="s">
        <v>171</v>
      </c>
    </row>
    <row r="16" spans="2:3" x14ac:dyDescent="0.25">
      <c r="C16" t="s">
        <v>172</v>
      </c>
    </row>
    <row r="17" spans="2:3" x14ac:dyDescent="0.25">
      <c r="B17" t="s">
        <v>155</v>
      </c>
      <c r="C17" t="s">
        <v>173</v>
      </c>
    </row>
    <row r="18" spans="2:3" x14ac:dyDescent="0.25">
      <c r="B18" t="s">
        <v>156</v>
      </c>
      <c r="C18" t="s">
        <v>174</v>
      </c>
    </row>
    <row r="19" spans="2:3" x14ac:dyDescent="0.25">
      <c r="C19" t="s">
        <v>175</v>
      </c>
    </row>
    <row r="20" spans="2:3" x14ac:dyDescent="0.25">
      <c r="B20" t="s">
        <v>157</v>
      </c>
      <c r="C20" s="43" t="s">
        <v>176</v>
      </c>
    </row>
    <row r="21" spans="2:3" x14ac:dyDescent="0.25">
      <c r="C21" s="43" t="s">
        <v>177</v>
      </c>
    </row>
    <row r="22" spans="2:3" x14ac:dyDescent="0.25">
      <c r="B22" t="s">
        <v>11</v>
      </c>
      <c r="C22" t="s">
        <v>178</v>
      </c>
    </row>
    <row r="23" spans="2:3" x14ac:dyDescent="0.25">
      <c r="C23" t="s">
        <v>183</v>
      </c>
    </row>
    <row r="24" spans="2:3" x14ac:dyDescent="0.25">
      <c r="C24" t="s">
        <v>179</v>
      </c>
    </row>
    <row r="25" spans="2:3" x14ac:dyDescent="0.25">
      <c r="B25" t="s">
        <v>159</v>
      </c>
      <c r="C25" t="s">
        <v>178</v>
      </c>
    </row>
    <row r="26" spans="2:3" x14ac:dyDescent="0.25">
      <c r="C26" t="s">
        <v>180</v>
      </c>
    </row>
    <row r="27" spans="2:3" x14ac:dyDescent="0.25">
      <c r="B27" t="s">
        <v>160</v>
      </c>
      <c r="C27" t="s">
        <v>181</v>
      </c>
    </row>
    <row r="28" spans="2:3" x14ac:dyDescent="0.25">
      <c r="C28" t="s">
        <v>182</v>
      </c>
    </row>
    <row r="29" spans="2:3" x14ac:dyDescent="0.25">
      <c r="C29" t="s">
        <v>184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FB538-AC50-4DD8-A008-0867B26F7CBE}">
  <dimension ref="B1:K9"/>
  <sheetViews>
    <sheetView workbookViewId="0">
      <selection activeCell="C46" sqref="C46"/>
    </sheetView>
  </sheetViews>
  <sheetFormatPr defaultColWidth="8.85546875" defaultRowHeight="15" x14ac:dyDescent="0.25"/>
  <cols>
    <col min="1" max="1" width="3.140625" style="2" customWidth="1"/>
    <col min="2" max="2" width="19.7109375" style="3" bestFit="1" customWidth="1"/>
    <col min="3" max="3" width="22" style="4" bestFit="1" customWidth="1"/>
    <col min="4" max="4" width="24.28515625" style="3" bestFit="1" customWidth="1"/>
    <col min="5" max="5" width="56.5703125" style="4" bestFit="1" customWidth="1"/>
    <col min="6" max="6" width="17.28515625" style="4" bestFit="1" customWidth="1"/>
    <col min="7" max="7" width="17" style="4" bestFit="1" customWidth="1"/>
    <col min="8" max="8" width="19" style="4" bestFit="1" customWidth="1"/>
    <col min="9" max="9" width="8.5703125" style="3" bestFit="1" customWidth="1"/>
    <col min="10" max="10" width="8.5703125" style="3" customWidth="1"/>
    <col min="11" max="11" width="30.5703125" style="3" bestFit="1" customWidth="1"/>
    <col min="12" max="16384" width="8.85546875" style="2"/>
  </cols>
  <sheetData>
    <row r="1" spans="2:11" ht="15.75" thickBot="1" x14ac:dyDescent="0.3"/>
    <row r="2" spans="2:11" s="5" customFormat="1" ht="15.75" thickBot="1" x14ac:dyDescent="0.3">
      <c r="B2" s="10" t="s">
        <v>14</v>
      </c>
      <c r="C2" s="11" t="s">
        <v>18</v>
      </c>
      <c r="D2" s="11" t="s">
        <v>19</v>
      </c>
      <c r="E2" s="11" t="s">
        <v>15</v>
      </c>
      <c r="F2" s="33" t="s">
        <v>148</v>
      </c>
      <c r="G2" s="33" t="s">
        <v>149</v>
      </c>
      <c r="H2" s="33" t="s">
        <v>135</v>
      </c>
      <c r="I2" s="21" t="s">
        <v>40</v>
      </c>
      <c r="J2" s="21" t="s">
        <v>137</v>
      </c>
      <c r="K2" s="22" t="s">
        <v>41</v>
      </c>
    </row>
    <row r="3" spans="2:11" x14ac:dyDescent="0.25">
      <c r="B3" s="34" t="s">
        <v>77</v>
      </c>
      <c r="C3" s="35" t="s">
        <v>78</v>
      </c>
      <c r="D3" s="36">
        <v>1733415</v>
      </c>
      <c r="E3" s="35" t="s">
        <v>79</v>
      </c>
      <c r="F3" s="39">
        <v>300</v>
      </c>
      <c r="G3" s="39">
        <v>15</v>
      </c>
      <c r="H3" s="35" t="s">
        <v>136</v>
      </c>
      <c r="I3" s="36">
        <v>2</v>
      </c>
      <c r="J3" s="41">
        <v>1.41</v>
      </c>
      <c r="K3" s="37" t="s">
        <v>134</v>
      </c>
    </row>
    <row r="4" spans="2:11" x14ac:dyDescent="0.25">
      <c r="B4" s="6" t="s">
        <v>83</v>
      </c>
      <c r="C4" s="7" t="s">
        <v>78</v>
      </c>
      <c r="D4" s="6">
        <v>1733444</v>
      </c>
      <c r="E4" s="7" t="s">
        <v>80</v>
      </c>
      <c r="F4" s="40">
        <v>300</v>
      </c>
      <c r="G4" s="40">
        <v>15</v>
      </c>
      <c r="H4" s="7" t="s">
        <v>136</v>
      </c>
      <c r="I4" s="6">
        <v>5</v>
      </c>
      <c r="J4" s="42">
        <v>1.41</v>
      </c>
      <c r="K4" s="38" t="s">
        <v>143</v>
      </c>
    </row>
    <row r="5" spans="2:11" x14ac:dyDescent="0.25">
      <c r="B5" s="6" t="s">
        <v>82</v>
      </c>
      <c r="C5" s="7" t="s">
        <v>78</v>
      </c>
      <c r="D5" s="6">
        <v>1733428</v>
      </c>
      <c r="E5" s="7" t="s">
        <v>81</v>
      </c>
      <c r="F5" s="40">
        <v>300</v>
      </c>
      <c r="G5" s="40">
        <v>15</v>
      </c>
      <c r="H5" s="7" t="s">
        <v>136</v>
      </c>
      <c r="I5" s="6">
        <v>3</v>
      </c>
      <c r="J5" s="42">
        <v>1.41</v>
      </c>
      <c r="K5" s="38" t="s">
        <v>143</v>
      </c>
    </row>
    <row r="6" spans="2:11" x14ac:dyDescent="0.25">
      <c r="B6" s="6" t="s">
        <v>138</v>
      </c>
      <c r="C6" s="7" t="s">
        <v>78</v>
      </c>
      <c r="D6" s="6">
        <v>1700053</v>
      </c>
      <c r="E6" s="7" t="s">
        <v>139</v>
      </c>
      <c r="F6" s="40">
        <v>250</v>
      </c>
      <c r="G6" s="40">
        <v>24</v>
      </c>
      <c r="H6" s="7" t="s">
        <v>136</v>
      </c>
      <c r="I6" s="6" t="s">
        <v>140</v>
      </c>
      <c r="J6" s="42">
        <v>20.5</v>
      </c>
      <c r="K6" s="38" t="s">
        <v>134</v>
      </c>
    </row>
    <row r="7" spans="2:11" x14ac:dyDescent="0.25">
      <c r="B7" s="6" t="s">
        <v>141</v>
      </c>
      <c r="C7" s="7" t="s">
        <v>78</v>
      </c>
      <c r="D7" s="6">
        <v>1929517</v>
      </c>
      <c r="E7" s="7" t="s">
        <v>142</v>
      </c>
      <c r="F7" s="40">
        <v>600</v>
      </c>
      <c r="G7" s="40">
        <v>60</v>
      </c>
      <c r="H7" s="7" t="s">
        <v>136</v>
      </c>
      <c r="I7" s="6">
        <v>2</v>
      </c>
      <c r="J7" s="42">
        <v>11.08</v>
      </c>
      <c r="K7" s="38" t="s">
        <v>134</v>
      </c>
    </row>
    <row r="8" spans="2:11" x14ac:dyDescent="0.25">
      <c r="B8" s="6" t="s">
        <v>144</v>
      </c>
      <c r="C8" s="7" t="s">
        <v>78</v>
      </c>
      <c r="D8" s="6">
        <v>1990850</v>
      </c>
      <c r="E8" s="7" t="s">
        <v>145</v>
      </c>
      <c r="F8" s="40">
        <v>300</v>
      </c>
      <c r="G8" s="40">
        <v>10</v>
      </c>
      <c r="H8" s="7" t="s">
        <v>146</v>
      </c>
      <c r="I8" s="6" t="s">
        <v>147</v>
      </c>
      <c r="J8" s="42">
        <v>1.23</v>
      </c>
      <c r="K8" s="38" t="s">
        <v>143</v>
      </c>
    </row>
    <row r="9" spans="2:11" x14ac:dyDescent="0.25">
      <c r="B9" s="6" t="s">
        <v>150</v>
      </c>
      <c r="C9" s="7" t="s">
        <v>78</v>
      </c>
      <c r="D9" s="6">
        <v>1789618</v>
      </c>
      <c r="E9" s="7" t="s">
        <v>151</v>
      </c>
      <c r="F9" s="40">
        <v>150</v>
      </c>
      <c r="G9" s="40">
        <v>6</v>
      </c>
      <c r="H9" s="7" t="s">
        <v>146</v>
      </c>
      <c r="I9" s="6" t="s">
        <v>147</v>
      </c>
      <c r="J9" s="42">
        <v>2.59</v>
      </c>
      <c r="K9" s="38" t="s">
        <v>143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1737A-BD25-4E8D-8794-0E0CABF11A04}">
  <dimension ref="B1:H14"/>
  <sheetViews>
    <sheetView workbookViewId="0">
      <selection activeCell="D3" sqref="D3"/>
    </sheetView>
  </sheetViews>
  <sheetFormatPr defaultColWidth="8.85546875" defaultRowHeight="15" x14ac:dyDescent="0.25"/>
  <cols>
    <col min="1" max="1" width="3.140625" style="2" customWidth="1"/>
    <col min="2" max="2" width="23.85546875" style="3" bestFit="1" customWidth="1"/>
    <col min="3" max="3" width="22" style="4" bestFit="1" customWidth="1"/>
    <col min="4" max="4" width="24.28515625" style="3" bestFit="1" customWidth="1"/>
    <col min="5" max="5" width="56.5703125" style="4" bestFit="1" customWidth="1"/>
    <col min="6" max="6" width="8.5703125" style="3" bestFit="1" customWidth="1"/>
    <col min="7" max="7" width="8.5703125" style="3" customWidth="1"/>
    <col min="8" max="8" width="28.28515625" style="3" bestFit="1" customWidth="1"/>
    <col min="9" max="16384" width="8.85546875" style="2"/>
  </cols>
  <sheetData>
    <row r="1" spans="2:8" ht="15.75" thickBot="1" x14ac:dyDescent="0.3"/>
    <row r="2" spans="2:8" s="5" customFormat="1" ht="15.75" thickBot="1" x14ac:dyDescent="0.3">
      <c r="B2" s="10" t="s">
        <v>14</v>
      </c>
      <c r="C2" s="11" t="s">
        <v>18</v>
      </c>
      <c r="D2" s="11" t="s">
        <v>19</v>
      </c>
      <c r="E2" s="11" t="s">
        <v>15</v>
      </c>
      <c r="F2" s="21" t="s">
        <v>90</v>
      </c>
      <c r="G2" s="21" t="s">
        <v>16</v>
      </c>
      <c r="H2" s="22" t="s">
        <v>41</v>
      </c>
    </row>
    <row r="3" spans="2:8" x14ac:dyDescent="0.25">
      <c r="B3" s="23" t="s">
        <v>108</v>
      </c>
      <c r="C3" s="24" t="s">
        <v>110</v>
      </c>
      <c r="D3" s="25" t="s">
        <v>109</v>
      </c>
      <c r="E3" s="24" t="s">
        <v>107</v>
      </c>
      <c r="F3" s="25" t="s">
        <v>95</v>
      </c>
      <c r="G3" s="25">
        <v>1</v>
      </c>
      <c r="H3" s="26" t="s">
        <v>42</v>
      </c>
    </row>
    <row r="4" spans="2:8" x14ac:dyDescent="0.25">
      <c r="B4" s="13" t="s">
        <v>108</v>
      </c>
      <c r="C4" s="9" t="s">
        <v>110</v>
      </c>
      <c r="D4" s="8" t="s">
        <v>109</v>
      </c>
      <c r="E4" s="9" t="s">
        <v>107</v>
      </c>
      <c r="F4" s="6" t="s">
        <v>95</v>
      </c>
      <c r="G4" s="6">
        <v>1</v>
      </c>
      <c r="H4" s="27" t="s">
        <v>43</v>
      </c>
    </row>
    <row r="5" spans="2:8" x14ac:dyDescent="0.25">
      <c r="B5" s="13"/>
      <c r="C5" s="9"/>
      <c r="D5" s="8"/>
      <c r="E5" s="9"/>
      <c r="F5" s="6"/>
      <c r="G5" s="6">
        <v>5</v>
      </c>
      <c r="H5" s="27" t="s">
        <v>92</v>
      </c>
    </row>
    <row r="6" spans="2:8" x14ac:dyDescent="0.25">
      <c r="B6" s="15"/>
      <c r="C6" s="7"/>
      <c r="D6" s="6"/>
      <c r="E6" s="7"/>
      <c r="F6" s="6" t="s">
        <v>94</v>
      </c>
      <c r="G6" s="6">
        <v>5</v>
      </c>
      <c r="H6" s="27" t="s">
        <v>91</v>
      </c>
    </row>
    <row r="7" spans="2:8" x14ac:dyDescent="0.25">
      <c r="B7" s="15"/>
      <c r="C7" s="7"/>
      <c r="D7" s="6"/>
      <c r="E7" s="7"/>
      <c r="F7" s="6" t="s">
        <v>95</v>
      </c>
      <c r="G7" s="6">
        <v>3</v>
      </c>
      <c r="H7" s="27" t="s">
        <v>93</v>
      </c>
    </row>
    <row r="8" spans="2:8" x14ac:dyDescent="0.25">
      <c r="B8" s="15"/>
      <c r="C8" s="7"/>
      <c r="D8" s="6"/>
      <c r="E8" s="7"/>
      <c r="F8" s="6"/>
      <c r="G8" s="6"/>
      <c r="H8" s="27"/>
    </row>
    <row r="9" spans="2:8" x14ac:dyDescent="0.25">
      <c r="B9" s="15"/>
      <c r="C9" s="7"/>
      <c r="D9" s="6"/>
      <c r="E9" s="7"/>
      <c r="F9" s="6"/>
      <c r="G9" s="6"/>
      <c r="H9" s="28"/>
    </row>
    <row r="10" spans="2:8" ht="15.75" thickBot="1" x14ac:dyDescent="0.3">
      <c r="B10" s="17"/>
      <c r="C10" s="18"/>
      <c r="D10" s="19"/>
      <c r="E10" s="18"/>
      <c r="F10" s="19"/>
      <c r="G10" s="19"/>
      <c r="H10" s="29"/>
    </row>
    <row r="11" spans="2:8" x14ac:dyDescent="0.25">
      <c r="H11"/>
    </row>
    <row r="12" spans="2:8" x14ac:dyDescent="0.25">
      <c r="H12"/>
    </row>
    <row r="13" spans="2:8" x14ac:dyDescent="0.25">
      <c r="H13"/>
    </row>
    <row r="14" spans="2:8" x14ac:dyDescent="0.25">
      <c r="H1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CD6C7-D1E8-4AD0-81BB-1B152B222F00}">
  <dimension ref="B1:F18"/>
  <sheetViews>
    <sheetView workbookViewId="0">
      <selection activeCell="D29" sqref="D29"/>
    </sheetView>
  </sheetViews>
  <sheetFormatPr defaultColWidth="8.85546875" defaultRowHeight="15" x14ac:dyDescent="0.25"/>
  <cols>
    <col min="1" max="1" width="3" style="2" customWidth="1"/>
    <col min="2" max="2" width="22.28515625" style="3" bestFit="1" customWidth="1"/>
    <col min="3" max="3" width="22" style="4" bestFit="1" customWidth="1"/>
    <col min="4" max="4" width="24.28515625" style="3" bestFit="1" customWidth="1"/>
    <col min="5" max="5" width="59" style="4" bestFit="1" customWidth="1"/>
    <col min="6" max="6" width="8.85546875" style="3"/>
    <col min="7" max="16384" width="8.85546875" style="2"/>
  </cols>
  <sheetData>
    <row r="1" spans="2:6" ht="15.75" thickBot="1" x14ac:dyDescent="0.3"/>
    <row r="2" spans="2:6" s="5" customFormat="1" ht="15.75" thickBot="1" x14ac:dyDescent="0.3">
      <c r="B2" s="10" t="s">
        <v>14</v>
      </c>
      <c r="C2" s="11" t="s">
        <v>18</v>
      </c>
      <c r="D2" s="11" t="s">
        <v>19</v>
      </c>
      <c r="E2" s="11" t="s">
        <v>15</v>
      </c>
      <c r="F2" s="12" t="s">
        <v>16</v>
      </c>
    </row>
    <row r="3" spans="2:6" x14ac:dyDescent="0.25">
      <c r="B3" s="23"/>
      <c r="C3" s="24"/>
      <c r="D3" s="25"/>
      <c r="E3" s="24"/>
      <c r="F3" s="14"/>
    </row>
    <row r="4" spans="2:6" x14ac:dyDescent="0.25">
      <c r="B4" s="15"/>
      <c r="C4" s="7"/>
      <c r="D4" s="6"/>
      <c r="E4" s="7"/>
      <c r="F4" s="16"/>
    </row>
    <row r="5" spans="2:6" x14ac:dyDescent="0.25">
      <c r="B5" s="15"/>
      <c r="C5" s="7"/>
      <c r="D5" s="6"/>
      <c r="E5" s="7"/>
      <c r="F5" s="16"/>
    </row>
    <row r="6" spans="2:6" x14ac:dyDescent="0.25">
      <c r="B6" s="15"/>
      <c r="C6" s="7"/>
      <c r="D6" s="6"/>
      <c r="E6" s="7"/>
      <c r="F6" s="16"/>
    </row>
    <row r="7" spans="2:6" x14ac:dyDescent="0.25">
      <c r="B7" s="15"/>
      <c r="C7" s="7"/>
      <c r="D7" s="6"/>
      <c r="E7" s="7"/>
      <c r="F7" s="16"/>
    </row>
    <row r="8" spans="2:6" x14ac:dyDescent="0.25">
      <c r="B8" s="6"/>
      <c r="C8" s="7"/>
      <c r="D8" s="6"/>
      <c r="E8" s="7"/>
      <c r="F8" s="6"/>
    </row>
    <row r="9" spans="2:6" x14ac:dyDescent="0.25">
      <c r="B9" s="6"/>
      <c r="C9" s="7"/>
      <c r="D9" s="6"/>
      <c r="E9" s="7"/>
      <c r="F9" s="6"/>
    </row>
    <row r="10" spans="2:6" x14ac:dyDescent="0.25">
      <c r="B10" s="6"/>
      <c r="D10" s="6"/>
      <c r="E10" s="7"/>
      <c r="F10" s="6"/>
    </row>
    <row r="11" spans="2:6" x14ac:dyDescent="0.25">
      <c r="B11" s="6"/>
      <c r="C11" s="7"/>
      <c r="D11" s="6"/>
      <c r="E11" s="7"/>
      <c r="F11" s="6"/>
    </row>
    <row r="12" spans="2:6" x14ac:dyDescent="0.25">
      <c r="B12" s="6"/>
      <c r="C12" s="7"/>
      <c r="D12" s="6"/>
      <c r="E12" s="7"/>
      <c r="F12" s="6"/>
    </row>
    <row r="13" spans="2:6" x14ac:dyDescent="0.25">
      <c r="B13" s="6"/>
      <c r="C13" s="7"/>
      <c r="D13" s="6"/>
      <c r="E13" s="7"/>
      <c r="F13" s="6"/>
    </row>
    <row r="14" spans="2:6" x14ac:dyDescent="0.25">
      <c r="B14" s="6"/>
      <c r="C14" s="7"/>
      <c r="D14" s="30"/>
      <c r="E14" s="7"/>
      <c r="F14" s="6"/>
    </row>
    <row r="15" spans="2:6" x14ac:dyDescent="0.25">
      <c r="B15" s="6"/>
      <c r="C15" s="7"/>
      <c r="D15" s="30"/>
      <c r="E15" s="7"/>
      <c r="F15" s="6"/>
    </row>
    <row r="16" spans="2:6" x14ac:dyDescent="0.25">
      <c r="D16"/>
    </row>
    <row r="17" spans="4:4" x14ac:dyDescent="0.25">
      <c r="D17"/>
    </row>
    <row r="18" spans="4:4" x14ac:dyDescent="0.25">
      <c r="D1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7EE23-9ECF-4592-8F51-749802C34EDA}">
  <dimension ref="B1:F8"/>
  <sheetViews>
    <sheetView workbookViewId="0">
      <selection activeCell="D46" sqref="D46"/>
    </sheetView>
  </sheetViews>
  <sheetFormatPr defaultRowHeight="15" x14ac:dyDescent="0.25"/>
  <cols>
    <col min="1" max="1" width="3" customWidth="1"/>
    <col min="2" max="2" width="21.42578125" bestFit="1" customWidth="1"/>
    <col min="3" max="3" width="22" bestFit="1" customWidth="1"/>
    <col min="4" max="4" width="25.28515625" bestFit="1" customWidth="1"/>
    <col min="5" max="5" width="56.5703125" bestFit="1" customWidth="1"/>
    <col min="6" max="6" width="8.85546875"/>
  </cols>
  <sheetData>
    <row r="1" spans="2:6" ht="15.75" thickBot="1" x14ac:dyDescent="0.3"/>
    <row r="2" spans="2:6" ht="15.75" thickBot="1" x14ac:dyDescent="0.3">
      <c r="B2" s="10" t="s">
        <v>14</v>
      </c>
      <c r="C2" s="11" t="s">
        <v>18</v>
      </c>
      <c r="D2" s="11" t="s">
        <v>19</v>
      </c>
      <c r="E2" s="11" t="s">
        <v>15</v>
      </c>
      <c r="F2" s="12" t="s">
        <v>16</v>
      </c>
    </row>
    <row r="3" spans="2:6" x14ac:dyDescent="0.25">
      <c r="B3" s="13" t="s">
        <v>97</v>
      </c>
      <c r="C3" s="9" t="s">
        <v>99</v>
      </c>
      <c r="D3" s="8" t="s">
        <v>98</v>
      </c>
      <c r="E3" s="9" t="s">
        <v>96</v>
      </c>
      <c r="F3" s="14"/>
    </row>
    <row r="4" spans="2:6" x14ac:dyDescent="0.25">
      <c r="B4" s="15" t="s">
        <v>103</v>
      </c>
      <c r="C4" s="7" t="s">
        <v>102</v>
      </c>
      <c r="D4" s="6" t="s">
        <v>104</v>
      </c>
      <c r="E4" s="7" t="s">
        <v>106</v>
      </c>
      <c r="F4" s="16"/>
    </row>
    <row r="5" spans="2:6" x14ac:dyDescent="0.25">
      <c r="B5" s="15"/>
      <c r="C5" s="7"/>
      <c r="D5" s="6"/>
      <c r="E5" s="7"/>
      <c r="F5" s="16"/>
    </row>
    <row r="6" spans="2:6" x14ac:dyDescent="0.25">
      <c r="B6" s="15"/>
      <c r="C6" s="7"/>
      <c r="D6" s="6"/>
      <c r="E6" s="7"/>
      <c r="F6" s="16"/>
    </row>
    <row r="7" spans="2:6" x14ac:dyDescent="0.25">
      <c r="B7" s="15"/>
      <c r="C7" s="7"/>
      <c r="D7" s="6"/>
      <c r="E7" s="7"/>
      <c r="F7" s="16"/>
    </row>
    <row r="8" spans="2:6" ht="15.75" thickBot="1" x14ac:dyDescent="0.3">
      <c r="B8" s="17"/>
      <c r="C8" s="18"/>
      <c r="D8" s="19"/>
      <c r="E8" s="18"/>
      <c r="F8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ADC25-0920-42FB-BE76-D952573FE4D3}">
  <dimension ref="B1:S14"/>
  <sheetViews>
    <sheetView workbookViewId="0">
      <selection activeCell="N28" sqref="N28"/>
    </sheetView>
  </sheetViews>
  <sheetFormatPr defaultRowHeight="15" x14ac:dyDescent="0.25"/>
  <cols>
    <col min="2" max="2" width="23.42578125" bestFit="1" customWidth="1"/>
    <col min="9" max="9" width="10.140625" bestFit="1" customWidth="1"/>
  </cols>
  <sheetData>
    <row r="1" spans="2:19" x14ac:dyDescent="0.25">
      <c r="C1" s="31" t="s">
        <v>56</v>
      </c>
      <c r="D1" s="31"/>
      <c r="E1" s="31" t="s">
        <v>55</v>
      </c>
      <c r="F1" s="31"/>
      <c r="G1" s="31"/>
      <c r="H1" t="s">
        <v>75</v>
      </c>
      <c r="L1" t="s">
        <v>74</v>
      </c>
      <c r="N1" t="s">
        <v>76</v>
      </c>
    </row>
    <row r="2" spans="2:19" x14ac:dyDescent="0.25">
      <c r="B2" t="s">
        <v>50</v>
      </c>
      <c r="C2" t="s">
        <v>52</v>
      </c>
      <c r="D2" t="s">
        <v>53</v>
      </c>
      <c r="E2" t="s">
        <v>69</v>
      </c>
      <c r="F2" t="s">
        <v>70</v>
      </c>
      <c r="G2" t="s">
        <v>53</v>
      </c>
      <c r="H2" t="s">
        <v>52</v>
      </c>
      <c r="I2" t="s">
        <v>53</v>
      </c>
      <c r="K2" t="s">
        <v>71</v>
      </c>
      <c r="L2">
        <f>G3+G4+G5+(3*G6)+(5*G7)+(5*G9)+G10</f>
        <v>231.8</v>
      </c>
      <c r="M2" t="s">
        <v>73</v>
      </c>
      <c r="N2">
        <f>5*(L2/1000)</f>
        <v>1.159</v>
      </c>
    </row>
    <row r="3" spans="2:19" x14ac:dyDescent="0.25">
      <c r="B3" t="s">
        <v>47</v>
      </c>
      <c r="C3">
        <v>3.3</v>
      </c>
      <c r="D3">
        <v>5</v>
      </c>
      <c r="E3">
        <v>1.1599999999999999</v>
      </c>
      <c r="F3">
        <v>16</v>
      </c>
      <c r="G3">
        <v>18.3</v>
      </c>
      <c r="I3">
        <f>D3*G3</f>
        <v>91.5</v>
      </c>
      <c r="K3" t="s">
        <v>72</v>
      </c>
      <c r="L3">
        <f>5*G8</f>
        <v>2000</v>
      </c>
      <c r="M3" t="s">
        <v>73</v>
      </c>
      <c r="N3">
        <f>12*(L3/1000)</f>
        <v>24</v>
      </c>
    </row>
    <row r="4" spans="2:19" x14ac:dyDescent="0.25">
      <c r="B4" t="s">
        <v>48</v>
      </c>
      <c r="C4">
        <v>3.3</v>
      </c>
      <c r="D4">
        <v>5</v>
      </c>
      <c r="E4">
        <v>0.7</v>
      </c>
      <c r="F4">
        <v>18.14</v>
      </c>
      <c r="G4">
        <v>50</v>
      </c>
      <c r="I4">
        <f>D4*G4</f>
        <v>250</v>
      </c>
    </row>
    <row r="5" spans="2:19" x14ac:dyDescent="0.25">
      <c r="B5" t="s">
        <v>49</v>
      </c>
      <c r="C5">
        <v>3.3</v>
      </c>
      <c r="D5">
        <v>5</v>
      </c>
      <c r="E5">
        <v>0.3</v>
      </c>
      <c r="F5">
        <v>20.5</v>
      </c>
      <c r="G5">
        <v>21</v>
      </c>
      <c r="I5">
        <f>D5*G5</f>
        <v>105</v>
      </c>
    </row>
    <row r="6" spans="2:19" x14ac:dyDescent="0.25">
      <c r="B6" t="s">
        <v>54</v>
      </c>
      <c r="C6">
        <v>3.3</v>
      </c>
      <c r="D6">
        <v>5</v>
      </c>
      <c r="F6">
        <v>20</v>
      </c>
      <c r="G6">
        <v>20</v>
      </c>
      <c r="I6">
        <f>G6*C6</f>
        <v>66</v>
      </c>
    </row>
    <row r="7" spans="2:19" x14ac:dyDescent="0.25">
      <c r="B7" t="s">
        <v>67</v>
      </c>
      <c r="C7">
        <v>3.3</v>
      </c>
      <c r="D7">
        <v>5</v>
      </c>
      <c r="E7">
        <v>0.41499999999999998</v>
      </c>
      <c r="F7">
        <v>13.4</v>
      </c>
      <c r="G7">
        <v>13.7</v>
      </c>
      <c r="I7">
        <f>G7*D7</f>
        <v>68.5</v>
      </c>
      <c r="M7" s="31" t="s">
        <v>51</v>
      </c>
      <c r="N7" s="31"/>
    </row>
    <row r="8" spans="2:19" x14ac:dyDescent="0.25">
      <c r="B8" t="s">
        <v>68</v>
      </c>
      <c r="C8">
        <v>12</v>
      </c>
      <c r="D8">
        <v>24</v>
      </c>
      <c r="E8">
        <v>200</v>
      </c>
      <c r="G8">
        <v>400</v>
      </c>
      <c r="I8">
        <f>G8*C8</f>
        <v>4800</v>
      </c>
      <c r="L8" t="s">
        <v>66</v>
      </c>
      <c r="M8" t="s">
        <v>62</v>
      </c>
      <c r="N8" t="s">
        <v>63</v>
      </c>
    </row>
    <row r="9" spans="2:19" x14ac:dyDescent="0.25">
      <c r="B9" t="s">
        <v>44</v>
      </c>
      <c r="C9">
        <v>4.5</v>
      </c>
      <c r="D9">
        <v>15.4</v>
      </c>
      <c r="G9">
        <v>2.5</v>
      </c>
      <c r="I9">
        <f>G9*C9</f>
        <v>11.25</v>
      </c>
      <c r="K9" s="32" t="s">
        <v>65</v>
      </c>
      <c r="L9" t="s">
        <v>64</v>
      </c>
      <c r="M9" s="1">
        <v>20</v>
      </c>
      <c r="N9" s="1">
        <v>15</v>
      </c>
    </row>
    <row r="10" spans="2:19" x14ac:dyDescent="0.25">
      <c r="B10" t="s">
        <v>45</v>
      </c>
      <c r="C10">
        <v>3.3</v>
      </c>
      <c r="D10">
        <v>5</v>
      </c>
      <c r="G10">
        <v>1.5</v>
      </c>
      <c r="I10">
        <f>C10*G10</f>
        <v>4.9499999999999993</v>
      </c>
      <c r="K10" s="32"/>
      <c r="L10" t="s">
        <v>57</v>
      </c>
      <c r="M10" s="1">
        <v>87</v>
      </c>
      <c r="N10" s="1">
        <v>57</v>
      </c>
      <c r="S10">
        <f>L2+1250</f>
        <v>1481.8</v>
      </c>
    </row>
    <row r="11" spans="2:19" x14ac:dyDescent="0.25">
      <c r="K11" s="32"/>
      <c r="L11" t="s">
        <v>58</v>
      </c>
      <c r="M11" s="1">
        <v>84</v>
      </c>
      <c r="N11" s="1">
        <v>58</v>
      </c>
    </row>
    <row r="12" spans="2:19" x14ac:dyDescent="0.25">
      <c r="K12" s="32"/>
      <c r="L12" t="s">
        <v>59</v>
      </c>
      <c r="M12" s="1">
        <v>84</v>
      </c>
      <c r="N12" s="1">
        <v>53</v>
      </c>
    </row>
    <row r="13" spans="2:19" x14ac:dyDescent="0.25">
      <c r="K13" s="32"/>
      <c r="L13" t="s">
        <v>60</v>
      </c>
      <c r="M13" s="1">
        <v>97</v>
      </c>
      <c r="N13" s="1">
        <v>82</v>
      </c>
    </row>
    <row r="14" spans="2:19" x14ac:dyDescent="0.25">
      <c r="K14" s="32"/>
      <c r="L14" t="s">
        <v>61</v>
      </c>
      <c r="M14" s="1">
        <v>87</v>
      </c>
      <c r="N14" s="1">
        <v>59</v>
      </c>
    </row>
  </sheetData>
  <mergeCells count="4">
    <mergeCell ref="C1:D1"/>
    <mergeCell ref="E1:G1"/>
    <mergeCell ref="M7:N7"/>
    <mergeCell ref="K9:K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3ED62-0ECC-4A44-BB75-01706CEF30B6}">
  <dimension ref="A1:R39"/>
  <sheetViews>
    <sheetView workbookViewId="0">
      <selection activeCell="E50" sqref="E50"/>
    </sheetView>
  </sheetViews>
  <sheetFormatPr defaultColWidth="8.85546875" defaultRowHeight="15" x14ac:dyDescent="0.25"/>
  <cols>
    <col min="1" max="1" width="3" style="2" customWidth="1"/>
    <col min="2" max="2" width="22.28515625" style="3" bestFit="1" customWidth="1"/>
    <col min="3" max="3" width="22" style="4" bestFit="1" customWidth="1"/>
    <col min="4" max="4" width="24.28515625" style="3" bestFit="1" customWidth="1"/>
    <col min="5" max="5" width="59" style="4" bestFit="1" customWidth="1"/>
    <col min="6" max="6" width="8.85546875" style="3"/>
    <col min="7" max="16384" width="8.85546875" style="2"/>
  </cols>
  <sheetData>
    <row r="1" spans="1:18" ht="15.75" thickBot="1" x14ac:dyDescent="0.3"/>
    <row r="2" spans="1:18" s="5" customFormat="1" ht="15.75" thickBot="1" x14ac:dyDescent="0.3">
      <c r="B2" s="10" t="s">
        <v>14</v>
      </c>
      <c r="C2" s="11" t="s">
        <v>18</v>
      </c>
      <c r="D2" s="11" t="s">
        <v>19</v>
      </c>
      <c r="E2" s="11" t="s">
        <v>15</v>
      </c>
      <c r="F2" s="12" t="s">
        <v>16</v>
      </c>
      <c r="J2" t="s">
        <v>2</v>
      </c>
      <c r="K2"/>
    </row>
    <row r="3" spans="1:18" x14ac:dyDescent="0.25">
      <c r="B3" s="23" t="s">
        <v>82</v>
      </c>
      <c r="C3" s="24" t="s">
        <v>78</v>
      </c>
      <c r="D3" s="25">
        <v>1733428</v>
      </c>
      <c r="E3" s="24" t="s">
        <v>81</v>
      </c>
      <c r="F3" s="14">
        <v>5</v>
      </c>
      <c r="J3" t="s">
        <v>3</v>
      </c>
      <c r="K3"/>
    </row>
    <row r="4" spans="1:18" x14ac:dyDescent="0.25">
      <c r="B4" s="15" t="s">
        <v>128</v>
      </c>
      <c r="C4" s="7" t="s">
        <v>129</v>
      </c>
      <c r="D4" s="6" t="s">
        <v>126</v>
      </c>
      <c r="E4" s="7" t="s">
        <v>127</v>
      </c>
      <c r="F4" s="16">
        <v>2</v>
      </c>
      <c r="J4" t="s">
        <v>4</v>
      </c>
      <c r="K4"/>
    </row>
    <row r="5" spans="1:18" x14ac:dyDescent="0.25">
      <c r="B5" s="15" t="s">
        <v>77</v>
      </c>
      <c r="C5" s="7" t="s">
        <v>78</v>
      </c>
      <c r="D5" s="6">
        <v>1733415</v>
      </c>
      <c r="E5" s="7" t="s">
        <v>79</v>
      </c>
      <c r="F5" s="16">
        <v>2</v>
      </c>
      <c r="J5" t="s">
        <v>0</v>
      </c>
      <c r="K5"/>
    </row>
    <row r="6" spans="1:18" x14ac:dyDescent="0.25">
      <c r="B6" s="15"/>
      <c r="C6" s="7"/>
      <c r="D6" s="6"/>
      <c r="E6" s="7" t="s">
        <v>130</v>
      </c>
      <c r="F6" s="16">
        <v>2</v>
      </c>
      <c r="J6" t="s">
        <v>1</v>
      </c>
      <c r="K6"/>
    </row>
    <row r="7" spans="1:18" x14ac:dyDescent="0.25">
      <c r="B7" s="6"/>
      <c r="C7" s="7"/>
      <c r="D7" s="6"/>
      <c r="E7" s="7" t="s">
        <v>131</v>
      </c>
      <c r="F7" s="6">
        <v>3</v>
      </c>
      <c r="J7" t="s">
        <v>5</v>
      </c>
      <c r="K7"/>
    </row>
    <row r="8" spans="1:18" x14ac:dyDescent="0.25">
      <c r="B8" s="6"/>
      <c r="C8" s="7"/>
      <c r="D8" s="6"/>
      <c r="E8" s="7"/>
      <c r="F8" s="6"/>
      <c r="J8" t="s">
        <v>6</v>
      </c>
      <c r="K8"/>
    </row>
    <row r="9" spans="1:18" x14ac:dyDescent="0.25">
      <c r="B9" s="6"/>
      <c r="D9" s="6"/>
      <c r="E9" s="7"/>
      <c r="F9" s="6"/>
      <c r="J9" t="s">
        <v>7</v>
      </c>
      <c r="K9"/>
    </row>
    <row r="10" spans="1:18" x14ac:dyDescent="0.25">
      <c r="B10" s="6"/>
      <c r="C10" s="7"/>
      <c r="D10" s="6"/>
      <c r="E10" s="7"/>
      <c r="F10" s="6"/>
      <c r="J10" t="s">
        <v>8</v>
      </c>
      <c r="K10"/>
    </row>
    <row r="11" spans="1:18" x14ac:dyDescent="0.25">
      <c r="B11" s="6"/>
      <c r="C11" s="7"/>
      <c r="D11" s="6"/>
      <c r="E11" s="7"/>
      <c r="F11" s="6"/>
      <c r="J11" t="s">
        <v>9</v>
      </c>
      <c r="K11"/>
    </row>
    <row r="12" spans="1:18" x14ac:dyDescent="0.25">
      <c r="B12" s="6"/>
      <c r="C12" s="7"/>
      <c r="D12" s="6"/>
      <c r="E12" s="7"/>
      <c r="F12" s="6"/>
      <c r="J12" t="s">
        <v>10</v>
      </c>
      <c r="K12"/>
    </row>
    <row r="13" spans="1:18" x14ac:dyDescent="0.25">
      <c r="B13" s="6"/>
      <c r="C13" s="7"/>
      <c r="D13" s="30"/>
      <c r="E13" s="7"/>
      <c r="F13" s="6"/>
      <c r="J13" t="s">
        <v>11</v>
      </c>
      <c r="K13"/>
    </row>
    <row r="14" spans="1:18" x14ac:dyDescent="0.25">
      <c r="B14" s="6"/>
      <c r="C14" s="7"/>
      <c r="D14" s="30"/>
      <c r="E14" s="7"/>
      <c r="F14" s="6"/>
      <c r="J14" t="s">
        <v>12</v>
      </c>
      <c r="K14"/>
    </row>
    <row r="15" spans="1:18" x14ac:dyDescent="0.25">
      <c r="D15"/>
      <c r="J15" t="s">
        <v>46</v>
      </c>
      <c r="K15"/>
    </row>
    <row r="16" spans="1:18" s="4" customFormat="1" ht="15.75" thickBot="1" x14ac:dyDescent="0.3">
      <c r="A16" s="2"/>
      <c r="B16" s="3"/>
      <c r="D16"/>
      <c r="F16" s="3"/>
      <c r="G16" s="2"/>
      <c r="H16" s="2"/>
      <c r="I16" s="2"/>
      <c r="J16" t="s">
        <v>121</v>
      </c>
      <c r="K16"/>
      <c r="L16" s="2"/>
      <c r="M16" s="2"/>
      <c r="N16" s="2"/>
      <c r="O16" s="2"/>
      <c r="P16" s="2"/>
      <c r="Q16" s="2"/>
      <c r="R16" s="2"/>
    </row>
    <row r="17" spans="1:18" s="4" customFormat="1" ht="15.75" thickBot="1" x14ac:dyDescent="0.3">
      <c r="A17" s="2"/>
      <c r="B17" s="10" t="s">
        <v>14</v>
      </c>
      <c r="C17" s="11" t="s">
        <v>18</v>
      </c>
      <c r="D17" s="11" t="s">
        <v>19</v>
      </c>
      <c r="E17" s="11" t="s">
        <v>15</v>
      </c>
      <c r="F17" s="12" t="s">
        <v>16</v>
      </c>
      <c r="G17" s="2"/>
      <c r="H17" s="2"/>
      <c r="I17" s="2"/>
      <c r="J17"/>
      <c r="K17"/>
      <c r="L17" s="2"/>
      <c r="M17" s="2"/>
      <c r="N17" s="2"/>
      <c r="O17" s="2"/>
      <c r="P17" s="2"/>
      <c r="Q17" s="2"/>
      <c r="R17" s="2"/>
    </row>
    <row r="18" spans="1:18" x14ac:dyDescent="0.25">
      <c r="B18" s="23" t="s">
        <v>77</v>
      </c>
      <c r="C18" s="24" t="s">
        <v>78</v>
      </c>
      <c r="D18" s="25">
        <v>1733415</v>
      </c>
      <c r="E18" s="24" t="s">
        <v>79</v>
      </c>
      <c r="F18" s="14">
        <v>8</v>
      </c>
      <c r="J18"/>
      <c r="K18"/>
    </row>
    <row r="19" spans="1:18" x14ac:dyDescent="0.25">
      <c r="B19" s="15" t="s">
        <v>82</v>
      </c>
      <c r="C19" s="7" t="s">
        <v>78</v>
      </c>
      <c r="D19" s="6">
        <v>1733428</v>
      </c>
      <c r="E19" s="7" t="s">
        <v>81</v>
      </c>
      <c r="F19" s="16">
        <v>2</v>
      </c>
      <c r="J19" t="s">
        <v>111</v>
      </c>
      <c r="K19"/>
    </row>
    <row r="20" spans="1:18" x14ac:dyDescent="0.25">
      <c r="B20" s="15" t="s">
        <v>83</v>
      </c>
      <c r="C20" s="7" t="s">
        <v>78</v>
      </c>
      <c r="D20" s="6">
        <v>1733444</v>
      </c>
      <c r="E20" s="7" t="s">
        <v>80</v>
      </c>
      <c r="F20" s="16">
        <v>1</v>
      </c>
      <c r="J20" t="s">
        <v>112</v>
      </c>
      <c r="K20"/>
    </row>
    <row r="21" spans="1:18" x14ac:dyDescent="0.25">
      <c r="B21" s="15" t="s">
        <v>84</v>
      </c>
      <c r="C21" s="7" t="s">
        <v>86</v>
      </c>
      <c r="D21" s="6" t="s">
        <v>85</v>
      </c>
      <c r="E21" s="7" t="s">
        <v>87</v>
      </c>
      <c r="F21" s="16">
        <v>3</v>
      </c>
      <c r="J21" t="s">
        <v>113</v>
      </c>
      <c r="K21" t="s">
        <v>119</v>
      </c>
    </row>
    <row r="22" spans="1:18" x14ac:dyDescent="0.25">
      <c r="B22" s="15"/>
      <c r="C22" s="7"/>
      <c r="D22" s="6"/>
      <c r="E22" s="7" t="s">
        <v>0</v>
      </c>
      <c r="F22" s="16">
        <v>2</v>
      </c>
      <c r="J22" t="s">
        <v>114</v>
      </c>
      <c r="K22" t="s">
        <v>119</v>
      </c>
    </row>
    <row r="23" spans="1:18" x14ac:dyDescent="0.25">
      <c r="B23" s="6"/>
      <c r="C23" s="7"/>
      <c r="D23" s="6"/>
      <c r="E23" s="7" t="s">
        <v>88</v>
      </c>
      <c r="F23" s="6">
        <v>8</v>
      </c>
      <c r="J23" t="s">
        <v>115</v>
      </c>
      <c r="K23" t="s">
        <v>120</v>
      </c>
    </row>
    <row r="24" spans="1:18" x14ac:dyDescent="0.25">
      <c r="B24" s="6" t="s">
        <v>100</v>
      </c>
      <c r="C24" s="7" t="s">
        <v>102</v>
      </c>
      <c r="D24" s="6" t="s">
        <v>101</v>
      </c>
      <c r="E24" s="7" t="s">
        <v>105</v>
      </c>
      <c r="F24" s="6">
        <v>1</v>
      </c>
      <c r="J24" t="s">
        <v>115</v>
      </c>
      <c r="K24" t="s">
        <v>120</v>
      </c>
    </row>
    <row r="25" spans="1:18" x14ac:dyDescent="0.25">
      <c r="B25" s="6"/>
      <c r="D25" s="6"/>
      <c r="E25" s="7" t="s">
        <v>89</v>
      </c>
      <c r="F25" s="6">
        <v>2</v>
      </c>
      <c r="J25"/>
      <c r="K25"/>
    </row>
    <row r="26" spans="1:18" x14ac:dyDescent="0.25">
      <c r="B26" s="6" t="s">
        <v>122</v>
      </c>
      <c r="C26" s="7" t="s">
        <v>124</v>
      </c>
      <c r="D26" s="6">
        <v>22272051</v>
      </c>
      <c r="E26" s="7" t="s">
        <v>123</v>
      </c>
      <c r="F26" s="6">
        <v>5</v>
      </c>
      <c r="J26" t="s">
        <v>116</v>
      </c>
      <c r="K26"/>
    </row>
    <row r="27" spans="1:18" x14ac:dyDescent="0.25">
      <c r="B27" s="6" t="s">
        <v>108</v>
      </c>
      <c r="C27" s="7" t="s">
        <v>110</v>
      </c>
      <c r="D27" s="6" t="s">
        <v>109</v>
      </c>
      <c r="E27" s="7" t="s">
        <v>107</v>
      </c>
      <c r="F27" s="6">
        <v>2</v>
      </c>
      <c r="J27" t="s">
        <v>117</v>
      </c>
      <c r="K27" t="s">
        <v>120</v>
      </c>
    </row>
    <row r="28" spans="1:18" x14ac:dyDescent="0.25">
      <c r="B28" s="6"/>
      <c r="C28" s="7"/>
      <c r="D28" s="6"/>
      <c r="E28" s="7" t="s">
        <v>125</v>
      </c>
      <c r="F28" s="6">
        <v>1</v>
      </c>
      <c r="J28" t="s">
        <v>118</v>
      </c>
      <c r="K28"/>
    </row>
    <row r="29" spans="1:18" x14ac:dyDescent="0.25">
      <c r="B29" s="6"/>
      <c r="C29" s="7"/>
      <c r="D29" s="30"/>
      <c r="E29" s="7" t="s">
        <v>132</v>
      </c>
      <c r="F29" s="6">
        <v>1</v>
      </c>
    </row>
    <row r="30" spans="1:18" x14ac:dyDescent="0.25">
      <c r="B30" s="6"/>
      <c r="C30" s="7"/>
      <c r="D30" s="30"/>
      <c r="E30" s="7" t="s">
        <v>133</v>
      </c>
      <c r="F30" s="6">
        <v>1</v>
      </c>
    </row>
    <row r="32" spans="1:18" ht="15.75" thickBot="1" x14ac:dyDescent="0.3"/>
    <row r="33" spans="2:6" ht="15.75" thickBot="1" x14ac:dyDescent="0.3">
      <c r="B33" s="10" t="s">
        <v>14</v>
      </c>
      <c r="C33" s="11" t="s">
        <v>18</v>
      </c>
      <c r="D33" s="11" t="s">
        <v>19</v>
      </c>
      <c r="E33" s="11" t="s">
        <v>15</v>
      </c>
      <c r="F33" s="12" t="s">
        <v>16</v>
      </c>
    </row>
    <row r="34" spans="2:6" x14ac:dyDescent="0.25">
      <c r="B34" s="13" t="s">
        <v>21</v>
      </c>
      <c r="C34" s="9" t="s">
        <v>22</v>
      </c>
      <c r="D34" s="8" t="s">
        <v>20</v>
      </c>
      <c r="E34" s="9" t="s">
        <v>17</v>
      </c>
      <c r="F34" s="14">
        <v>4</v>
      </c>
    </row>
    <row r="35" spans="2:6" x14ac:dyDescent="0.25">
      <c r="B35" s="15" t="s">
        <v>24</v>
      </c>
      <c r="C35" s="7" t="s">
        <v>22</v>
      </c>
      <c r="D35" s="6" t="s">
        <v>25</v>
      </c>
      <c r="E35" s="7" t="s">
        <v>23</v>
      </c>
      <c r="F35" s="16">
        <v>2</v>
      </c>
    </row>
    <row r="36" spans="2:6" x14ac:dyDescent="0.25">
      <c r="B36" s="15" t="s">
        <v>27</v>
      </c>
      <c r="C36" s="7" t="s">
        <v>28</v>
      </c>
      <c r="D36" s="6" t="s">
        <v>29</v>
      </c>
      <c r="E36" s="7" t="s">
        <v>26</v>
      </c>
      <c r="F36" s="16">
        <v>6</v>
      </c>
    </row>
    <row r="37" spans="2:6" x14ac:dyDescent="0.25">
      <c r="B37" s="15" t="s">
        <v>33</v>
      </c>
      <c r="C37" s="7" t="s">
        <v>34</v>
      </c>
      <c r="D37" s="6" t="s">
        <v>13</v>
      </c>
      <c r="E37" s="7" t="s">
        <v>35</v>
      </c>
      <c r="F37" s="16">
        <v>1</v>
      </c>
    </row>
    <row r="38" spans="2:6" x14ac:dyDescent="0.25">
      <c r="B38" s="15" t="s">
        <v>38</v>
      </c>
      <c r="C38" s="7" t="s">
        <v>39</v>
      </c>
      <c r="D38" s="6" t="s">
        <v>37</v>
      </c>
      <c r="E38" s="7" t="s">
        <v>36</v>
      </c>
      <c r="F38" s="16">
        <v>1</v>
      </c>
    </row>
    <row r="39" spans="2:6" ht="15.75" thickBot="1" x14ac:dyDescent="0.3">
      <c r="B39" s="17" t="s">
        <v>31</v>
      </c>
      <c r="C39" s="18" t="s">
        <v>22</v>
      </c>
      <c r="D39" s="19" t="s">
        <v>32</v>
      </c>
      <c r="E39" s="18" t="s">
        <v>30</v>
      </c>
      <c r="F39" s="20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Terminal Block</vt:lpstr>
      <vt:lpstr>LED</vt:lpstr>
      <vt:lpstr>Misc. Functions</vt:lpstr>
      <vt:lpstr>Alternative Parts List</vt:lpstr>
      <vt:lpstr>Power Consumption</vt:lpstr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Lendi</dc:creator>
  <cp:lastModifiedBy>Josh Lendi</cp:lastModifiedBy>
  <dcterms:created xsi:type="dcterms:W3CDTF">2020-09-20T17:50:47Z</dcterms:created>
  <dcterms:modified xsi:type="dcterms:W3CDTF">2021-01-24T19:26:43Z</dcterms:modified>
</cp:coreProperties>
</file>