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F0F8693A-F917-4AE1-B3FD-4546B364A616}" xr6:coauthVersionLast="47" xr6:coauthVersionMax="47" xr10:uidLastSave="{00000000-0000-0000-0000-000000000000}"/>
  <bookViews>
    <workbookView xWindow="-108" yWindow="-108" windowWidth="23256" windowHeight="12576" xr2:uid="{E9C1F6C7-3E8A-4EA6-BA7D-B09237406850}"/>
  </bookViews>
  <sheets>
    <sheet name="Total Power Requirements" sheetId="13" r:id="rId1"/>
    <sheet name="Accessory Power Bus - 3.3V" sheetId="6" r:id="rId2"/>
    <sheet name="Controller Power Bus - 9V" sheetId="12" r:id="rId3"/>
    <sheet name="Main Power Bus - Vin" sheetId="1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3" l="1"/>
  <c r="I17" i="13"/>
  <c r="I18" i="13"/>
  <c r="E18" i="13" s="1"/>
  <c r="D18" i="13" s="1"/>
  <c r="I19" i="13"/>
  <c r="E19" i="13" s="1"/>
  <c r="D19" i="13" s="1"/>
  <c r="I20" i="13"/>
  <c r="E20" i="13" s="1"/>
  <c r="D20" i="13" s="1"/>
  <c r="I21" i="13"/>
  <c r="I22" i="13"/>
  <c r="E22" i="13" s="1"/>
  <c r="D22" i="13" s="1"/>
  <c r="I15" i="13"/>
  <c r="C23" i="13"/>
  <c r="D15" i="13"/>
  <c r="E21" i="13"/>
  <c r="D21" i="13"/>
  <c r="E17" i="13"/>
  <c r="D17" i="13"/>
  <c r="E16" i="13"/>
  <c r="D16" i="13" s="1"/>
  <c r="E15" i="13"/>
  <c r="G22" i="13"/>
  <c r="G21" i="13"/>
  <c r="G20" i="13"/>
  <c r="G19" i="13"/>
  <c r="G18" i="13"/>
  <c r="G17" i="13"/>
  <c r="G16" i="13"/>
  <c r="G15" i="13"/>
  <c r="E11" i="13"/>
  <c r="D11" i="13"/>
  <c r="C11" i="13"/>
  <c r="D4" i="13"/>
  <c r="D5" i="13"/>
  <c r="D6" i="13"/>
  <c r="D7" i="13"/>
  <c r="D8" i="13"/>
  <c r="D9" i="13"/>
  <c r="D10" i="13"/>
  <c r="D3" i="13"/>
  <c r="E4" i="13"/>
  <c r="E5" i="13"/>
  <c r="E6" i="13"/>
  <c r="E7" i="13"/>
  <c r="E8" i="13"/>
  <c r="E9" i="13"/>
  <c r="E10" i="13"/>
  <c r="E3" i="13"/>
  <c r="I10" i="13"/>
  <c r="I9" i="13"/>
  <c r="I8" i="13"/>
  <c r="I7" i="13"/>
  <c r="H10" i="13"/>
  <c r="H9" i="13"/>
  <c r="H8" i="13"/>
  <c r="H7" i="13"/>
  <c r="I6" i="13"/>
  <c r="H6" i="13"/>
  <c r="G9" i="13"/>
  <c r="G10" i="13"/>
  <c r="G8" i="13"/>
  <c r="G7" i="13"/>
  <c r="G6" i="13"/>
  <c r="G5" i="13"/>
  <c r="I5" i="13"/>
  <c r="H5" i="13"/>
  <c r="I4" i="13"/>
  <c r="H4" i="13"/>
  <c r="G4" i="13"/>
  <c r="G3" i="13"/>
  <c r="I3" i="13"/>
  <c r="H3" i="13"/>
  <c r="H32" i="6"/>
  <c r="G32" i="6"/>
  <c r="G15" i="12"/>
  <c r="H15" i="12"/>
  <c r="H23" i="12"/>
  <c r="G23" i="12"/>
  <c r="H31" i="11"/>
  <c r="G31" i="11"/>
  <c r="H23" i="11"/>
  <c r="G23" i="11"/>
  <c r="G7" i="11"/>
  <c r="G15" i="11"/>
  <c r="H15" i="11"/>
  <c r="H7" i="11"/>
  <c r="G7" i="12"/>
  <c r="H7" i="12"/>
  <c r="G23" i="6"/>
  <c r="F23" i="6"/>
  <c r="H23" i="6" s="1"/>
  <c r="G22" i="6"/>
  <c r="F22" i="6"/>
  <c r="H22" i="6" s="1"/>
  <c r="E21" i="6"/>
  <c r="G21" i="6" s="1"/>
  <c r="G20" i="6"/>
  <c r="G24" i="6" s="1"/>
  <c r="F20" i="6"/>
  <c r="H20" i="6" s="1"/>
  <c r="E19" i="6"/>
  <c r="F19" i="6" s="1"/>
  <c r="H19" i="6" s="1"/>
  <c r="H15" i="6"/>
  <c r="G15" i="6"/>
  <c r="H7" i="6"/>
  <c r="G7" i="6"/>
  <c r="G3" i="6"/>
  <c r="F3" i="6"/>
  <c r="H3" i="6" s="1"/>
  <c r="E23" i="13" l="1"/>
  <c r="D23" i="13"/>
  <c r="F21" i="6"/>
  <c r="H21" i="6" s="1"/>
  <c r="H24" i="6" s="1"/>
  <c r="G19" i="6"/>
</calcChain>
</file>

<file path=xl/sharedStrings.xml><?xml version="1.0" encoding="utf-8"?>
<sst xmlns="http://schemas.openxmlformats.org/spreadsheetml/2006/main" count="140" uniqueCount="47">
  <si>
    <t>Input Voltage [V]</t>
  </si>
  <si>
    <t>Input Current [A]</t>
  </si>
  <si>
    <t>Input Power [W]</t>
  </si>
  <si>
    <t>Efficiency [%]</t>
  </si>
  <si>
    <t>Output Voltage [V]</t>
  </si>
  <si>
    <t>Current [A]</t>
  </si>
  <si>
    <t>Power [W]</t>
  </si>
  <si>
    <t>Total</t>
  </si>
  <si>
    <t>Voltage [V]</t>
  </si>
  <si>
    <t>Device</t>
  </si>
  <si>
    <t>Qty</t>
  </si>
  <si>
    <t>Isolated DC-DC converter</t>
  </si>
  <si>
    <t>Total Current [A]</t>
  </si>
  <si>
    <t>Total Power [W]</t>
  </si>
  <si>
    <t>Table #: Accessory Power 1 - 3.3V Devices</t>
  </si>
  <si>
    <t>Table #: Accessory Power 2 - 3.3V Devices</t>
  </si>
  <si>
    <t>Communication Headers</t>
  </si>
  <si>
    <t>Liquid Level Switch</t>
  </si>
  <si>
    <t>Temperature Sensor</t>
  </si>
  <si>
    <t>Ambient Environment Sensor</t>
  </si>
  <si>
    <t>GPIO Headers</t>
  </si>
  <si>
    <t>NCS Pump Activation</t>
  </si>
  <si>
    <t>Peristaltic Pump Logic</t>
  </si>
  <si>
    <t>Table #: Accessory Power 3 - 3.3V Devices</t>
  </si>
  <si>
    <t>Digital TWI Isolator</t>
  </si>
  <si>
    <t xml:space="preserve">Table #: </t>
  </si>
  <si>
    <t>Table #:</t>
  </si>
  <si>
    <t>Arduino Due Controller</t>
  </si>
  <si>
    <t>Table #: Main Power 1 - Vin Devices</t>
  </si>
  <si>
    <t>Table #: Main Power 2 - Vin Devices</t>
  </si>
  <si>
    <t>Table #: Main Power 3 - Vin Devices</t>
  </si>
  <si>
    <t>Table #: Main Power 4 - Vin Devices</t>
  </si>
  <si>
    <t>Reservoir Pump Activation</t>
  </si>
  <si>
    <t>Reservoir Heater Activation</t>
  </si>
  <si>
    <t>Grow Lights</t>
  </si>
  <si>
    <t>Peristaltic Pump Power</t>
  </si>
  <si>
    <t>Accessory Power 1</t>
  </si>
  <si>
    <t>Accessory Power 2</t>
  </si>
  <si>
    <t>Accessory Power 3</t>
  </si>
  <si>
    <t>Controller Power 1</t>
  </si>
  <si>
    <t>Main Power 1</t>
  </si>
  <si>
    <t>Main Power 2</t>
  </si>
  <si>
    <t>Main Power 3</t>
  </si>
  <si>
    <t>Main Power 4</t>
  </si>
  <si>
    <t>Table #: Accessory Power Bus - 3.3V Total</t>
  </si>
  <si>
    <t>Table #: Total Bus Power Requirements</t>
  </si>
  <si>
    <t>Table #: Bus Power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</si>
</sst>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8" xfId="0" applyNumberFormat="1" applyBorder="1"/>
    <xf numFmtId="2" fontId="0" fillId="0" borderId="2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/>
    <xf numFmtId="2" fontId="0" fillId="0" borderId="21" xfId="0" applyNumberForma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32" xfId="0" applyFont="1" applyBorder="1"/>
    <xf numFmtId="0" fontId="0" fillId="0" borderId="33" xfId="0" applyBorder="1"/>
    <xf numFmtId="2" fontId="0" fillId="0" borderId="3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0" fillId="0" borderId="7" xfId="0" applyBorder="1"/>
    <xf numFmtId="2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9" fontId="0" fillId="0" borderId="11" xfId="1" applyFont="1" applyBorder="1" applyAlignment="1">
      <alignment horizontal="center" vertical="center"/>
    </xf>
    <xf numFmtId="2" fontId="1" fillId="0" borderId="0" xfId="0" applyNumberFormat="1" applyFont="1"/>
    <xf numFmtId="0" fontId="0" fillId="0" borderId="0" xfId="0" applyBorder="1"/>
    <xf numFmtId="2" fontId="1" fillId="0" borderId="0" xfId="0" applyNumberFormat="1" applyFont="1" applyBorder="1"/>
    <xf numFmtId="9" fontId="0" fillId="0" borderId="7" xfId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72B-62E1-4FA2-9C43-45964BCE27F7}">
  <dimension ref="A1:R24"/>
  <sheetViews>
    <sheetView tabSelected="1" workbookViewId="0">
      <selection activeCell="H15" sqref="H15"/>
    </sheetView>
  </sheetViews>
  <sheetFormatPr defaultRowHeight="14.4" x14ac:dyDescent="0.3"/>
  <cols>
    <col min="1" max="1" width="3" customWidth="1"/>
    <col min="2" max="2" width="17.5546875" bestFit="1" customWidth="1"/>
    <col min="3" max="3" width="16.33203125" bestFit="1" customWidth="1"/>
    <col min="4" max="4" width="16.109375" bestFit="1" customWidth="1"/>
    <col min="5" max="5" width="15.88671875" bestFit="1" customWidth="1"/>
    <col min="6" max="6" width="13.109375" bestFit="1" customWidth="1"/>
    <col min="7" max="7" width="18" bestFit="1" customWidth="1"/>
    <col min="8" max="8" width="10.88671875" bestFit="1" customWidth="1"/>
    <col min="9" max="9" width="10.5546875" bestFit="1" customWidth="1"/>
  </cols>
  <sheetData>
    <row r="1" spans="1:18" ht="15" thickBot="1" x14ac:dyDescent="0.35"/>
    <row r="2" spans="1:18" ht="15" thickBot="1" x14ac:dyDescent="0.35">
      <c r="B2" s="25"/>
      <c r="C2" s="26" t="s">
        <v>0</v>
      </c>
      <c r="D2" s="27" t="s">
        <v>1</v>
      </c>
      <c r="E2" s="28" t="s">
        <v>2</v>
      </c>
      <c r="F2" s="25" t="s">
        <v>3</v>
      </c>
      <c r="G2" s="26" t="s">
        <v>4</v>
      </c>
      <c r="H2" s="27" t="s">
        <v>5</v>
      </c>
      <c r="I2" s="30" t="s">
        <v>6</v>
      </c>
    </row>
    <row r="3" spans="1:18" ht="15" thickTop="1" x14ac:dyDescent="0.3">
      <c r="B3" s="3" t="s">
        <v>36</v>
      </c>
      <c r="C3" s="10">
        <v>12</v>
      </c>
      <c r="D3" s="11">
        <f>E3/C3</f>
        <v>0.28947368421052638</v>
      </c>
      <c r="E3" s="22">
        <f>I3/F3</f>
        <v>3.4736842105263164</v>
      </c>
      <c r="F3" s="45">
        <v>0.95</v>
      </c>
      <c r="G3" s="10">
        <f>AVERAGE('Accessory Power Bus - 3.3V'!D3:D6)</f>
        <v>3.3</v>
      </c>
      <c r="H3" s="11">
        <f>SUM('Accessory Power Bus - 3.3V'!G3:G6)</f>
        <v>1</v>
      </c>
      <c r="I3" s="24">
        <f>SUM('Accessory Power Bus - 3.3V'!H3:H6)</f>
        <v>3.3000000000000003</v>
      </c>
    </row>
    <row r="4" spans="1:18" x14ac:dyDescent="0.3">
      <c r="B4" s="4" t="s">
        <v>37</v>
      </c>
      <c r="C4" s="10">
        <v>12</v>
      </c>
      <c r="D4" s="11">
        <f t="shared" ref="D4:D10" si="0">E4/C4</f>
        <v>1.0442763157894737</v>
      </c>
      <c r="E4" s="22">
        <f t="shared" ref="E4:E10" si="1">I4/F4</f>
        <v>12.531315789473684</v>
      </c>
      <c r="F4" s="45">
        <v>0.95</v>
      </c>
      <c r="G4" s="10">
        <f>AVERAGE('Accessory Power Bus - 3.3V'!D11:D14)</f>
        <v>3.3</v>
      </c>
      <c r="H4" s="11">
        <f>SUM('Accessory Power Bus - 3.3V'!G11:G14)</f>
        <v>3.6074999999999999</v>
      </c>
      <c r="I4" s="24">
        <f>SUM('Accessory Power Bus - 3.3V'!H11:H14)</f>
        <v>11.90475</v>
      </c>
    </row>
    <row r="5" spans="1:18" x14ac:dyDescent="0.3">
      <c r="B5" s="4" t="s">
        <v>38</v>
      </c>
      <c r="C5" s="10">
        <v>12</v>
      </c>
      <c r="D5" s="11">
        <f t="shared" si="0"/>
        <v>0.39802631578947367</v>
      </c>
      <c r="E5" s="22">
        <f t="shared" si="1"/>
        <v>4.7763157894736841</v>
      </c>
      <c r="F5" s="45">
        <v>0.95</v>
      </c>
      <c r="G5" s="10">
        <f>AVERAGE('Accessory Power Bus - 3.3V'!D19:D23)</f>
        <v>3.3</v>
      </c>
      <c r="H5" s="11">
        <f>SUM('Accessory Power Bus - 3.3V'!G19:G23)</f>
        <v>1.375</v>
      </c>
      <c r="I5" s="24">
        <f>SUM('Accessory Power Bus - 3.3V'!H19:H23)</f>
        <v>4.5374999999999996</v>
      </c>
    </row>
    <row r="6" spans="1:18" x14ac:dyDescent="0.3">
      <c r="B6" s="4" t="s">
        <v>39</v>
      </c>
      <c r="C6" s="10">
        <v>12</v>
      </c>
      <c r="D6" s="11">
        <f t="shared" si="0"/>
        <v>0.78947368421052644</v>
      </c>
      <c r="E6" s="22">
        <f t="shared" si="1"/>
        <v>9.4736842105263168</v>
      </c>
      <c r="F6" s="45">
        <v>0.95</v>
      </c>
      <c r="G6" s="10">
        <f>AVERAGE('Controller Power Bus - 9V'!D3:D6)</f>
        <v>9</v>
      </c>
      <c r="H6" s="11">
        <f>SUM('Controller Power Bus - 9V'!G3:G6)</f>
        <v>1</v>
      </c>
      <c r="I6" s="24">
        <f>SUM('Controller Power Bus - 9V'!H3:H6)</f>
        <v>9</v>
      </c>
    </row>
    <row r="7" spans="1:18" x14ac:dyDescent="0.3">
      <c r="B7" s="4" t="s">
        <v>40</v>
      </c>
      <c r="C7" s="10">
        <v>12</v>
      </c>
      <c r="D7" s="11">
        <f t="shared" si="0"/>
        <v>1.0526315789473684</v>
      </c>
      <c r="E7" s="22">
        <f t="shared" si="1"/>
        <v>12.631578947368421</v>
      </c>
      <c r="F7" s="45">
        <v>0.95</v>
      </c>
      <c r="G7" s="10">
        <f>AVERAGE('Main Power Bus - Vin'!D3:D6)</f>
        <v>12</v>
      </c>
      <c r="H7" s="11">
        <f>SUM('Main Power Bus - Vin'!G3:G6)</f>
        <v>1</v>
      </c>
      <c r="I7" s="24">
        <f>SUM('Main Power Bus - Vin'!H3:H6)</f>
        <v>12</v>
      </c>
    </row>
    <row r="8" spans="1:18" x14ac:dyDescent="0.3">
      <c r="B8" s="4" t="s">
        <v>41</v>
      </c>
      <c r="C8" s="10">
        <v>12</v>
      </c>
      <c r="D8" s="11">
        <f t="shared" si="0"/>
        <v>1.0526315789473684</v>
      </c>
      <c r="E8" s="22">
        <f t="shared" si="1"/>
        <v>12.631578947368421</v>
      </c>
      <c r="F8" s="45">
        <v>0.95</v>
      </c>
      <c r="G8" s="10">
        <f>AVERAGE('Main Power Bus - Vin'!D11:D14)</f>
        <v>12</v>
      </c>
      <c r="H8" s="11">
        <f>SUM('Main Power Bus - Vin'!G11:G14)</f>
        <v>1</v>
      </c>
      <c r="I8" s="24">
        <f>SUM('Main Power Bus - Vin'!H11:H14)</f>
        <v>12</v>
      </c>
    </row>
    <row r="9" spans="1:18" x14ac:dyDescent="0.3">
      <c r="B9" s="4" t="s">
        <v>42</v>
      </c>
      <c r="C9" s="10">
        <v>12</v>
      </c>
      <c r="D9" s="11">
        <f t="shared" si="0"/>
        <v>1.0526315789473684</v>
      </c>
      <c r="E9" s="22">
        <f t="shared" si="1"/>
        <v>12.631578947368421</v>
      </c>
      <c r="F9" s="45">
        <v>0.95</v>
      </c>
      <c r="G9" s="10">
        <f>AVERAGE('Main Power Bus - Vin'!D19:D22)</f>
        <v>12</v>
      </c>
      <c r="H9" s="11">
        <f>SUM('Main Power Bus - Vin'!G19:G22)</f>
        <v>1</v>
      </c>
      <c r="I9" s="24">
        <f>SUM('Main Power Bus - Vin'!H19:H22)</f>
        <v>12</v>
      </c>
    </row>
    <row r="10" spans="1:18" ht="15" thickBot="1" x14ac:dyDescent="0.35">
      <c r="B10" s="5" t="s">
        <v>43</v>
      </c>
      <c r="C10" s="35">
        <v>12</v>
      </c>
      <c r="D10" s="36">
        <f t="shared" si="0"/>
        <v>2.1052631578947372</v>
      </c>
      <c r="E10" s="37">
        <f t="shared" si="1"/>
        <v>25.263157894736846</v>
      </c>
      <c r="F10" s="49">
        <v>0.95</v>
      </c>
      <c r="G10" s="35">
        <f>AVERAGE('Main Power Bus - Vin'!D27:D30)</f>
        <v>12</v>
      </c>
      <c r="H10" s="36">
        <f>SUM('Main Power Bus - Vin'!G27:G30)</f>
        <v>2</v>
      </c>
      <c r="I10" s="39">
        <f>SUM('Main Power Bus - Vin'!H27:H30)</f>
        <v>24.000000000000004</v>
      </c>
    </row>
    <row r="11" spans="1:18" x14ac:dyDescent="0.3">
      <c r="A11" s="47"/>
      <c r="B11" s="50" t="s">
        <v>7</v>
      </c>
      <c r="C11" s="48">
        <f>AVERAGE(C3:C10)</f>
        <v>12</v>
      </c>
      <c r="D11" s="46">
        <f>SUM(D3:D10)</f>
        <v>7.7844078947368418</v>
      </c>
      <c r="E11" s="46">
        <f>SUM(E3:E10)</f>
        <v>93.412894736842119</v>
      </c>
    </row>
    <row r="12" spans="1:18" x14ac:dyDescent="0.3">
      <c r="B12" s="44" t="s">
        <v>45</v>
      </c>
      <c r="C12" s="44"/>
      <c r="D12" s="44"/>
      <c r="E12" s="44"/>
      <c r="F12" s="44"/>
      <c r="G12" s="44"/>
      <c r="H12" s="44"/>
      <c r="I12" s="44"/>
      <c r="L12" s="44"/>
      <c r="M12" s="44"/>
      <c r="N12" s="44"/>
      <c r="O12" s="44"/>
      <c r="P12" s="44"/>
      <c r="Q12" s="44"/>
      <c r="R12" s="44"/>
    </row>
    <row r="13" spans="1:18" ht="15" thickBot="1" x14ac:dyDescent="0.35"/>
    <row r="14" spans="1:18" ht="15" thickBot="1" x14ac:dyDescent="0.35">
      <c r="B14" s="25"/>
      <c r="C14" s="26" t="s">
        <v>0</v>
      </c>
      <c r="D14" s="27" t="s">
        <v>1</v>
      </c>
      <c r="E14" s="28" t="s">
        <v>2</v>
      </c>
      <c r="F14" s="25" t="s">
        <v>3</v>
      </c>
      <c r="G14" s="26" t="s">
        <v>4</v>
      </c>
      <c r="H14" s="27" t="s">
        <v>5</v>
      </c>
      <c r="I14" s="30" t="s">
        <v>6</v>
      </c>
    </row>
    <row r="15" spans="1:18" ht="15" thickTop="1" x14ac:dyDescent="0.3">
      <c r="B15" s="3" t="s">
        <v>36</v>
      </c>
      <c r="C15" s="10">
        <v>12</v>
      </c>
      <c r="D15" s="11">
        <f>E15/C15</f>
        <v>0</v>
      </c>
      <c r="E15" s="22">
        <f>I15/F15</f>
        <v>0</v>
      </c>
      <c r="F15" s="45">
        <v>0.95</v>
      </c>
      <c r="G15" s="10">
        <f>G3</f>
        <v>3.3</v>
      </c>
      <c r="H15" s="11"/>
      <c r="I15" s="24">
        <f>G15*H15</f>
        <v>0</v>
      </c>
    </row>
    <row r="16" spans="1:18" x14ac:dyDescent="0.3">
      <c r="B16" s="4" t="s">
        <v>37</v>
      </c>
      <c r="C16" s="10">
        <v>12</v>
      </c>
      <c r="D16" s="11">
        <f t="shared" ref="D16:D22" si="2">E16/C16</f>
        <v>0</v>
      </c>
      <c r="E16" s="22">
        <f t="shared" ref="E16:E22" si="3">I16/F16</f>
        <v>0</v>
      </c>
      <c r="F16" s="45">
        <v>0.95</v>
      </c>
      <c r="G16" s="10">
        <f>G4</f>
        <v>3.3</v>
      </c>
      <c r="H16" s="12"/>
      <c r="I16" s="24">
        <f t="shared" ref="I16:I22" si="4">G16*H16</f>
        <v>0</v>
      </c>
    </row>
    <row r="17" spans="2:9" x14ac:dyDescent="0.3">
      <c r="B17" s="4" t="s">
        <v>38</v>
      </c>
      <c r="C17" s="10">
        <v>12</v>
      </c>
      <c r="D17" s="11">
        <f t="shared" si="2"/>
        <v>0</v>
      </c>
      <c r="E17" s="22">
        <f t="shared" si="3"/>
        <v>0</v>
      </c>
      <c r="F17" s="45">
        <v>0.95</v>
      </c>
      <c r="G17" s="10">
        <f>G5</f>
        <v>3.3</v>
      </c>
      <c r="H17" s="12"/>
      <c r="I17" s="24">
        <f t="shared" si="4"/>
        <v>0</v>
      </c>
    </row>
    <row r="18" spans="2:9" x14ac:dyDescent="0.3">
      <c r="B18" s="4" t="s">
        <v>39</v>
      </c>
      <c r="C18" s="10">
        <v>12</v>
      </c>
      <c r="D18" s="11">
        <f t="shared" si="2"/>
        <v>0</v>
      </c>
      <c r="E18" s="22">
        <f t="shared" si="3"/>
        <v>0</v>
      </c>
      <c r="F18" s="45">
        <v>0.95</v>
      </c>
      <c r="G18" s="10">
        <f>G6</f>
        <v>9</v>
      </c>
      <c r="H18" s="12"/>
      <c r="I18" s="24">
        <f t="shared" si="4"/>
        <v>0</v>
      </c>
    </row>
    <row r="19" spans="2:9" x14ac:dyDescent="0.3">
      <c r="B19" s="4" t="s">
        <v>40</v>
      </c>
      <c r="C19" s="10">
        <v>12</v>
      </c>
      <c r="D19" s="11">
        <f t="shared" si="2"/>
        <v>0</v>
      </c>
      <c r="E19" s="22">
        <f t="shared" si="3"/>
        <v>0</v>
      </c>
      <c r="F19" s="45">
        <v>0.95</v>
      </c>
      <c r="G19" s="10">
        <f>G7</f>
        <v>12</v>
      </c>
      <c r="H19" s="12"/>
      <c r="I19" s="24">
        <f t="shared" si="4"/>
        <v>0</v>
      </c>
    </row>
    <row r="20" spans="2:9" x14ac:dyDescent="0.3">
      <c r="B20" s="4" t="s">
        <v>41</v>
      </c>
      <c r="C20" s="10">
        <v>12</v>
      </c>
      <c r="D20" s="11">
        <f t="shared" si="2"/>
        <v>0</v>
      </c>
      <c r="E20" s="22">
        <f t="shared" si="3"/>
        <v>0</v>
      </c>
      <c r="F20" s="45">
        <v>0.95</v>
      </c>
      <c r="G20" s="10">
        <f>G8</f>
        <v>12</v>
      </c>
      <c r="H20" s="12"/>
      <c r="I20" s="24">
        <f t="shared" si="4"/>
        <v>0</v>
      </c>
    </row>
    <row r="21" spans="2:9" x14ac:dyDescent="0.3">
      <c r="B21" s="4" t="s">
        <v>42</v>
      </c>
      <c r="C21" s="10">
        <v>12</v>
      </c>
      <c r="D21" s="11">
        <f t="shared" si="2"/>
        <v>0</v>
      </c>
      <c r="E21" s="22">
        <f t="shared" si="3"/>
        <v>0</v>
      </c>
      <c r="F21" s="45">
        <v>0.95</v>
      </c>
      <c r="G21" s="10">
        <f>G9</f>
        <v>12</v>
      </c>
      <c r="H21" s="12"/>
      <c r="I21" s="24">
        <f t="shared" si="4"/>
        <v>0</v>
      </c>
    </row>
    <row r="22" spans="2:9" ht="15" thickBot="1" x14ac:dyDescent="0.35">
      <c r="B22" s="5" t="s">
        <v>43</v>
      </c>
      <c r="C22" s="35">
        <v>12</v>
      </c>
      <c r="D22" s="36">
        <f t="shared" si="2"/>
        <v>0</v>
      </c>
      <c r="E22" s="37">
        <f t="shared" si="3"/>
        <v>0</v>
      </c>
      <c r="F22" s="49">
        <v>0.95</v>
      </c>
      <c r="G22" s="35">
        <f>G10</f>
        <v>12</v>
      </c>
      <c r="H22" s="43"/>
      <c r="I22" s="39">
        <f t="shared" si="4"/>
        <v>0</v>
      </c>
    </row>
    <row r="23" spans="2:9" x14ac:dyDescent="0.3">
      <c r="B23" s="50" t="s">
        <v>7</v>
      </c>
      <c r="C23" s="48">
        <f>AVERAGE(C15:C22)</f>
        <v>12</v>
      </c>
      <c r="D23" s="46">
        <f>SUM(D15:D22)</f>
        <v>0</v>
      </c>
      <c r="E23" s="46">
        <f>SUM(E15:E22)</f>
        <v>0</v>
      </c>
    </row>
    <row r="24" spans="2:9" x14ac:dyDescent="0.3">
      <c r="B24" s="44" t="s">
        <v>46</v>
      </c>
      <c r="C24" s="44"/>
      <c r="D24" s="44"/>
      <c r="E24" s="44"/>
      <c r="F24" s="44"/>
      <c r="G24" s="44"/>
      <c r="H24" s="44"/>
      <c r="I24" s="44"/>
    </row>
  </sheetData>
  <mergeCells count="3">
    <mergeCell ref="B12:I12"/>
    <mergeCell ref="L12:R12"/>
    <mergeCell ref="B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F2C5-72E0-479C-A1CC-143F8CADF577}">
  <dimension ref="B1:H33"/>
  <sheetViews>
    <sheetView workbookViewId="0">
      <selection activeCell="G3" sqref="G3"/>
    </sheetView>
  </sheetViews>
  <sheetFormatPr defaultRowHeight="14.4" x14ac:dyDescent="0.3"/>
  <cols>
    <col min="1" max="1" width="3" customWidth="1"/>
    <col min="2" max="2" width="27.5546875" bestFit="1" customWidth="1"/>
    <col min="3" max="3" width="4.109375" bestFit="1" customWidth="1"/>
    <col min="4" max="4" width="11" bestFit="1" customWidth="1"/>
    <col min="5" max="5" width="10.88671875" bestFit="1" customWidth="1"/>
    <col min="6" max="6" width="10.5546875" bestFit="1" customWidth="1"/>
    <col min="7" max="7" width="15.88671875" bestFit="1" customWidth="1"/>
    <col min="8" max="8" width="15.44140625" bestFit="1" customWidth="1"/>
    <col min="10" max="10" width="17.5546875" bestFit="1" customWidth="1"/>
    <col min="11" max="11" width="16.33203125" bestFit="1" customWidth="1"/>
    <col min="12" max="12" width="16.109375" bestFit="1" customWidth="1"/>
    <col min="13" max="13" width="15.6640625" bestFit="1" customWidth="1"/>
    <col min="14" max="14" width="13.109375" bestFit="1" customWidth="1"/>
    <col min="15" max="15" width="18" bestFit="1" customWidth="1"/>
    <col min="16" max="16" width="10.88671875" bestFit="1" customWidth="1"/>
    <col min="17" max="17" width="10.44140625" bestFit="1" customWidth="1"/>
  </cols>
  <sheetData>
    <row r="1" spans="2:8" ht="15" thickBot="1" x14ac:dyDescent="0.35"/>
    <row r="2" spans="2:8" ht="15" thickBot="1" x14ac:dyDescent="0.35">
      <c r="B2" s="33" t="s">
        <v>9</v>
      </c>
      <c r="C2" s="25" t="s">
        <v>10</v>
      </c>
      <c r="D2" s="26" t="s">
        <v>8</v>
      </c>
      <c r="E2" s="27" t="s">
        <v>5</v>
      </c>
      <c r="F2" s="28" t="s">
        <v>6</v>
      </c>
      <c r="G2" s="29" t="s">
        <v>12</v>
      </c>
      <c r="H2" s="30" t="s">
        <v>13</v>
      </c>
    </row>
    <row r="3" spans="2:8" ht="15" thickTop="1" x14ac:dyDescent="0.3">
      <c r="B3" s="6" t="s">
        <v>16</v>
      </c>
      <c r="C3" s="3">
        <v>5</v>
      </c>
      <c r="D3" s="10">
        <v>3.3</v>
      </c>
      <c r="E3" s="11">
        <v>0.2</v>
      </c>
      <c r="F3" s="22">
        <f t="shared" ref="F3" si="0">D3*E3</f>
        <v>0.66</v>
      </c>
      <c r="G3" s="23">
        <f>E3*C3</f>
        <v>1</v>
      </c>
      <c r="H3" s="24">
        <f>F3*C3</f>
        <v>3.3000000000000003</v>
      </c>
    </row>
    <row r="4" spans="2:8" x14ac:dyDescent="0.3">
      <c r="B4" s="7"/>
      <c r="C4" s="4"/>
      <c r="D4" s="14"/>
      <c r="E4" s="12"/>
      <c r="F4" s="18"/>
      <c r="G4" s="20"/>
      <c r="H4" s="13"/>
    </row>
    <row r="5" spans="2:8" x14ac:dyDescent="0.3">
      <c r="B5" s="7"/>
      <c r="C5" s="4"/>
      <c r="D5" s="14"/>
      <c r="E5" s="12"/>
      <c r="F5" s="18"/>
      <c r="G5" s="20"/>
      <c r="H5" s="13"/>
    </row>
    <row r="6" spans="2:8" ht="15" thickBot="1" x14ac:dyDescent="0.35">
      <c r="B6" s="8"/>
      <c r="C6" s="2"/>
      <c r="D6" s="15"/>
      <c r="E6" s="16"/>
      <c r="F6" s="19"/>
      <c r="G6" s="21"/>
      <c r="H6" s="17"/>
    </row>
    <row r="7" spans="2:8" x14ac:dyDescent="0.3">
      <c r="D7" s="40"/>
      <c r="E7" s="40"/>
      <c r="F7" s="40"/>
      <c r="G7" s="41">
        <f>SUM(G3:G6)</f>
        <v>1</v>
      </c>
      <c r="H7" s="41">
        <f>SUM(H3:H6)</f>
        <v>3.3000000000000003</v>
      </c>
    </row>
    <row r="8" spans="2:8" x14ac:dyDescent="0.3">
      <c r="B8" s="44" t="s">
        <v>14</v>
      </c>
      <c r="C8" s="44"/>
      <c r="D8" s="44"/>
      <c r="E8" s="44"/>
      <c r="F8" s="44"/>
      <c r="G8" s="44"/>
      <c r="H8" s="44"/>
    </row>
    <row r="9" spans="2:8" ht="15" thickBot="1" x14ac:dyDescent="0.35"/>
    <row r="10" spans="2:8" ht="15" thickBot="1" x14ac:dyDescent="0.35">
      <c r="B10" s="33" t="s">
        <v>9</v>
      </c>
      <c r="C10" s="25" t="s">
        <v>10</v>
      </c>
      <c r="D10" s="26" t="s">
        <v>8</v>
      </c>
      <c r="E10" s="27" t="s">
        <v>5</v>
      </c>
      <c r="F10" s="28" t="s">
        <v>6</v>
      </c>
      <c r="G10" s="29" t="s">
        <v>12</v>
      </c>
      <c r="H10" s="30" t="s">
        <v>13</v>
      </c>
    </row>
    <row r="11" spans="2:8" ht="15" thickTop="1" x14ac:dyDescent="0.3">
      <c r="B11" s="1" t="s">
        <v>17</v>
      </c>
      <c r="C11" s="3">
        <v>3</v>
      </c>
      <c r="D11" s="10">
        <v>3.3</v>
      </c>
      <c r="E11" s="11">
        <v>2.5000000000000001E-3</v>
      </c>
      <c r="F11" s="22">
        <v>8.2500000000000004E-3</v>
      </c>
      <c r="G11" s="23">
        <v>7.4999999999999997E-3</v>
      </c>
      <c r="H11" s="24">
        <v>2.4750000000000001E-2</v>
      </c>
    </row>
    <row r="12" spans="2:8" x14ac:dyDescent="0.3">
      <c r="B12" s="6" t="s">
        <v>18</v>
      </c>
      <c r="C12" s="3">
        <v>5</v>
      </c>
      <c r="D12" s="10">
        <v>3.3</v>
      </c>
      <c r="E12" s="11">
        <v>0.1</v>
      </c>
      <c r="F12" s="22">
        <v>0.33</v>
      </c>
      <c r="G12" s="23">
        <v>0.5</v>
      </c>
      <c r="H12" s="24">
        <v>1.6500000000000001</v>
      </c>
    </row>
    <row r="13" spans="2:8" x14ac:dyDescent="0.3">
      <c r="B13" s="6" t="s">
        <v>19</v>
      </c>
      <c r="C13" s="3">
        <v>1</v>
      </c>
      <c r="D13" s="10">
        <v>3.3</v>
      </c>
      <c r="E13" s="11">
        <v>0.1</v>
      </c>
      <c r="F13" s="22">
        <v>0.33</v>
      </c>
      <c r="G13" s="23">
        <v>0.1</v>
      </c>
      <c r="H13" s="24">
        <v>0.33</v>
      </c>
    </row>
    <row r="14" spans="2:8" ht="15" thickBot="1" x14ac:dyDescent="0.35">
      <c r="B14" s="34" t="s">
        <v>20</v>
      </c>
      <c r="C14" s="9">
        <v>15</v>
      </c>
      <c r="D14" s="35">
        <v>3.3</v>
      </c>
      <c r="E14" s="36">
        <v>0.2</v>
      </c>
      <c r="F14" s="37">
        <v>0.66</v>
      </c>
      <c r="G14" s="38">
        <v>3</v>
      </c>
      <c r="H14" s="39">
        <v>9.9</v>
      </c>
    </row>
    <row r="15" spans="2:8" x14ac:dyDescent="0.3">
      <c r="C15" s="31"/>
      <c r="D15" s="32"/>
      <c r="E15" s="32"/>
      <c r="F15" s="32"/>
      <c r="G15" s="41">
        <f>SUM(G11:G14)</f>
        <v>3.6074999999999999</v>
      </c>
      <c r="H15" s="41">
        <f>SUM(H11:H14)</f>
        <v>11.90475</v>
      </c>
    </row>
    <row r="16" spans="2:8" x14ac:dyDescent="0.3">
      <c r="B16" s="44" t="s">
        <v>15</v>
      </c>
      <c r="C16" s="44"/>
      <c r="D16" s="44"/>
      <c r="E16" s="44"/>
      <c r="F16" s="44"/>
      <c r="G16" s="44"/>
      <c r="H16" s="44"/>
    </row>
    <row r="17" spans="2:8" ht="15" thickBot="1" x14ac:dyDescent="0.35"/>
    <row r="18" spans="2:8" ht="15" thickBot="1" x14ac:dyDescent="0.35">
      <c r="B18" s="33" t="s">
        <v>9</v>
      </c>
      <c r="C18" s="25" t="s">
        <v>10</v>
      </c>
      <c r="D18" s="26" t="s">
        <v>8</v>
      </c>
      <c r="E18" s="27" t="s">
        <v>5</v>
      </c>
      <c r="F18" s="28" t="s">
        <v>6</v>
      </c>
      <c r="G18" s="29" t="s">
        <v>12</v>
      </c>
      <c r="H18" s="30" t="s">
        <v>13</v>
      </c>
    </row>
    <row r="19" spans="2:8" ht="15" thickTop="1" x14ac:dyDescent="0.3">
      <c r="B19" s="1" t="s">
        <v>22</v>
      </c>
      <c r="C19" s="3">
        <v>5</v>
      </c>
      <c r="D19" s="10">
        <v>3.3</v>
      </c>
      <c r="E19" s="11">
        <f>12.5/1000</f>
        <v>1.2500000000000001E-2</v>
      </c>
      <c r="F19" s="22">
        <f>D19*E19</f>
        <v>4.1250000000000002E-2</v>
      </c>
      <c r="G19" s="23">
        <f>E19*C19</f>
        <v>6.25E-2</v>
      </c>
      <c r="H19" s="24">
        <f>F19*C19</f>
        <v>0.20625000000000002</v>
      </c>
    </row>
    <row r="20" spans="2:8" x14ac:dyDescent="0.3">
      <c r="B20" s="1" t="s">
        <v>21</v>
      </c>
      <c r="C20" s="3">
        <v>1</v>
      </c>
      <c r="D20" s="10">
        <v>3.3</v>
      </c>
      <c r="E20" s="11">
        <v>0.02</v>
      </c>
      <c r="F20" s="22">
        <f>D20*E20</f>
        <v>6.6000000000000003E-2</v>
      </c>
      <c r="G20" s="23">
        <f>E20*C20</f>
        <v>0.02</v>
      </c>
      <c r="H20" s="24">
        <f>F20*C20</f>
        <v>6.6000000000000003E-2</v>
      </c>
    </row>
    <row r="21" spans="2:8" x14ac:dyDescent="0.3">
      <c r="B21" s="1" t="s">
        <v>17</v>
      </c>
      <c r="C21" s="3">
        <v>5</v>
      </c>
      <c r="D21" s="10">
        <v>3.3</v>
      </c>
      <c r="E21" s="11">
        <f>2.5/1000</f>
        <v>2.5000000000000001E-3</v>
      </c>
      <c r="F21" s="22">
        <f>D21*E21</f>
        <v>8.2500000000000004E-3</v>
      </c>
      <c r="G21" s="23">
        <f>E21*C21</f>
        <v>1.2500000000000001E-2</v>
      </c>
      <c r="H21" s="24">
        <f>F21*C21</f>
        <v>4.1250000000000002E-2</v>
      </c>
    </row>
    <row r="22" spans="2:8" x14ac:dyDescent="0.3">
      <c r="B22" s="1" t="s">
        <v>11</v>
      </c>
      <c r="C22" s="3">
        <v>4</v>
      </c>
      <c r="D22" s="10">
        <v>3.3</v>
      </c>
      <c r="E22" s="11">
        <v>0.2</v>
      </c>
      <c r="F22" s="22">
        <f>D22*E22</f>
        <v>0.66</v>
      </c>
      <c r="G22" s="23">
        <f>E22*C22</f>
        <v>0.8</v>
      </c>
      <c r="H22" s="24">
        <f>F22*C22</f>
        <v>2.64</v>
      </c>
    </row>
    <row r="23" spans="2:8" ht="15" thickBot="1" x14ac:dyDescent="0.35">
      <c r="B23" s="42" t="s">
        <v>24</v>
      </c>
      <c r="C23" s="9">
        <v>4</v>
      </c>
      <c r="D23" s="35">
        <v>3.3</v>
      </c>
      <c r="E23" s="36">
        <v>0.12</v>
      </c>
      <c r="F23" s="37">
        <f>D23*E23</f>
        <v>0.39599999999999996</v>
      </c>
      <c r="G23" s="38">
        <f>E23*C23</f>
        <v>0.48</v>
      </c>
      <c r="H23" s="39">
        <f>F23*C23</f>
        <v>1.5839999999999999</v>
      </c>
    </row>
    <row r="24" spans="2:8" x14ac:dyDescent="0.3">
      <c r="C24" s="31"/>
      <c r="D24" s="31"/>
      <c r="E24" s="31"/>
      <c r="F24" s="31"/>
      <c r="G24" s="41">
        <f>SUM(G20:G23)</f>
        <v>1.3125</v>
      </c>
      <c r="H24" s="41">
        <f>SUM(H20:H23)</f>
        <v>4.3312499999999998</v>
      </c>
    </row>
    <row r="25" spans="2:8" x14ac:dyDescent="0.3">
      <c r="B25" s="44" t="s">
        <v>23</v>
      </c>
      <c r="C25" s="44"/>
      <c r="D25" s="44"/>
      <c r="E25" s="44"/>
      <c r="F25" s="44"/>
      <c r="G25" s="44"/>
      <c r="H25" s="44"/>
    </row>
    <row r="26" spans="2:8" ht="15" thickBot="1" x14ac:dyDescent="0.35"/>
    <row r="27" spans="2:8" ht="15" thickBot="1" x14ac:dyDescent="0.35">
      <c r="B27" s="33" t="s">
        <v>9</v>
      </c>
      <c r="C27" s="25" t="s">
        <v>10</v>
      </c>
      <c r="D27" s="26" t="s">
        <v>8</v>
      </c>
      <c r="E27" s="27" t="s">
        <v>5</v>
      </c>
      <c r="F27" s="28" t="s">
        <v>6</v>
      </c>
      <c r="G27" s="29" t="s">
        <v>12</v>
      </c>
      <c r="H27" s="30" t="s">
        <v>13</v>
      </c>
    </row>
    <row r="28" spans="2:8" ht="15" thickTop="1" x14ac:dyDescent="0.3">
      <c r="B28" s="1" t="s">
        <v>36</v>
      </c>
      <c r="C28" s="3"/>
      <c r="D28" s="10">
        <v>3.3</v>
      </c>
      <c r="E28" s="11">
        <v>2.5000000000000001E-3</v>
      </c>
      <c r="F28" s="22">
        <v>8.2500000000000004E-3</v>
      </c>
      <c r="G28" s="23">
        <v>7.4999999999999997E-3</v>
      </c>
      <c r="H28" s="24">
        <v>2.4750000000000001E-2</v>
      </c>
    </row>
    <row r="29" spans="2:8" x14ac:dyDescent="0.3">
      <c r="B29" s="6" t="s">
        <v>37</v>
      </c>
      <c r="C29" s="3"/>
      <c r="D29" s="10">
        <v>3.3</v>
      </c>
      <c r="E29" s="11">
        <v>0.1</v>
      </c>
      <c r="F29" s="22">
        <v>0.33</v>
      </c>
      <c r="G29" s="23">
        <v>0.5</v>
      </c>
      <c r="H29" s="24">
        <v>1.6500000000000001</v>
      </c>
    </row>
    <row r="30" spans="2:8" x14ac:dyDescent="0.3">
      <c r="B30" s="6" t="s">
        <v>38</v>
      </c>
      <c r="C30" s="3"/>
      <c r="D30" s="10">
        <v>3.3</v>
      </c>
      <c r="E30" s="11">
        <v>0.1</v>
      </c>
      <c r="F30" s="22">
        <v>0.33</v>
      </c>
      <c r="G30" s="23">
        <v>0.1</v>
      </c>
      <c r="H30" s="24">
        <v>0.33</v>
      </c>
    </row>
    <row r="31" spans="2:8" ht="15" thickBot="1" x14ac:dyDescent="0.35">
      <c r="B31" s="34"/>
      <c r="C31" s="9"/>
      <c r="D31" s="35"/>
      <c r="E31" s="36"/>
      <c r="F31" s="37"/>
      <c r="G31" s="38"/>
      <c r="H31" s="39"/>
    </row>
    <row r="32" spans="2:8" x14ac:dyDescent="0.3">
      <c r="C32" s="31"/>
      <c r="D32" s="32"/>
      <c r="E32" s="32"/>
      <c r="F32" s="32"/>
      <c r="G32" s="41">
        <f>SUM(G28:G31)</f>
        <v>0.60749999999999993</v>
      </c>
      <c r="H32" s="41">
        <f>SUM(H28:H31)</f>
        <v>2.00475</v>
      </c>
    </row>
    <row r="33" spans="2:8" x14ac:dyDescent="0.3">
      <c r="B33" s="44" t="s">
        <v>44</v>
      </c>
      <c r="C33" s="44"/>
      <c r="D33" s="44"/>
      <c r="E33" s="44"/>
      <c r="F33" s="44"/>
      <c r="G33" s="44"/>
      <c r="H33" s="44"/>
    </row>
  </sheetData>
  <mergeCells count="4">
    <mergeCell ref="B8:H8"/>
    <mergeCell ref="B16:H16"/>
    <mergeCell ref="B25:H25"/>
    <mergeCell ref="B33:H3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5843-AE7D-4A6C-B6F9-222943221D2B}">
  <dimension ref="B1:H24"/>
  <sheetViews>
    <sheetView workbookViewId="0">
      <selection activeCell="J2" sqref="J2:Q7"/>
    </sheetView>
  </sheetViews>
  <sheetFormatPr defaultRowHeight="14.4" x14ac:dyDescent="0.3"/>
  <cols>
    <col min="1" max="1" width="3" customWidth="1"/>
    <col min="2" max="2" width="27.5546875" bestFit="1" customWidth="1"/>
    <col min="3" max="3" width="4.109375" bestFit="1" customWidth="1"/>
    <col min="4" max="4" width="11" bestFit="1" customWidth="1"/>
    <col min="5" max="5" width="10.88671875" bestFit="1" customWidth="1"/>
    <col min="6" max="6" width="10.5546875" bestFit="1" customWidth="1"/>
    <col min="7" max="7" width="15.88671875" bestFit="1" customWidth="1"/>
    <col min="8" max="8" width="15.44140625" bestFit="1" customWidth="1"/>
    <col min="10" max="10" width="17.5546875" bestFit="1" customWidth="1"/>
    <col min="11" max="11" width="16.33203125" bestFit="1" customWidth="1"/>
    <col min="12" max="12" width="16.109375" bestFit="1" customWidth="1"/>
    <col min="13" max="13" width="15.6640625" bestFit="1" customWidth="1"/>
    <col min="14" max="14" width="13.109375" bestFit="1" customWidth="1"/>
    <col min="15" max="15" width="18" bestFit="1" customWidth="1"/>
    <col min="16" max="16" width="10.88671875" bestFit="1" customWidth="1"/>
    <col min="17" max="17" width="10.44140625" bestFit="1" customWidth="1"/>
  </cols>
  <sheetData>
    <row r="1" spans="2:8" ht="15" thickBot="1" x14ac:dyDescent="0.35"/>
    <row r="2" spans="2:8" ht="15" thickBot="1" x14ac:dyDescent="0.35">
      <c r="B2" s="33" t="s">
        <v>9</v>
      </c>
      <c r="C2" s="25" t="s">
        <v>10</v>
      </c>
      <c r="D2" s="26" t="s">
        <v>8</v>
      </c>
      <c r="E2" s="27" t="s">
        <v>5</v>
      </c>
      <c r="F2" s="28" t="s">
        <v>6</v>
      </c>
      <c r="G2" s="29" t="s">
        <v>12</v>
      </c>
      <c r="H2" s="30" t="s">
        <v>13</v>
      </c>
    </row>
    <row r="3" spans="2:8" ht="15" thickTop="1" x14ac:dyDescent="0.3">
      <c r="B3" s="6" t="s">
        <v>27</v>
      </c>
      <c r="C3" s="3">
        <v>1</v>
      </c>
      <c r="D3" s="10">
        <v>9</v>
      </c>
      <c r="E3" s="11">
        <v>1</v>
      </c>
      <c r="F3" s="22">
        <v>9</v>
      </c>
      <c r="G3" s="23">
        <v>1</v>
      </c>
      <c r="H3" s="24">
        <v>9</v>
      </c>
    </row>
    <row r="4" spans="2:8" x14ac:dyDescent="0.3">
      <c r="B4" s="7"/>
      <c r="C4" s="4"/>
      <c r="D4" s="14"/>
      <c r="E4" s="12"/>
      <c r="F4" s="18"/>
      <c r="G4" s="20"/>
      <c r="H4" s="13"/>
    </row>
    <row r="5" spans="2:8" x14ac:dyDescent="0.3">
      <c r="B5" s="7"/>
      <c r="C5" s="4"/>
      <c r="D5" s="14"/>
      <c r="E5" s="12"/>
      <c r="F5" s="18"/>
      <c r="G5" s="20"/>
      <c r="H5" s="13"/>
    </row>
    <row r="6" spans="2:8" ht="15" thickBot="1" x14ac:dyDescent="0.35">
      <c r="B6" s="8"/>
      <c r="C6" s="2"/>
      <c r="D6" s="15"/>
      <c r="E6" s="16"/>
      <c r="F6" s="19"/>
      <c r="G6" s="21"/>
      <c r="H6" s="17"/>
    </row>
    <row r="7" spans="2:8" x14ac:dyDescent="0.3">
      <c r="D7" s="40"/>
      <c r="E7" s="40"/>
      <c r="F7" s="40"/>
      <c r="G7" s="41">
        <f>SUM(G3:G6)</f>
        <v>1</v>
      </c>
      <c r="H7" s="41">
        <f>SUM(H3:H6)</f>
        <v>9</v>
      </c>
    </row>
    <row r="8" spans="2:8" x14ac:dyDescent="0.3">
      <c r="B8" s="44" t="s">
        <v>25</v>
      </c>
      <c r="C8" s="44"/>
      <c r="D8" s="44"/>
      <c r="E8" s="44"/>
      <c r="F8" s="44"/>
      <c r="G8" s="44"/>
      <c r="H8" s="44"/>
    </row>
    <row r="9" spans="2:8" ht="15" thickBot="1" x14ac:dyDescent="0.35"/>
    <row r="10" spans="2:8" ht="15" thickBot="1" x14ac:dyDescent="0.35">
      <c r="B10" s="33" t="s">
        <v>9</v>
      </c>
      <c r="C10" s="25" t="s">
        <v>10</v>
      </c>
      <c r="D10" s="26" t="s">
        <v>8</v>
      </c>
      <c r="E10" s="27" t="s">
        <v>5</v>
      </c>
      <c r="F10" s="28" t="s">
        <v>6</v>
      </c>
      <c r="G10" s="29" t="s">
        <v>12</v>
      </c>
      <c r="H10" s="30" t="s">
        <v>13</v>
      </c>
    </row>
    <row r="11" spans="2:8" ht="15" thickTop="1" x14ac:dyDescent="0.3">
      <c r="B11" s="1"/>
      <c r="C11" s="3"/>
      <c r="D11" s="10"/>
      <c r="E11" s="11"/>
      <c r="F11" s="22"/>
      <c r="G11" s="23"/>
      <c r="H11" s="24"/>
    </row>
    <row r="12" spans="2:8" x14ac:dyDescent="0.3">
      <c r="B12" s="6"/>
      <c r="C12" s="3"/>
      <c r="D12" s="10"/>
      <c r="E12" s="11"/>
      <c r="F12" s="22"/>
      <c r="G12" s="23"/>
      <c r="H12" s="24"/>
    </row>
    <row r="13" spans="2:8" x14ac:dyDescent="0.3">
      <c r="B13" s="6"/>
      <c r="C13" s="3"/>
      <c r="D13" s="10"/>
      <c r="E13" s="11"/>
      <c r="F13" s="22"/>
      <c r="G13" s="23"/>
      <c r="H13" s="24"/>
    </row>
    <row r="14" spans="2:8" ht="15" thickBot="1" x14ac:dyDescent="0.35">
      <c r="B14" s="34"/>
      <c r="C14" s="9"/>
      <c r="D14" s="35"/>
      <c r="E14" s="36"/>
      <c r="F14" s="37"/>
      <c r="G14" s="38"/>
      <c r="H14" s="39"/>
    </row>
    <row r="15" spans="2:8" x14ac:dyDescent="0.3">
      <c r="C15" s="31"/>
      <c r="D15" s="32"/>
      <c r="E15" s="32"/>
      <c r="F15" s="32"/>
      <c r="G15" s="41">
        <f>SUM(G11:G14)</f>
        <v>0</v>
      </c>
      <c r="H15" s="41">
        <f>SUM(H11:H14)</f>
        <v>0</v>
      </c>
    </row>
    <row r="16" spans="2:8" x14ac:dyDescent="0.3">
      <c r="B16" s="44" t="s">
        <v>26</v>
      </c>
      <c r="C16" s="44"/>
      <c r="D16" s="44"/>
      <c r="E16" s="44"/>
      <c r="F16" s="44"/>
      <c r="G16" s="44"/>
      <c r="H16" s="44"/>
    </row>
    <row r="17" spans="2:8" ht="15" thickBot="1" x14ac:dyDescent="0.35"/>
    <row r="18" spans="2:8" ht="15" thickBot="1" x14ac:dyDescent="0.35">
      <c r="B18" s="33" t="s">
        <v>9</v>
      </c>
      <c r="C18" s="25" t="s">
        <v>10</v>
      </c>
      <c r="D18" s="26" t="s">
        <v>8</v>
      </c>
      <c r="E18" s="27" t="s">
        <v>5</v>
      </c>
      <c r="F18" s="28" t="s">
        <v>6</v>
      </c>
      <c r="G18" s="29" t="s">
        <v>12</v>
      </c>
      <c r="H18" s="30" t="s">
        <v>13</v>
      </c>
    </row>
    <row r="19" spans="2:8" ht="15" thickTop="1" x14ac:dyDescent="0.3">
      <c r="B19" s="1"/>
      <c r="C19" s="3"/>
      <c r="D19" s="10"/>
      <c r="E19" s="11"/>
      <c r="F19" s="22"/>
      <c r="G19" s="23"/>
      <c r="H19" s="24"/>
    </row>
    <row r="20" spans="2:8" x14ac:dyDescent="0.3">
      <c r="B20" s="1"/>
      <c r="C20" s="3"/>
      <c r="D20" s="10"/>
      <c r="E20" s="11"/>
      <c r="F20" s="22"/>
      <c r="G20" s="23"/>
      <c r="H20" s="24"/>
    </row>
    <row r="21" spans="2:8" x14ac:dyDescent="0.3">
      <c r="B21" s="1"/>
      <c r="C21" s="3"/>
      <c r="D21" s="10"/>
      <c r="E21" s="11"/>
      <c r="F21" s="22"/>
      <c r="G21" s="23"/>
      <c r="H21" s="24"/>
    </row>
    <row r="22" spans="2:8" ht="15" thickBot="1" x14ac:dyDescent="0.35">
      <c r="B22" s="42"/>
      <c r="C22" s="9"/>
      <c r="D22" s="35"/>
      <c r="E22" s="36"/>
      <c r="F22" s="37"/>
      <c r="G22" s="38"/>
      <c r="H22" s="39"/>
    </row>
    <row r="23" spans="2:8" x14ac:dyDescent="0.3">
      <c r="C23" s="31"/>
      <c r="D23" s="31"/>
      <c r="E23" s="31"/>
      <c r="F23" s="31"/>
      <c r="G23" s="41">
        <f>SUM(G19:G22)</f>
        <v>0</v>
      </c>
      <c r="H23" s="41">
        <f>SUM(H19:H22)</f>
        <v>0</v>
      </c>
    </row>
    <row r="24" spans="2:8" x14ac:dyDescent="0.3">
      <c r="B24" s="44" t="s">
        <v>25</v>
      </c>
      <c r="C24" s="44"/>
      <c r="D24" s="44"/>
      <c r="E24" s="44"/>
      <c r="F24" s="44"/>
      <c r="G24" s="44"/>
      <c r="H24" s="44"/>
    </row>
  </sheetData>
  <mergeCells count="3">
    <mergeCell ref="B8:H8"/>
    <mergeCell ref="B16:H16"/>
    <mergeCell ref="B24:H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9BF5-B401-4E80-82AB-FA3C9AC6D06C}">
  <dimension ref="B1:H32"/>
  <sheetViews>
    <sheetView workbookViewId="0">
      <selection activeCell="M19" sqref="M19"/>
    </sheetView>
  </sheetViews>
  <sheetFormatPr defaultRowHeight="14.4" x14ac:dyDescent="0.3"/>
  <cols>
    <col min="1" max="1" width="3" customWidth="1"/>
    <col min="2" max="2" width="27.5546875" bestFit="1" customWidth="1"/>
    <col min="3" max="3" width="4.109375" bestFit="1" customWidth="1"/>
    <col min="4" max="4" width="11" bestFit="1" customWidth="1"/>
    <col min="5" max="5" width="10.88671875" bestFit="1" customWidth="1"/>
    <col min="6" max="6" width="10.5546875" bestFit="1" customWidth="1"/>
    <col min="7" max="7" width="15.88671875" bestFit="1" customWidth="1"/>
    <col min="8" max="8" width="15.44140625" bestFit="1" customWidth="1"/>
    <col min="10" max="10" width="17.5546875" bestFit="1" customWidth="1"/>
    <col min="11" max="11" width="16.33203125" bestFit="1" customWidth="1"/>
    <col min="12" max="12" width="16.109375" bestFit="1" customWidth="1"/>
    <col min="13" max="13" width="15.6640625" bestFit="1" customWidth="1"/>
    <col min="14" max="14" width="13.109375" bestFit="1" customWidth="1"/>
    <col min="15" max="15" width="18" bestFit="1" customWidth="1"/>
    <col min="16" max="16" width="10.88671875" bestFit="1" customWidth="1"/>
    <col min="17" max="17" width="10.44140625" bestFit="1" customWidth="1"/>
  </cols>
  <sheetData>
    <row r="1" spans="2:8" ht="15" thickBot="1" x14ac:dyDescent="0.35"/>
    <row r="2" spans="2:8" ht="15" thickBot="1" x14ac:dyDescent="0.35">
      <c r="B2" s="33" t="s">
        <v>9</v>
      </c>
      <c r="C2" s="25" t="s">
        <v>10</v>
      </c>
      <c r="D2" s="26" t="s">
        <v>8</v>
      </c>
      <c r="E2" s="27" t="s">
        <v>5</v>
      </c>
      <c r="F2" s="28" t="s">
        <v>6</v>
      </c>
      <c r="G2" s="29" t="s">
        <v>12</v>
      </c>
      <c r="H2" s="30" t="s">
        <v>13</v>
      </c>
    </row>
    <row r="3" spans="2:8" ht="15" thickTop="1" x14ac:dyDescent="0.3">
      <c r="B3" s="6" t="s">
        <v>32</v>
      </c>
      <c r="C3" s="3">
        <v>1</v>
      </c>
      <c r="D3" s="10">
        <v>12</v>
      </c>
      <c r="E3" s="11">
        <v>1</v>
      </c>
      <c r="F3" s="22">
        <v>12</v>
      </c>
      <c r="G3" s="23">
        <v>1</v>
      </c>
      <c r="H3" s="24">
        <v>12</v>
      </c>
    </row>
    <row r="4" spans="2:8" x14ac:dyDescent="0.3">
      <c r="B4" s="7"/>
      <c r="C4" s="4"/>
      <c r="D4" s="14"/>
      <c r="E4" s="12"/>
      <c r="F4" s="18"/>
      <c r="G4" s="20"/>
      <c r="H4" s="13"/>
    </row>
    <row r="5" spans="2:8" x14ac:dyDescent="0.3">
      <c r="B5" s="7"/>
      <c r="C5" s="4"/>
      <c r="D5" s="14"/>
      <c r="E5" s="12"/>
      <c r="F5" s="18"/>
      <c r="G5" s="20"/>
      <c r="H5" s="13"/>
    </row>
    <row r="6" spans="2:8" ht="15" thickBot="1" x14ac:dyDescent="0.35">
      <c r="B6" s="8"/>
      <c r="C6" s="2"/>
      <c r="D6" s="15"/>
      <c r="E6" s="16"/>
      <c r="F6" s="19"/>
      <c r="G6" s="21"/>
      <c r="H6" s="17"/>
    </row>
    <row r="7" spans="2:8" x14ac:dyDescent="0.3">
      <c r="D7" s="40"/>
      <c r="E7" s="40"/>
      <c r="F7" s="40"/>
      <c r="G7" s="41">
        <f>SUM(G3:G6)</f>
        <v>1</v>
      </c>
      <c r="H7" s="41">
        <f>SUM(H3:H6)</f>
        <v>12</v>
      </c>
    </row>
    <row r="8" spans="2:8" x14ac:dyDescent="0.3">
      <c r="B8" s="44" t="s">
        <v>28</v>
      </c>
      <c r="C8" s="44"/>
      <c r="D8" s="44"/>
      <c r="E8" s="44"/>
      <c r="F8" s="44"/>
      <c r="G8" s="44"/>
      <c r="H8" s="44"/>
    </row>
    <row r="9" spans="2:8" ht="15" thickBot="1" x14ac:dyDescent="0.35"/>
    <row r="10" spans="2:8" ht="15" thickBot="1" x14ac:dyDescent="0.35">
      <c r="B10" s="33" t="s">
        <v>9</v>
      </c>
      <c r="C10" s="25" t="s">
        <v>10</v>
      </c>
      <c r="D10" s="26" t="s">
        <v>8</v>
      </c>
      <c r="E10" s="27" t="s">
        <v>5</v>
      </c>
      <c r="F10" s="28" t="s">
        <v>6</v>
      </c>
      <c r="G10" s="29" t="s">
        <v>12</v>
      </c>
      <c r="H10" s="30" t="s">
        <v>13</v>
      </c>
    </row>
    <row r="11" spans="2:8" ht="15" thickTop="1" x14ac:dyDescent="0.3">
      <c r="B11" s="1" t="s">
        <v>33</v>
      </c>
      <c r="C11" s="3">
        <v>1</v>
      </c>
      <c r="D11" s="10">
        <v>12</v>
      </c>
      <c r="E11" s="11">
        <v>1</v>
      </c>
      <c r="F11" s="22">
        <v>12</v>
      </c>
      <c r="G11" s="23">
        <v>1</v>
      </c>
      <c r="H11" s="24">
        <v>12</v>
      </c>
    </row>
    <row r="12" spans="2:8" x14ac:dyDescent="0.3">
      <c r="B12" s="6"/>
      <c r="C12" s="3"/>
      <c r="D12" s="10"/>
      <c r="E12" s="11"/>
      <c r="F12" s="22"/>
      <c r="G12" s="23"/>
      <c r="H12" s="24"/>
    </row>
    <row r="13" spans="2:8" x14ac:dyDescent="0.3">
      <c r="B13" s="6"/>
      <c r="C13" s="3"/>
      <c r="D13" s="10"/>
      <c r="E13" s="11"/>
      <c r="F13" s="22"/>
      <c r="G13" s="23"/>
      <c r="H13" s="24"/>
    </row>
    <row r="14" spans="2:8" ht="15" thickBot="1" x14ac:dyDescent="0.35">
      <c r="B14" s="34"/>
      <c r="C14" s="9"/>
      <c r="D14" s="35"/>
      <c r="E14" s="36"/>
      <c r="F14" s="37"/>
      <c r="G14" s="38"/>
      <c r="H14" s="39"/>
    </row>
    <row r="15" spans="2:8" x14ac:dyDescent="0.3">
      <c r="C15" s="31"/>
      <c r="D15" s="32"/>
      <c r="E15" s="32"/>
      <c r="F15" s="32"/>
      <c r="G15" s="41">
        <f>SUM(G11:G14)</f>
        <v>1</v>
      </c>
      <c r="H15" s="41">
        <f>SUM(H11:H14)</f>
        <v>12</v>
      </c>
    </row>
    <row r="16" spans="2:8" x14ac:dyDescent="0.3">
      <c r="B16" s="44" t="s">
        <v>29</v>
      </c>
      <c r="C16" s="44"/>
      <c r="D16" s="44"/>
      <c r="E16" s="44"/>
      <c r="F16" s="44"/>
      <c r="G16" s="44"/>
      <c r="H16" s="44"/>
    </row>
    <row r="17" spans="2:8" ht="15" thickBot="1" x14ac:dyDescent="0.35"/>
    <row r="18" spans="2:8" ht="15" thickBot="1" x14ac:dyDescent="0.35">
      <c r="B18" s="33" t="s">
        <v>9</v>
      </c>
      <c r="C18" s="25" t="s">
        <v>10</v>
      </c>
      <c r="D18" s="26" t="s">
        <v>8</v>
      </c>
      <c r="E18" s="27" t="s">
        <v>5</v>
      </c>
      <c r="F18" s="28" t="s">
        <v>6</v>
      </c>
      <c r="G18" s="29" t="s">
        <v>12</v>
      </c>
      <c r="H18" s="30" t="s">
        <v>13</v>
      </c>
    </row>
    <row r="19" spans="2:8" ht="15" thickTop="1" x14ac:dyDescent="0.3">
      <c r="B19" s="1" t="s">
        <v>34</v>
      </c>
      <c r="C19" s="3">
        <v>1</v>
      </c>
      <c r="D19" s="10">
        <v>12</v>
      </c>
      <c r="E19" s="11">
        <v>1</v>
      </c>
      <c r="F19" s="22">
        <v>12</v>
      </c>
      <c r="G19" s="23">
        <v>1</v>
      </c>
      <c r="H19" s="24">
        <v>12</v>
      </c>
    </row>
    <row r="20" spans="2:8" x14ac:dyDescent="0.3">
      <c r="B20" s="1"/>
      <c r="C20" s="3"/>
      <c r="D20" s="10"/>
      <c r="E20" s="11"/>
      <c r="F20" s="22"/>
      <c r="G20" s="23"/>
      <c r="H20" s="24"/>
    </row>
    <row r="21" spans="2:8" x14ac:dyDescent="0.3">
      <c r="B21" s="1"/>
      <c r="C21" s="3"/>
      <c r="D21" s="10"/>
      <c r="E21" s="11"/>
      <c r="F21" s="22"/>
      <c r="G21" s="23"/>
      <c r="H21" s="24"/>
    </row>
    <row r="22" spans="2:8" ht="15" thickBot="1" x14ac:dyDescent="0.35">
      <c r="B22" s="42"/>
      <c r="C22" s="9"/>
      <c r="D22" s="35"/>
      <c r="E22" s="36"/>
      <c r="F22" s="37"/>
      <c r="G22" s="38"/>
      <c r="H22" s="39"/>
    </row>
    <row r="23" spans="2:8" x14ac:dyDescent="0.3">
      <c r="C23" s="31"/>
      <c r="D23" s="31"/>
      <c r="E23" s="31"/>
      <c r="F23" s="31"/>
      <c r="G23" s="41">
        <f>SUM(G19:G22)</f>
        <v>1</v>
      </c>
      <c r="H23" s="41">
        <f>SUM(H19:H22)</f>
        <v>12</v>
      </c>
    </row>
    <row r="24" spans="2:8" x14ac:dyDescent="0.3">
      <c r="B24" s="44" t="s">
        <v>30</v>
      </c>
      <c r="C24" s="44"/>
      <c r="D24" s="44"/>
      <c r="E24" s="44"/>
      <c r="F24" s="44"/>
      <c r="G24" s="44"/>
      <c r="H24" s="44"/>
    </row>
    <row r="25" spans="2:8" ht="15" thickBot="1" x14ac:dyDescent="0.35"/>
    <row r="26" spans="2:8" ht="15" thickBot="1" x14ac:dyDescent="0.35">
      <c r="B26" s="33" t="s">
        <v>9</v>
      </c>
      <c r="C26" s="25" t="s">
        <v>10</v>
      </c>
      <c r="D26" s="26" t="s">
        <v>8</v>
      </c>
      <c r="E26" s="27" t="s">
        <v>5</v>
      </c>
      <c r="F26" s="28" t="s">
        <v>6</v>
      </c>
      <c r="G26" s="29" t="s">
        <v>12</v>
      </c>
      <c r="H26" s="30" t="s">
        <v>13</v>
      </c>
    </row>
    <row r="27" spans="2:8" ht="15" thickTop="1" x14ac:dyDescent="0.3">
      <c r="B27" s="1" t="s">
        <v>35</v>
      </c>
      <c r="C27" s="3">
        <v>5</v>
      </c>
      <c r="D27" s="10">
        <v>12</v>
      </c>
      <c r="E27" s="11">
        <v>0.4</v>
      </c>
      <c r="F27" s="22">
        <v>4.8000000000000007</v>
      </c>
      <c r="G27" s="23">
        <v>2</v>
      </c>
      <c r="H27" s="24">
        <v>24.000000000000004</v>
      </c>
    </row>
    <row r="28" spans="2:8" x14ac:dyDescent="0.3">
      <c r="B28" s="1"/>
      <c r="C28" s="3"/>
      <c r="D28" s="10"/>
      <c r="E28" s="11"/>
      <c r="F28" s="22"/>
      <c r="G28" s="23"/>
      <c r="H28" s="24"/>
    </row>
    <row r="29" spans="2:8" x14ac:dyDescent="0.3">
      <c r="B29" s="1"/>
      <c r="C29" s="3"/>
      <c r="D29" s="10"/>
      <c r="E29" s="11"/>
      <c r="F29" s="22"/>
      <c r="G29" s="23"/>
      <c r="H29" s="24"/>
    </row>
    <row r="30" spans="2:8" ht="15" thickBot="1" x14ac:dyDescent="0.35">
      <c r="B30" s="42"/>
      <c r="C30" s="9"/>
      <c r="D30" s="35"/>
      <c r="E30" s="36"/>
      <c r="F30" s="37"/>
      <c r="G30" s="38"/>
      <c r="H30" s="39"/>
    </row>
    <row r="31" spans="2:8" x14ac:dyDescent="0.3">
      <c r="C31" s="31"/>
      <c r="D31" s="31"/>
      <c r="E31" s="31"/>
      <c r="F31" s="31"/>
      <c r="G31" s="41">
        <f>SUM(G27:G30)</f>
        <v>2</v>
      </c>
      <c r="H31" s="41">
        <f>SUM(H27:H30)</f>
        <v>24.000000000000004</v>
      </c>
    </row>
    <row r="32" spans="2:8" x14ac:dyDescent="0.3">
      <c r="B32" s="44" t="s">
        <v>31</v>
      </c>
      <c r="C32" s="44"/>
      <c r="D32" s="44"/>
      <c r="E32" s="44"/>
      <c r="F32" s="44"/>
      <c r="G32" s="44"/>
      <c r="H32" s="44"/>
    </row>
  </sheetData>
  <mergeCells count="4">
    <mergeCell ref="B8:H8"/>
    <mergeCell ref="B16:H16"/>
    <mergeCell ref="B24:H24"/>
    <mergeCell ref="B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Power Requirements</vt:lpstr>
      <vt:lpstr>Accessory Power Bus - 3.3V</vt:lpstr>
      <vt:lpstr>Controller Power Bus - 9V</vt:lpstr>
      <vt:lpstr>Main Power Bus - 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dcterms:created xsi:type="dcterms:W3CDTF">2022-01-02T15:55:34Z</dcterms:created>
  <dcterms:modified xsi:type="dcterms:W3CDTF">2023-08-06T21:11:35Z</dcterms:modified>
</cp:coreProperties>
</file>