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5D333C24-BAF7-44C2-9A60-81BD69F5740F}" xr6:coauthVersionLast="47" xr6:coauthVersionMax="47" xr10:uidLastSave="{00000000-0000-0000-0000-000000000000}"/>
  <bookViews>
    <workbookView xWindow="-90" yWindow="-90" windowWidth="19380" windowHeight="10980" xr2:uid="{FE4C48A1-F2EE-4E16-A20E-0F67169519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N12" i="1" s="1"/>
  <c r="R2" i="1"/>
  <c r="Q2" i="1"/>
  <c r="C13" i="2"/>
  <c r="E13" i="2"/>
  <c r="G12" i="1"/>
  <c r="J2" i="1"/>
  <c r="N2" i="1" s="1"/>
  <c r="L2" i="1"/>
  <c r="G6" i="1"/>
  <c r="H3" i="1"/>
  <c r="H4" i="1"/>
  <c r="H5" i="1"/>
  <c r="H6" i="1"/>
  <c r="H2" i="1"/>
  <c r="J3" i="1"/>
  <c r="N3" i="1" s="1"/>
  <c r="J4" i="1"/>
  <c r="N4" i="1" s="1"/>
  <c r="J5" i="1"/>
  <c r="N5" i="1" s="1"/>
  <c r="J6" i="1"/>
  <c r="N6" i="1" s="1"/>
  <c r="G3" i="1"/>
  <c r="G4" i="1"/>
  <c r="G5" i="1"/>
  <c r="G2" i="1"/>
  <c r="A2" i="1"/>
  <c r="N14" i="1" l="1"/>
  <c r="N9" i="1"/>
</calcChain>
</file>

<file path=xl/sharedStrings.xml><?xml version="1.0" encoding="utf-8"?>
<sst xmlns="http://schemas.openxmlformats.org/spreadsheetml/2006/main" count="17" uniqueCount="17">
  <si>
    <t>um</t>
  </si>
  <si>
    <t>energy</t>
  </si>
  <si>
    <t>cross section</t>
  </si>
  <si>
    <t>total x</t>
  </si>
  <si>
    <t>R</t>
  </si>
  <si>
    <t>sigma (cm2)</t>
  </si>
  <si>
    <t>total x (cm)</t>
  </si>
  <si>
    <t>Bq</t>
  </si>
  <si>
    <t>Ci</t>
  </si>
  <si>
    <t>NT (atoms/cm3)</t>
  </si>
  <si>
    <t>flux (p/sec)</t>
  </si>
  <si>
    <t>roNi (g/cm3)</t>
  </si>
  <si>
    <t>range (um)</t>
  </si>
  <si>
    <t>Rate</t>
  </si>
  <si>
    <t>t1/2</t>
  </si>
  <si>
    <t>t</t>
  </si>
  <si>
    <t>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</si>
</sst>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AB38-587F-481A-A535-E672D6246EAF}">
  <dimension ref="A1:R14"/>
  <sheetViews>
    <sheetView tabSelected="1" workbookViewId="0">
      <selection activeCell="I2" sqref="I2"/>
    </sheetView>
  </sheetViews>
  <sheetFormatPr defaultRowHeight="14.75" x14ac:dyDescent="0.75"/>
  <cols>
    <col min="1" max="1" width="10.6328125" bestFit="1" customWidth="1"/>
    <col min="2" max="2" width="10.953125" bestFit="1" customWidth="1"/>
    <col min="4" max="4" width="6.26953125" bestFit="1" customWidth="1"/>
    <col min="5" max="5" width="9.58984375" bestFit="1" customWidth="1"/>
    <col min="6" max="6" width="3.31640625" bestFit="1" customWidth="1"/>
    <col min="7" max="7" width="6.6796875" bestFit="1" customWidth="1"/>
    <col min="8" max="8" width="9.90625" bestFit="1" customWidth="1"/>
    <col min="9" max="9" width="11.1328125" bestFit="1" customWidth="1"/>
    <col min="10" max="10" width="10.5" bestFit="1" customWidth="1"/>
    <col min="11" max="11" width="12.6328125" bestFit="1" customWidth="1"/>
    <col min="12" max="12" width="13.86328125" bestFit="1" customWidth="1"/>
    <col min="13" max="13" width="4.08984375" bestFit="1" customWidth="1"/>
    <col min="14" max="14" width="11.6796875" bestFit="1" customWidth="1"/>
    <col min="15" max="15" width="4.40625" bestFit="1" customWidth="1"/>
    <col min="16" max="16" width="11.6328125" bestFit="1" customWidth="1"/>
    <col min="17" max="17" width="4.6796875" bestFit="1" customWidth="1"/>
    <col min="18" max="18" width="7.6796875" bestFit="1" customWidth="1"/>
  </cols>
  <sheetData>
    <row r="1" spans="1:18" x14ac:dyDescent="0.75">
      <c r="A1" t="s">
        <v>10</v>
      </c>
      <c r="B1" t="s">
        <v>11</v>
      </c>
      <c r="D1" t="s">
        <v>1</v>
      </c>
      <c r="E1" t="s">
        <v>12</v>
      </c>
      <c r="G1" t="s">
        <v>3</v>
      </c>
      <c r="H1" t="s">
        <v>6</v>
      </c>
      <c r="I1" t="s">
        <v>2</v>
      </c>
      <c r="J1" t="s">
        <v>5</v>
      </c>
      <c r="L1" t="s">
        <v>9</v>
      </c>
      <c r="N1" t="s">
        <v>4</v>
      </c>
      <c r="P1" t="s">
        <v>16</v>
      </c>
      <c r="Q1" t="s">
        <v>15</v>
      </c>
      <c r="R1" t="s">
        <v>14</v>
      </c>
    </row>
    <row r="2" spans="1:18" x14ac:dyDescent="0.75">
      <c r="A2">
        <f>5*0.000001/1.602E-19</f>
        <v>31210986267166.039</v>
      </c>
      <c r="B2">
        <v>8.9019999999999992</v>
      </c>
      <c r="D2">
        <v>14.8</v>
      </c>
      <c r="E2">
        <v>449.94</v>
      </c>
      <c r="G2">
        <f>E2-E3</f>
        <v>50.81</v>
      </c>
      <c r="H2">
        <f>G2/10000</f>
        <v>5.0810000000000004E-3</v>
      </c>
      <c r="I2">
        <v>0.438</v>
      </c>
      <c r="J2">
        <f>I2*1E-24</f>
        <v>4.3799999999999995E-25</v>
      </c>
      <c r="L2">
        <f>B2/63.9279662*6.022E+23</f>
        <v>8.3856639255950544E+22</v>
      </c>
      <c r="N2">
        <f>J2*A$2*H2*L$2</f>
        <v>5824628770.8506327</v>
      </c>
      <c r="P2">
        <f>LN(2)/R2</f>
        <v>1.5159505825436871E-5</v>
      </c>
      <c r="Q2">
        <f>30*60</f>
        <v>1800</v>
      </c>
      <c r="R2">
        <f>12.701*3600</f>
        <v>45723.6</v>
      </c>
    </row>
    <row r="3" spans="1:18" x14ac:dyDescent="0.75">
      <c r="D3">
        <v>13.8</v>
      </c>
      <c r="E3">
        <v>399.13</v>
      </c>
      <c r="G3">
        <f t="shared" ref="G3:G5" si="0">E3-E4</f>
        <v>48.129999999999995</v>
      </c>
      <c r="H3">
        <f t="shared" ref="H3:H7" si="1">G3/10000</f>
        <v>4.8129999999999996E-3</v>
      </c>
      <c r="I3">
        <v>0.61599999999999999</v>
      </c>
      <c r="J3">
        <f>I3*1E-24</f>
        <v>6.1599999999999991E-25</v>
      </c>
      <c r="N3">
        <f t="shared" ref="N3:N6" si="2">J3*A$2*H3*L$2</f>
        <v>7759639042.4206038</v>
      </c>
    </row>
    <row r="4" spans="1:18" x14ac:dyDescent="0.75">
      <c r="D4">
        <v>12.8</v>
      </c>
      <c r="E4">
        <v>351</v>
      </c>
      <c r="G4">
        <f t="shared" si="0"/>
        <v>32.089999999999975</v>
      </c>
      <c r="H4">
        <f t="shared" si="1"/>
        <v>3.2089999999999974E-3</v>
      </c>
      <c r="I4">
        <v>0.97499999999999998</v>
      </c>
      <c r="J4">
        <f>I4*1E-24</f>
        <v>9.7499999999999999E-25</v>
      </c>
      <c r="N4">
        <f t="shared" si="2"/>
        <v>8188781413.4842834</v>
      </c>
    </row>
    <row r="5" spans="1:18" x14ac:dyDescent="0.75">
      <c r="D5">
        <v>12.1</v>
      </c>
      <c r="E5">
        <v>318.91000000000003</v>
      </c>
      <c r="G5">
        <f t="shared" si="0"/>
        <v>34.990000000000009</v>
      </c>
      <c r="H5">
        <f t="shared" si="1"/>
        <v>3.4990000000000008E-3</v>
      </c>
      <c r="I5">
        <v>1.07</v>
      </c>
      <c r="J5">
        <f>I5*1E-24</f>
        <v>1.0699999999999999E-24</v>
      </c>
      <c r="N5">
        <f t="shared" si="2"/>
        <v>9798794862.9691315</v>
      </c>
    </row>
    <row r="6" spans="1:18" x14ac:dyDescent="0.75">
      <c r="D6">
        <v>11.3</v>
      </c>
      <c r="E6">
        <v>283.92</v>
      </c>
      <c r="G6">
        <f>E6-E7</f>
        <v>37.250000000000028</v>
      </c>
      <c r="H6">
        <f t="shared" si="1"/>
        <v>3.725000000000003E-3</v>
      </c>
      <c r="I6">
        <v>1.1100000000000001</v>
      </c>
      <c r="J6">
        <f>I6*1E-24</f>
        <v>1.11E-24</v>
      </c>
      <c r="N6">
        <f t="shared" si="2"/>
        <v>10821667888.999432</v>
      </c>
    </row>
    <row r="7" spans="1:18" x14ac:dyDescent="0.75">
      <c r="D7">
        <v>10.4</v>
      </c>
      <c r="E7">
        <v>246.67</v>
      </c>
    </row>
    <row r="9" spans="1:18" x14ac:dyDescent="0.75">
      <c r="N9">
        <f>SUM(N2:N7)</f>
        <v>42393511978.724083</v>
      </c>
      <c r="O9" t="s">
        <v>13</v>
      </c>
    </row>
    <row r="12" spans="1:18" x14ac:dyDescent="0.75">
      <c r="G12">
        <f>SUM(G2:G6)</f>
        <v>203.27</v>
      </c>
      <c r="N12">
        <f>N9*(1-EXP(-P2*Q2))</f>
        <v>1141156210.8694279</v>
      </c>
      <c r="O12" t="s">
        <v>7</v>
      </c>
    </row>
    <row r="14" spans="1:18" x14ac:dyDescent="0.75">
      <c r="N14">
        <f>N12/37000000000</f>
        <v>3.084205975322778E-2</v>
      </c>
      <c r="O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498A-63D5-435B-8999-7E3C329F2818}">
  <dimension ref="A13:E14"/>
  <sheetViews>
    <sheetView workbookViewId="0">
      <selection activeCell="C13" sqref="C13:E13"/>
    </sheetView>
  </sheetViews>
  <sheetFormatPr defaultRowHeight="14.75" x14ac:dyDescent="0.75"/>
  <sheetData>
    <row r="13" spans="1:5" x14ac:dyDescent="0.75">
      <c r="C13">
        <f>Sheet1!G7/10000</f>
        <v>0</v>
      </c>
      <c r="D13">
        <v>1040</v>
      </c>
      <c r="E13">
        <f>D13*1E-24</f>
        <v>1.04E-21</v>
      </c>
    </row>
    <row r="14" spans="1:5" x14ac:dyDescent="0.75">
      <c r="A14">
        <v>9.4</v>
      </c>
      <c r="B14">
        <v>207.97</v>
      </c>
      <c r="C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2022-02-15T21:26:26Z</dcterms:created>
  <dcterms:modified xsi:type="dcterms:W3CDTF">2022-02-17T22:14:53Z</dcterms:modified>
</cp:coreProperties>
</file>