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JoshWhitehead\work\"/>
    </mc:Choice>
  </mc:AlternateContent>
  <xr:revisionPtr revIDLastSave="0" documentId="13_ncr:1_{2C99D625-16F8-4D9B-B211-8C74C06BBA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5" r:id="rId1"/>
    <sheet name="Antoine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L2" i="4" s="1"/>
  <c r="M2" i="4" s="1"/>
  <c r="O4" i="4"/>
  <c r="O3" i="4"/>
  <c r="H3" i="4"/>
  <c r="L3" i="4" s="1"/>
  <c r="M3" i="4" s="1"/>
  <c r="H4" i="4"/>
  <c r="L4" i="4"/>
  <c r="M4" i="4" s="1"/>
  <c r="H5" i="4"/>
  <c r="L5" i="4" s="1"/>
  <c r="M5" i="4" s="1"/>
  <c r="H6" i="4"/>
  <c r="L6" i="4"/>
  <c r="M6" i="4" s="1"/>
  <c r="H7" i="4"/>
  <c r="L7" i="4" s="1"/>
  <c r="M7" i="4" s="1"/>
  <c r="H8" i="4"/>
  <c r="L8" i="4"/>
  <c r="M8" i="4" s="1"/>
  <c r="H9" i="4"/>
  <c r="L9" i="4" s="1"/>
  <c r="M9" i="4" s="1"/>
  <c r="H10" i="4"/>
  <c r="I10" i="4" s="1"/>
  <c r="J10" i="4" s="1"/>
  <c r="K10" i="4" s="1"/>
  <c r="H11" i="4"/>
  <c r="L11" i="4" s="1"/>
  <c r="M11" i="4" s="1"/>
  <c r="H12" i="4"/>
  <c r="L12" i="4" s="1"/>
  <c r="M12" i="4" s="1"/>
  <c r="H13" i="4"/>
  <c r="L13" i="4" s="1"/>
  <c r="M13" i="4" s="1"/>
  <c r="H14" i="4"/>
  <c r="L14" i="4"/>
  <c r="M14" i="4" s="1"/>
  <c r="H15" i="4"/>
  <c r="L15" i="4" s="1"/>
  <c r="M15" i="4" s="1"/>
  <c r="H16" i="4"/>
  <c r="I16" i="4" s="1"/>
  <c r="J16" i="4" s="1"/>
  <c r="K16" i="4" s="1"/>
  <c r="H17" i="4"/>
  <c r="L17" i="4" s="1"/>
  <c r="M17" i="4" s="1"/>
  <c r="H18" i="4"/>
  <c r="L18" i="4" s="1"/>
  <c r="M18" i="4" s="1"/>
  <c r="H19" i="4"/>
  <c r="L19" i="4" s="1"/>
  <c r="M19" i="4" s="1"/>
  <c r="H20" i="4"/>
  <c r="L20" i="4" s="1"/>
  <c r="M20" i="4" s="1"/>
  <c r="H21" i="4"/>
  <c r="L21" i="4"/>
  <c r="M21" i="4" s="1"/>
  <c r="H22" i="4"/>
  <c r="L22" i="4" s="1"/>
  <c r="M22" i="4" s="1"/>
  <c r="H23" i="4"/>
  <c r="L23" i="4" s="1"/>
  <c r="M23" i="4" s="1"/>
  <c r="H24" i="4"/>
  <c r="L24" i="4" s="1"/>
  <c r="M24" i="4" s="1"/>
  <c r="H25" i="4"/>
  <c r="I25" i="4" s="1"/>
  <c r="J25" i="4" s="1"/>
  <c r="K25" i="4" s="1"/>
  <c r="H26" i="4"/>
  <c r="L26" i="4" s="1"/>
  <c r="M26" i="4" s="1"/>
  <c r="H27" i="4"/>
  <c r="I27" i="4" s="1"/>
  <c r="J27" i="4" s="1"/>
  <c r="K27" i="4" s="1"/>
  <c r="L27" i="4"/>
  <c r="M27" i="4" s="1"/>
  <c r="H28" i="4"/>
  <c r="I28" i="4"/>
  <c r="J28" i="4" s="1"/>
  <c r="K28" i="4" s="1"/>
  <c r="L28" i="4"/>
  <c r="M28" i="4" s="1"/>
  <c r="H29" i="4"/>
  <c r="L29" i="4" s="1"/>
  <c r="M29" i="4" s="1"/>
  <c r="H30" i="4"/>
  <c r="L30" i="4" s="1"/>
  <c r="M30" i="4" s="1"/>
  <c r="H31" i="4"/>
  <c r="L31" i="4" s="1"/>
  <c r="M31" i="4" s="1"/>
  <c r="H32" i="4"/>
  <c r="L32" i="4" s="1"/>
  <c r="M32" i="4" s="1"/>
  <c r="H33" i="4"/>
  <c r="I33" i="4" s="1"/>
  <c r="J33" i="4" s="1"/>
  <c r="K33" i="4" s="1"/>
  <c r="L33" i="4"/>
  <c r="M33" i="4" s="1"/>
  <c r="H34" i="4"/>
  <c r="L34" i="4" s="1"/>
  <c r="M34" i="4" s="1"/>
  <c r="H35" i="4"/>
  <c r="L35" i="4"/>
  <c r="M35" i="4" s="1"/>
  <c r="H36" i="4"/>
  <c r="L36" i="4" s="1"/>
  <c r="M36" i="4" s="1"/>
  <c r="H37" i="4"/>
  <c r="L37" i="4" s="1"/>
  <c r="M37" i="4" s="1"/>
  <c r="H38" i="4"/>
  <c r="I38" i="4" s="1"/>
  <c r="J38" i="4" s="1"/>
  <c r="K38" i="4" s="1"/>
  <c r="H39" i="4"/>
  <c r="L39" i="4" s="1"/>
  <c r="M39" i="4" s="1"/>
  <c r="H40" i="4"/>
  <c r="L40" i="4" s="1"/>
  <c r="M40" i="4" s="1"/>
  <c r="H41" i="4"/>
  <c r="L41" i="4" s="1"/>
  <c r="M41" i="4" s="1"/>
  <c r="H42" i="4"/>
  <c r="L42" i="4" s="1"/>
  <c r="M42" i="4" s="1"/>
  <c r="H43" i="4"/>
  <c r="L43" i="4" s="1"/>
  <c r="M43" i="4" s="1"/>
  <c r="H44" i="4"/>
  <c r="I44" i="4" s="1"/>
  <c r="J44" i="4" s="1"/>
  <c r="K44" i="4" s="1"/>
  <c r="H45" i="4"/>
  <c r="L45" i="4" s="1"/>
  <c r="M45" i="4" s="1"/>
  <c r="H46" i="4"/>
  <c r="L46" i="4" s="1"/>
  <c r="M46" i="4" s="1"/>
  <c r="I46" i="4"/>
  <c r="J46" i="4" s="1"/>
  <c r="K46" i="4" s="1"/>
  <c r="H47" i="4"/>
  <c r="L47" i="4"/>
  <c r="M47" i="4" s="1"/>
  <c r="H48" i="4"/>
  <c r="L48" i="4" s="1"/>
  <c r="M48" i="4" s="1"/>
  <c r="H49" i="4"/>
  <c r="L49" i="4" s="1"/>
  <c r="M49" i="4" s="1"/>
  <c r="H50" i="4"/>
  <c r="L50" i="4" s="1"/>
  <c r="M50" i="4" s="1"/>
  <c r="H51" i="4"/>
  <c r="L51" i="4" s="1"/>
  <c r="M51" i="4" s="1"/>
  <c r="H52" i="4"/>
  <c r="L52" i="4" s="1"/>
  <c r="M52" i="4" s="1"/>
  <c r="H53" i="4"/>
  <c r="I53" i="4" s="1"/>
  <c r="J53" i="4" s="1"/>
  <c r="K53" i="4" s="1"/>
  <c r="H54" i="4"/>
  <c r="L54" i="4" s="1"/>
  <c r="M54" i="4" s="1"/>
  <c r="H55" i="4"/>
  <c r="I55" i="4" s="1"/>
  <c r="J55" i="4" s="1"/>
  <c r="K55" i="4" s="1"/>
  <c r="H56" i="4"/>
  <c r="L56" i="4" s="1"/>
  <c r="M56" i="4" s="1"/>
  <c r="H57" i="4"/>
  <c r="I57" i="4" s="1"/>
  <c r="J57" i="4" s="1"/>
  <c r="K57" i="4" s="1"/>
  <c r="L57" i="4"/>
  <c r="M57" i="4" s="1"/>
  <c r="H58" i="4"/>
  <c r="L58" i="4" s="1"/>
  <c r="M58" i="4" s="1"/>
  <c r="H59" i="4"/>
  <c r="L59" i="4" s="1"/>
  <c r="M59" i="4" s="1"/>
  <c r="I2" i="4"/>
  <c r="J2" i="4"/>
  <c r="K2" i="4" s="1"/>
  <c r="I32" i="4"/>
  <c r="J32" i="4" s="1"/>
  <c r="K32" i="4" s="1"/>
  <c r="I11" i="4"/>
  <c r="J11" i="4"/>
  <c r="K11" i="4" s="1"/>
  <c r="I22" i="4"/>
  <c r="J22" i="4" s="1"/>
  <c r="K22" i="4" s="1"/>
  <c r="I50" i="4"/>
  <c r="J50" i="4" s="1"/>
  <c r="K50" i="4" s="1"/>
  <c r="I4" i="4"/>
  <c r="J4" i="4"/>
  <c r="K4" i="4" s="1"/>
  <c r="I47" i="4"/>
  <c r="J47" i="4"/>
  <c r="K47" i="4" s="1"/>
  <c r="I36" i="4"/>
  <c r="J36" i="4" s="1"/>
  <c r="K36" i="4" s="1"/>
  <c r="I23" i="4"/>
  <c r="J23" i="4" s="1"/>
  <c r="K23" i="4" s="1"/>
  <c r="I18" i="4"/>
  <c r="J18" i="4" s="1"/>
  <c r="K18" i="4" s="1"/>
  <c r="I14" i="4"/>
  <c r="J14" i="4" s="1"/>
  <c r="K14" i="4" s="1"/>
  <c r="I12" i="4"/>
  <c r="J12" i="4" s="1"/>
  <c r="K12" i="4" s="1"/>
  <c r="I42" i="4"/>
  <c r="J42" i="4" s="1"/>
  <c r="K42" i="4" s="1"/>
  <c r="I35" i="4"/>
  <c r="J35" i="4" s="1"/>
  <c r="K35" i="4" s="1"/>
  <c r="I26" i="4"/>
  <c r="J26" i="4" s="1"/>
  <c r="K26" i="4" s="1"/>
  <c r="I19" i="4"/>
  <c r="J19" i="4"/>
  <c r="K19" i="4" s="1"/>
  <c r="I8" i="4"/>
  <c r="J8" i="4"/>
  <c r="K8" i="4" s="1"/>
  <c r="I3" i="4"/>
  <c r="J3" i="4" s="1"/>
  <c r="K3" i="4" s="1"/>
  <c r="I49" i="4"/>
  <c r="J49" i="4" s="1"/>
  <c r="K49" i="4" s="1"/>
  <c r="I29" i="4"/>
  <c r="J29" i="4" s="1"/>
  <c r="K29" i="4" s="1"/>
  <c r="I21" i="4"/>
  <c r="J21" i="4" s="1"/>
  <c r="K21" i="4" s="1"/>
  <c r="I6" i="4"/>
  <c r="J6" i="4" s="1"/>
  <c r="K6" i="4" s="1"/>
  <c r="I40" i="4" l="1"/>
  <c r="J40" i="4" s="1"/>
  <c r="K40" i="4" s="1"/>
  <c r="I37" i="4"/>
  <c r="J37" i="4" s="1"/>
  <c r="K37" i="4" s="1"/>
  <c r="I24" i="4"/>
  <c r="J24" i="4" s="1"/>
  <c r="K24" i="4" s="1"/>
  <c r="I31" i="4"/>
  <c r="J31" i="4" s="1"/>
  <c r="K31" i="4" s="1"/>
  <c r="I43" i="4"/>
  <c r="J43" i="4" s="1"/>
  <c r="K43" i="4" s="1"/>
  <c r="L55" i="4"/>
  <c r="M55" i="4" s="1"/>
  <c r="L44" i="4"/>
  <c r="M44" i="4" s="1"/>
  <c r="L10" i="4"/>
  <c r="M10" i="4" s="1"/>
  <c r="I51" i="4"/>
  <c r="J51" i="4" s="1"/>
  <c r="K51" i="4" s="1"/>
  <c r="L53" i="4"/>
  <c r="M53" i="4" s="1"/>
  <c r="I20" i="4"/>
  <c r="J20" i="4" s="1"/>
  <c r="K20" i="4" s="1"/>
  <c r="I7" i="4"/>
  <c r="J7" i="4" s="1"/>
  <c r="K7" i="4" s="1"/>
  <c r="I54" i="4"/>
  <c r="J54" i="4" s="1"/>
  <c r="K54" i="4" s="1"/>
  <c r="L25" i="4"/>
  <c r="M25" i="4" s="1"/>
  <c r="I15" i="4"/>
  <c r="J15" i="4" s="1"/>
  <c r="K15" i="4" s="1"/>
  <c r="I39" i="4"/>
  <c r="J39" i="4" s="1"/>
  <c r="K39" i="4" s="1"/>
  <c r="I59" i="4"/>
  <c r="J59" i="4" s="1"/>
  <c r="K59" i="4" s="1"/>
  <c r="L16" i="4"/>
  <c r="M16" i="4" s="1"/>
  <c r="I58" i="4"/>
  <c r="J58" i="4" s="1"/>
  <c r="K58" i="4" s="1"/>
  <c r="L38" i="4"/>
  <c r="M38" i="4" s="1"/>
  <c r="I17" i="4"/>
  <c r="J17" i="4" s="1"/>
  <c r="K17" i="4" s="1"/>
  <c r="I34" i="4"/>
  <c r="J34" i="4" s="1"/>
  <c r="K34" i="4" s="1"/>
  <c r="I13" i="4"/>
  <c r="J13" i="4" s="1"/>
  <c r="K13" i="4" s="1"/>
  <c r="I9" i="4"/>
  <c r="J9" i="4" s="1"/>
  <c r="K9" i="4" s="1"/>
  <c r="I5" i="4"/>
  <c r="J5" i="4" s="1"/>
  <c r="K5" i="4" s="1"/>
  <c r="I52" i="4"/>
  <c r="J52" i="4" s="1"/>
  <c r="K52" i="4" s="1"/>
  <c r="I45" i="4"/>
  <c r="J45" i="4" s="1"/>
  <c r="K45" i="4" s="1"/>
  <c r="I56" i="4"/>
  <c r="J56" i="4" s="1"/>
  <c r="K56" i="4" s="1"/>
  <c r="I48" i="4"/>
  <c r="J48" i="4" s="1"/>
  <c r="K48" i="4" s="1"/>
  <c r="I30" i="4"/>
  <c r="J30" i="4" s="1"/>
  <c r="K30" i="4" s="1"/>
  <c r="I41" i="4"/>
  <c r="J41" i="4" s="1"/>
  <c r="K41" i="4" s="1"/>
</calcChain>
</file>

<file path=xl/sharedStrings.xml><?xml version="1.0" encoding="utf-8"?>
<sst xmlns="http://schemas.openxmlformats.org/spreadsheetml/2006/main" count="87" uniqueCount="77">
  <si>
    <t>A</t>
  </si>
  <si>
    <t>B</t>
  </si>
  <si>
    <t>C</t>
  </si>
  <si>
    <t>tMin[oC]</t>
  </si>
  <si>
    <t>tMax[oC]</t>
  </si>
  <si>
    <t>Source</t>
  </si>
  <si>
    <t>methanol</t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</si>
  <si>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</si>
  <si>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</si>
  <si>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</si>
  <si>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</si>
  <si>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</si>
  <si>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</si>
  <si>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</si>
  <si>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</si>
  <si>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</si>
  <si>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</si>
  <si>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</si>
  <si>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</si>
  <si>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</si>
  <si>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</si>
  <si>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</si>
  <si>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</si>
  <si>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</si>
  <si>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</si>
  <si>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</si>
  <si>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</si>
  <si>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</si>
  <si>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</si>
  <si>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</si>
  <si>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</si>
  <si>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</si>
  <si>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</si>
  <si>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</si>
  <si>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</si>
  <si>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</si>
  <si>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</si>
  <si>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</si>
  <si>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</si>
  <si>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</si>
  <si>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</si>
  <si>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</si>
  <si>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</si>
  <si>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</si>
  <si>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</si>
  <si>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</si>
  <si>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</si>
  <si>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</si>
  <si>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</si>
  <si>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</si>
  <si>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</si>
  <si>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</si>
  <si>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</si>
  <si>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</si>
  <si>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</si>
  <si>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</si>
  <si>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</si>
  <si>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</si>
  <si>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</si>
  <si>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</si>
  <si>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</si>
  <si>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</si>
  <si>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t>Antoine.xlsx</t>
  </si>
  <si>
    <t xml:space="preserve">This workbook holds Antoine Parameters. </t>
  </si>
  <si>
    <t>Vapor pressures are in mmHg, temperature is in Celsius, uses common logarithm.</t>
  </si>
  <si>
    <t>Copyright 2012, Carl Lira</t>
  </si>
  <si>
    <t>http://chethermo.net</t>
  </si>
  <si>
    <t>For use with "Introductory Chemical Engineering Thermodynamics" by J.R. Elliott, C.T. Lira</t>
  </si>
  <si>
    <t>T(F)</t>
  </si>
  <si>
    <t>T(K)</t>
  </si>
  <si>
    <r>
      <t>T(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</si>
  <si>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(mmHg)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</si>
  <si>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(bar)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</si>
  <si>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(MPa)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</si>
  <si>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(KPa)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</si>
  <si>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(atm)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</si>
  <si>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(psi)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</si>
</sst>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1" applyAlignment="1" applyProtection="1"/>
    <xf numFmtId="0" fontId="3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ether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2"/>
  <sheetViews>
    <sheetView workbookViewId="0">
      <selection activeCell="A2" sqref="A2"/>
    </sheetView>
  </sheetViews>
  <sheetFormatPr defaultColWidth="8.85546875" defaultRowHeight="12.75" x14ac:dyDescent="0.2"/>
  <sheetData>
    <row r="3" spans="2:2" ht="23.25" x14ac:dyDescent="0.35">
      <c r="B3" s="2" t="s">
        <v>62</v>
      </c>
    </row>
    <row r="5" spans="2:2" x14ac:dyDescent="0.2">
      <c r="B5" t="s">
        <v>63</v>
      </c>
    </row>
    <row r="7" spans="2:2" x14ac:dyDescent="0.2">
      <c r="B7" t="s">
        <v>64</v>
      </c>
    </row>
    <row r="10" spans="2:2" x14ac:dyDescent="0.2">
      <c r="B10" t="s">
        <v>65</v>
      </c>
    </row>
    <row r="11" spans="2:2" x14ac:dyDescent="0.2">
      <c r="B11" t="s">
        <v>67</v>
      </c>
    </row>
    <row r="12" spans="2:2" x14ac:dyDescent="0.2">
      <c r="B12" s="1" t="s">
        <v>66</v>
      </c>
    </row>
  </sheetData>
  <sheetProtection sheet="1" objects="1" scenarios="1"/>
  <phoneticPr fontId="1" type="noConversion"/>
  <hyperlinks>
    <hyperlink ref="B12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tabSelected="1" topLeftCell="A16" workbookViewId="0">
      <selection activeCell="K44" sqref="K44"/>
    </sheetView>
  </sheetViews>
  <sheetFormatPr defaultColWidth="8.85546875" defaultRowHeight="12.75" x14ac:dyDescent="0.2"/>
  <cols>
    <col min="1" max="1" width="17.7109375" style="5" customWidth="1"/>
    <col min="2" max="7" width="8.85546875" style="5"/>
    <col min="8" max="8" width="10.7109375" style="5" customWidth="1"/>
    <col min="9" max="13" width="8.85546875" style="5"/>
    <col min="14" max="14" width="8.85546875" style="4"/>
    <col min="15" max="16384" width="8.85546875" style="5"/>
  </cols>
  <sheetData>
    <row r="1" spans="1:15" s="3" customFormat="1" ht="14.25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/>
    </row>
    <row r="2" spans="1:15" ht="14.25" x14ac:dyDescent="0.2">
      <c r="A2" s="5" t="s">
        <v>6</v>
      </c>
      <c r="B2" s="5">
        <v>8.0809700000000007</v>
      </c>
      <c r="C2" s="5">
        <v>1582.271</v>
      </c>
      <c r="D2" s="5">
        <v>239.726</v>
      </c>
      <c r="E2" s="5">
        <v>15</v>
      </c>
      <c r="F2" s="5">
        <v>84</v>
      </c>
      <c r="G2" s="5">
        <v>3</v>
      </c>
      <c r="H2" s="5">
        <f>10^(B2-C2/($O$2+D2))</f>
        <v>163.96604228272298</v>
      </c>
      <c r="I2" s="5">
        <f>H2/750.06</f>
        <v>0.21860390139818547</v>
      </c>
      <c r="J2" s="5">
        <f>I2/10</f>
        <v>2.1860390139818546E-2</v>
      </c>
      <c r="K2" s="5">
        <f>J2*1000</f>
        <v>21.860390139818545</v>
      </c>
      <c r="L2" s="5">
        <f>H2/760</f>
        <v>0.21574479247726708</v>
      </c>
      <c r="M2" s="5">
        <f>L2*14.696</f>
        <v>3.1705854702459169</v>
      </c>
      <c r="N2" s="6" t="s">
        <v>70</v>
      </c>
      <c r="O2" s="7">
        <v>30</v>
      </c>
    </row>
    <row r="3" spans="1:15" x14ac:dyDescent="0.2">
      <c r="A3" s="5" t="s">
        <v>7</v>
      </c>
      <c r="B3" s="5">
        <v>8.1121999999999996</v>
      </c>
      <c r="C3" s="5">
        <v>1592.864</v>
      </c>
      <c r="D3" s="5">
        <v>226.184</v>
      </c>
      <c r="E3" s="5">
        <v>20</v>
      </c>
      <c r="F3" s="5">
        <v>93</v>
      </c>
      <c r="G3" s="5">
        <v>3</v>
      </c>
      <c r="H3" s="5">
        <f t="shared" ref="H3:H59" si="0">10^(B3-C3/($O$2+D3))</f>
        <v>78.441147868964691</v>
      </c>
      <c r="I3" s="5">
        <f t="shared" ref="I3:I59" si="1">H3/750.06</f>
        <v>0.10457983077215782</v>
      </c>
      <c r="J3" s="5">
        <f t="shared" ref="J3:J59" si="2">I3/10</f>
        <v>1.0457983077215783E-2</v>
      </c>
      <c r="K3" s="5">
        <f t="shared" ref="K3:K59" si="3">J3*1000</f>
        <v>10.457983077215783</v>
      </c>
      <c r="L3" s="5">
        <f t="shared" ref="L3:L59" si="4">H3/760</f>
        <v>0.10321203666969038</v>
      </c>
      <c r="M3" s="5">
        <f t="shared" ref="M3:M59" si="5">L3*14.696</f>
        <v>1.5168040908977698</v>
      </c>
      <c r="N3" s="6" t="s">
        <v>68</v>
      </c>
      <c r="O3" s="8">
        <f>O2*1.8+32</f>
        <v>86</v>
      </c>
    </row>
    <row r="4" spans="1:15" x14ac:dyDescent="0.2">
      <c r="A4" s="5" t="s">
        <v>8</v>
      </c>
      <c r="B4" s="5">
        <v>7.7441599999999999</v>
      </c>
      <c r="C4" s="5">
        <v>1437.6859999999999</v>
      </c>
      <c r="D4" s="5">
        <v>198.46299999999999</v>
      </c>
      <c r="E4" s="5">
        <v>60</v>
      </c>
      <c r="F4" s="5">
        <v>106</v>
      </c>
      <c r="H4" s="5">
        <f t="shared" si="0"/>
        <v>28.268227242480439</v>
      </c>
      <c r="I4" s="5">
        <f t="shared" si="1"/>
        <v>3.7687954620270969E-2</v>
      </c>
      <c r="J4" s="5">
        <f t="shared" si="2"/>
        <v>3.7687954620270968E-3</v>
      </c>
      <c r="K4" s="5">
        <f t="shared" si="3"/>
        <v>3.7687954620270969</v>
      </c>
      <c r="L4" s="5">
        <f t="shared" si="4"/>
        <v>3.7195035845368998E-2</v>
      </c>
      <c r="M4" s="5">
        <f t="shared" si="5"/>
        <v>0.54661824678354276</v>
      </c>
      <c r="N4" s="4" t="s">
        <v>69</v>
      </c>
      <c r="O4" s="9">
        <f>O2+273.15</f>
        <v>303.14999999999998</v>
      </c>
    </row>
    <row r="5" spans="1:15" x14ac:dyDescent="0.2">
      <c r="A5" s="5" t="s">
        <v>8</v>
      </c>
      <c r="B5" s="5">
        <v>8.3789499999999997</v>
      </c>
      <c r="C5" s="5">
        <v>1788.02</v>
      </c>
      <c r="D5" s="5">
        <v>227.43799999999999</v>
      </c>
      <c r="E5" s="5">
        <v>-15</v>
      </c>
      <c r="F5" s="5">
        <v>98</v>
      </c>
      <c r="G5" s="5">
        <v>3</v>
      </c>
      <c r="H5" s="5">
        <f t="shared" si="0"/>
        <v>27.133805636727551</v>
      </c>
      <c r="I5" s="5">
        <f t="shared" si="1"/>
        <v>3.6175513474558774E-2</v>
      </c>
      <c r="J5" s="5">
        <f t="shared" si="2"/>
        <v>3.6175513474558775E-3</v>
      </c>
      <c r="K5" s="5">
        <f t="shared" si="3"/>
        <v>3.6175513474558776</v>
      </c>
      <c r="L5" s="5">
        <f t="shared" si="4"/>
        <v>3.5702375837799408E-2</v>
      </c>
      <c r="M5" s="5">
        <f t="shared" si="5"/>
        <v>0.52468211531230013</v>
      </c>
    </row>
    <row r="6" spans="1:15" x14ac:dyDescent="0.2">
      <c r="A6" s="5" t="s">
        <v>9</v>
      </c>
      <c r="B6" s="5">
        <v>8.8782899999999998</v>
      </c>
      <c r="C6" s="5">
        <v>2010.33</v>
      </c>
      <c r="D6" s="5">
        <v>252.636</v>
      </c>
      <c r="E6" s="5">
        <v>-26</v>
      </c>
      <c r="F6" s="5">
        <v>83</v>
      </c>
      <c r="G6" s="5">
        <v>3</v>
      </c>
      <c r="H6" s="5">
        <f t="shared" si="0"/>
        <v>58.277621723606565</v>
      </c>
      <c r="I6" s="5">
        <f t="shared" si="1"/>
        <v>7.7697279849087503E-2</v>
      </c>
      <c r="J6" s="5">
        <f t="shared" si="2"/>
        <v>7.7697279849087506E-3</v>
      </c>
      <c r="K6" s="5">
        <f t="shared" si="3"/>
        <v>7.7697279849087506</v>
      </c>
      <c r="L6" s="5">
        <f t="shared" si="4"/>
        <v>7.6681081215271799E-2</v>
      </c>
      <c r="M6" s="5">
        <f t="shared" si="5"/>
        <v>1.1269051695396344</v>
      </c>
    </row>
    <row r="7" spans="1:15" x14ac:dyDescent="0.2">
      <c r="A7" s="5" t="s">
        <v>10</v>
      </c>
      <c r="B7" s="5">
        <v>7.8102799999999997</v>
      </c>
      <c r="C7" s="5">
        <v>1522.56</v>
      </c>
      <c r="D7" s="5">
        <v>191.95</v>
      </c>
      <c r="E7" s="5">
        <v>30</v>
      </c>
      <c r="F7" s="5">
        <v>70</v>
      </c>
      <c r="G7" s="5">
        <v>2</v>
      </c>
      <c r="H7" s="5">
        <f t="shared" si="0"/>
        <v>8.9198303377164905</v>
      </c>
      <c r="I7" s="5">
        <f t="shared" si="1"/>
        <v>1.1892155744495762E-2</v>
      </c>
      <c r="J7" s="5">
        <f t="shared" si="2"/>
        <v>1.1892155744495762E-3</v>
      </c>
      <c r="K7" s="5">
        <f t="shared" si="3"/>
        <v>1.1892155744495763</v>
      </c>
      <c r="L7" s="5">
        <f t="shared" si="4"/>
        <v>1.1736618865416435E-2</v>
      </c>
      <c r="M7" s="5">
        <f t="shared" si="5"/>
        <v>0.17248135084615993</v>
      </c>
    </row>
    <row r="8" spans="1:15" x14ac:dyDescent="0.2">
      <c r="A8" s="5" t="s">
        <v>10</v>
      </c>
      <c r="B8" s="5">
        <v>7.7532800000000002</v>
      </c>
      <c r="C8" s="5">
        <v>1506.07</v>
      </c>
      <c r="D8" s="5">
        <v>191.59299999999999</v>
      </c>
      <c r="E8" s="5">
        <v>70</v>
      </c>
      <c r="F8" s="5">
        <v>120</v>
      </c>
      <c r="G8" s="5">
        <v>2</v>
      </c>
      <c r="H8" s="5">
        <f t="shared" si="0"/>
        <v>9.0514997111965894</v>
      </c>
      <c r="I8" s="5">
        <f t="shared" si="1"/>
        <v>1.2067700865526212E-2</v>
      </c>
      <c r="J8" s="5">
        <f t="shared" si="2"/>
        <v>1.2067700865526212E-3</v>
      </c>
      <c r="K8" s="5">
        <f t="shared" si="3"/>
        <v>1.2067700865526212</v>
      </c>
      <c r="L8" s="5">
        <f t="shared" si="4"/>
        <v>1.1909868041048145E-2</v>
      </c>
      <c r="M8" s="5">
        <f t="shared" si="5"/>
        <v>0.17502742073124353</v>
      </c>
    </row>
    <row r="9" spans="1:15" x14ac:dyDescent="0.2">
      <c r="A9" s="5" t="s">
        <v>10</v>
      </c>
      <c r="B9" s="5">
        <v>7.3636600000000003</v>
      </c>
      <c r="C9" s="5">
        <v>1305.1980000000001</v>
      </c>
      <c r="D9" s="5">
        <v>173.42699999999999</v>
      </c>
      <c r="E9" s="5">
        <v>89</v>
      </c>
      <c r="F9" s="5">
        <v>126</v>
      </c>
      <c r="G9" s="5">
        <v>3</v>
      </c>
      <c r="H9" s="5">
        <f t="shared" si="0"/>
        <v>8.8635772335426708</v>
      </c>
      <c r="I9" s="5">
        <f t="shared" si="1"/>
        <v>1.1817157605448459E-2</v>
      </c>
      <c r="J9" s="5">
        <f t="shared" si="2"/>
        <v>1.1817157605448459E-3</v>
      </c>
      <c r="K9" s="5">
        <f t="shared" si="3"/>
        <v>1.1817157605448458</v>
      </c>
      <c r="L9" s="5">
        <f t="shared" si="4"/>
        <v>1.1662601623082462E-2</v>
      </c>
      <c r="M9" s="5">
        <f t="shared" si="5"/>
        <v>0.17139359345281988</v>
      </c>
    </row>
    <row r="10" spans="1:15" x14ac:dyDescent="0.2">
      <c r="A10" s="5" t="s">
        <v>11</v>
      </c>
      <c r="B10" s="5">
        <v>7.2013100000000003</v>
      </c>
      <c r="C10" s="5">
        <v>1157</v>
      </c>
      <c r="D10" s="5">
        <v>168.279</v>
      </c>
      <c r="E10" s="5">
        <v>72</v>
      </c>
      <c r="F10" s="5">
        <v>107</v>
      </c>
      <c r="G10" s="5">
        <v>3</v>
      </c>
      <c r="H10" s="5">
        <f t="shared" si="0"/>
        <v>23.232609928047477</v>
      </c>
      <c r="I10" s="5">
        <f t="shared" si="1"/>
        <v>3.0974335290573394E-2</v>
      </c>
      <c r="J10" s="5">
        <f t="shared" si="2"/>
        <v>3.0974335290573393E-3</v>
      </c>
      <c r="K10" s="5">
        <f t="shared" si="3"/>
        <v>3.0974335290573394</v>
      </c>
      <c r="L10" s="5">
        <f t="shared" si="4"/>
        <v>3.0569223589536156E-2</v>
      </c>
      <c r="M10" s="5">
        <f t="shared" si="5"/>
        <v>0.44924530987182332</v>
      </c>
    </row>
    <row r="11" spans="1:15" x14ac:dyDescent="0.2">
      <c r="A11" s="5" t="s">
        <v>12</v>
      </c>
      <c r="B11" s="5">
        <v>8.3660456950000004</v>
      </c>
      <c r="C11" s="5">
        <v>2170.2402579999998</v>
      </c>
      <c r="D11" s="5">
        <v>205.92142960000001</v>
      </c>
      <c r="E11" s="5">
        <v>55</v>
      </c>
      <c r="F11" s="5">
        <v>150</v>
      </c>
      <c r="G11" s="5">
        <v>1</v>
      </c>
      <c r="H11" s="5">
        <f t="shared" si="0"/>
        <v>0.14690947907843335</v>
      </c>
      <c r="I11" s="5">
        <f t="shared" si="1"/>
        <v>1.9586363634700339E-4</v>
      </c>
      <c r="J11" s="5">
        <f t="shared" si="2"/>
        <v>1.9586363634700339E-5</v>
      </c>
      <c r="K11" s="5">
        <f t="shared" si="3"/>
        <v>1.958636363470034E-2</v>
      </c>
      <c r="L11" s="5">
        <f t="shared" si="4"/>
        <v>1.9330194615583337E-4</v>
      </c>
      <c r="M11" s="5">
        <f t="shared" si="5"/>
        <v>2.840765400706127E-3</v>
      </c>
    </row>
    <row r="12" spans="1:15" x14ac:dyDescent="0.2">
      <c r="A12" s="5" t="s">
        <v>13</v>
      </c>
      <c r="B12" s="5">
        <v>7.2516208420000003</v>
      </c>
      <c r="C12" s="5">
        <v>1448.565085</v>
      </c>
      <c r="D12" s="5">
        <v>134.11820169999999</v>
      </c>
      <c r="E12" s="5">
        <v>80</v>
      </c>
      <c r="F12" s="5">
        <v>200</v>
      </c>
      <c r="G12" s="5">
        <v>1</v>
      </c>
      <c r="H12" s="5">
        <f t="shared" si="0"/>
        <v>2.6623701328255846E-2</v>
      </c>
      <c r="I12" s="5">
        <f t="shared" si="1"/>
        <v>3.5495428803370197E-5</v>
      </c>
      <c r="J12" s="5">
        <f t="shared" si="2"/>
        <v>3.5495428803370198E-6</v>
      </c>
      <c r="K12" s="5">
        <f t="shared" si="3"/>
        <v>3.5495428803370196E-3</v>
      </c>
      <c r="L12" s="5">
        <f t="shared" si="4"/>
        <v>3.5031185958231375E-5</v>
      </c>
      <c r="M12" s="5">
        <f t="shared" si="5"/>
        <v>5.1481830884216831E-4</v>
      </c>
    </row>
    <row r="13" spans="1:15" x14ac:dyDescent="0.2">
      <c r="A13" s="5" t="s">
        <v>14</v>
      </c>
      <c r="B13" s="5">
        <v>6.6437999999999997</v>
      </c>
      <c r="C13" s="5">
        <v>395.74</v>
      </c>
      <c r="D13" s="5">
        <v>266.68099999999998</v>
      </c>
      <c r="E13" s="5">
        <v>-182</v>
      </c>
      <c r="F13" s="5">
        <v>-158</v>
      </c>
      <c r="G13" s="5">
        <v>5</v>
      </c>
      <c r="H13" s="5">
        <f t="shared" si="0"/>
        <v>204131.20075807016</v>
      </c>
      <c r="I13" s="5">
        <f t="shared" si="1"/>
        <v>272.15316209112626</v>
      </c>
      <c r="J13" s="5">
        <f t="shared" si="2"/>
        <v>27.215316209112626</v>
      </c>
      <c r="K13" s="5">
        <f t="shared" si="3"/>
        <v>27215.316209112625</v>
      </c>
      <c r="L13" s="5">
        <f t="shared" si="4"/>
        <v>268.59368520798705</v>
      </c>
      <c r="M13" s="5">
        <f t="shared" si="5"/>
        <v>3947.2527978165776</v>
      </c>
    </row>
    <row r="14" spans="1:15" x14ac:dyDescent="0.2">
      <c r="A14" s="5" t="s">
        <v>15</v>
      </c>
      <c r="B14" s="5">
        <v>6.8291500000000003</v>
      </c>
      <c r="C14" s="5">
        <v>663.72</v>
      </c>
      <c r="D14" s="5">
        <v>256.68099999999998</v>
      </c>
      <c r="E14" s="5">
        <v>-143</v>
      </c>
      <c r="F14" s="5">
        <v>-84</v>
      </c>
      <c r="G14" s="5">
        <v>5</v>
      </c>
      <c r="H14" s="5">
        <f t="shared" si="0"/>
        <v>32656.033564384517</v>
      </c>
      <c r="I14" s="5">
        <f t="shared" si="1"/>
        <v>43.537895054241687</v>
      </c>
      <c r="J14" s="5">
        <f t="shared" si="2"/>
        <v>4.3537895054241691</v>
      </c>
      <c r="K14" s="5">
        <f t="shared" si="3"/>
        <v>4353.789505424169</v>
      </c>
      <c r="L14" s="5">
        <f t="shared" si="4"/>
        <v>42.968465216295421</v>
      </c>
      <c r="M14" s="5">
        <f t="shared" si="5"/>
        <v>631.46456481867745</v>
      </c>
    </row>
    <row r="15" spans="1:15" x14ac:dyDescent="0.2">
      <c r="A15" s="5" t="s">
        <v>16</v>
      </c>
      <c r="B15" s="5">
        <v>6.8033799999999998</v>
      </c>
      <c r="C15" s="5">
        <v>804</v>
      </c>
      <c r="D15" s="5">
        <v>247.04</v>
      </c>
      <c r="E15" s="5">
        <v>-108</v>
      </c>
      <c r="F15" s="5">
        <v>-35.65</v>
      </c>
      <c r="G15" s="5">
        <v>5</v>
      </c>
      <c r="H15" s="5">
        <f t="shared" si="0"/>
        <v>7966.5814582306375</v>
      </c>
      <c r="I15" s="5">
        <f t="shared" si="1"/>
        <v>10.621258910261362</v>
      </c>
      <c r="J15" s="5">
        <f t="shared" si="2"/>
        <v>1.0621258910261362</v>
      </c>
      <c r="K15" s="5">
        <f t="shared" si="3"/>
        <v>1062.1258910261363</v>
      </c>
      <c r="L15" s="5">
        <f t="shared" si="4"/>
        <v>10.482344023987681</v>
      </c>
      <c r="M15" s="5">
        <f t="shared" si="5"/>
        <v>154.04852777652295</v>
      </c>
    </row>
    <row r="16" spans="1:15" x14ac:dyDescent="0.2">
      <c r="A16" s="5" t="s">
        <v>17</v>
      </c>
      <c r="B16" s="5">
        <v>6.80776</v>
      </c>
      <c r="C16" s="5">
        <v>935.77</v>
      </c>
      <c r="D16" s="5">
        <v>238.78899999999999</v>
      </c>
      <c r="E16" s="5">
        <v>-78</v>
      </c>
      <c r="F16" s="5">
        <v>19</v>
      </c>
      <c r="G16" s="5">
        <v>5</v>
      </c>
      <c r="H16" s="5">
        <f t="shared" si="0"/>
        <v>2119.97299323579</v>
      </c>
      <c r="I16" s="5">
        <f t="shared" si="1"/>
        <v>2.8264045452840976</v>
      </c>
      <c r="J16" s="5">
        <f t="shared" si="2"/>
        <v>0.28264045452840975</v>
      </c>
      <c r="K16" s="5">
        <f t="shared" si="3"/>
        <v>282.64045452840975</v>
      </c>
      <c r="L16" s="5">
        <f t="shared" si="4"/>
        <v>2.7894381489944604</v>
      </c>
      <c r="M16" s="5">
        <f t="shared" si="5"/>
        <v>40.993583037622592</v>
      </c>
    </row>
    <row r="17" spans="1:13" x14ac:dyDescent="0.2">
      <c r="A17" s="5" t="s">
        <v>18</v>
      </c>
      <c r="B17" s="5">
        <v>6.8529600000000004</v>
      </c>
      <c r="C17" s="5">
        <v>1064.8399999999999</v>
      </c>
      <c r="D17" s="5">
        <v>232.012</v>
      </c>
      <c r="E17" s="5">
        <v>-50</v>
      </c>
      <c r="F17" s="5">
        <v>58</v>
      </c>
      <c r="G17" s="5">
        <v>5</v>
      </c>
      <c r="H17" s="5">
        <f t="shared" si="0"/>
        <v>614.99464228990473</v>
      </c>
      <c r="I17" s="5">
        <f t="shared" si="1"/>
        <v>0.81992726220556322</v>
      </c>
      <c r="J17" s="5">
        <f t="shared" si="2"/>
        <v>8.1992726220556325E-2</v>
      </c>
      <c r="K17" s="5">
        <f t="shared" si="3"/>
        <v>81.992726220556321</v>
      </c>
      <c r="L17" s="5">
        <f t="shared" si="4"/>
        <v>0.80920347669724302</v>
      </c>
      <c r="M17" s="5">
        <f t="shared" si="5"/>
        <v>11.892054293542683</v>
      </c>
    </row>
    <row r="18" spans="1:13" x14ac:dyDescent="0.2">
      <c r="A18" s="5" t="s">
        <v>18</v>
      </c>
      <c r="B18" s="5">
        <v>6.8763199999999998</v>
      </c>
      <c r="C18" s="5">
        <v>1075.78</v>
      </c>
      <c r="D18" s="5">
        <v>233.20500000000001</v>
      </c>
      <c r="E18" s="5">
        <v>-50</v>
      </c>
      <c r="F18" s="5">
        <v>58</v>
      </c>
      <c r="G18" s="5">
        <v>3</v>
      </c>
      <c r="H18" s="5">
        <f t="shared" si="0"/>
        <v>615.30099105152647</v>
      </c>
      <c r="I18" s="5">
        <f t="shared" si="1"/>
        <v>0.82033569454647159</v>
      </c>
      <c r="J18" s="5">
        <f t="shared" si="2"/>
        <v>8.2033569454647154E-2</v>
      </c>
      <c r="K18" s="5">
        <f t="shared" si="3"/>
        <v>82.03356945464715</v>
      </c>
      <c r="L18" s="5">
        <f t="shared" si="4"/>
        <v>0.80960656717306112</v>
      </c>
      <c r="M18" s="5">
        <f t="shared" si="5"/>
        <v>11.897978111175306</v>
      </c>
    </row>
    <row r="19" spans="1:13" x14ac:dyDescent="0.2">
      <c r="A19" s="5" t="s">
        <v>19</v>
      </c>
      <c r="B19" s="5">
        <v>6.87601</v>
      </c>
      <c r="C19" s="5">
        <v>1171.17</v>
      </c>
      <c r="D19" s="5">
        <v>224.40799999999999</v>
      </c>
      <c r="E19" s="5">
        <v>-25</v>
      </c>
      <c r="F19" s="5">
        <v>92</v>
      </c>
      <c r="G19" s="5">
        <v>5</v>
      </c>
      <c r="H19" s="5">
        <f t="shared" si="0"/>
        <v>187.28332196421189</v>
      </c>
      <c r="I19" s="5">
        <f t="shared" si="1"/>
        <v>0.24969112066262952</v>
      </c>
      <c r="J19" s="5">
        <f t="shared" si="2"/>
        <v>2.4969112066262952E-2</v>
      </c>
      <c r="K19" s="5">
        <f t="shared" si="3"/>
        <v>24.969112066262952</v>
      </c>
      <c r="L19" s="5">
        <f t="shared" si="4"/>
        <v>0.24642542363712092</v>
      </c>
      <c r="M19" s="5">
        <f t="shared" si="5"/>
        <v>3.6214680257711289</v>
      </c>
    </row>
    <row r="20" spans="1:13" x14ac:dyDescent="0.2">
      <c r="A20" s="5" t="s">
        <v>20</v>
      </c>
      <c r="B20" s="5">
        <v>6.9105800000000004</v>
      </c>
      <c r="C20" s="5">
        <v>1189.6400000000001</v>
      </c>
      <c r="D20" s="5">
        <v>226.28</v>
      </c>
      <c r="E20" s="5">
        <v>-30</v>
      </c>
      <c r="F20" s="5">
        <v>170</v>
      </c>
      <c r="G20" s="5">
        <v>3</v>
      </c>
      <c r="H20" s="5">
        <f t="shared" si="0"/>
        <v>185.62047825702123</v>
      </c>
      <c r="I20" s="5">
        <f t="shared" si="1"/>
        <v>0.24747417307551561</v>
      </c>
      <c r="J20" s="5">
        <f t="shared" si="2"/>
        <v>2.4747417307551561E-2</v>
      </c>
      <c r="K20" s="5">
        <f t="shared" si="3"/>
        <v>24.747417307551562</v>
      </c>
      <c r="L20" s="5">
        <f t="shared" si="4"/>
        <v>0.24423747139081742</v>
      </c>
      <c r="M20" s="5">
        <f t="shared" si="5"/>
        <v>3.5893138795594526</v>
      </c>
    </row>
    <row r="21" spans="1:13" x14ac:dyDescent="0.2">
      <c r="A21" s="5" t="s">
        <v>21</v>
      </c>
      <c r="B21" s="5">
        <v>6.8967700000000001</v>
      </c>
      <c r="C21" s="5">
        <v>1264.9000000000001</v>
      </c>
      <c r="D21" s="5">
        <v>216.54400000000001</v>
      </c>
      <c r="E21" s="5">
        <v>-2</v>
      </c>
      <c r="F21" s="5">
        <v>123</v>
      </c>
      <c r="G21" s="5">
        <v>5</v>
      </c>
      <c r="H21" s="5">
        <f t="shared" si="0"/>
        <v>58.377518632292841</v>
      </c>
      <c r="I21" s="5">
        <f t="shared" si="1"/>
        <v>7.7830465072517993E-2</v>
      </c>
      <c r="J21" s="5">
        <f t="shared" si="2"/>
        <v>7.7830465072517997E-3</v>
      </c>
      <c r="K21" s="5">
        <f t="shared" si="3"/>
        <v>7.7830465072517994</v>
      </c>
      <c r="L21" s="5">
        <f t="shared" si="4"/>
        <v>7.681252451617479E-2</v>
      </c>
      <c r="M21" s="5">
        <f t="shared" si="5"/>
        <v>1.1288368602897048</v>
      </c>
    </row>
    <row r="22" spans="1:13" x14ac:dyDescent="0.2">
      <c r="A22" s="5" t="s">
        <v>22</v>
      </c>
      <c r="B22" s="5">
        <v>6.8938600000000001</v>
      </c>
      <c r="C22" s="5">
        <v>1264.3699999999999</v>
      </c>
      <c r="D22" s="5">
        <v>216.64</v>
      </c>
      <c r="E22" s="5">
        <v>-3</v>
      </c>
      <c r="F22" s="5">
        <v>127</v>
      </c>
      <c r="G22" s="5">
        <v>3</v>
      </c>
      <c r="H22" s="5">
        <f t="shared" si="0"/>
        <v>58.543876042332649</v>
      </c>
      <c r="I22" s="5">
        <f t="shared" si="1"/>
        <v>7.8052257209200129E-2</v>
      </c>
      <c r="J22" s="5">
        <f t="shared" si="2"/>
        <v>7.8052257209200128E-3</v>
      </c>
      <c r="K22" s="5">
        <f t="shared" si="3"/>
        <v>7.8052257209200127</v>
      </c>
      <c r="L22" s="5">
        <f t="shared" si="4"/>
        <v>7.7031415845174533E-2</v>
      </c>
      <c r="M22" s="5">
        <f t="shared" si="5"/>
        <v>1.132053687260685</v>
      </c>
    </row>
    <row r="23" spans="1:13" x14ac:dyDescent="0.2">
      <c r="A23" s="5" t="s">
        <v>23</v>
      </c>
      <c r="B23" s="5">
        <v>6.9186800000000002</v>
      </c>
      <c r="C23" s="5">
        <v>1351.99</v>
      </c>
      <c r="D23" s="5">
        <v>209.155</v>
      </c>
      <c r="E23" s="5">
        <v>19</v>
      </c>
      <c r="F23" s="5">
        <v>152</v>
      </c>
      <c r="G23" s="5">
        <v>5</v>
      </c>
      <c r="H23" s="5">
        <f t="shared" si="0"/>
        <v>18.428261813979226</v>
      </c>
      <c r="I23" s="5">
        <f t="shared" si="1"/>
        <v>2.4569050227954067E-2</v>
      </c>
      <c r="J23" s="5">
        <f t="shared" si="2"/>
        <v>2.4569050227954067E-3</v>
      </c>
      <c r="K23" s="5">
        <f t="shared" si="3"/>
        <v>2.4569050227954068</v>
      </c>
      <c r="L23" s="5">
        <f t="shared" si="4"/>
        <v>2.4247712913130562E-2</v>
      </c>
      <c r="M23" s="5">
        <f t="shared" si="5"/>
        <v>0.35634438897136672</v>
      </c>
    </row>
    <row r="24" spans="1:13" x14ac:dyDescent="0.2">
      <c r="A24" s="5" t="s">
        <v>24</v>
      </c>
      <c r="B24" s="5">
        <v>6.93893</v>
      </c>
      <c r="C24" s="5">
        <v>1431.82</v>
      </c>
      <c r="D24" s="5">
        <v>202.11</v>
      </c>
      <c r="E24" s="5">
        <v>39</v>
      </c>
      <c r="F24" s="5">
        <v>178</v>
      </c>
      <c r="G24" s="5">
        <v>5</v>
      </c>
      <c r="H24" s="5">
        <f t="shared" si="0"/>
        <v>5.891378016217681</v>
      </c>
      <c r="I24" s="5">
        <f t="shared" si="1"/>
        <v>7.8545423249042502E-3</v>
      </c>
      <c r="J24" s="5">
        <f t="shared" si="2"/>
        <v>7.8545423249042502E-4</v>
      </c>
      <c r="K24" s="5">
        <f t="shared" si="3"/>
        <v>0.78545423249042501</v>
      </c>
      <c r="L24" s="5">
        <f t="shared" si="4"/>
        <v>7.7518131792337908E-3</v>
      </c>
      <c r="M24" s="5">
        <f t="shared" si="5"/>
        <v>0.11392064648201979</v>
      </c>
    </row>
    <row r="25" spans="1:13" x14ac:dyDescent="0.2">
      <c r="A25" s="5" t="s">
        <v>25</v>
      </c>
      <c r="B25" s="5">
        <v>6.9436299999999997</v>
      </c>
      <c r="C25" s="5">
        <v>1495.17</v>
      </c>
      <c r="D25" s="5">
        <v>193.858</v>
      </c>
      <c r="E25" s="5">
        <v>58</v>
      </c>
      <c r="F25" s="5">
        <v>203</v>
      </c>
      <c r="G25" s="5">
        <v>5</v>
      </c>
      <c r="H25" s="5">
        <f t="shared" si="0"/>
        <v>1.8387803589502121</v>
      </c>
      <c r="I25" s="5">
        <f t="shared" si="1"/>
        <v>2.4515110243849988E-3</v>
      </c>
      <c r="J25" s="5">
        <f t="shared" si="2"/>
        <v>2.4515110243849989E-4</v>
      </c>
      <c r="K25" s="5">
        <f t="shared" si="3"/>
        <v>0.24515110243849988</v>
      </c>
      <c r="L25" s="5">
        <f t="shared" si="4"/>
        <v>2.4194478407239635E-3</v>
      </c>
      <c r="M25" s="5">
        <f t="shared" si="5"/>
        <v>3.5556205467279368E-2</v>
      </c>
    </row>
    <row r="26" spans="1:13" x14ac:dyDescent="0.2">
      <c r="A26" s="5" t="s">
        <v>26</v>
      </c>
      <c r="B26" s="5">
        <v>7.44</v>
      </c>
      <c r="C26" s="5">
        <v>1843.12</v>
      </c>
      <c r="D26" s="5">
        <v>230.22</v>
      </c>
      <c r="E26" s="5">
        <v>17</v>
      </c>
      <c r="F26" s="5">
        <v>174</v>
      </c>
      <c r="G26" s="5">
        <v>3</v>
      </c>
      <c r="H26" s="5">
        <f t="shared" si="0"/>
        <v>2.2754650607139224</v>
      </c>
      <c r="I26" s="5">
        <f t="shared" si="1"/>
        <v>3.0337107174278357E-3</v>
      </c>
      <c r="J26" s="5">
        <f t="shared" si="2"/>
        <v>3.0337107174278357E-4</v>
      </c>
      <c r="K26" s="5">
        <f t="shared" si="3"/>
        <v>0.30337107174278355</v>
      </c>
      <c r="L26" s="5">
        <f t="shared" si="4"/>
        <v>2.9940329746235821E-3</v>
      </c>
      <c r="M26" s="5">
        <f t="shared" si="5"/>
        <v>4.4000308595068163E-2</v>
      </c>
    </row>
    <row r="27" spans="1:13" x14ac:dyDescent="0.2">
      <c r="A27" s="5" t="s">
        <v>27</v>
      </c>
      <c r="B27" s="5">
        <v>7.2647533769999999</v>
      </c>
      <c r="C27" s="5">
        <v>1434.1483390000001</v>
      </c>
      <c r="D27" s="5">
        <v>246.72069250000001</v>
      </c>
      <c r="E27" s="5">
        <v>6.7</v>
      </c>
      <c r="F27" s="5">
        <v>80.7</v>
      </c>
      <c r="G27" s="5">
        <v>1</v>
      </c>
      <c r="H27" s="5">
        <f t="shared" si="0"/>
        <v>120.80828536397632</v>
      </c>
      <c r="I27" s="5">
        <f t="shared" si="1"/>
        <v>0.16106482863234453</v>
      </c>
      <c r="J27" s="5">
        <f t="shared" si="2"/>
        <v>1.6106482863234454E-2</v>
      </c>
      <c r="K27" s="5">
        <f t="shared" si="3"/>
        <v>16.106482863234454</v>
      </c>
      <c r="L27" s="5">
        <f t="shared" si="4"/>
        <v>0.15895827021575831</v>
      </c>
      <c r="M27" s="5">
        <f t="shared" si="5"/>
        <v>2.3360507390907843</v>
      </c>
    </row>
    <row r="28" spans="1:13" x14ac:dyDescent="0.2">
      <c r="A28" s="5" t="s">
        <v>27</v>
      </c>
      <c r="B28" s="5">
        <v>6.8514600000000003</v>
      </c>
      <c r="C28" s="5">
        <v>1206.47</v>
      </c>
      <c r="D28" s="5">
        <v>223.136</v>
      </c>
      <c r="E28" s="5">
        <v>7</v>
      </c>
      <c r="F28" s="5">
        <v>81</v>
      </c>
      <c r="G28" s="5">
        <v>3</v>
      </c>
      <c r="H28" s="5">
        <f t="shared" si="0"/>
        <v>121.7211045229873</v>
      </c>
      <c r="I28" s="5">
        <f t="shared" si="1"/>
        <v>0.16228182348477097</v>
      </c>
      <c r="J28" s="5">
        <f t="shared" si="2"/>
        <v>1.6228182348477095E-2</v>
      </c>
      <c r="K28" s="5">
        <f t="shared" si="3"/>
        <v>16.228182348477095</v>
      </c>
      <c r="L28" s="5">
        <f t="shared" si="4"/>
        <v>0.16015934805656223</v>
      </c>
      <c r="M28" s="5">
        <f t="shared" si="5"/>
        <v>2.3537017790392385</v>
      </c>
    </row>
    <row r="29" spans="1:13" x14ac:dyDescent="0.2">
      <c r="A29" s="5" t="s">
        <v>28</v>
      </c>
      <c r="B29" s="5">
        <v>7.1161000000000003</v>
      </c>
      <c r="C29" s="5">
        <v>1444.59</v>
      </c>
      <c r="D29" s="5">
        <v>240.184</v>
      </c>
      <c r="E29" s="5">
        <v>-3</v>
      </c>
      <c r="F29" s="5">
        <v>100</v>
      </c>
      <c r="G29" s="5">
        <v>1</v>
      </c>
      <c r="H29" s="5">
        <f t="shared" si="0"/>
        <v>58.80446953887374</v>
      </c>
      <c r="I29" s="5">
        <f t="shared" si="1"/>
        <v>7.8399687410172184E-2</v>
      </c>
      <c r="J29" s="5">
        <f t="shared" si="2"/>
        <v>7.8399687410172191E-3</v>
      </c>
      <c r="K29" s="5">
        <f t="shared" si="3"/>
        <v>7.839968741017219</v>
      </c>
      <c r="L29" s="5">
        <f t="shared" si="4"/>
        <v>7.7374302024833863E-2</v>
      </c>
      <c r="M29" s="5">
        <f t="shared" si="5"/>
        <v>1.1370927425569584</v>
      </c>
    </row>
    <row r="30" spans="1:13" x14ac:dyDescent="0.2">
      <c r="A30" s="5" t="s">
        <v>29</v>
      </c>
      <c r="B30" s="5">
        <v>8.1121999999999996</v>
      </c>
      <c r="C30" s="5">
        <v>1592.864</v>
      </c>
      <c r="D30" s="5">
        <v>226.184</v>
      </c>
      <c r="E30" s="5">
        <v>20</v>
      </c>
      <c r="F30" s="5">
        <v>93</v>
      </c>
      <c r="H30" s="5">
        <f t="shared" si="0"/>
        <v>78.441147868964691</v>
      </c>
      <c r="I30" s="5">
        <f t="shared" si="1"/>
        <v>0.10457983077215782</v>
      </c>
      <c r="J30" s="5">
        <f t="shared" si="2"/>
        <v>1.0457983077215783E-2</v>
      </c>
      <c r="K30" s="5">
        <f t="shared" si="3"/>
        <v>10.457983077215783</v>
      </c>
      <c r="L30" s="5">
        <f t="shared" si="4"/>
        <v>0.10321203666969038</v>
      </c>
      <c r="M30" s="5">
        <f t="shared" si="5"/>
        <v>1.5168040908977698</v>
      </c>
    </row>
    <row r="31" spans="1:13" x14ac:dyDescent="0.2">
      <c r="A31" s="5" t="s">
        <v>30</v>
      </c>
      <c r="B31" s="5">
        <v>6.9508700000000001</v>
      </c>
      <c r="C31" s="5">
        <v>1342.31</v>
      </c>
      <c r="D31" s="5">
        <v>219.18700000000001</v>
      </c>
      <c r="E31" s="5">
        <v>-27</v>
      </c>
      <c r="F31" s="5">
        <v>111</v>
      </c>
      <c r="G31" s="5">
        <v>3</v>
      </c>
      <c r="H31" s="5">
        <f t="shared" si="0"/>
        <v>36.653230992342813</v>
      </c>
      <c r="I31" s="5">
        <f t="shared" si="1"/>
        <v>4.8867065291233788E-2</v>
      </c>
      <c r="J31" s="5">
        <f t="shared" si="2"/>
        <v>4.886706529123379E-3</v>
      </c>
      <c r="K31" s="5">
        <f t="shared" si="3"/>
        <v>4.8867065291233791</v>
      </c>
      <c r="L31" s="5">
        <f t="shared" si="4"/>
        <v>4.8227935516240543E-2</v>
      </c>
      <c r="M31" s="5">
        <f t="shared" si="5"/>
        <v>0.70875774034667105</v>
      </c>
    </row>
    <row r="32" spans="1:13" x14ac:dyDescent="0.2">
      <c r="A32" s="5" t="s">
        <v>31</v>
      </c>
      <c r="B32" s="5">
        <v>6.8798700000000004</v>
      </c>
      <c r="C32" s="5">
        <v>1196.76</v>
      </c>
      <c r="D32" s="5">
        <v>219.161</v>
      </c>
      <c r="E32" s="5">
        <v>8</v>
      </c>
      <c r="F32" s="5">
        <v>80</v>
      </c>
      <c r="G32" s="5">
        <v>3</v>
      </c>
      <c r="H32" s="5">
        <f t="shared" si="0"/>
        <v>119.31927257606948</v>
      </c>
      <c r="I32" s="5">
        <f t="shared" si="1"/>
        <v>0.15907963706379422</v>
      </c>
      <c r="J32" s="5">
        <f t="shared" si="2"/>
        <v>1.5907963706379421E-2</v>
      </c>
      <c r="K32" s="5">
        <f t="shared" si="3"/>
        <v>15.907963706379421</v>
      </c>
      <c r="L32" s="5">
        <f t="shared" si="4"/>
        <v>0.15699904286324931</v>
      </c>
      <c r="M32" s="5">
        <f t="shared" si="5"/>
        <v>2.3072579339183119</v>
      </c>
    </row>
    <row r="33" spans="1:13" x14ac:dyDescent="0.2">
      <c r="A33" s="5" t="s">
        <v>32</v>
      </c>
      <c r="B33" s="5">
        <v>7.0090899999999996</v>
      </c>
      <c r="C33" s="5">
        <v>1462.2660000000001</v>
      </c>
      <c r="D33" s="5">
        <v>215.11</v>
      </c>
      <c r="E33" s="5">
        <v>29</v>
      </c>
      <c r="F33" s="5">
        <v>166</v>
      </c>
      <c r="G33" s="5">
        <v>3</v>
      </c>
      <c r="H33" s="5">
        <f t="shared" si="0"/>
        <v>11.049327566913401</v>
      </c>
      <c r="I33" s="5">
        <f t="shared" si="1"/>
        <v>1.4731258255224118E-2</v>
      </c>
      <c r="J33" s="5">
        <f t="shared" si="2"/>
        <v>1.4731258255224118E-3</v>
      </c>
      <c r="K33" s="5">
        <f t="shared" si="3"/>
        <v>1.4731258255224118</v>
      </c>
      <c r="L33" s="5">
        <f t="shared" si="4"/>
        <v>1.4538588903833423E-2</v>
      </c>
      <c r="M33" s="5">
        <f t="shared" si="5"/>
        <v>0.21365910253073597</v>
      </c>
    </row>
    <row r="34" spans="1:13" x14ac:dyDescent="0.2">
      <c r="A34" s="5" t="s">
        <v>33</v>
      </c>
      <c r="B34" s="5">
        <v>7.0015400000000003</v>
      </c>
      <c r="C34" s="5">
        <v>1476.393</v>
      </c>
      <c r="D34" s="5">
        <v>213.87200000000001</v>
      </c>
      <c r="E34" s="5">
        <v>63</v>
      </c>
      <c r="F34" s="5">
        <v>145</v>
      </c>
      <c r="G34" s="5">
        <v>3</v>
      </c>
      <c r="H34" s="5">
        <f t="shared" si="0"/>
        <v>8.8628452210520017</v>
      </c>
      <c r="I34" s="5">
        <f t="shared" si="1"/>
        <v>1.181618166686932E-2</v>
      </c>
      <c r="J34" s="5">
        <f t="shared" si="2"/>
        <v>1.181618166686932E-3</v>
      </c>
      <c r="K34" s="5">
        <f t="shared" si="3"/>
        <v>1.1816181666869321</v>
      </c>
      <c r="L34" s="5">
        <f t="shared" si="4"/>
        <v>1.1661638448752634E-2</v>
      </c>
      <c r="M34" s="5">
        <f t="shared" si="5"/>
        <v>0.1713794386428687</v>
      </c>
    </row>
    <row r="35" spans="1:13" x14ac:dyDescent="0.2">
      <c r="A35" s="5" t="s">
        <v>34</v>
      </c>
      <c r="B35" s="5">
        <v>6.9905299999999997</v>
      </c>
      <c r="C35" s="5">
        <v>1453.43</v>
      </c>
      <c r="D35" s="5">
        <v>215.31</v>
      </c>
      <c r="E35" s="5">
        <v>27</v>
      </c>
      <c r="F35" s="5">
        <v>166</v>
      </c>
      <c r="G35" s="5">
        <v>3</v>
      </c>
      <c r="H35" s="5">
        <f t="shared" si="0"/>
        <v>11.632134844657489</v>
      </c>
      <c r="I35" s="5">
        <f t="shared" si="1"/>
        <v>1.5508272464412835E-2</v>
      </c>
      <c r="J35" s="5">
        <f t="shared" si="2"/>
        <v>1.5508272464412835E-3</v>
      </c>
      <c r="K35" s="5">
        <f t="shared" si="3"/>
        <v>1.5508272464412836</v>
      </c>
      <c r="L35" s="5">
        <f t="shared" si="4"/>
        <v>1.5305440585075644E-2</v>
      </c>
      <c r="M35" s="5">
        <f t="shared" si="5"/>
        <v>0.22492875483827166</v>
      </c>
    </row>
    <row r="36" spans="1:13" x14ac:dyDescent="0.2">
      <c r="A36" s="5" t="s">
        <v>35</v>
      </c>
      <c r="B36" s="5">
        <v>7.6313000000000004</v>
      </c>
      <c r="C36" s="5">
        <v>1566.69</v>
      </c>
      <c r="D36" s="5">
        <v>273.41899999999998</v>
      </c>
      <c r="E36" s="5">
        <v>57</v>
      </c>
      <c r="F36" s="5">
        <v>205</v>
      </c>
      <c r="G36" s="5">
        <v>3</v>
      </c>
      <c r="H36" s="5">
        <f t="shared" si="0"/>
        <v>293.66092486491937</v>
      </c>
      <c r="I36" s="5">
        <f t="shared" si="1"/>
        <v>0.39151657849361304</v>
      </c>
      <c r="J36" s="5">
        <f t="shared" si="2"/>
        <v>3.9151657849361303E-2</v>
      </c>
      <c r="K36" s="5">
        <f t="shared" si="3"/>
        <v>39.1516578493613</v>
      </c>
      <c r="L36" s="5">
        <f t="shared" si="4"/>
        <v>0.38639595376963076</v>
      </c>
      <c r="M36" s="5">
        <f t="shared" si="5"/>
        <v>5.6784749365984934</v>
      </c>
    </row>
    <row r="37" spans="1:13" x14ac:dyDescent="0.2">
      <c r="A37" s="5" t="s">
        <v>35</v>
      </c>
      <c r="B37" s="5">
        <v>7.11714</v>
      </c>
      <c r="C37" s="5">
        <v>1210.595</v>
      </c>
      <c r="D37" s="5">
        <v>229.66399999999999</v>
      </c>
      <c r="E37" s="5">
        <v>-13</v>
      </c>
      <c r="F37" s="5">
        <v>55</v>
      </c>
      <c r="G37" s="5">
        <v>3</v>
      </c>
      <c r="H37" s="5">
        <f t="shared" si="0"/>
        <v>285.08898643181595</v>
      </c>
      <c r="I37" s="5">
        <f t="shared" si="1"/>
        <v>0.38008824151643333</v>
      </c>
      <c r="J37" s="5">
        <f t="shared" si="2"/>
        <v>3.8008824151643333E-2</v>
      </c>
      <c r="K37" s="5">
        <f t="shared" si="3"/>
        <v>38.008824151643331</v>
      </c>
      <c r="L37" s="5">
        <f t="shared" si="4"/>
        <v>0.37511708741028416</v>
      </c>
      <c r="M37" s="5">
        <f t="shared" si="5"/>
        <v>5.5127207165815362</v>
      </c>
    </row>
    <row r="38" spans="1:13" x14ac:dyDescent="0.2">
      <c r="A38" s="5" t="s">
        <v>36</v>
      </c>
      <c r="B38" s="5">
        <v>7.06691</v>
      </c>
      <c r="C38" s="5">
        <v>1204.95</v>
      </c>
      <c r="D38" s="5">
        <v>235.35</v>
      </c>
      <c r="E38" s="5">
        <v>-65</v>
      </c>
      <c r="F38" s="5">
        <v>53</v>
      </c>
      <c r="G38" s="5">
        <v>3</v>
      </c>
      <c r="H38" s="5">
        <f t="shared" si="0"/>
        <v>335.68071645375517</v>
      </c>
      <c r="I38" s="5">
        <f t="shared" si="1"/>
        <v>0.44753848552616482</v>
      </c>
      <c r="J38" s="5">
        <f t="shared" si="2"/>
        <v>4.4753848552616479E-2</v>
      </c>
      <c r="K38" s="5">
        <f t="shared" si="3"/>
        <v>44.753848552616482</v>
      </c>
      <c r="L38" s="5">
        <f t="shared" si="4"/>
        <v>0.44168515322862523</v>
      </c>
      <c r="M38" s="5">
        <f t="shared" si="5"/>
        <v>6.4910050118478759</v>
      </c>
    </row>
    <row r="39" spans="1:13" x14ac:dyDescent="0.2">
      <c r="A39" s="5" t="s">
        <v>37</v>
      </c>
      <c r="B39" s="5">
        <v>7.1017900000000003</v>
      </c>
      <c r="C39" s="5">
        <v>1244.95</v>
      </c>
      <c r="D39" s="5">
        <v>217.881</v>
      </c>
      <c r="E39" s="5">
        <v>16</v>
      </c>
      <c r="F39" s="5">
        <v>76</v>
      </c>
      <c r="G39" s="5">
        <v>3</v>
      </c>
      <c r="H39" s="5">
        <f t="shared" si="0"/>
        <v>120.06609755808712</v>
      </c>
      <c r="I39" s="5">
        <f t="shared" si="1"/>
        <v>0.16007532405152539</v>
      </c>
      <c r="J39" s="5">
        <f t="shared" si="2"/>
        <v>1.6007532405152538E-2</v>
      </c>
      <c r="K39" s="5">
        <f t="shared" si="3"/>
        <v>16.007532405152539</v>
      </c>
      <c r="L39" s="5">
        <f t="shared" si="4"/>
        <v>0.15798170731327252</v>
      </c>
      <c r="M39" s="5">
        <f t="shared" si="5"/>
        <v>2.3216991706758527</v>
      </c>
    </row>
    <row r="40" spans="1:13" x14ac:dyDescent="0.2">
      <c r="A40" s="5" t="s">
        <v>38</v>
      </c>
      <c r="B40" s="5">
        <v>7.4315499999999997</v>
      </c>
      <c r="C40" s="5">
        <v>1554.6790000000001</v>
      </c>
      <c r="D40" s="5">
        <v>240.33699999999999</v>
      </c>
      <c r="E40" s="5">
        <v>20</v>
      </c>
      <c r="F40" s="5">
        <v>105</v>
      </c>
      <c r="G40" s="5">
        <v>3</v>
      </c>
      <c r="H40" s="5">
        <f t="shared" si="0"/>
        <v>47.935536823042753</v>
      </c>
      <c r="I40" s="5">
        <f t="shared" si="1"/>
        <v>6.3908936382479742E-2</v>
      </c>
      <c r="J40" s="5">
        <f t="shared" si="2"/>
        <v>6.3908936382479744E-3</v>
      </c>
      <c r="K40" s="5">
        <f t="shared" si="3"/>
        <v>6.3908936382479746</v>
      </c>
      <c r="L40" s="5">
        <f t="shared" si="4"/>
        <v>6.3073074767161522E-2</v>
      </c>
      <c r="M40" s="5">
        <f t="shared" si="5"/>
        <v>0.92692190677820574</v>
      </c>
    </row>
    <row r="41" spans="1:13" x14ac:dyDescent="0.2">
      <c r="A41" s="5" t="s">
        <v>39</v>
      </c>
      <c r="B41" s="5">
        <v>7.2806621079999996</v>
      </c>
      <c r="C41" s="5">
        <v>1434.201069</v>
      </c>
      <c r="D41" s="5">
        <v>246.49904570000001</v>
      </c>
      <c r="E41" s="5">
        <v>-6.5</v>
      </c>
      <c r="F41" s="5">
        <v>80</v>
      </c>
      <c r="G41" s="5">
        <v>1</v>
      </c>
      <c r="H41" s="5">
        <f t="shared" si="0"/>
        <v>124.06812848373643</v>
      </c>
      <c r="I41" s="5">
        <f t="shared" si="1"/>
        <v>0.16541093843657367</v>
      </c>
      <c r="J41" s="5">
        <f t="shared" si="2"/>
        <v>1.6541093843657366E-2</v>
      </c>
      <c r="K41" s="5">
        <f t="shared" si="3"/>
        <v>16.541093843657364</v>
      </c>
      <c r="L41" s="5">
        <f t="shared" si="4"/>
        <v>0.16324753747860057</v>
      </c>
      <c r="M41" s="5">
        <f t="shared" si="5"/>
        <v>2.3990858107855142</v>
      </c>
    </row>
    <row r="42" spans="1:13" x14ac:dyDescent="0.2">
      <c r="A42" s="5" t="s">
        <v>39</v>
      </c>
      <c r="B42" s="5">
        <v>7.0635599999999998</v>
      </c>
      <c r="C42" s="5">
        <v>1261.3389999999999</v>
      </c>
      <c r="D42" s="5">
        <v>221.96899999999999</v>
      </c>
      <c r="E42" s="5">
        <v>43</v>
      </c>
      <c r="F42" s="5">
        <v>88</v>
      </c>
      <c r="G42" s="5">
        <v>3</v>
      </c>
      <c r="H42" s="5">
        <f t="shared" si="0"/>
        <v>114.1906905192749</v>
      </c>
      <c r="I42" s="5">
        <f t="shared" si="1"/>
        <v>0.15224207465972708</v>
      </c>
      <c r="J42" s="5">
        <f t="shared" si="2"/>
        <v>1.5224207465972708E-2</v>
      </c>
      <c r="K42" s="5">
        <f t="shared" si="3"/>
        <v>15.224207465972709</v>
      </c>
      <c r="L42" s="5">
        <f t="shared" si="4"/>
        <v>0.15025090857799328</v>
      </c>
      <c r="M42" s="5">
        <f t="shared" si="5"/>
        <v>2.2080873524621891</v>
      </c>
    </row>
    <row r="43" spans="1:13" x14ac:dyDescent="0.2">
      <c r="A43" s="5" t="s">
        <v>40</v>
      </c>
      <c r="B43" s="5">
        <v>7.2306400000000002</v>
      </c>
      <c r="C43" s="5">
        <v>1477.021</v>
      </c>
      <c r="D43" s="5">
        <v>237.517</v>
      </c>
      <c r="E43" s="5">
        <v>36</v>
      </c>
      <c r="F43" s="5">
        <v>102</v>
      </c>
      <c r="G43" s="5">
        <v>3</v>
      </c>
      <c r="H43" s="5">
        <f t="shared" si="0"/>
        <v>51.217343571151993</v>
      </c>
      <c r="I43" s="5">
        <f t="shared" si="1"/>
        <v>6.8284328681908105E-2</v>
      </c>
      <c r="J43" s="5">
        <f t="shared" si="2"/>
        <v>6.8284328681908106E-3</v>
      </c>
      <c r="K43" s="5">
        <f t="shared" si="3"/>
        <v>6.8284328681908111</v>
      </c>
      <c r="L43" s="5">
        <f t="shared" si="4"/>
        <v>6.7391241540989466E-2</v>
      </c>
      <c r="M43" s="5">
        <f t="shared" si="5"/>
        <v>0.99038168568638119</v>
      </c>
    </row>
    <row r="44" spans="1:13" x14ac:dyDescent="0.2">
      <c r="A44" s="5" t="s">
        <v>41</v>
      </c>
      <c r="B44" s="5">
        <v>8.0713100000000004</v>
      </c>
      <c r="C44" s="5">
        <v>1730.63</v>
      </c>
      <c r="D44" s="5">
        <v>233.42599999999999</v>
      </c>
      <c r="E44" s="5">
        <v>1</v>
      </c>
      <c r="F44" s="5">
        <v>100</v>
      </c>
      <c r="G44" s="5">
        <v>3</v>
      </c>
      <c r="H44" s="5">
        <f t="shared" si="0"/>
        <v>31.740167271184824</v>
      </c>
      <c r="I44" s="5">
        <f t="shared" si="1"/>
        <v>4.2316837681231935E-2</v>
      </c>
      <c r="J44" s="5">
        <f t="shared" si="2"/>
        <v>4.2316837681231935E-3</v>
      </c>
      <c r="K44" s="5">
        <f t="shared" si="3"/>
        <v>4.2316837681231938</v>
      </c>
      <c r="L44" s="5">
        <f t="shared" si="4"/>
        <v>4.1763377988401081E-2</v>
      </c>
      <c r="M44" s="5">
        <f t="shared" si="5"/>
        <v>0.61375460291754225</v>
      </c>
    </row>
    <row r="45" spans="1:13" x14ac:dyDescent="0.2">
      <c r="A45" s="5" t="s">
        <v>42</v>
      </c>
      <c r="B45" s="5">
        <v>7.3398599999999998</v>
      </c>
      <c r="C45" s="5">
        <v>1482.29</v>
      </c>
      <c r="D45" s="5">
        <v>250.523</v>
      </c>
      <c r="E45" s="5">
        <v>-27</v>
      </c>
      <c r="F45" s="5">
        <v>82</v>
      </c>
      <c r="G45" s="5">
        <v>3</v>
      </c>
      <c r="H45" s="5">
        <f t="shared" si="0"/>
        <v>113.72002410294029</v>
      </c>
      <c r="I45" s="5">
        <f t="shared" si="1"/>
        <v>0.15161456963834932</v>
      </c>
      <c r="J45" s="5">
        <f t="shared" si="2"/>
        <v>1.5161456963834932E-2</v>
      </c>
      <c r="K45" s="5">
        <f t="shared" si="3"/>
        <v>15.161456963834933</v>
      </c>
      <c r="L45" s="5">
        <f t="shared" si="4"/>
        <v>0.14963161066176353</v>
      </c>
      <c r="M45" s="5">
        <f t="shared" si="5"/>
        <v>2.1989861502852768</v>
      </c>
    </row>
    <row r="46" spans="1:13" x14ac:dyDescent="0.2">
      <c r="A46" s="5" t="s">
        <v>43</v>
      </c>
      <c r="B46" s="5">
        <v>5.8587899999999999</v>
      </c>
      <c r="C46" s="5">
        <v>695.66600000000005</v>
      </c>
      <c r="D46" s="5">
        <v>144.83199999999999</v>
      </c>
      <c r="E46" s="5">
        <v>50</v>
      </c>
      <c r="F46" s="5">
        <v>95</v>
      </c>
      <c r="G46" s="5">
        <v>3</v>
      </c>
      <c r="H46" s="5">
        <f t="shared" si="0"/>
        <v>75.811627890863974</v>
      </c>
      <c r="I46" s="5">
        <f t="shared" si="1"/>
        <v>0.10107408459438443</v>
      </c>
      <c r="J46" s="5">
        <f t="shared" si="2"/>
        <v>1.0107408459438442E-2</v>
      </c>
      <c r="K46" s="5">
        <f t="shared" si="3"/>
        <v>10.107408459438442</v>
      </c>
      <c r="L46" s="5">
        <f t="shared" si="4"/>
        <v>9.9752141961663127E-2</v>
      </c>
      <c r="M46" s="5">
        <f t="shared" si="5"/>
        <v>1.4659574782686013</v>
      </c>
    </row>
    <row r="47" spans="1:13" x14ac:dyDescent="0.2">
      <c r="A47" s="5" t="s">
        <v>44</v>
      </c>
      <c r="B47" s="5">
        <v>8.0210000000000008</v>
      </c>
      <c r="C47" s="5">
        <v>1936.01</v>
      </c>
      <c r="D47" s="5">
        <v>258.45100000000002</v>
      </c>
      <c r="E47" s="5">
        <v>18</v>
      </c>
      <c r="F47" s="5">
        <v>118</v>
      </c>
      <c r="G47" s="5">
        <v>3</v>
      </c>
      <c r="H47" s="5">
        <f t="shared" si="0"/>
        <v>20.382312890471081</v>
      </c>
      <c r="I47" s="5">
        <f t="shared" si="1"/>
        <v>2.7174243247834948E-2</v>
      </c>
      <c r="J47" s="5">
        <f t="shared" si="2"/>
        <v>2.7174243247834948E-3</v>
      </c>
      <c r="K47" s="5">
        <f t="shared" si="3"/>
        <v>2.7174243247834946</v>
      </c>
      <c r="L47" s="5">
        <f t="shared" si="4"/>
        <v>2.6818832750619841E-2</v>
      </c>
      <c r="M47" s="5">
        <f t="shared" si="5"/>
        <v>0.39412956610310917</v>
      </c>
    </row>
    <row r="48" spans="1:13" x14ac:dyDescent="0.2">
      <c r="A48" s="5" t="s">
        <v>44</v>
      </c>
      <c r="B48" s="5">
        <v>8.2673500000000004</v>
      </c>
      <c r="C48" s="5">
        <v>2258.2220000000002</v>
      </c>
      <c r="D48" s="5">
        <v>300.97000000000003</v>
      </c>
      <c r="E48" s="5">
        <v>118</v>
      </c>
      <c r="F48" s="5">
        <v>227</v>
      </c>
      <c r="G48" s="5">
        <v>3</v>
      </c>
      <c r="H48" s="5">
        <f t="shared" si="0"/>
        <v>27.816894074063438</v>
      </c>
      <c r="I48" s="5">
        <f t="shared" si="1"/>
        <v>3.7086225200735193E-2</v>
      </c>
      <c r="J48" s="5">
        <f t="shared" si="2"/>
        <v>3.7086225200735194E-3</v>
      </c>
      <c r="K48" s="5">
        <f t="shared" si="3"/>
        <v>3.7086225200735194</v>
      </c>
      <c r="L48" s="5">
        <f t="shared" si="4"/>
        <v>3.6601176413241364E-2</v>
      </c>
      <c r="M48" s="5">
        <f t="shared" si="5"/>
        <v>0.53789088856899503</v>
      </c>
    </row>
    <row r="49" spans="1:13" x14ac:dyDescent="0.2">
      <c r="A49" s="5" t="s">
        <v>45</v>
      </c>
      <c r="B49" s="5">
        <v>6.95465</v>
      </c>
      <c r="C49" s="5">
        <v>1170.9659999999999</v>
      </c>
      <c r="D49" s="5">
        <v>226.232</v>
      </c>
      <c r="E49" s="5">
        <v>-10</v>
      </c>
      <c r="F49" s="5">
        <v>60</v>
      </c>
      <c r="G49" s="5">
        <v>3</v>
      </c>
      <c r="H49" s="5">
        <f t="shared" si="0"/>
        <v>242.4965557867578</v>
      </c>
      <c r="I49" s="5">
        <f t="shared" si="1"/>
        <v>0.32330287681886488</v>
      </c>
      <c r="J49" s="5">
        <f t="shared" si="2"/>
        <v>3.2330287681886491E-2</v>
      </c>
      <c r="K49" s="5">
        <f t="shared" si="3"/>
        <v>32.330287681886489</v>
      </c>
      <c r="L49" s="5">
        <f t="shared" si="4"/>
        <v>0.31907441550889182</v>
      </c>
      <c r="M49" s="5">
        <f t="shared" si="5"/>
        <v>4.6891176103186742</v>
      </c>
    </row>
    <row r="50" spans="1:13" x14ac:dyDescent="0.2">
      <c r="A50" s="5" t="s">
        <v>46</v>
      </c>
      <c r="B50" s="5">
        <v>7.0803000000000003</v>
      </c>
      <c r="C50" s="5">
        <v>1138.9100000000001</v>
      </c>
      <c r="D50" s="5">
        <v>231.45</v>
      </c>
      <c r="E50" s="5">
        <v>-44</v>
      </c>
      <c r="F50" s="5">
        <v>59</v>
      </c>
      <c r="G50" s="5">
        <v>3</v>
      </c>
      <c r="H50" s="5">
        <f t="shared" si="0"/>
        <v>529.871695298963</v>
      </c>
      <c r="I50" s="5">
        <f t="shared" si="1"/>
        <v>0.70643907860566224</v>
      </c>
      <c r="J50" s="5">
        <f t="shared" si="2"/>
        <v>7.0643907860566221E-2</v>
      </c>
      <c r="K50" s="5">
        <f t="shared" si="3"/>
        <v>70.643907860566216</v>
      </c>
      <c r="L50" s="5">
        <f t="shared" si="4"/>
        <v>0.69719959907758289</v>
      </c>
      <c r="M50" s="5">
        <f t="shared" si="5"/>
        <v>10.246045308044158</v>
      </c>
    </row>
    <row r="51" spans="1:13" x14ac:dyDescent="0.2">
      <c r="A51" s="5" t="s">
        <v>47</v>
      </c>
      <c r="B51" s="5">
        <v>7.40916</v>
      </c>
      <c r="C51" s="5">
        <v>1325.9380000000001</v>
      </c>
      <c r="D51" s="5">
        <v>252.61600000000001</v>
      </c>
      <c r="E51" s="5">
        <v>-40</v>
      </c>
      <c r="F51" s="5">
        <v>40</v>
      </c>
      <c r="G51" s="5">
        <v>3</v>
      </c>
      <c r="H51" s="5">
        <f t="shared" si="0"/>
        <v>521.79588035188624</v>
      </c>
      <c r="I51" s="5">
        <f t="shared" si="1"/>
        <v>0.69567218669424613</v>
      </c>
      <c r="J51" s="5">
        <f t="shared" si="2"/>
        <v>6.9567218669424613E-2</v>
      </c>
      <c r="K51" s="5">
        <f t="shared" si="3"/>
        <v>69.567218669424619</v>
      </c>
      <c r="L51" s="5">
        <f t="shared" si="4"/>
        <v>0.68657352677879768</v>
      </c>
      <c r="M51" s="5">
        <f t="shared" si="5"/>
        <v>10.08988454954121</v>
      </c>
    </row>
    <row r="52" spans="1:13" x14ac:dyDescent="0.2">
      <c r="A52" s="5" t="s">
        <v>48</v>
      </c>
      <c r="B52" s="5">
        <v>6.8409300000000002</v>
      </c>
      <c r="C52" s="5">
        <v>1177.9100000000001</v>
      </c>
      <c r="D52" s="5">
        <v>220.57599999999999</v>
      </c>
      <c r="E52" s="5">
        <v>-20</v>
      </c>
      <c r="F52" s="5">
        <v>77</v>
      </c>
      <c r="G52" s="5">
        <v>3</v>
      </c>
      <c r="H52" s="5">
        <f t="shared" si="0"/>
        <v>138.07678448994207</v>
      </c>
      <c r="I52" s="5">
        <f t="shared" si="1"/>
        <v>0.18408765230773816</v>
      </c>
      <c r="J52" s="5">
        <f t="shared" si="2"/>
        <v>1.8408765230773817E-2</v>
      </c>
      <c r="K52" s="5">
        <f t="shared" si="3"/>
        <v>18.408765230773817</v>
      </c>
      <c r="L52" s="5">
        <f t="shared" si="4"/>
        <v>0.18167997959202903</v>
      </c>
      <c r="M52" s="5">
        <f t="shared" si="5"/>
        <v>2.6699689800844584</v>
      </c>
    </row>
    <row r="53" spans="1:13" x14ac:dyDescent="0.2">
      <c r="A53" s="5" t="s">
        <v>48</v>
      </c>
      <c r="B53" s="5">
        <v>6.8979999999999997</v>
      </c>
      <c r="C53" s="5">
        <v>1221.7809999999999</v>
      </c>
      <c r="D53" s="5">
        <v>227.41099999999997</v>
      </c>
      <c r="E53" s="5">
        <v>-5</v>
      </c>
      <c r="F53" s="5">
        <v>52.7</v>
      </c>
      <c r="G53" s="5">
        <v>6</v>
      </c>
      <c r="H53" s="5">
        <f t="shared" si="0"/>
        <v>141.76822664740712</v>
      </c>
      <c r="I53" s="5">
        <f t="shared" si="1"/>
        <v>0.18900918146202589</v>
      </c>
      <c r="J53" s="5">
        <f t="shared" si="2"/>
        <v>1.8900918146202587E-2</v>
      </c>
      <c r="K53" s="5">
        <f t="shared" si="3"/>
        <v>18.900918146202589</v>
      </c>
      <c r="L53" s="5">
        <f t="shared" si="4"/>
        <v>0.18653714032553567</v>
      </c>
      <c r="M53" s="5">
        <f t="shared" si="5"/>
        <v>2.7413498142240722</v>
      </c>
    </row>
    <row r="54" spans="1:13" x14ac:dyDescent="0.2">
      <c r="A54" s="5" t="s">
        <v>49</v>
      </c>
      <c r="B54" s="5">
        <v>7.0252999999999997</v>
      </c>
      <c r="C54" s="5">
        <v>1271.2539999999999</v>
      </c>
      <c r="D54" s="5">
        <v>222.92699999999999</v>
      </c>
      <c r="E54" s="5">
        <v>-31</v>
      </c>
      <c r="F54" s="5">
        <v>99</v>
      </c>
      <c r="G54" s="5">
        <v>3</v>
      </c>
      <c r="H54" s="5">
        <f t="shared" si="0"/>
        <v>99.799966096208351</v>
      </c>
      <c r="I54" s="5">
        <f t="shared" si="1"/>
        <v>0.13305597698345248</v>
      </c>
      <c r="J54" s="5">
        <f t="shared" si="2"/>
        <v>1.3305597698345249E-2</v>
      </c>
      <c r="K54" s="5">
        <f t="shared" si="3"/>
        <v>13.305597698345249</v>
      </c>
      <c r="L54" s="5">
        <f t="shared" si="4"/>
        <v>0.13131574486343203</v>
      </c>
      <c r="M54" s="5">
        <f t="shared" si="5"/>
        <v>1.929816186512997</v>
      </c>
    </row>
    <row r="55" spans="1:13" x14ac:dyDescent="0.2">
      <c r="A55" s="5" t="s">
        <v>50</v>
      </c>
      <c r="B55" s="5">
        <v>7.4602700000000004</v>
      </c>
      <c r="C55" s="5">
        <v>1521.789</v>
      </c>
      <c r="D55" s="5">
        <v>248.48</v>
      </c>
      <c r="E55" s="5">
        <v>-31</v>
      </c>
      <c r="F55" s="5">
        <v>99</v>
      </c>
      <c r="H55" s="5">
        <f t="shared" si="0"/>
        <v>99.002046949184461</v>
      </c>
      <c r="I55" s="5">
        <f t="shared" si="1"/>
        <v>0.13199216989198792</v>
      </c>
      <c r="J55" s="5">
        <f t="shared" si="2"/>
        <v>1.3199216989198792E-2</v>
      </c>
      <c r="K55" s="5">
        <f t="shared" si="3"/>
        <v>13.199216989198792</v>
      </c>
      <c r="L55" s="5">
        <f t="shared" si="4"/>
        <v>0.13026585124892692</v>
      </c>
      <c r="M55" s="5">
        <f t="shared" si="5"/>
        <v>1.9143869499542301</v>
      </c>
    </row>
    <row r="56" spans="1:13" x14ac:dyDescent="0.2">
      <c r="A56" s="5" t="s">
        <v>51</v>
      </c>
      <c r="B56" s="5">
        <v>7.5971560179999997</v>
      </c>
      <c r="C56" s="5">
        <v>1961.4684749999999</v>
      </c>
      <c r="D56" s="5">
        <v>236.51136679999999</v>
      </c>
      <c r="E56" s="5">
        <v>22</v>
      </c>
      <c r="F56" s="5">
        <v>180</v>
      </c>
      <c r="G56" s="5">
        <v>1</v>
      </c>
      <c r="H56" s="5">
        <f t="shared" si="0"/>
        <v>1.7272813388051869</v>
      </c>
      <c r="I56" s="5">
        <f t="shared" si="1"/>
        <v>2.302857556469065E-3</v>
      </c>
      <c r="J56" s="5">
        <f t="shared" si="2"/>
        <v>2.3028575564690651E-4</v>
      </c>
      <c r="K56" s="5">
        <f t="shared" si="3"/>
        <v>0.23028575564690651</v>
      </c>
      <c r="L56" s="5">
        <f t="shared" si="4"/>
        <v>2.2727386036910354E-3</v>
      </c>
      <c r="M56" s="5">
        <f t="shared" si="5"/>
        <v>3.3400166519843455E-2</v>
      </c>
    </row>
    <row r="57" spans="1:13" x14ac:dyDescent="0.2">
      <c r="A57" s="5" t="s">
        <v>52</v>
      </c>
      <c r="B57" s="5">
        <v>7.1945839759999997</v>
      </c>
      <c r="C57" s="5">
        <v>1446.5090740000001</v>
      </c>
      <c r="D57" s="5">
        <v>220.79478399999999</v>
      </c>
      <c r="E57" s="5">
        <v>1.5</v>
      </c>
      <c r="F57" s="5">
        <v>94</v>
      </c>
      <c r="G57" s="5">
        <v>1</v>
      </c>
      <c r="H57" s="5">
        <f t="shared" si="0"/>
        <v>26.722924378012014</v>
      </c>
      <c r="I57" s="5">
        <f t="shared" si="1"/>
        <v>3.5627715620099747E-2</v>
      </c>
      <c r="J57" s="5">
        <f t="shared" si="2"/>
        <v>3.5627715620099747E-3</v>
      </c>
      <c r="K57" s="5">
        <f t="shared" si="3"/>
        <v>3.5627715620099747</v>
      </c>
      <c r="L57" s="5">
        <f t="shared" si="4"/>
        <v>3.5161742602647386E-2</v>
      </c>
      <c r="M57" s="5">
        <f t="shared" si="5"/>
        <v>0.51673696928850599</v>
      </c>
    </row>
    <row r="58" spans="1:13" x14ac:dyDescent="0.2">
      <c r="A58" s="5" t="s">
        <v>53</v>
      </c>
      <c r="B58" s="5">
        <v>13.535399999999999</v>
      </c>
      <c r="C58" s="5">
        <v>4993.37</v>
      </c>
      <c r="D58" s="5">
        <v>296.072</v>
      </c>
      <c r="E58" s="5">
        <v>20</v>
      </c>
      <c r="F58" s="5">
        <v>40</v>
      </c>
      <c r="G58" s="5" t="s">
        <v>54</v>
      </c>
      <c r="H58" s="5">
        <f t="shared" si="0"/>
        <v>1.6660816383871662E-2</v>
      </c>
      <c r="I58" s="5">
        <f t="shared" si="1"/>
        <v>2.221264483357553E-5</v>
      </c>
      <c r="J58" s="5">
        <f t="shared" si="2"/>
        <v>2.2212644833575532E-6</v>
      </c>
      <c r="K58" s="5">
        <f t="shared" si="3"/>
        <v>2.2212644833575533E-3</v>
      </c>
      <c r="L58" s="5">
        <f t="shared" si="4"/>
        <v>2.1922126820883765E-5</v>
      </c>
      <c r="M58" s="5">
        <f t="shared" si="5"/>
        <v>3.2216757575970781E-4</v>
      </c>
    </row>
    <row r="59" spans="1:13" x14ac:dyDescent="0.2">
      <c r="A59" s="5" t="s">
        <v>55</v>
      </c>
      <c r="B59" s="5">
        <v>8.6223299999999998</v>
      </c>
      <c r="C59" s="5">
        <v>2165.7199999999998</v>
      </c>
      <c r="D59" s="5">
        <v>198.28399999999999</v>
      </c>
      <c r="E59" s="5">
        <v>20</v>
      </c>
      <c r="F59" s="5">
        <v>40</v>
      </c>
      <c r="G59" s="5" t="s">
        <v>56</v>
      </c>
      <c r="H59" s="5">
        <f t="shared" si="0"/>
        <v>0.13657624064155605</v>
      </c>
      <c r="I59" s="5">
        <f t="shared" si="1"/>
        <v>1.8208708722176366E-4</v>
      </c>
      <c r="J59" s="5">
        <f t="shared" si="2"/>
        <v>1.8208708722176367E-5</v>
      </c>
      <c r="K59" s="5">
        <f t="shared" si="3"/>
        <v>1.8208708722176368E-2</v>
      </c>
      <c r="L59" s="5">
        <f t="shared" si="4"/>
        <v>1.7970557979152111E-4</v>
      </c>
      <c r="M59" s="5">
        <f t="shared" si="5"/>
        <v>2.6409532006161944E-3</v>
      </c>
    </row>
    <row r="61" spans="1:13" x14ac:dyDescent="0.2">
      <c r="A61" s="5" t="s">
        <v>5</v>
      </c>
    </row>
    <row r="62" spans="1:13" x14ac:dyDescent="0.2">
      <c r="A62" s="5" t="s">
        <v>57</v>
      </c>
    </row>
    <row r="63" spans="1:13" x14ac:dyDescent="0.2">
      <c r="A63" s="5" t="s">
        <v>58</v>
      </c>
    </row>
    <row r="64" spans="1:13" x14ac:dyDescent="0.2">
      <c r="A64" s="5" t="s">
        <v>59</v>
      </c>
    </row>
    <row r="65" spans="1:1" x14ac:dyDescent="0.2">
      <c r="A65" s="5" t="s">
        <v>60</v>
      </c>
    </row>
    <row r="66" spans="1:1" x14ac:dyDescent="0.2">
      <c r="A66" s="5" t="s">
        <v>61</v>
      </c>
    </row>
  </sheetData>
  <phoneticPr fontId="0" type="noConversion"/>
  <conditionalFormatting sqref="H2:H59">
    <cfRule type="expression" dxfId="1" priority="1" stopIfTrue="1">
      <formula>E2&gt;$O$2</formula>
    </cfRule>
    <cfRule type="expression" dxfId="0" priority="2" stopIfTrue="1">
      <formula>F2&lt;$O$2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Antoine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Josh Whitehead</cp:lastModifiedBy>
  <dcterms:created xsi:type="dcterms:W3CDTF">2011-12-12T21:54:12Z</dcterms:created>
  <dcterms:modified xsi:type="dcterms:W3CDTF">2022-03-11T19:23:07Z</dcterms:modified>
</cp:coreProperties>
</file>