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Whitehea_5801ztl\work\analysis\"/>
    </mc:Choice>
  </mc:AlternateContent>
  <xr:revisionPtr revIDLastSave="0" documentId="13_ncr:1_{A3F37899-05DD-4248-A055-2DEDB89151C8}" xr6:coauthVersionLast="47" xr6:coauthVersionMax="47" xr10:uidLastSave="{00000000-0000-0000-0000-000000000000}"/>
  <bookViews>
    <workbookView xWindow="-120" yWindow="-120" windowWidth="29040" windowHeight="15720" xr2:uid="{54AAADE7-B53A-4AE2-A52B-6CBE34188F93}"/>
  </bookViews>
  <sheets>
    <sheet name="Sheet1" sheetId="1" r:id="rId1"/>
    <sheet name="Sheet2" sheetId="2" r:id="rId2"/>
  </sheets>
  <definedNames>
    <definedName name="_xlnm._FilterDatabase" localSheetId="0" hidden="1">Sheet1!$B$1:$G$12</definedName>
    <definedName name="_xlchart.v1.0" hidden="1">Sheet1!$D$3:$D$12</definedName>
    <definedName name="_xlchart.v1.1" hidden="1">Sheet1!$D$3:$D$22</definedName>
    <definedName name="_xlchart.v1.2" hidden="1">Sheet1!$D$3:$D$22</definedName>
    <definedName name="_xlchart.v1.3" hidden="1">Sheet1!$D$3:$D$22</definedName>
    <definedName name="_xlchart.v1.4" hidden="1">Sheet1!$D$3:$D$23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9" i="1" l="1"/>
  <c r="M28" i="1"/>
  <c r="M27" i="1"/>
  <c r="M26" i="1"/>
  <c r="F22" i="1"/>
  <c r="F21" i="1"/>
  <c r="F20" i="1"/>
  <c r="F19" i="1"/>
  <c r="F18" i="1"/>
  <c r="F13" i="1"/>
  <c r="F14" i="1"/>
  <c r="F15" i="1"/>
  <c r="F16" i="1"/>
  <c r="F17" i="1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<sst xmlns="http://schemas.openxmlformats.org/spreadsheetml/2006/main" count="91" uniqueCount="71">
  <si>
    <t>Cup ID</t>
  </si>
  <si>
    <t>facc7c</t>
  </si>
  <si>
    <t>32f918</t>
  </si>
  <si>
    <t>c74975</t>
  </si>
  <si>
    <t>1632d0</t>
  </si>
  <si>
    <t>y</t>
  </si>
  <si>
    <t>n</t>
  </si>
  <si>
    <t>&gt;275 = 104</t>
  </si>
  <si>
    <t>5b2bba</t>
  </si>
  <si>
    <t>a</t>
  </si>
  <si>
    <t>b</t>
  </si>
  <si>
    <t>c</t>
  </si>
  <si>
    <t>time till break (sec)</t>
  </si>
  <si>
    <t>set temp (c)</t>
  </si>
  <si>
    <t>antoine coeffs</t>
  </si>
  <si>
    <t>7de10c</t>
  </si>
  <si>
    <t>6f7297</t>
  </si>
  <si>
    <t>&lt;=104</t>
  </si>
  <si>
    <t>12-18</t>
  </si>
  <si>
    <t>0-900</t>
  </si>
  <si>
    <t>5befc6</t>
  </si>
  <si>
    <t>noticeable SB before run</t>
  </si>
  <si>
    <t>b6aeb3</t>
  </si>
  <si>
    <t>est mod temp (c)</t>
  </si>
  <si>
    <t>est mod pressure (psig)</t>
  </si>
  <si>
    <t>y/n/m</t>
  </si>
  <si>
    <t>m</t>
  </si>
  <si>
    <t>8c86e2</t>
  </si>
  <si>
    <t>23084</t>
  </si>
  <si>
    <t>1c8510</t>
  </si>
  <si>
    <t>64ef6a</t>
  </si>
  <si>
    <t>ba9708</t>
  </si>
  <si>
    <t>other issues</t>
  </si>
  <si>
    <t>large bubble</t>
  </si>
  <si>
    <t>started run with instrument lid open</t>
  </si>
  <si>
    <t>46820c</t>
  </si>
  <si>
    <t>5b5dc7</t>
  </si>
  <si>
    <t>35ee40</t>
  </si>
  <si>
    <t>restart during run</t>
  </si>
  <si>
    <t>8df960</t>
  </si>
  <si>
    <t>few small bubbles</t>
  </si>
  <si>
    <t>8ccaa7</t>
  </si>
  <si>
    <t>9ce75a</t>
  </si>
  <si>
    <t>min</t>
  </si>
  <si>
    <t>max</t>
  </si>
  <si>
    <t>avg</t>
  </si>
  <si>
    <t>stdev</t>
  </si>
  <si>
    <t>no break</t>
  </si>
  <si>
    <t>x</t>
  </si>
  <si>
    <t>1770b6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</si>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</sst>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  <font>
      <sz val="11"/>
      <color rgb="FF9CDCFE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0" fillId="0" borderId="0" xfId="0" quotePrefix="1" applyNumberFormat="1"/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Sheet1!$C$3:$C$23</c:f>
              <c:numCache>
                <c:formatCode>General</c:formatCode>
                <c:ptCount val="21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115</c:v>
                </c:pt>
                <c:pt idx="5">
                  <c:v>115</c:v>
                </c:pt>
                <c:pt idx="6">
                  <c:v>115</c:v>
                </c:pt>
                <c:pt idx="7">
                  <c:v>115</c:v>
                </c:pt>
                <c:pt idx="8">
                  <c:v>115</c:v>
                </c:pt>
                <c:pt idx="9">
                  <c:v>115</c:v>
                </c:pt>
                <c:pt idx="10">
                  <c:v>115</c:v>
                </c:pt>
                <c:pt idx="11">
                  <c:v>115</c:v>
                </c:pt>
                <c:pt idx="12">
                  <c:v>115</c:v>
                </c:pt>
                <c:pt idx="13">
                  <c:v>115</c:v>
                </c:pt>
                <c:pt idx="14">
                  <c:v>115</c:v>
                </c:pt>
                <c:pt idx="15">
                  <c:v>115</c:v>
                </c:pt>
                <c:pt idx="16">
                  <c:v>115</c:v>
                </c:pt>
                <c:pt idx="17">
                  <c:v>115</c:v>
                </c:pt>
                <c:pt idx="18">
                  <c:v>115</c:v>
                </c:pt>
                <c:pt idx="19">
                  <c:v>115</c:v>
                </c:pt>
                <c:pt idx="20">
                  <c:v>115</c:v>
                </c:pt>
              </c:numCache>
            </c:numRef>
          </c:cat>
          <c:val>
            <c:numRef>
              <c:f>Sheet1!$D$3:$D$23</c:f>
              <c:numCache>
                <c:formatCode>General</c:formatCode>
                <c:ptCount val="21"/>
                <c:pt idx="0">
                  <c:v>420</c:v>
                </c:pt>
                <c:pt idx="1">
                  <c:v>146</c:v>
                </c:pt>
                <c:pt idx="2">
                  <c:v>328</c:v>
                </c:pt>
                <c:pt idx="3">
                  <c:v>25</c:v>
                </c:pt>
                <c:pt idx="4">
                  <c:v>148</c:v>
                </c:pt>
                <c:pt idx="5">
                  <c:v>859</c:v>
                </c:pt>
                <c:pt idx="6">
                  <c:v>233</c:v>
                </c:pt>
                <c:pt idx="7">
                  <c:v>252</c:v>
                </c:pt>
                <c:pt idx="8">
                  <c:v>140</c:v>
                </c:pt>
                <c:pt idx="9">
                  <c:v>328</c:v>
                </c:pt>
                <c:pt idx="10">
                  <c:v>130</c:v>
                </c:pt>
                <c:pt idx="11">
                  <c:v>184</c:v>
                </c:pt>
                <c:pt idx="12">
                  <c:v>312</c:v>
                </c:pt>
                <c:pt idx="13">
                  <c:v>79</c:v>
                </c:pt>
                <c:pt idx="14">
                  <c:v>130</c:v>
                </c:pt>
                <c:pt idx="15">
                  <c:v>187</c:v>
                </c:pt>
                <c:pt idx="16">
                  <c:v>302</c:v>
                </c:pt>
                <c:pt idx="17">
                  <c:v>249</c:v>
                </c:pt>
                <c:pt idx="18">
                  <c:v>129</c:v>
                </c:pt>
                <c:pt idx="19">
                  <c:v>219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C63-8C8B-2BCFF2478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8050112"/>
        <c:axId val="1548050944"/>
      </c:barChart>
      <c:catAx>
        <c:axId val="154805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50944"/>
        <c:crosses val="autoZero"/>
        <c:auto val="1"/>
        <c:lblAlgn val="ctr"/>
        <c:lblOffset val="100"/>
        <c:noMultiLvlLbl val="0"/>
      </c:catAx>
      <c:valAx>
        <c:axId val="15480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0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Sheet1!$D$3:$D$23</c:f>
              <c:numCache>
                <c:formatCode>General</c:formatCode>
                <c:ptCount val="21"/>
                <c:pt idx="0">
                  <c:v>420</c:v>
                </c:pt>
                <c:pt idx="1">
                  <c:v>146</c:v>
                </c:pt>
                <c:pt idx="2">
                  <c:v>328</c:v>
                </c:pt>
                <c:pt idx="3">
                  <c:v>25</c:v>
                </c:pt>
                <c:pt idx="4">
                  <c:v>148</c:v>
                </c:pt>
                <c:pt idx="5">
                  <c:v>859</c:v>
                </c:pt>
                <c:pt idx="6">
                  <c:v>233</c:v>
                </c:pt>
                <c:pt idx="7">
                  <c:v>252</c:v>
                </c:pt>
                <c:pt idx="8">
                  <c:v>140</c:v>
                </c:pt>
                <c:pt idx="9">
                  <c:v>328</c:v>
                </c:pt>
                <c:pt idx="10">
                  <c:v>130</c:v>
                </c:pt>
                <c:pt idx="11">
                  <c:v>184</c:v>
                </c:pt>
                <c:pt idx="12">
                  <c:v>312</c:v>
                </c:pt>
                <c:pt idx="13">
                  <c:v>79</c:v>
                </c:pt>
                <c:pt idx="14">
                  <c:v>130</c:v>
                </c:pt>
                <c:pt idx="15">
                  <c:v>187</c:v>
                </c:pt>
                <c:pt idx="16">
                  <c:v>302</c:v>
                </c:pt>
                <c:pt idx="17">
                  <c:v>249</c:v>
                </c:pt>
                <c:pt idx="18">
                  <c:v>129</c:v>
                </c:pt>
                <c:pt idx="19">
                  <c:v>219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7C-4B3E-9E81-9E24B87B9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75488"/>
        <c:axId val="616470912"/>
      </c:scatterChart>
      <c:valAx>
        <c:axId val="616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0912"/>
        <c:crosses val="autoZero"/>
        <c:crossBetween val="midCat"/>
      </c:valAx>
      <c:valAx>
        <c:axId val="61647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7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/>
    <cx:plotArea>
      <cx:plotAreaRegion>
        <cx:series layoutId="boxWhisker" uniqueId="{B3A2FE53-5493-4C3B-93DC-5FE9D598A1C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57150</xdr:rowOff>
    </xdr:from>
    <xdr:to>
      <xdr:col>8</xdr:col>
      <xdr:colOff>142875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12F5-9630-469E-B411-F9BFA001C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1</xdr:row>
      <xdr:rowOff>0</xdr:rowOff>
    </xdr:from>
    <xdr:to>
      <xdr:col>18</xdr:col>
      <xdr:colOff>352425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185A57-4D9D-473C-9DBF-79C8FAB7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9</xdr:col>
      <xdr:colOff>333375</xdr:colOff>
      <xdr:row>34</xdr:row>
      <xdr:rowOff>90488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484C20-B856-4FF5-BA2B-B42833B120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57500"/>
              <a:ext cx="5819775" cy="3709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1022-DFCA-452C-B568-B629713F64BF}">
  <dimension ref="A1:V29"/>
  <sheetViews>
    <sheetView tabSelected="1" workbookViewId="0">
      <selection activeCell="J20" sqref="J20"/>
    </sheetView>
  </sheetViews>
  <sheetFormatPr defaultRowHeight="15" x14ac:dyDescent="0.25"/>
  <cols>
    <col min="1" max="1" width="3.7109375" bestFit="1" customWidth="1"/>
    <col min="2" max="2" width="7.42578125" bestFit="1" customWidth="1"/>
    <col min="3" max="3" width="11.5703125" bestFit="1" customWidth="1"/>
    <col min="4" max="4" width="18.42578125" bestFit="1" customWidth="1"/>
    <col min="5" max="5" width="16.140625" bestFit="1" customWidth="1"/>
    <col min="6" max="6" width="22.140625" bestFit="1" customWidth="1"/>
    <col min="7" max="7" width="23.28515625" bestFit="1" customWidth="1"/>
    <col min="8" max="8" width="34" bestFit="1" customWidth="1"/>
    <col min="12" max="12" width="8" bestFit="1" customWidth="1"/>
    <col min="13" max="13" width="12" bestFit="1" customWidth="1"/>
    <col min="14" max="14" width="8" bestFit="1" customWidth="1"/>
    <col min="17" max="19" width="8" bestFit="1" customWidth="1"/>
    <col min="22" max="22" width="9.85546875" bestFit="1" customWidth="1"/>
  </cols>
  <sheetData>
    <row r="1" spans="1:22" x14ac:dyDescent="0.25">
      <c r="B1" t="s">
        <v>0</v>
      </c>
      <c r="C1" t="s">
        <v>13</v>
      </c>
      <c r="D1" t="s">
        <v>12</v>
      </c>
      <c r="E1" t="s">
        <v>23</v>
      </c>
      <c r="F1" t="s">
        <v>24</v>
      </c>
      <c r="G1" t="s">
        <v>21</v>
      </c>
      <c r="H1" t="s">
        <v>32</v>
      </c>
      <c r="L1" s="5" t="s">
        <v>14</v>
      </c>
      <c r="M1" s="5"/>
      <c r="N1" s="5"/>
    </row>
    <row r="2" spans="1:22" x14ac:dyDescent="0.25">
      <c r="D2" s="7" t="s">
        <v>19</v>
      </c>
      <c r="E2" t="s">
        <v>17</v>
      </c>
      <c r="F2" s="6" t="s">
        <v>18</v>
      </c>
      <c r="G2" t="s">
        <v>25</v>
      </c>
      <c r="L2" s="4"/>
      <c r="M2" s="4"/>
      <c r="N2" s="4"/>
    </row>
    <row r="3" spans="1:22" x14ac:dyDescent="0.25">
      <c r="A3" t="s">
        <v>50</v>
      </c>
      <c r="B3" t="s">
        <v>1</v>
      </c>
      <c r="C3">
        <v>115</v>
      </c>
      <c r="D3">
        <v>420</v>
      </c>
      <c r="E3">
        <v>104</v>
      </c>
      <c r="F3">
        <f>ROUND((10^(L$4-M$4/(N$4+E3)))/760*14.6959,2)</f>
        <v>16.93</v>
      </c>
      <c r="G3" t="s">
        <v>6</v>
      </c>
      <c r="L3" t="s">
        <v>9</v>
      </c>
      <c r="M3" t="s">
        <v>10</v>
      </c>
      <c r="N3" t="s">
        <v>11</v>
      </c>
    </row>
    <row r="4" spans="1:22" x14ac:dyDescent="0.25">
      <c r="A4" t="s">
        <v>51</v>
      </c>
      <c r="B4" t="s">
        <v>2</v>
      </c>
      <c r="C4">
        <v>115</v>
      </c>
      <c r="D4">
        <v>146</v>
      </c>
      <c r="E4">
        <v>101</v>
      </c>
      <c r="F4">
        <f>ROUND((10^(L$4-M$4/(N$4+E4)))/760*14.6959,2)</f>
        <v>15.23</v>
      </c>
      <c r="G4" t="s">
        <v>6</v>
      </c>
      <c r="L4">
        <v>8.0713100000000004</v>
      </c>
      <c r="M4">
        <v>1730.63</v>
      </c>
      <c r="N4">
        <v>233.42599999999999</v>
      </c>
      <c r="V4" t="s">
        <v>7</v>
      </c>
    </row>
    <row r="5" spans="1:22" x14ac:dyDescent="0.25">
      <c r="A5" t="s">
        <v>52</v>
      </c>
      <c r="B5" t="s">
        <v>3</v>
      </c>
      <c r="C5">
        <v>115</v>
      </c>
      <c r="D5">
        <v>328</v>
      </c>
      <c r="E5">
        <v>104</v>
      </c>
      <c r="F5">
        <f>ROUND((10^(L$4-M$4/(N$4+E5)))/760*14.6959,2)</f>
        <v>16.93</v>
      </c>
      <c r="G5" t="s">
        <v>6</v>
      </c>
    </row>
    <row r="6" spans="1:22" x14ac:dyDescent="0.25">
      <c r="A6" t="s">
        <v>53</v>
      </c>
      <c r="B6" t="s">
        <v>4</v>
      </c>
      <c r="C6">
        <v>115</v>
      </c>
      <c r="D6">
        <v>25</v>
      </c>
      <c r="E6">
        <v>50</v>
      </c>
      <c r="F6">
        <f>ROUND((10^(L$4-M$4/(N$4+E6)))/760*14.6959,2)</f>
        <v>1.78</v>
      </c>
      <c r="G6" t="s">
        <v>5</v>
      </c>
      <c r="H6" t="s">
        <v>34</v>
      </c>
    </row>
    <row r="7" spans="1:22" x14ac:dyDescent="0.25">
      <c r="A7" t="s">
        <v>54</v>
      </c>
      <c r="B7" s="7" t="s">
        <v>28</v>
      </c>
      <c r="C7">
        <v>115</v>
      </c>
      <c r="D7">
        <v>148</v>
      </c>
      <c r="E7">
        <v>101</v>
      </c>
      <c r="F7">
        <f>ROUND((10^(L$4-M$4/(N$4+E7)))/760*14.6959,2)</f>
        <v>15.23</v>
      </c>
      <c r="G7" t="s">
        <v>6</v>
      </c>
      <c r="U7" s="1"/>
    </row>
    <row r="8" spans="1:22" x14ac:dyDescent="0.25">
      <c r="A8" t="s">
        <v>55</v>
      </c>
      <c r="B8" t="s">
        <v>8</v>
      </c>
      <c r="C8">
        <v>115</v>
      </c>
      <c r="D8">
        <v>859</v>
      </c>
      <c r="E8">
        <v>104</v>
      </c>
      <c r="F8">
        <f>ROUND((10^(L$4-M$4/(N$4+E8)))/760*14.6959,2)</f>
        <v>16.93</v>
      </c>
      <c r="G8" t="s">
        <v>5</v>
      </c>
    </row>
    <row r="9" spans="1:22" x14ac:dyDescent="0.25">
      <c r="A9" t="s">
        <v>56</v>
      </c>
      <c r="B9" t="s">
        <v>15</v>
      </c>
      <c r="C9">
        <v>115</v>
      </c>
      <c r="D9">
        <v>233</v>
      </c>
      <c r="E9">
        <v>103</v>
      </c>
      <c r="F9">
        <f>ROUND((10^(L$4-M$4/(N$4+E9)))/760*14.6959,2)</f>
        <v>16.350000000000001</v>
      </c>
      <c r="G9" t="s">
        <v>6</v>
      </c>
    </row>
    <row r="10" spans="1:22" x14ac:dyDescent="0.25">
      <c r="A10" t="s">
        <v>57</v>
      </c>
      <c r="B10" t="s">
        <v>16</v>
      </c>
      <c r="C10">
        <v>115</v>
      </c>
      <c r="D10">
        <v>252</v>
      </c>
      <c r="E10">
        <v>103</v>
      </c>
      <c r="F10">
        <f>ROUND((10^(L$4-M$4/(N$4+E10)))/760*14.6959,2)</f>
        <v>16.350000000000001</v>
      </c>
      <c r="G10" t="s">
        <v>6</v>
      </c>
      <c r="O10" s="8"/>
    </row>
    <row r="11" spans="1:22" x14ac:dyDescent="0.25">
      <c r="A11" t="s">
        <v>58</v>
      </c>
      <c r="B11" t="s">
        <v>20</v>
      </c>
      <c r="C11">
        <v>115</v>
      </c>
      <c r="D11">
        <v>140</v>
      </c>
      <c r="E11">
        <v>100</v>
      </c>
      <c r="F11">
        <f>ROUND((10^(L$4-M$4/(N$4+E11)))/760*14.6959,2)</f>
        <v>14.7</v>
      </c>
      <c r="G11" t="s">
        <v>6</v>
      </c>
      <c r="O11" s="8"/>
    </row>
    <row r="12" spans="1:22" x14ac:dyDescent="0.25">
      <c r="A12" t="s">
        <v>59</v>
      </c>
      <c r="B12" t="s">
        <v>22</v>
      </c>
      <c r="C12">
        <v>115</v>
      </c>
      <c r="D12">
        <v>328</v>
      </c>
      <c r="E12">
        <v>104</v>
      </c>
      <c r="F12">
        <f>ROUND((10^(L$4-M$4/(N$4+E12)))/760*14.6959,2)</f>
        <v>16.93</v>
      </c>
      <c r="G12" t="s">
        <v>26</v>
      </c>
      <c r="O12" s="8"/>
    </row>
    <row r="13" spans="1:22" x14ac:dyDescent="0.25">
      <c r="A13" t="s">
        <v>60</v>
      </c>
      <c r="B13" t="s">
        <v>27</v>
      </c>
      <c r="C13">
        <v>115</v>
      </c>
      <c r="D13">
        <v>130</v>
      </c>
      <c r="E13">
        <v>99</v>
      </c>
      <c r="F13">
        <f>ROUND((10^(L$4-M$4/(N$4+E13)))/760*14.6959,2)</f>
        <v>14.18</v>
      </c>
      <c r="G13" t="s">
        <v>6</v>
      </c>
      <c r="O13" s="8"/>
    </row>
    <row r="14" spans="1:22" x14ac:dyDescent="0.25">
      <c r="A14" t="s">
        <v>61</v>
      </c>
      <c r="B14" t="s">
        <v>29</v>
      </c>
      <c r="C14">
        <v>115</v>
      </c>
      <c r="D14">
        <v>184</v>
      </c>
      <c r="E14">
        <v>102</v>
      </c>
      <c r="F14">
        <f>ROUND((10^(L$4-M$4/(N$4+E14)))/760*14.6959,2)</f>
        <v>15.78</v>
      </c>
      <c r="G14" t="s">
        <v>6</v>
      </c>
    </row>
    <row r="15" spans="1:22" x14ac:dyDescent="0.25">
      <c r="A15" t="s">
        <v>62</v>
      </c>
      <c r="B15" t="s">
        <v>31</v>
      </c>
      <c r="C15">
        <v>115</v>
      </c>
      <c r="D15">
        <v>312</v>
      </c>
      <c r="E15">
        <v>104</v>
      </c>
      <c r="F15">
        <f>ROUND((10^(L$4-M$4/(N$4+E15)))/760*14.6959,2)</f>
        <v>16.93</v>
      </c>
      <c r="G15" t="s">
        <v>26</v>
      </c>
      <c r="O15" s="3"/>
    </row>
    <row r="16" spans="1:22" x14ac:dyDescent="0.25">
      <c r="A16" t="s">
        <v>63</v>
      </c>
      <c r="B16" t="s">
        <v>30</v>
      </c>
      <c r="C16">
        <v>115</v>
      </c>
      <c r="D16">
        <v>79</v>
      </c>
      <c r="E16">
        <v>89</v>
      </c>
      <c r="F16">
        <f>ROUND((10^(L$4-M$4/(N$4+E16)))/760*14.6959,2)</f>
        <v>9.7799999999999994</v>
      </c>
      <c r="G16" t="s">
        <v>6</v>
      </c>
      <c r="H16" t="s">
        <v>33</v>
      </c>
      <c r="O16" s="2"/>
    </row>
    <row r="17" spans="1:13" x14ac:dyDescent="0.25">
      <c r="A17" t="s">
        <v>64</v>
      </c>
      <c r="B17" t="s">
        <v>35</v>
      </c>
      <c r="C17">
        <v>115</v>
      </c>
      <c r="D17">
        <v>130</v>
      </c>
      <c r="E17">
        <v>99</v>
      </c>
      <c r="F17">
        <f>ROUND((10^(L$4-M$4/(N$4+E17)))/760*14.6959,2)</f>
        <v>14.18</v>
      </c>
      <c r="G17" t="s">
        <v>6</v>
      </c>
    </row>
    <row r="18" spans="1:13" x14ac:dyDescent="0.25">
      <c r="A18" t="s">
        <v>65</v>
      </c>
      <c r="B18" t="s">
        <v>36</v>
      </c>
      <c r="C18">
        <v>115</v>
      </c>
      <c r="D18">
        <v>187</v>
      </c>
      <c r="E18">
        <v>102</v>
      </c>
      <c r="F18">
        <f>ROUND((10^(L$4-M$4/(N$4+E18)))/760*14.6959,2)</f>
        <v>15.78</v>
      </c>
      <c r="G18" t="s">
        <v>6</v>
      </c>
    </row>
    <row r="19" spans="1:13" x14ac:dyDescent="0.25">
      <c r="A19" t="s">
        <v>66</v>
      </c>
      <c r="B19" t="s">
        <v>37</v>
      </c>
      <c r="C19">
        <v>115</v>
      </c>
      <c r="D19">
        <v>302</v>
      </c>
      <c r="E19">
        <v>104</v>
      </c>
      <c r="F19">
        <f>ROUND((10^(L$4-M$4/(N$4+E19)))/760*14.6959,2)</f>
        <v>16.93</v>
      </c>
      <c r="G19" t="s">
        <v>6</v>
      </c>
      <c r="H19" t="s">
        <v>38</v>
      </c>
    </row>
    <row r="20" spans="1:13" x14ac:dyDescent="0.25">
      <c r="A20" t="s">
        <v>67</v>
      </c>
      <c r="B20" t="s">
        <v>39</v>
      </c>
      <c r="C20">
        <v>115</v>
      </c>
      <c r="D20">
        <v>249</v>
      </c>
      <c r="E20">
        <v>103</v>
      </c>
      <c r="F20">
        <f>ROUND((10^(L$4-M$4/(N$4+E20)))/760*14.6959,2)</f>
        <v>16.350000000000001</v>
      </c>
      <c r="G20" t="s">
        <v>6</v>
      </c>
      <c r="H20" t="s">
        <v>40</v>
      </c>
    </row>
    <row r="21" spans="1:13" x14ac:dyDescent="0.25">
      <c r="A21" t="s">
        <v>68</v>
      </c>
      <c r="B21" t="s">
        <v>41</v>
      </c>
      <c r="C21">
        <v>115</v>
      </c>
      <c r="D21">
        <v>129</v>
      </c>
      <c r="E21">
        <v>99</v>
      </c>
      <c r="F21">
        <f>ROUND((10^(L$4-M$4/(N$4+E21)))/760*14.6959,2)</f>
        <v>14.18</v>
      </c>
      <c r="G21" t="s">
        <v>6</v>
      </c>
    </row>
    <row r="22" spans="1:13" x14ac:dyDescent="0.25">
      <c r="A22" t="s">
        <v>69</v>
      </c>
      <c r="B22" t="s">
        <v>42</v>
      </c>
      <c r="C22">
        <v>115</v>
      </c>
      <c r="D22">
        <v>219</v>
      </c>
      <c r="E22">
        <v>103</v>
      </c>
      <c r="F22">
        <f>ROUND((10^(L$4-M$4/(N$4+E22)))/760*14.6959,2)</f>
        <v>16.350000000000001</v>
      </c>
      <c r="G22" t="s">
        <v>6</v>
      </c>
    </row>
    <row r="23" spans="1:13" x14ac:dyDescent="0.25">
      <c r="A23" t="s">
        <v>70</v>
      </c>
      <c r="B23" t="s">
        <v>49</v>
      </c>
      <c r="C23">
        <v>115</v>
      </c>
      <c r="D23" t="s">
        <v>47</v>
      </c>
      <c r="E23" t="s">
        <v>48</v>
      </c>
      <c r="F23" t="s">
        <v>48</v>
      </c>
      <c r="G23" t="s">
        <v>5</v>
      </c>
      <c r="H23" t="s">
        <v>38</v>
      </c>
    </row>
    <row r="26" spans="1:13" x14ac:dyDescent="0.25">
      <c r="L26" t="s">
        <v>43</v>
      </c>
      <c r="M26">
        <f>MIN(D3:D31)</f>
        <v>25</v>
      </c>
    </row>
    <row r="27" spans="1:13" x14ac:dyDescent="0.25">
      <c r="L27" t="s">
        <v>44</v>
      </c>
      <c r="M27">
        <f>MAX(D3:D31)</f>
        <v>859</v>
      </c>
    </row>
    <row r="28" spans="1:13" x14ac:dyDescent="0.25">
      <c r="L28" t="s">
        <v>45</v>
      </c>
      <c r="M28">
        <f>AVERAGE(D3:D31)</f>
        <v>240</v>
      </c>
    </row>
    <row r="29" spans="1:13" x14ac:dyDescent="0.25">
      <c r="L29" t="s">
        <v>46</v>
      </c>
      <c r="M29">
        <f>STDEVA(D3:D31)</f>
        <v>178.54427222080565</v>
      </c>
    </row>
  </sheetData>
  <mergeCells count="1">
    <mergeCell ref="L1:N1"/>
  </mergeCells>
  <conditionalFormatting sqref="D3:D23 E23:F23">
    <cfRule type="cellIs" dxfId="2" priority="2" operator="lessThan">
      <formula>100</formula>
    </cfRule>
    <cfRule type="cellIs" dxfId="1" priority="3" operator="greaterThan">
      <formula>275</formula>
    </cfRule>
  </conditionalFormatting>
  <conditionalFormatting sqref="E3:E22">
    <cfRule type="cellIs" dxfId="0" priority="1" operator="lessThan">
      <formula>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57072-CFCA-4A73-A43E-6FD573110511}">
  <dimension ref="A1"/>
  <sheetViews>
    <sheetView workbookViewId="0">
      <selection activeCell="L23" sqref="L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Whitehead</dc:creator>
  <cp:lastModifiedBy>Josh Whitehead</cp:lastModifiedBy>
  <dcterms:created xsi:type="dcterms:W3CDTF">2022-05-19T16:46:17Z</dcterms:created>
  <dcterms:modified xsi:type="dcterms:W3CDTF">2022-05-19T22:19:39Z</dcterms:modified>
</cp:coreProperties>
</file>