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IDMO/"/>
    </mc:Choice>
  </mc:AlternateContent>
  <xr:revisionPtr revIDLastSave="0" documentId="13_ncr:1_{5388DE55-1BB6-45E1-A30F-AE5DEE9A1488}" xr6:coauthVersionLast="46" xr6:coauthVersionMax="46" xr10:uidLastSave="{00000000-0000-0000-0000-000000000000}"/>
  <bookViews>
    <workbookView xWindow="-90" yWindow="-90" windowWidth="19380" windowHeight="10980" xr2:uid="{FD4DCC85-F7CB-414E-A44D-F9474B4C8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9" i="1"/>
  <c r="B25" i="1"/>
  <c r="B29" i="1"/>
  <c r="B21" i="1"/>
  <c r="E14" i="1"/>
  <c r="F11" i="1"/>
  <c r="F12" i="1" s="1"/>
  <c r="G4" i="1"/>
  <c r="D11" i="1"/>
  <c r="D12" i="1" s="1"/>
  <c r="E11" i="1"/>
  <c r="E12" i="1" s="1"/>
  <c r="C11" i="1"/>
  <c r="D5" i="1"/>
  <c r="E5" i="1"/>
  <c r="C5" i="1"/>
  <c r="D13" i="1" l="1"/>
  <c r="E13" i="1"/>
  <c r="B33" i="1" s="1"/>
  <c r="C13" i="1"/>
  <c r="C14" i="1" s="1"/>
  <c r="A25" i="1"/>
  <c r="B13" i="1"/>
  <c r="F13" i="1"/>
  <c r="A33" i="1" l="1"/>
  <c r="B14" i="1"/>
  <c r="B20" i="1" s="1"/>
  <c r="B28" i="1" s="1"/>
</calcChain>
</file>

<file path=xl/sharedStrings.xml><?xml version="1.0" encoding="utf-8"?>
<sst xmlns="http://schemas.openxmlformats.org/spreadsheetml/2006/main" count="45" uniqueCount="35">
  <si>
    <t>H2O</t>
  </si>
  <si>
    <t>Primer set</t>
  </si>
  <si>
    <t>5xPCR MM</t>
  </si>
  <si>
    <t>Template</t>
  </si>
  <si>
    <t>dilution</t>
  </si>
  <si>
    <t>Volume of each reaction:</t>
  </si>
  <si>
    <t>stock</t>
  </si>
  <si>
    <t>final</t>
  </si>
  <si>
    <t>vol/rxn</t>
  </si>
  <si>
    <t># of rxn</t>
  </si>
  <si>
    <t>Create Master Mix</t>
  </si>
  <si>
    <t>x</t>
  </si>
  <si>
    <t>TBD</t>
  </si>
  <si>
    <t>Step 1: Mix together common substances that appear in each reaction</t>
  </si>
  <si>
    <t>Divide MM</t>
  </si>
  <si>
    <t>Split 1:</t>
  </si>
  <si>
    <t>Split 2:</t>
  </si>
  <si>
    <t>Split 2 refers to how many times the first split needs to be split ie how many different primer concentrations or how many different temperatures are there</t>
  </si>
  <si>
    <t>Split 0:</t>
  </si>
  <si>
    <t>Total # of splits</t>
  </si>
  <si>
    <t>Extra on Split 0:</t>
  </si>
  <si>
    <t>Extra on Split 1:</t>
  </si>
  <si>
    <t>Extra on Split 2:</t>
  </si>
  <si>
    <t>Amount MM to add to each split:</t>
  </si>
  <si>
    <t>Vol w/ extra</t>
  </si>
  <si>
    <t>Add</t>
  </si>
  <si>
    <t>Add missing component to MM after split 1</t>
  </si>
  <si>
    <t>Add missing component to MM after split 2</t>
  </si>
  <si>
    <t>Template or Primer first?</t>
  </si>
  <si>
    <t xml:space="preserve"> </t>
  </si>
  <si>
    <t>Split into:</t>
  </si>
  <si>
    <t>Split 1 refers to how many times the MM needs to be split to add the next component ie how many primer sets are there or how many different templates there are</t>
  </si>
  <si>
    <t>The total # of solutions at the end should be equal to the number of reactions</t>
  </si>
  <si>
    <t>primer</t>
  </si>
  <si>
    <t>.2uM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</si>
</sst>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FC4E-95B7-47A3-9FF8-F32547B0001F}">
  <dimension ref="A1:I33"/>
  <sheetViews>
    <sheetView tabSelected="1" topLeftCell="A9" workbookViewId="0">
      <selection activeCell="C5" sqref="C5"/>
    </sheetView>
  </sheetViews>
  <sheetFormatPr defaultRowHeight="14.75" x14ac:dyDescent="0.75"/>
  <cols>
    <col min="1" max="1" width="14.40625" bestFit="1" customWidth="1"/>
    <col min="2" max="3" width="10.1328125" bestFit="1" customWidth="1"/>
    <col min="4" max="4" width="10.26953125" bestFit="1" customWidth="1"/>
    <col min="5" max="5" width="9.40625" bestFit="1" customWidth="1"/>
    <col min="10" max="10" width="2.86328125" customWidth="1"/>
  </cols>
  <sheetData>
    <row r="1" spans="1:9" x14ac:dyDescent="0.75">
      <c r="A1" t="s">
        <v>34</v>
      </c>
    </row>
    <row r="3" spans="1:9" ht="29.5" x14ac:dyDescent="0.75">
      <c r="A3" s="1" t="s">
        <v>5</v>
      </c>
      <c r="C3" s="1" t="s">
        <v>20</v>
      </c>
      <c r="D3" s="2" t="s">
        <v>21</v>
      </c>
      <c r="E3" s="1" t="s">
        <v>22</v>
      </c>
      <c r="G3" t="s">
        <v>9</v>
      </c>
    </row>
    <row r="4" spans="1:9" x14ac:dyDescent="0.75">
      <c r="A4" s="5">
        <v>10</v>
      </c>
      <c r="C4" s="5">
        <v>0.1</v>
      </c>
      <c r="D4" s="5">
        <v>0.1</v>
      </c>
      <c r="E4" s="5">
        <v>0</v>
      </c>
      <c r="G4" s="7">
        <f>PRODUCT(B16:B18)</f>
        <v>15</v>
      </c>
    </row>
    <row r="5" spans="1:9" x14ac:dyDescent="0.75">
      <c r="C5">
        <f>1+C4</f>
        <v>1.1000000000000001</v>
      </c>
      <c r="D5">
        <f t="shared" ref="D5:E5" si="0">1+D4</f>
        <v>1.1000000000000001</v>
      </c>
      <c r="E5">
        <f t="shared" si="0"/>
        <v>1</v>
      </c>
    </row>
    <row r="7" spans="1:9" x14ac:dyDescent="0.75">
      <c r="A7" s="11" t="s">
        <v>10</v>
      </c>
      <c r="B7" s="11"/>
      <c r="C7" s="11"/>
      <c r="D7" s="11"/>
      <c r="E7" s="11"/>
    </row>
    <row r="8" spans="1:9" ht="15" customHeight="1" x14ac:dyDescent="0.75">
      <c r="B8" t="s">
        <v>0</v>
      </c>
      <c r="C8" t="s">
        <v>2</v>
      </c>
      <c r="D8" t="s">
        <v>1</v>
      </c>
      <c r="E8" t="s">
        <v>3</v>
      </c>
      <c r="F8" t="s">
        <v>12</v>
      </c>
      <c r="G8" s="12" t="s">
        <v>13</v>
      </c>
      <c r="H8" s="12"/>
    </row>
    <row r="9" spans="1:9" x14ac:dyDescent="0.75">
      <c r="A9" t="s">
        <v>6</v>
      </c>
      <c r="B9" t="s">
        <v>11</v>
      </c>
      <c r="C9" s="5">
        <v>5</v>
      </c>
      <c r="D9" s="5">
        <v>10</v>
      </c>
      <c r="E9" s="5">
        <v>20</v>
      </c>
      <c r="F9" s="5">
        <v>0</v>
      </c>
      <c r="G9" s="12"/>
      <c r="H9" s="12"/>
    </row>
    <row r="10" spans="1:9" x14ac:dyDescent="0.75">
      <c r="A10" t="s">
        <v>7</v>
      </c>
      <c r="B10" t="s">
        <v>11</v>
      </c>
      <c r="C10" s="5">
        <v>1</v>
      </c>
      <c r="D10" s="5">
        <v>1</v>
      </c>
      <c r="E10" s="5">
        <v>1</v>
      </c>
      <c r="F10" s="5">
        <v>0</v>
      </c>
      <c r="G10" s="12"/>
      <c r="H10" s="12"/>
    </row>
    <row r="11" spans="1:9" x14ac:dyDescent="0.75">
      <c r="A11" t="s">
        <v>4</v>
      </c>
      <c r="B11" t="s">
        <v>11</v>
      </c>
      <c r="C11">
        <f>C10/C9</f>
        <v>0.2</v>
      </c>
      <c r="D11">
        <f t="shared" ref="D11:F11" si="1">D10/D9</f>
        <v>0.1</v>
      </c>
      <c r="E11">
        <f t="shared" si="1"/>
        <v>0.05</v>
      </c>
      <c r="F11" t="e">
        <f t="shared" si="1"/>
        <v>#DIV/0!</v>
      </c>
      <c r="G11" s="12"/>
      <c r="H11" s="12"/>
    </row>
    <row r="12" spans="1:9" x14ac:dyDescent="0.75">
      <c r="A12" t="s">
        <v>8</v>
      </c>
      <c r="B12">
        <f>A4-SUM(C12:E12)</f>
        <v>6.5</v>
      </c>
      <c r="C12">
        <f>$A4*C11</f>
        <v>2</v>
      </c>
      <c r="D12">
        <f t="shared" ref="D12:F12" si="2">$A4*D11</f>
        <v>1</v>
      </c>
      <c r="E12">
        <f t="shared" si="2"/>
        <v>0.5</v>
      </c>
      <c r="F12" t="e">
        <f t="shared" si="2"/>
        <v>#DIV/0!</v>
      </c>
      <c r="G12" s="12"/>
      <c r="H12" s="12"/>
    </row>
    <row r="13" spans="1:9" x14ac:dyDescent="0.75">
      <c r="A13" s="6" t="s">
        <v>24</v>
      </c>
      <c r="B13" s="6">
        <f>B12*$G4*$C5</f>
        <v>107.25000000000001</v>
      </c>
      <c r="C13" s="6">
        <f>C12*$G4*$C5</f>
        <v>33</v>
      </c>
      <c r="D13" s="6">
        <f>D12*$G4*($C5)</f>
        <v>16.5</v>
      </c>
      <c r="E13" s="6">
        <f>E12*$G4*D5</f>
        <v>8.25</v>
      </c>
      <c r="F13" s="6" t="e">
        <f>F12*$G4*$C5</f>
        <v>#DIV/0!</v>
      </c>
    </row>
    <row r="14" spans="1:9" x14ac:dyDescent="0.75">
      <c r="A14" s="6" t="s">
        <v>25</v>
      </c>
      <c r="B14" s="3">
        <f>B13</f>
        <v>107.25000000000001</v>
      </c>
      <c r="C14" s="3">
        <f>C13</f>
        <v>33</v>
      </c>
      <c r="D14" s="3">
        <v>0</v>
      </c>
      <c r="E14" s="3">
        <f>0</f>
        <v>0</v>
      </c>
      <c r="F14" s="3">
        <v>0</v>
      </c>
    </row>
    <row r="15" spans="1:9" x14ac:dyDescent="0.75">
      <c r="A15" s="11" t="s">
        <v>14</v>
      </c>
      <c r="B15" s="11"/>
      <c r="C15" s="11"/>
      <c r="D15" s="11"/>
      <c r="E15" s="11"/>
    </row>
    <row r="16" spans="1:9" x14ac:dyDescent="0.75">
      <c r="A16" s="5" t="s">
        <v>18</v>
      </c>
      <c r="B16" s="5">
        <v>1</v>
      </c>
      <c r="D16" s="12" t="s">
        <v>31</v>
      </c>
      <c r="E16" s="12"/>
      <c r="F16" s="12"/>
      <c r="G16" s="12" t="s">
        <v>17</v>
      </c>
      <c r="H16" s="12"/>
      <c r="I16" s="12"/>
    </row>
    <row r="17" spans="1:9" ht="15" customHeight="1" x14ac:dyDescent="0.75">
      <c r="A17" s="5" t="s">
        <v>15</v>
      </c>
      <c r="B17" s="5">
        <v>3</v>
      </c>
      <c r="D17" s="12"/>
      <c r="E17" s="12"/>
      <c r="F17" s="12"/>
      <c r="G17" s="12"/>
      <c r="H17" s="12"/>
      <c r="I17" s="12"/>
    </row>
    <row r="18" spans="1:9" x14ac:dyDescent="0.75">
      <c r="A18" s="5" t="s">
        <v>16</v>
      </c>
      <c r="B18" s="5">
        <v>5</v>
      </c>
      <c r="D18" s="12"/>
      <c r="E18" s="12"/>
      <c r="F18" s="12"/>
      <c r="G18" s="12"/>
      <c r="H18" s="12"/>
      <c r="I18" s="12"/>
    </row>
    <row r="19" spans="1:9" x14ac:dyDescent="0.75">
      <c r="A19" t="s">
        <v>19</v>
      </c>
      <c r="B19">
        <f>PRODUCT(B16:B18)</f>
        <v>15</v>
      </c>
      <c r="D19" s="12"/>
      <c r="E19" s="12"/>
      <c r="F19" s="12"/>
      <c r="G19" s="12"/>
      <c r="H19" s="12"/>
      <c r="I19" s="12"/>
    </row>
    <row r="20" spans="1:9" ht="44.25" x14ac:dyDescent="0.75">
      <c r="A20" s="4" t="s">
        <v>23</v>
      </c>
      <c r="B20" s="3">
        <f>SUM(B14:F14)/B17</f>
        <v>46.75</v>
      </c>
      <c r="C20" t="s">
        <v>29</v>
      </c>
      <c r="D20" s="12"/>
      <c r="E20" s="12"/>
      <c r="F20" s="12"/>
      <c r="G20" s="12"/>
      <c r="H20" s="12"/>
      <c r="I20" s="12"/>
    </row>
    <row r="21" spans="1:9" x14ac:dyDescent="0.75">
      <c r="A21" s="6" t="s">
        <v>30</v>
      </c>
      <c r="B21">
        <f>B17</f>
        <v>3</v>
      </c>
      <c r="D21" s="12"/>
      <c r="E21" s="12"/>
      <c r="F21" s="12"/>
      <c r="G21" s="12"/>
      <c r="H21" s="12"/>
      <c r="I21" s="12"/>
    </row>
    <row r="23" spans="1:9" x14ac:dyDescent="0.75">
      <c r="A23" s="11" t="s">
        <v>26</v>
      </c>
      <c r="B23" s="11"/>
      <c r="C23" s="11"/>
      <c r="D23" s="11"/>
      <c r="E23" s="11"/>
      <c r="G23" s="14" t="s">
        <v>28</v>
      </c>
      <c r="H23" s="14"/>
      <c r="I23" s="1"/>
    </row>
    <row r="24" spans="1:9" x14ac:dyDescent="0.75">
      <c r="A24" t="s">
        <v>1</v>
      </c>
      <c r="B24" t="s">
        <v>3</v>
      </c>
      <c r="C24" t="s">
        <v>12</v>
      </c>
      <c r="G24" s="14"/>
      <c r="H24" s="14"/>
      <c r="I24" s="1"/>
    </row>
    <row r="25" spans="1:9" x14ac:dyDescent="0.75">
      <c r="A25">
        <f>IF(G25="primer",D13,0)/B17</f>
        <v>5.5</v>
      </c>
      <c r="B25">
        <f>IF(G25="template",E13,0)/B17</f>
        <v>0</v>
      </c>
      <c r="G25" s="8" t="s">
        <v>33</v>
      </c>
      <c r="H25" s="1"/>
      <c r="I25" s="1"/>
    </row>
    <row r="26" spans="1:9" x14ac:dyDescent="0.75">
      <c r="G26" s="9"/>
      <c r="H26" s="1"/>
      <c r="I26" s="1"/>
    </row>
    <row r="27" spans="1:9" x14ac:dyDescent="0.75">
      <c r="G27" s="9"/>
      <c r="H27" s="1"/>
      <c r="I27" s="1"/>
    </row>
    <row r="28" spans="1:9" ht="44.25" x14ac:dyDescent="0.75">
      <c r="A28" s="10" t="s">
        <v>23</v>
      </c>
      <c r="B28" s="3">
        <f>(B20+SUM(A25:C25))/B18</f>
        <v>10.45</v>
      </c>
      <c r="G28" s="13" t="s">
        <v>32</v>
      </c>
      <c r="H28" s="13"/>
      <c r="I28" s="1"/>
    </row>
    <row r="29" spans="1:9" x14ac:dyDescent="0.75">
      <c r="A29" t="s">
        <v>30</v>
      </c>
      <c r="B29">
        <f>B18</f>
        <v>5</v>
      </c>
      <c r="G29" s="13"/>
      <c r="H29" s="13"/>
      <c r="I29" s="1"/>
    </row>
    <row r="30" spans="1:9" x14ac:dyDescent="0.75">
      <c r="G30" s="13"/>
      <c r="H30" s="13"/>
      <c r="I30" s="1"/>
    </row>
    <row r="31" spans="1:9" x14ac:dyDescent="0.75">
      <c r="A31" s="11" t="s">
        <v>27</v>
      </c>
      <c r="B31" s="11"/>
      <c r="C31" s="11"/>
      <c r="D31" s="11"/>
      <c r="E31" s="11"/>
    </row>
    <row r="32" spans="1:9" x14ac:dyDescent="0.75">
      <c r="A32" t="s">
        <v>1</v>
      </c>
      <c r="B32" t="s">
        <v>3</v>
      </c>
      <c r="C32" t="s">
        <v>12</v>
      </c>
    </row>
    <row r="33" spans="1:2" x14ac:dyDescent="0.75">
      <c r="A33">
        <f>IF(G25="primer",0,D13)/B19</f>
        <v>0</v>
      </c>
      <c r="B33">
        <f>IF(G25="template",0,E13)/B19</f>
        <v>0.55000000000000004</v>
      </c>
    </row>
  </sheetData>
  <mergeCells count="9">
    <mergeCell ref="A7:E7"/>
    <mergeCell ref="A15:E15"/>
    <mergeCell ref="G8:H12"/>
    <mergeCell ref="G28:H30"/>
    <mergeCell ref="A31:E31"/>
    <mergeCell ref="G23:H24"/>
    <mergeCell ref="D16:F21"/>
    <mergeCell ref="G16:I21"/>
    <mergeCell ref="A23:E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3905AD2994014C8C5CBCBB075079CD" ma:contentTypeVersion="7" ma:contentTypeDescription="Create a new document." ma:contentTypeScope="" ma:versionID="f8e4517b4bcac0a200c137b5ff89305c">
  <xsd:schema xmlns:xsd="http://www.w3.org/2001/XMLSchema" xmlns:xs="http://www.w3.org/2001/XMLSchema" xmlns:p="http://schemas.microsoft.com/office/2006/metadata/properties" xmlns:ns2="26f36f00-dc98-4c0b-ab11-585718f7bf69" targetNamespace="http://schemas.microsoft.com/office/2006/metadata/properties" ma:root="true" ma:fieldsID="215f4478c62547e95b245dc5d5198bb6" ns2:_="">
    <xsd:import namespace="26f36f00-dc98-4c0b-ab11-585718f7b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36f00-dc98-4c0b-ab11-585718f7b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87628B-FFC6-4525-90C7-8858B08C48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D65C54-5220-484B-BAD2-51D449D33D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2D3FB-112D-48C8-9EA6-3DF1F2961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36f00-dc98-4c0b-ab11-585718f7b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2021-02-11T21:46:40Z</dcterms:created>
  <dcterms:modified xsi:type="dcterms:W3CDTF">2021-02-18T22:22:14Z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0x0101000F3905AD2994014C8C5CBCBB075079CD</vt:lpwstr>
  </property>
</Properties>
</file>