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dahomolecularinc-my.sharepoint.com/personal/josh_whitehead_idahomolecular_com/Documents/Desktop/"/>
    </mc:Choice>
  </mc:AlternateContent>
  <xr:revisionPtr revIDLastSave="46" documentId="8_{9F3655DD-5972-40F1-8C87-4C59B1A992FE}" xr6:coauthVersionLast="46" xr6:coauthVersionMax="46" xr10:uidLastSave="{8EB16E00-18A5-47D7-B69D-26108DC43A18}"/>
  <bookViews>
    <workbookView xWindow="14370" yWindow="600" windowWidth="21600" windowHeight="11385" tabRatio="318" xr2:uid="{410B8B58-AAF1-44EE-9972-53F679A45D24}"/>
  </bookViews>
  <sheets>
    <sheet name="Protocol" sheetId="1" r:id="rId1"/>
    <sheet name="Sheet1" sheetId="2" r:id="rId2"/>
  </sheets>
  <definedNames>
    <definedName name="Avogadro">Protocol!$M$1</definedName>
    <definedName name="extra1">Protocol!$C$13</definedName>
    <definedName name="extra2">Protocol!$D$13</definedName>
    <definedName name="extra3">Protocol!$E$13</definedName>
    <definedName name="extraAll">Protocol!$F$13</definedName>
    <definedName name="Level1">Protocol!$I$3</definedName>
    <definedName name="Level2">Protocol!$I$4</definedName>
    <definedName name="Level3">Protocol!$I$5</definedName>
    <definedName name="microliter">Protocol!$M$2</definedName>
    <definedName name="num">Protocol!#REF!</definedName>
    <definedName name="numRxn">Protocol!$B$13</definedName>
    <definedName name="numRxnSpl1">Protocol!#REF!</definedName>
    <definedName name="numRxnSpl2">Protocol!#REF!</definedName>
    <definedName name="_xlnm.Print_Area" localSheetId="0">Protocol!$A$1:$I$41</definedName>
    <definedName name="rxnVol">Protocol!$A$13</definedName>
    <definedName name="tot">Protocol!#REF!</definedName>
    <definedName name="totRxn">Protocol!$I$6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A1" i="2"/>
  <c r="H18" i="1"/>
  <c r="H20" i="1"/>
  <c r="C20" i="1"/>
  <c r="B33" i="1" s="1"/>
  <c r="C33" i="1" s="1"/>
  <c r="I6" i="1"/>
  <c r="B13" i="1" s="1"/>
  <c r="C21" i="1"/>
  <c r="B34" i="1" s="1"/>
  <c r="E34" i="1" s="1"/>
  <c r="H19" i="1"/>
  <c r="H21" i="1"/>
  <c r="C19" i="1"/>
  <c r="C18" i="1"/>
  <c r="G34" i="1" l="1"/>
  <c r="E33" i="1"/>
  <c r="D33" i="1"/>
  <c r="H33" i="1"/>
  <c r="C34" i="1"/>
  <c r="G33" i="1"/>
  <c r="F33" i="1"/>
  <c r="F34" i="1"/>
  <c r="D34" i="1"/>
  <c r="H34" i="1"/>
  <c r="C17" i="1"/>
  <c r="B32" i="1" l="1"/>
  <c r="C32" i="1" s="1"/>
  <c r="C35" i="1" s="1"/>
  <c r="C37" i="1" s="1"/>
  <c r="H17" i="1"/>
  <c r="C22" i="1"/>
  <c r="F13" i="1"/>
  <c r="B20" i="1" s="1"/>
  <c r="E32" i="1" l="1"/>
  <c r="G32" i="1"/>
  <c r="G35" i="1" s="1"/>
  <c r="G37" i="1" s="1"/>
  <c r="H32" i="1"/>
  <c r="H35" i="1" s="1"/>
  <c r="H37" i="1" s="1"/>
  <c r="F32" i="1"/>
  <c r="F35" i="1" s="1"/>
  <c r="F37" i="1" s="1"/>
  <c r="D32" i="1"/>
  <c r="D35" i="1" s="1"/>
  <c r="D37" i="1" s="1"/>
  <c r="B15" i="1"/>
  <c r="B21" i="1"/>
  <c r="B17" i="1"/>
  <c r="B19" i="1"/>
  <c r="B18" i="1"/>
  <c r="I13" i="1"/>
  <c r="E35" i="1" l="1"/>
  <c r="E37" i="1" s="1"/>
  <c r="B22" i="1"/>
  <c r="B35" i="1"/>
  <c r="B37" i="1"/>
</calcChain>
</file>

<file path=xl/sharedStrings.xml><?xml version="1.0" encoding="utf-8"?>
<sst xmlns="http://schemas.openxmlformats.org/spreadsheetml/2006/main" count="82" uniqueCount="67">
  <si>
    <t>rxnVol</t>
  </si>
  <si>
    <t>numRxn</t>
  </si>
  <si>
    <t>extraAll</t>
  </si>
  <si>
    <t>numRxnAll</t>
  </si>
  <si>
    <t>extra 1</t>
  </si>
  <si>
    <t>extra 2</t>
  </si>
  <si>
    <t>extra 3</t>
  </si>
  <si>
    <t>Component</t>
  </si>
  <si>
    <t>tot mix</t>
  </si>
  <si>
    <t>ul vol/rxn</t>
  </si>
  <si>
    <t>stock</t>
  </si>
  <si>
    <t>final</t>
  </si>
  <si>
    <t>unit</t>
  </si>
  <si>
    <t># Levels</t>
  </si>
  <si>
    <t>Note</t>
  </si>
  <si>
    <t>to vol</t>
  </si>
  <si>
    <t>ul</t>
  </si>
  <si>
    <t>uMol</t>
  </si>
  <si>
    <t>X fold</t>
  </si>
  <si>
    <t>Level1</t>
  </si>
  <si>
    <t>Level2</t>
  </si>
  <si>
    <t>Level3</t>
  </si>
  <si>
    <t>SumVol</t>
  </si>
  <si>
    <t>dH2O</t>
  </si>
  <si>
    <t>LevProd</t>
  </si>
  <si>
    <t>Avogadro</t>
  </si>
  <si>
    <t>molecules/M</t>
  </si>
  <si>
    <t>L</t>
  </si>
  <si>
    <t>Template</t>
  </si>
  <si>
    <t>LC Green</t>
  </si>
  <si>
    <t>ng/uL</t>
  </si>
  <si>
    <t>Primer</t>
  </si>
  <si>
    <t>print 1</t>
  </si>
  <si>
    <t>20210421 ME</t>
  </si>
  <si>
    <t>Act B +/- LC green</t>
  </si>
  <si>
    <t>F + R Primer</t>
  </si>
  <si>
    <t>Mix</t>
  </si>
  <si>
    <t>#1</t>
  </si>
  <si>
    <t>#2</t>
  </si>
  <si>
    <t>#3</t>
  </si>
  <si>
    <t>#4</t>
  </si>
  <si>
    <t>fill out expt date and person</t>
  </si>
  <si>
    <t>Calc Tot</t>
  </si>
  <si>
    <t>Fill out all red cells, check yellow cells for calculations</t>
  </si>
  <si>
    <t>rxnVol is size of 1 PCR</t>
  </si>
  <si>
    <t>then use levels to set the total # reactions</t>
  </si>
  <si>
    <t>start with levels and extra = 1 to get 1 rxn correct</t>
  </si>
  <si>
    <t>move extras to 1.05 to allow for loss</t>
  </si>
  <si>
    <t>for variables components put in the maximum value that will be used</t>
  </si>
  <si>
    <t>LCGreen</t>
  </si>
  <si>
    <t>#5</t>
  </si>
  <si>
    <t>#6</t>
  </si>
  <si>
    <t>uM</t>
  </si>
  <si>
    <t>% max</t>
  </si>
  <si>
    <t>explain Experiment variables in row 2 to 10 and include lot numbers as needed</t>
  </si>
  <si>
    <t>indicate variable levels below green cells as actual concentration and as fraction of max</t>
  </si>
  <si>
    <t>Variables</t>
  </si>
  <si>
    <t>Actual reactions</t>
  </si>
  <si>
    <t>populate the yellow fields in actual reactions with max variable values</t>
  </si>
  <si>
    <t>now fill out each of the experiment rxns across the shee</t>
  </si>
  <si>
    <t>typical rxn</t>
  </si>
  <si>
    <t>multiply values in "typical reaction" by the amount used</t>
  </si>
  <si>
    <t>water should make up the volume</t>
  </si>
  <si>
    <t>check volume</t>
  </si>
  <si>
    <t>MM</t>
  </si>
  <si>
    <t>Eva</t>
  </si>
  <si>
    <t>Test ACTB Assay with EvaGreen instead of LCGreen. MM is PrimeTime from IDT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</si>
</sst>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ill="1" applyBorder="1"/>
    <xf numFmtId="0" fontId="1" fillId="0" borderId="0" xfId="0" applyFont="1" applyFill="1" applyBorder="1" applyAlignment="1">
      <alignment horizontal="right" wrapText="1"/>
    </xf>
    <xf numFmtId="0" fontId="1" fillId="0" borderId="0" xfId="0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3" borderId="0" xfId="0" applyFill="1" applyBorder="1" applyAlignment="1">
      <alignment horizontal="right"/>
    </xf>
    <xf numFmtId="9" fontId="0" fillId="0" borderId="0" xfId="0" applyNumberFormat="1" applyFill="1" applyBorder="1" applyAlignment="1">
      <alignment horizontal="right"/>
    </xf>
    <xf numFmtId="2" fontId="0" fillId="3" borderId="0" xfId="0" applyNumberFormat="1" applyFill="1" applyBorder="1"/>
    <xf numFmtId="2" fontId="0" fillId="2" borderId="0" xfId="0" applyNumberFormat="1" applyFill="1" applyBorder="1"/>
    <xf numFmtId="2" fontId="0" fillId="0" borderId="0" xfId="0" applyNumberFormat="1" applyFill="1" applyBorder="1"/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2" xfId="0" applyFont="1" applyFill="1" applyBorder="1" applyAlignment="1">
      <alignment horizontal="right"/>
    </xf>
    <xf numFmtId="0" fontId="1" fillId="0" borderId="3" xfId="0" applyFont="1" applyBorder="1" applyAlignment="1">
      <alignment horizontal="right"/>
    </xf>
    <xf numFmtId="2" fontId="0" fillId="0" borderId="0" xfId="0" applyNumberFormat="1" applyFont="1" applyFill="1" applyBorder="1"/>
    <xf numFmtId="2" fontId="4" fillId="0" borderId="0" xfId="0" applyNumberFormat="1" applyFont="1" applyFill="1" applyBorder="1"/>
    <xf numFmtId="2" fontId="0" fillId="0" borderId="0" xfId="0" applyNumberFormat="1" applyBorder="1" applyAlignment="1">
      <alignment horizontal="left"/>
    </xf>
    <xf numFmtId="2" fontId="0" fillId="0" borderId="0" xfId="0" applyNumberFormat="1" applyBorder="1"/>
    <xf numFmtId="164" fontId="1" fillId="2" borderId="0" xfId="0" applyNumberFormat="1" applyFont="1" applyFill="1" applyBorder="1"/>
    <xf numFmtId="0" fontId="0" fillId="0" borderId="4" xfId="0" applyBorder="1"/>
    <xf numFmtId="11" fontId="0" fillId="0" borderId="5" xfId="0" applyNumberFormat="1" applyBorder="1"/>
    <xf numFmtId="0" fontId="0" fillId="0" borderId="5" xfId="0" applyBorder="1"/>
    <xf numFmtId="0" fontId="0" fillId="0" borderId="6" xfId="0" applyBorder="1"/>
    <xf numFmtId="11" fontId="0" fillId="0" borderId="7" xfId="0" applyNumberFormat="1" applyBorder="1"/>
    <xf numFmtId="0" fontId="0" fillId="0" borderId="7" xfId="0" applyBorder="1"/>
    <xf numFmtId="164" fontId="0" fillId="0" borderId="0" xfId="0" applyNumberFormat="1" applyBorder="1"/>
    <xf numFmtId="9" fontId="0" fillId="0" borderId="0" xfId="0" applyNumberFormat="1" applyBorder="1"/>
    <xf numFmtId="0" fontId="1" fillId="3" borderId="0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/>
    <xf numFmtId="0" fontId="4" fillId="2" borderId="0" xfId="0" applyFont="1" applyFill="1" applyBorder="1"/>
    <xf numFmtId="2" fontId="4" fillId="4" borderId="0" xfId="0" applyNumberFormat="1" applyFont="1" applyFill="1" applyBorder="1"/>
    <xf numFmtId="0" fontId="6" fillId="3" borderId="0" xfId="0" applyFont="1" applyFill="1" applyBorder="1" applyAlignment="1">
      <alignment horizontal="right"/>
    </xf>
    <xf numFmtId="0" fontId="6" fillId="3" borderId="0" xfId="0" applyFont="1" applyFill="1" applyBorder="1"/>
    <xf numFmtId="2" fontId="1" fillId="2" borderId="0" xfId="0" applyNumberFormat="1" applyFont="1" applyFill="1" applyBorder="1"/>
    <xf numFmtId="0" fontId="5" fillId="0" borderId="8" xfId="0" applyFont="1" applyBorder="1"/>
    <xf numFmtId="0" fontId="0" fillId="0" borderId="9" xfId="0" applyBorder="1"/>
    <xf numFmtId="0" fontId="6" fillId="0" borderId="9" xfId="0" applyFont="1" applyBorder="1"/>
    <xf numFmtId="0" fontId="6" fillId="0" borderId="10" xfId="0" applyFont="1" applyBorder="1"/>
    <xf numFmtId="0" fontId="5" fillId="0" borderId="11" xfId="0" applyFont="1" applyFill="1" applyBorder="1"/>
    <xf numFmtId="0" fontId="0" fillId="0" borderId="12" xfId="0" applyBorder="1"/>
    <xf numFmtId="0" fontId="6" fillId="0" borderId="12" xfId="0" applyFont="1" applyBorder="1"/>
    <xf numFmtId="0" fontId="6" fillId="0" borderId="12" xfId="0" applyFont="1" applyFill="1" applyBorder="1"/>
    <xf numFmtId="0" fontId="6" fillId="0" borderId="13" xfId="0" applyFont="1" applyFill="1" applyBorder="1" applyAlignment="1">
      <alignment horizontal="right"/>
    </xf>
    <xf numFmtId="0" fontId="0" fillId="0" borderId="12" xfId="0" applyFill="1" applyBorder="1"/>
    <xf numFmtId="0" fontId="0" fillId="5" borderId="0" xfId="0" applyFill="1" applyBorder="1"/>
    <xf numFmtId="2" fontId="3" fillId="0" borderId="9" xfId="0" applyNumberFormat="1" applyFont="1" applyBorder="1"/>
    <xf numFmtId="2" fontId="3" fillId="0" borderId="10" xfId="0" applyNumberFormat="1" applyFont="1" applyBorder="1"/>
    <xf numFmtId="2" fontId="3" fillId="0" borderId="12" xfId="0" applyNumberFormat="1" applyFont="1" applyFill="1" applyBorder="1"/>
    <xf numFmtId="2" fontId="3" fillId="0" borderId="13" xfId="0" applyNumberFormat="1" applyFont="1" applyFill="1" applyBorder="1"/>
    <xf numFmtId="2" fontId="1" fillId="0" borderId="0" xfId="0" applyNumberFormat="1" applyFont="1" applyFill="1" applyBorder="1"/>
    <xf numFmtId="0" fontId="0" fillId="4" borderId="14" xfId="0" applyFill="1" applyBorder="1"/>
    <xf numFmtId="0" fontId="0" fillId="0" borderId="14" xfId="0" applyBorder="1"/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ustomXml" Target="../ink/ink1.xml"/><Relationship Id="rId6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44697</xdr:colOff>
      <xdr:row>16</xdr:row>
      <xdr:rowOff>86113</xdr:rowOff>
    </xdr:from>
    <xdr:to>
      <xdr:col>1</xdr:col>
      <xdr:colOff>48232</xdr:colOff>
      <xdr:row>16</xdr:row>
      <xdr:rowOff>92823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667295B4-837C-4F26-82BA-A6DD1ED55DCB}"/>
                </a:ext>
              </a:extLst>
            </xdr14:cNvPr>
            <xdr14:cNvContentPartPr/>
          </xdr14:nvContentPartPr>
          <xdr14:nvPr macro=""/>
          <xdr14:xfrm>
            <a:off x="997197" y="3001340"/>
            <a:ext cx="6710" cy="671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667295B4-837C-4F26-82BA-A6DD1ED55DC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153080" y="27149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31T15:55:07.04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D1DBE-1CAC-45B0-A863-A926B534FE9E}">
  <sheetPr>
    <pageSetUpPr fitToPage="1"/>
  </sheetPr>
  <dimension ref="A1:Q48"/>
  <sheetViews>
    <sheetView tabSelected="1" zoomScale="115" zoomScaleNormal="115" zoomScaleSheetLayoutView="124" workbookViewId="0">
      <selection activeCell="B16" sqref="B16"/>
    </sheetView>
  </sheetViews>
  <sheetFormatPr defaultColWidth="8.85546875" defaultRowHeight="15" x14ac:dyDescent="0.25"/>
  <cols>
    <col min="1" max="1" width="13.5703125" style="1" customWidth="1"/>
    <col min="2" max="9" width="8.28515625" style="1" customWidth="1"/>
    <col min="10" max="10" width="2.85546875" style="1" customWidth="1"/>
    <col min="11" max="11" width="8.85546875" style="1"/>
    <col min="12" max="12" width="9" style="3" customWidth="1"/>
    <col min="13" max="13" width="8.85546875" style="1"/>
    <col min="14" max="14" width="8.85546875" style="9"/>
    <col min="15" max="16384" width="8.85546875" style="1"/>
  </cols>
  <sheetData>
    <row r="1" spans="1:14" x14ac:dyDescent="0.25">
      <c r="A1" s="1" t="s">
        <v>33</v>
      </c>
      <c r="C1" s="1" t="s">
        <v>34</v>
      </c>
      <c r="F1" s="3" t="s">
        <v>32</v>
      </c>
      <c r="G1" s="3"/>
      <c r="H1" s="6" t="s">
        <v>13</v>
      </c>
      <c r="I1" s="6" t="s">
        <v>14</v>
      </c>
      <c r="J1" s="3"/>
      <c r="L1" s="25" t="s">
        <v>25</v>
      </c>
      <c r="M1" s="26">
        <v>6.02E+23</v>
      </c>
      <c r="N1" s="27" t="s">
        <v>26</v>
      </c>
    </row>
    <row r="2" spans="1:14" x14ac:dyDescent="0.25">
      <c r="H2" s="5"/>
      <c r="J2" s="3"/>
      <c r="L2" s="28" t="s">
        <v>16</v>
      </c>
      <c r="M2" s="29">
        <v>9.9999999999999995E-7</v>
      </c>
      <c r="N2" s="30" t="s">
        <v>27</v>
      </c>
    </row>
    <row r="3" spans="1:14" x14ac:dyDescent="0.25">
      <c r="A3" s="60" t="s">
        <v>66</v>
      </c>
      <c r="B3" s="60"/>
      <c r="C3" s="60"/>
      <c r="D3" s="60"/>
      <c r="E3" s="60"/>
      <c r="F3" s="60"/>
      <c r="H3" s="11" t="s">
        <v>19</v>
      </c>
      <c r="I3" s="35">
        <v>11</v>
      </c>
      <c r="J3" s="3"/>
    </row>
    <row r="4" spans="1:14" x14ac:dyDescent="0.25">
      <c r="A4" s="60"/>
      <c r="B4" s="60"/>
      <c r="C4" s="60"/>
      <c r="D4" s="60"/>
      <c r="E4" s="60"/>
      <c r="F4" s="60"/>
      <c r="H4" s="11" t="s">
        <v>20</v>
      </c>
      <c r="I4" s="35">
        <v>1</v>
      </c>
      <c r="L4" s="1"/>
    </row>
    <row r="5" spans="1:14" x14ac:dyDescent="0.25">
      <c r="A5" s="60"/>
      <c r="B5" s="60"/>
      <c r="C5" s="60"/>
      <c r="D5" s="60"/>
      <c r="E5" s="60"/>
      <c r="F5" s="60"/>
      <c r="H5" s="11" t="s">
        <v>21</v>
      </c>
      <c r="I5" s="35">
        <v>1</v>
      </c>
      <c r="L5" s="1"/>
      <c r="N5" s="1"/>
    </row>
    <row r="6" spans="1:14" x14ac:dyDescent="0.25">
      <c r="A6" s="60"/>
      <c r="B6" s="60"/>
      <c r="C6" s="60"/>
      <c r="D6" s="60"/>
      <c r="E6" s="60"/>
      <c r="F6" s="60"/>
      <c r="H6" s="33" t="s">
        <v>24</v>
      </c>
      <c r="I6" s="34">
        <f xml:space="preserve"> PRODUCT(Level1, Level2, Level3)</f>
        <v>11</v>
      </c>
      <c r="K6" s="1">
        <v>1</v>
      </c>
      <c r="L6" s="1" t="s">
        <v>41</v>
      </c>
      <c r="N6" s="1"/>
    </row>
    <row r="7" spans="1:14" x14ac:dyDescent="0.25">
      <c r="A7" s="60"/>
      <c r="B7" s="60"/>
      <c r="C7" s="60"/>
      <c r="D7" s="60"/>
      <c r="E7" s="60"/>
      <c r="F7" s="60"/>
      <c r="K7" s="1">
        <v>2</v>
      </c>
      <c r="L7" s="1" t="s">
        <v>54</v>
      </c>
      <c r="N7" s="1"/>
    </row>
    <row r="8" spans="1:14" x14ac:dyDescent="0.25">
      <c r="K8" s="1">
        <v>3</v>
      </c>
      <c r="L8" s="1" t="s">
        <v>43</v>
      </c>
      <c r="N8" s="1"/>
    </row>
    <row r="9" spans="1:14" x14ac:dyDescent="0.25">
      <c r="K9" s="1">
        <v>4</v>
      </c>
      <c r="M9" s="5" t="s">
        <v>44</v>
      </c>
      <c r="N9" s="1"/>
    </row>
    <row r="10" spans="1:14" x14ac:dyDescent="0.25">
      <c r="K10" s="1">
        <v>5</v>
      </c>
      <c r="M10" s="5" t="s">
        <v>46</v>
      </c>
      <c r="N10" s="1"/>
    </row>
    <row r="11" spans="1:14" ht="15.75" thickBot="1" x14ac:dyDescent="0.3">
      <c r="K11" s="1">
        <v>6</v>
      </c>
      <c r="M11" s="5" t="s">
        <v>48</v>
      </c>
      <c r="N11" s="1"/>
    </row>
    <row r="12" spans="1:14" ht="15.75" thickBot="1" x14ac:dyDescent="0.3">
      <c r="A12" s="16" t="s">
        <v>0</v>
      </c>
      <c r="B12" s="17" t="s">
        <v>1</v>
      </c>
      <c r="C12" s="17" t="s">
        <v>4</v>
      </c>
      <c r="D12" s="17" t="s">
        <v>5</v>
      </c>
      <c r="E12" s="19" t="s">
        <v>6</v>
      </c>
      <c r="F12" s="16" t="s">
        <v>2</v>
      </c>
      <c r="I12" s="19" t="s">
        <v>42</v>
      </c>
      <c r="K12" s="1">
        <v>7</v>
      </c>
      <c r="L12" s="5" t="s">
        <v>45</v>
      </c>
    </row>
    <row r="13" spans="1:14" x14ac:dyDescent="0.25">
      <c r="A13" s="36">
        <v>4</v>
      </c>
      <c r="B13" s="37">
        <f xml:space="preserve"> totRxn</f>
        <v>11</v>
      </c>
      <c r="C13" s="36">
        <v>1</v>
      </c>
      <c r="D13" s="36">
        <v>1</v>
      </c>
      <c r="E13" s="36">
        <v>1</v>
      </c>
      <c r="F13" s="14">
        <f xml:space="preserve"> extra1 * extra2 * extra3</f>
        <v>1</v>
      </c>
      <c r="I13" s="13">
        <f xml:space="preserve"> rxnVol *numRxn*extraAll</f>
        <v>44</v>
      </c>
      <c r="K13" s="1">
        <v>8</v>
      </c>
      <c r="L13" s="9" t="s">
        <v>55</v>
      </c>
    </row>
    <row r="14" spans="1:14" ht="15.75" thickBot="1" x14ac:dyDescent="0.3">
      <c r="K14" s="1">
        <v>9</v>
      </c>
      <c r="L14" s="9" t="s">
        <v>58</v>
      </c>
    </row>
    <row r="15" spans="1:14" ht="15.75" thickBot="1" x14ac:dyDescent="0.3">
      <c r="A15" s="18" t="s">
        <v>3</v>
      </c>
      <c r="B15" s="13">
        <f xml:space="preserve"> numRxn * extraAll</f>
        <v>11</v>
      </c>
      <c r="H15" s="5"/>
      <c r="K15" s="1">
        <v>10</v>
      </c>
      <c r="L15" s="9" t="s">
        <v>59</v>
      </c>
    </row>
    <row r="16" spans="1:14" x14ac:dyDescent="0.25">
      <c r="A16" s="6" t="s">
        <v>7</v>
      </c>
      <c r="B16" s="7" t="s">
        <v>8</v>
      </c>
      <c r="C16" s="7" t="s">
        <v>9</v>
      </c>
      <c r="D16" s="33" t="s">
        <v>10</v>
      </c>
      <c r="E16" s="33" t="s">
        <v>11</v>
      </c>
      <c r="F16" s="33" t="s">
        <v>12</v>
      </c>
      <c r="H16" s="7"/>
      <c r="K16" s="1">
        <v>11</v>
      </c>
      <c r="L16" s="9"/>
      <c r="M16" s="1" t="s">
        <v>61</v>
      </c>
    </row>
    <row r="17" spans="1:17" x14ac:dyDescent="0.25">
      <c r="A17" s="4" t="s">
        <v>23</v>
      </c>
      <c r="B17" s="20">
        <f t="shared" ref="B17:B21" si="0">C17 * numRxn*extraAll</f>
        <v>8.8000000000000025</v>
      </c>
      <c r="C17" s="15">
        <f xml:space="preserve"> rxnVol - SUM(C18:C21)</f>
        <v>0.80000000000000027</v>
      </c>
      <c r="D17" s="11"/>
      <c r="E17" s="11" t="s">
        <v>15</v>
      </c>
      <c r="F17" s="11" t="s">
        <v>16</v>
      </c>
      <c r="H17" s="12">
        <f>C17/ rxnVol</f>
        <v>0.20000000000000007</v>
      </c>
      <c r="K17" s="1">
        <v>12</v>
      </c>
      <c r="M17" s="1" t="s">
        <v>62</v>
      </c>
    </row>
    <row r="18" spans="1:17" x14ac:dyDescent="0.25">
      <c r="A18" s="4" t="s">
        <v>64</v>
      </c>
      <c r="B18" s="20">
        <f t="shared" si="0"/>
        <v>22</v>
      </c>
      <c r="C18" s="21">
        <f xml:space="preserve"> rxnVol *E18/D18</f>
        <v>2</v>
      </c>
      <c r="D18" s="39">
        <v>2</v>
      </c>
      <c r="E18" s="39">
        <v>1</v>
      </c>
      <c r="F18" s="11" t="s">
        <v>18</v>
      </c>
      <c r="H18" s="32">
        <f>E18/D18</f>
        <v>0.5</v>
      </c>
      <c r="K18" s="5">
        <v>13</v>
      </c>
      <c r="L18" s="10" t="s">
        <v>47</v>
      </c>
    </row>
    <row r="19" spans="1:17" x14ac:dyDescent="0.25">
      <c r="A19" s="4" t="s">
        <v>28</v>
      </c>
      <c r="B19" s="20">
        <f t="shared" si="0"/>
        <v>4.4000000000000004</v>
      </c>
      <c r="C19" s="21">
        <f xml:space="preserve"> rxnVol *E19/D19</f>
        <v>0.4</v>
      </c>
      <c r="D19" s="39">
        <v>50</v>
      </c>
      <c r="E19" s="39">
        <v>5</v>
      </c>
      <c r="F19" s="11" t="s">
        <v>30</v>
      </c>
      <c r="H19" s="32">
        <f>E19/D19</f>
        <v>0.1</v>
      </c>
      <c r="L19" s="9"/>
    </row>
    <row r="20" spans="1:17" x14ac:dyDescent="0.25">
      <c r="A20" s="4" t="s">
        <v>35</v>
      </c>
      <c r="B20" s="38">
        <f>C20 * numRxn*extraAll</f>
        <v>4.4000000000000004</v>
      </c>
      <c r="C20" s="21">
        <f xml:space="preserve"> rxnVol *E20/D20</f>
        <v>0.4</v>
      </c>
      <c r="D20" s="39">
        <v>5</v>
      </c>
      <c r="E20" s="39">
        <v>0.5</v>
      </c>
      <c r="F20" s="11" t="s">
        <v>17</v>
      </c>
      <c r="H20" s="32">
        <f>E20/D20</f>
        <v>0.1</v>
      </c>
      <c r="L20" s="58"/>
      <c r="M20" s="59" t="s">
        <v>56</v>
      </c>
    </row>
    <row r="21" spans="1:17" x14ac:dyDescent="0.25">
      <c r="A21" s="4" t="s">
        <v>65</v>
      </c>
      <c r="B21" s="38">
        <f t="shared" si="0"/>
        <v>4.4000000000000004</v>
      </c>
      <c r="C21" s="21">
        <f xml:space="preserve"> rxnVol *E21/D21</f>
        <v>0.4</v>
      </c>
      <c r="D21" s="40">
        <v>10</v>
      </c>
      <c r="E21" s="39">
        <v>1</v>
      </c>
      <c r="F21" s="11" t="s">
        <v>18</v>
      </c>
      <c r="H21" s="32">
        <f>E21/D21</f>
        <v>0.1</v>
      </c>
    </row>
    <row r="22" spans="1:17" x14ac:dyDescent="0.25">
      <c r="A22" s="7" t="s">
        <v>22</v>
      </c>
      <c r="B22" s="15">
        <f xml:space="preserve"> SUM(B17:B21)</f>
        <v>44</v>
      </c>
      <c r="C22" s="24">
        <f xml:space="preserve"> SUM(C17:C21)</f>
        <v>4</v>
      </c>
      <c r="D22" s="5"/>
      <c r="E22" s="5"/>
      <c r="F22" s="5"/>
      <c r="Q22" s="5"/>
    </row>
    <row r="23" spans="1:17" x14ac:dyDescent="0.25">
      <c r="L23" s="1"/>
    </row>
    <row r="24" spans="1:17" ht="15.75" thickBot="1" x14ac:dyDescent="0.3">
      <c r="A24" s="52" t="s">
        <v>56</v>
      </c>
      <c r="B24" s="52"/>
      <c r="C24" s="52" t="s">
        <v>37</v>
      </c>
      <c r="D24" s="52" t="s">
        <v>38</v>
      </c>
      <c r="E24" s="52" t="s">
        <v>39</v>
      </c>
      <c r="F24" s="52" t="s">
        <v>40</v>
      </c>
      <c r="G24" s="52" t="s">
        <v>50</v>
      </c>
      <c r="H24" s="52" t="s">
        <v>51</v>
      </c>
      <c r="I24" s="52"/>
      <c r="L24" s="1"/>
      <c r="N24" s="22"/>
    </row>
    <row r="25" spans="1:17" x14ac:dyDescent="0.25">
      <c r="A25" s="42" t="s">
        <v>31</v>
      </c>
      <c r="B25" s="43" t="s">
        <v>52</v>
      </c>
      <c r="C25" s="44">
        <v>0.15</v>
      </c>
      <c r="D25" s="44">
        <v>0.45</v>
      </c>
      <c r="E25" s="44">
        <v>0.15</v>
      </c>
      <c r="F25" s="44">
        <v>0.45</v>
      </c>
      <c r="G25" s="44">
        <v>0.15</v>
      </c>
      <c r="H25" s="45">
        <v>0.45</v>
      </c>
      <c r="L25" s="1"/>
    </row>
    <row r="26" spans="1:17" ht="15.75" thickBot="1" x14ac:dyDescent="0.3">
      <c r="A26" s="46" t="s">
        <v>49</v>
      </c>
      <c r="B26" s="47" t="s">
        <v>18</v>
      </c>
      <c r="C26" s="48">
        <v>0</v>
      </c>
      <c r="D26" s="48">
        <v>0</v>
      </c>
      <c r="E26" s="48">
        <v>0.5</v>
      </c>
      <c r="F26" s="49">
        <v>0.5</v>
      </c>
      <c r="G26" s="49">
        <v>1</v>
      </c>
      <c r="H26" s="50">
        <v>1</v>
      </c>
      <c r="L26" s="1"/>
    </row>
    <row r="27" spans="1:17" x14ac:dyDescent="0.25">
      <c r="A27" s="42" t="s">
        <v>31</v>
      </c>
      <c r="B27" s="43" t="s">
        <v>53</v>
      </c>
      <c r="C27" s="53">
        <v>0.33333000000000002</v>
      </c>
      <c r="D27" s="53">
        <v>1</v>
      </c>
      <c r="E27" s="53">
        <v>0.33333000000000002</v>
      </c>
      <c r="F27" s="53">
        <v>1</v>
      </c>
      <c r="G27" s="53">
        <v>0.33333000000000002</v>
      </c>
      <c r="H27" s="54">
        <v>1</v>
      </c>
      <c r="L27" s="1"/>
    </row>
    <row r="28" spans="1:17" ht="15.75" thickBot="1" x14ac:dyDescent="0.3">
      <c r="A28" s="46" t="s">
        <v>49</v>
      </c>
      <c r="B28" s="51" t="s">
        <v>53</v>
      </c>
      <c r="C28" s="55">
        <v>0</v>
      </c>
      <c r="D28" s="55">
        <v>0</v>
      </c>
      <c r="E28" s="55">
        <v>0.5</v>
      </c>
      <c r="F28" s="55">
        <v>0.5</v>
      </c>
      <c r="G28" s="55">
        <v>1</v>
      </c>
      <c r="H28" s="56">
        <v>1</v>
      </c>
      <c r="L28" s="1"/>
      <c r="M28" s="23"/>
    </row>
    <row r="29" spans="1:17" x14ac:dyDescent="0.25">
      <c r="L29" s="1"/>
      <c r="O29" s="8"/>
      <c r="P29" s="8"/>
    </row>
    <row r="30" spans="1:17" x14ac:dyDescent="0.25">
      <c r="A30" s="52" t="s">
        <v>57</v>
      </c>
      <c r="B30" s="52"/>
      <c r="C30" s="52"/>
      <c r="D30" s="52"/>
      <c r="E30" s="52"/>
      <c r="F30" s="52"/>
      <c r="G30" s="52"/>
      <c r="H30" s="52"/>
      <c r="I30" s="52"/>
      <c r="L30" s="1"/>
      <c r="O30" s="8"/>
      <c r="P30" s="8"/>
    </row>
    <row r="31" spans="1:17" ht="15" customHeight="1" x14ac:dyDescent="0.25">
      <c r="B31" s="5" t="s">
        <v>60</v>
      </c>
      <c r="C31" s="2" t="s">
        <v>37</v>
      </c>
      <c r="D31" s="2" t="s">
        <v>38</v>
      </c>
      <c r="E31" s="2" t="s">
        <v>39</v>
      </c>
      <c r="F31" s="2" t="s">
        <v>40</v>
      </c>
      <c r="G31" s="2" t="s">
        <v>50</v>
      </c>
      <c r="H31" s="2" t="s">
        <v>51</v>
      </c>
      <c r="L31" s="1"/>
      <c r="N31" s="1"/>
    </row>
    <row r="32" spans="1:17" ht="15" customHeight="1" x14ac:dyDescent="0.25">
      <c r="A32" s="3" t="s">
        <v>36</v>
      </c>
      <c r="B32" s="41">
        <f xml:space="preserve"> SUM(C$17:C$19)</f>
        <v>3.2</v>
      </c>
      <c r="C32" s="31">
        <f>$B32</f>
        <v>3.2</v>
      </c>
      <c r="D32" s="31">
        <f t="shared" ref="D32:H32" si="1">$B32</f>
        <v>3.2</v>
      </c>
      <c r="E32" s="31">
        <f>$B32</f>
        <v>3.2</v>
      </c>
      <c r="F32" s="31">
        <f t="shared" si="1"/>
        <v>3.2</v>
      </c>
      <c r="G32" s="31">
        <f t="shared" si="1"/>
        <v>3.2</v>
      </c>
      <c r="H32" s="31">
        <f t="shared" si="1"/>
        <v>3.2</v>
      </c>
      <c r="L32" s="1"/>
      <c r="N32" s="1"/>
    </row>
    <row r="33" spans="1:14" ht="15" customHeight="1" x14ac:dyDescent="0.25">
      <c r="A33" s="3" t="s">
        <v>31</v>
      </c>
      <c r="B33" s="41">
        <f xml:space="preserve"> C$20</f>
        <v>0.4</v>
      </c>
      <c r="C33" s="31">
        <f>$B33*C27</f>
        <v>0.13333200000000001</v>
      </c>
      <c r="D33" s="31">
        <f t="shared" ref="C33:H34" si="2">$B33*D27</f>
        <v>0.4</v>
      </c>
      <c r="E33" s="31">
        <f t="shared" si="2"/>
        <v>0.13333200000000001</v>
      </c>
      <c r="F33" s="31">
        <f t="shared" si="2"/>
        <v>0.4</v>
      </c>
      <c r="G33" s="31">
        <f t="shared" si="2"/>
        <v>0.13333200000000001</v>
      </c>
      <c r="H33" s="31">
        <f t="shared" si="2"/>
        <v>0.4</v>
      </c>
      <c r="L33" s="1"/>
      <c r="N33" s="1"/>
    </row>
    <row r="34" spans="1:14" ht="15" customHeight="1" x14ac:dyDescent="0.25">
      <c r="A34" s="3" t="s">
        <v>29</v>
      </c>
      <c r="B34" s="41">
        <f xml:space="preserve"> C$21</f>
        <v>0.4</v>
      </c>
      <c r="C34" s="31">
        <f t="shared" si="2"/>
        <v>0</v>
      </c>
      <c r="D34" s="31">
        <f t="shared" si="2"/>
        <v>0</v>
      </c>
      <c r="E34" s="31">
        <f>$B34*E28</f>
        <v>0.2</v>
      </c>
      <c r="F34" s="31">
        <f t="shared" si="2"/>
        <v>0.2</v>
      </c>
      <c r="G34" s="31">
        <f t="shared" si="2"/>
        <v>0.4</v>
      </c>
      <c r="H34" s="31">
        <f t="shared" si="2"/>
        <v>0.4</v>
      </c>
    </row>
    <row r="35" spans="1:14" ht="15" customHeight="1" x14ac:dyDescent="0.25">
      <c r="A35" s="3" t="s">
        <v>23</v>
      </c>
      <c r="B35" s="24">
        <f ca="1">(rxnVol-SUM(B32:$B334))</f>
        <v>0</v>
      </c>
      <c r="C35" s="24">
        <f t="shared" ref="C35:H35" si="3">rxnVol * extra1 -SUM(C32:C34)</f>
        <v>0.66666799999999959</v>
      </c>
      <c r="D35" s="24">
        <f t="shared" si="3"/>
        <v>0.39999999999999991</v>
      </c>
      <c r="E35" s="24">
        <f>rxnVol * extra1 -SUM(E32:E34)</f>
        <v>0.46666799999999942</v>
      </c>
      <c r="F35" s="24">
        <f t="shared" si="3"/>
        <v>0.19999999999999973</v>
      </c>
      <c r="G35" s="24">
        <f t="shared" si="3"/>
        <v>0.26666799999999968</v>
      </c>
      <c r="H35" s="24">
        <f t="shared" si="3"/>
        <v>0</v>
      </c>
    </row>
    <row r="36" spans="1:14" ht="15" customHeight="1" x14ac:dyDescent="0.25"/>
    <row r="37" spans="1:14" ht="15" customHeight="1" x14ac:dyDescent="0.25">
      <c r="A37" s="4" t="s">
        <v>63</v>
      </c>
      <c r="B37" s="57">
        <f ca="1" xml:space="preserve"> SUM(B32:B35)</f>
        <v>0</v>
      </c>
      <c r="C37" s="57">
        <f xml:space="preserve"> SUM(C32:C35)</f>
        <v>4</v>
      </c>
      <c r="D37" s="57">
        <f t="shared" ref="D37:H37" si="4" xml:space="preserve"> SUM(D32:D35)</f>
        <v>4</v>
      </c>
      <c r="E37" s="57">
        <f t="shared" si="4"/>
        <v>4</v>
      </c>
      <c r="F37" s="57">
        <f t="shared" si="4"/>
        <v>4</v>
      </c>
      <c r="G37" s="57">
        <f t="shared" si="4"/>
        <v>4</v>
      </c>
      <c r="H37" s="57">
        <f t="shared" si="4"/>
        <v>4</v>
      </c>
    </row>
    <row r="38" spans="1:14" ht="15" customHeight="1" x14ac:dyDescent="0.25"/>
    <row r="39" spans="1:14" ht="15" customHeight="1" x14ac:dyDescent="0.25"/>
    <row r="40" spans="1:14" ht="15" customHeight="1" x14ac:dyDescent="0.25"/>
    <row r="41" spans="1:14" ht="15" customHeight="1" x14ac:dyDescent="0.25"/>
    <row r="42" spans="1:14" ht="15" customHeight="1" x14ac:dyDescent="0.25"/>
    <row r="43" spans="1:14" ht="15" customHeight="1" x14ac:dyDescent="0.25"/>
    <row r="44" spans="1:14" ht="15" customHeight="1" x14ac:dyDescent="0.25"/>
    <row r="45" spans="1:14" ht="15" customHeight="1" x14ac:dyDescent="0.25"/>
    <row r="46" spans="1:14" ht="15" customHeight="1" x14ac:dyDescent="0.25"/>
    <row r="47" spans="1:14" ht="15" customHeight="1" x14ac:dyDescent="0.25">
      <c r="B47" s="3"/>
      <c r="D47" s="9"/>
    </row>
    <row r="48" spans="1:14" x14ac:dyDescent="0.25">
      <c r="B48" s="3"/>
      <c r="D48" s="9"/>
    </row>
  </sheetData>
  <mergeCells count="1">
    <mergeCell ref="A3:F7"/>
  </mergeCells>
  <phoneticPr fontId="2" type="noConversion"/>
  <pageMargins left="0.7" right="0.75" top="0.5" bottom="0.5" header="0.2" footer="0.3"/>
  <pageSetup orientation="portrait" horizontalDpi="300" verticalDpi="300" r:id="rId1"/>
  <headerFooter>
    <oddHeader>&amp;L&amp;"-,Bold"&amp;UFile: &amp;F</oddHeader>
    <oddFooter>&amp;L&amp;D - &amp;T&amp;R&amp;P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4240C-8400-40C1-B87D-2FE10F024AD6}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>
        <f>38.51+15.89+6.24+1.73</f>
        <v>62.37</v>
      </c>
    </row>
    <row r="2" spans="1:1" x14ac:dyDescent="0.25">
      <c r="A2">
        <f>A1/11</f>
        <v>5.67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667ba85-23a0-4034-9476-94d862b62487">
      <UserInfo>
        <DisplayName>Mark Poritz</DisplayName>
        <AccountId>12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713BA0CC9154D9B1E1ADC7E273B6A" ma:contentTypeVersion="12" ma:contentTypeDescription="Create a new document." ma:contentTypeScope="" ma:versionID="172e729c9769e9b9a9ebbc8d23374741">
  <xsd:schema xmlns:xsd="http://www.w3.org/2001/XMLSchema" xmlns:xs="http://www.w3.org/2001/XMLSchema" xmlns:p="http://schemas.microsoft.com/office/2006/metadata/properties" xmlns:ns2="9b63fdb5-60b1-4734-b8ae-c4fd4a8b045e" xmlns:ns3="f667ba85-23a0-4034-9476-94d862b62487" targetNamespace="http://schemas.microsoft.com/office/2006/metadata/properties" ma:root="true" ma:fieldsID="0fa0ca55c5a0a19ab96e66a6c3ec1d8d" ns2:_="" ns3:_="">
    <xsd:import namespace="9b63fdb5-60b1-4734-b8ae-c4fd4a8b045e"/>
    <xsd:import namespace="f667ba85-23a0-4034-9476-94d862b6248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63fdb5-60b1-4734-b8ae-c4fd4a8b04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7ba85-23a0-4034-9476-94d862b6248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C1480D-7A07-4FF0-8E47-297BF20D03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8CCC97-3100-4D97-A677-FD87CD250281}">
  <ds:schemaRefs>
    <ds:schemaRef ds:uri="http://schemas.microsoft.com/office/2006/metadata/properties"/>
    <ds:schemaRef ds:uri="http://schemas.microsoft.com/office/infopath/2007/PartnerControls"/>
    <ds:schemaRef ds:uri="f667ba85-23a0-4034-9476-94d862b62487"/>
  </ds:schemaRefs>
</ds:datastoreItem>
</file>

<file path=customXml/itemProps3.xml><?xml version="1.0" encoding="utf-8"?>
<ds:datastoreItem xmlns:ds="http://schemas.openxmlformats.org/officeDocument/2006/customXml" ds:itemID="{010F6D2F-EB59-4F36-A65A-EC39E807E0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63fdb5-60b1-4734-b8ae-c4fd4a8b045e"/>
    <ds:schemaRef ds:uri="f667ba85-23a0-4034-9476-94d862b624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Protocol</vt:lpstr>
      <vt:lpstr>Sheet1</vt:lpstr>
      <vt:lpstr>Avogadro</vt:lpstr>
      <vt:lpstr>extra1</vt:lpstr>
      <vt:lpstr>extra2</vt:lpstr>
      <vt:lpstr>extra3</vt:lpstr>
      <vt:lpstr>extraAll</vt:lpstr>
      <vt:lpstr>Level1</vt:lpstr>
      <vt:lpstr>Level2</vt:lpstr>
      <vt:lpstr>Level3</vt:lpstr>
      <vt:lpstr>microliter</vt:lpstr>
      <vt:lpstr>numRxn</vt:lpstr>
      <vt:lpstr>Protocol!Print_Area</vt:lpstr>
      <vt:lpstr>rxnVol</vt:lpstr>
      <vt:lpstr>totRxn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maporitz</dc:creator>
  <cp:keywords/>
  <dc:description/>
  <cp:lastModifiedBy>Josh Whitehead</cp:lastModifiedBy>
  <cp:revision/>
  <cp:lastPrinted>2021-04-28T19:21:32Z</cp:lastPrinted>
  <dcterms:created xsi:type="dcterms:W3CDTF">2020-11-03T23:59:22Z</dcterms:created>
  <dcterms:modified xsi:type="dcterms:W3CDTF">2021-04-29T20:11:48Z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0x0101007E0713BA0CC9154D9B1E1ADC7E273B6A</vt:lpwstr>
  </property>
</Properties>
</file>