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Whitehead\work\"/>
    </mc:Choice>
  </mc:AlternateContent>
  <xr:revisionPtr revIDLastSave="0" documentId="13_ncr:1_{B0C6BB1B-EC35-4E22-85DE-F8CF3B918A57}" xr6:coauthVersionLast="47" xr6:coauthVersionMax="47" xr10:uidLastSave="{00000000-0000-0000-0000-000000000000}"/>
  <bookViews>
    <workbookView xWindow="-120" yWindow="-120" windowWidth="29040" windowHeight="15720" xr2:uid="{E0B030E9-F404-6C4A-8333-794E55B66E85}"/>
  </bookViews>
  <sheets>
    <sheet name="Sheet1" sheetId="1" r:id="rId1"/>
  </sheets>
  <definedNames>
    <definedName name="solver_adj" localSheetId="0" hidden="1">Sheet1!$D$18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Sheet1!$D$17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1.013</definedName>
    <definedName name="solver_ver" localSheetId="0" hidden="1">3</definedName>
    <definedName name="T">Sheet1!$D$7</definedName>
    <definedName name="Tbp">Sheet1!$D$18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1" l="1"/>
  <c r="E33" i="1"/>
  <c r="E32" i="1"/>
  <c r="G32" i="1" s="1"/>
  <c r="G33" i="1" l="1"/>
  <c r="D35" i="1" s="1"/>
  <c r="E24" i="1"/>
  <c r="E23" i="1"/>
  <c r="G23" i="1" s="1"/>
  <c r="F24" i="1"/>
  <c r="E14" i="1"/>
  <c r="E15" i="1"/>
  <c r="F15" i="1"/>
  <c r="F4" i="1"/>
  <c r="E4" i="1"/>
  <c r="E3" i="1"/>
  <c r="G4" i="1" l="1"/>
  <c r="G3" i="1"/>
  <c r="D6" i="1" s="1"/>
  <c r="H4" i="1" s="1"/>
  <c r="H32" i="1"/>
  <c r="H33" i="1"/>
  <c r="G24" i="1"/>
  <c r="D26" i="1" s="1"/>
  <c r="G14" i="1"/>
  <c r="G15" i="1"/>
  <c r="H3" i="1" l="1"/>
  <c r="H23" i="1"/>
  <c r="H24" i="1"/>
  <c r="D17" i="1"/>
  <c r="H14" i="1" s="1"/>
  <c r="H15" i="1" l="1"/>
</calcChain>
</file>

<file path=xl/sharedStrings.xml><?xml version="1.0" encoding="utf-8"?>
<sst xmlns="http://schemas.openxmlformats.org/spreadsheetml/2006/main" count="56" uniqueCount="21">
  <si>
    <t>A</t>
  </si>
  <si>
    <t>B</t>
  </si>
  <si>
    <t>C</t>
  </si>
  <si>
    <t>Benzene</t>
  </si>
  <si>
    <t>Toluene</t>
  </si>
  <si>
    <t>Pi_sat (bar)</t>
  </si>
  <si>
    <t>xi</t>
  </si>
  <si>
    <t>Pi_sat*xi (bar)</t>
  </si>
  <si>
    <t>yi</t>
  </si>
  <si>
    <t>BP pressure</t>
  </si>
  <si>
    <t>bar</t>
  </si>
  <si>
    <t>T</t>
  </si>
  <si>
    <t>c</t>
  </si>
  <si>
    <t>Given xi, T, calculate bubble point Pressure</t>
  </si>
  <si>
    <t>Given xi, P, calculate bubble point temperature</t>
  </si>
  <si>
    <t>Given yi, T, calculate dew point pressure</t>
  </si>
  <si>
    <t>DP pressure</t>
  </si>
  <si>
    <t>yi/Pi_sat</t>
  </si>
  <si>
    <t>Given yi, P, calculate dew point temperature</t>
  </si>
  <si>
    <t>ethanol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</si>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</sst>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21</xdr:row>
      <xdr:rowOff>0</xdr:rowOff>
    </xdr:from>
    <xdr:to>
      <xdr:col>14</xdr:col>
      <xdr:colOff>406400</xdr:colOff>
      <xdr:row>29</xdr:row>
      <xdr:rowOff>188092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7724"/>
        <a:stretch/>
      </xdr:blipFill>
      <xdr:spPr>
        <a:xfrm>
          <a:off x="12052300" y="6057900"/>
          <a:ext cx="2057400" cy="2423292"/>
        </a:xfrm>
        <a:prstGeom prst="rect">
          <a:avLst/>
        </a:prstGeom>
      </xdr:spPr>
    </xdr:pic>
    <xdr:clientData/>
  </xdr:twoCellAnchor>
  <xdr:twoCellAnchor editAs="oneCell">
    <xdr:from>
      <xdr:col>10</xdr:col>
      <xdr:colOff>635000</xdr:colOff>
      <xdr:row>3</xdr:row>
      <xdr:rowOff>139700</xdr:rowOff>
    </xdr:from>
    <xdr:to>
      <xdr:col>14</xdr:col>
      <xdr:colOff>571500</xdr:colOff>
      <xdr:row>8</xdr:row>
      <xdr:rowOff>50800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36300" y="1143000"/>
          <a:ext cx="3238500" cy="1333500"/>
        </a:xfrm>
        <a:prstGeom prst="rect">
          <a:avLst/>
        </a:prstGeom>
      </xdr:spPr>
    </xdr:pic>
    <xdr:clientData/>
  </xdr:twoCellAnchor>
  <xdr:twoCellAnchor>
    <xdr:from>
      <xdr:col>8</xdr:col>
      <xdr:colOff>711200</xdr:colOff>
      <xdr:row>23</xdr:row>
      <xdr:rowOff>241300</xdr:rowOff>
    </xdr:from>
    <xdr:to>
      <xdr:col>11</xdr:col>
      <xdr:colOff>470184</xdr:colOff>
      <xdr:row>26</xdr:row>
      <xdr:rowOff>71527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17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9461500" y="6908800"/>
              <a:ext cx="2235484" cy="74462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2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22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2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2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2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22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22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2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22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en-US" sz="2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22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22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22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2200" b="0" i="1">
                                <a:latin typeface="Cambria Math" panose="02040503050406030204" pitchFamily="18" charset="0"/>
                              </a:rPr>
                              <m:t>𝑠𝑎𝑡</m:t>
                            </m:r>
                          </m:sup>
                        </m:sSubSup>
                        <m:r>
                          <a:rPr lang="en-US" sz="22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22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22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2200" b="0" i="1">
                            <a:latin typeface="Cambria Math" panose="02040503050406030204" pitchFamily="18" charset="0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en-US" sz="2200"/>
            </a:p>
          </xdr:txBody>
        </xdr:sp>
      </mc:Choice>
      <mc:Fallback xmlns="">
        <xdr:sp macro="" textlink="">
          <xdr:nvSpPr>
            <xdr:cNvPr id="5" name="TextBox 17">
              <a:extLst>
                <a:ext uri="{FF2B5EF4-FFF2-40B4-BE49-F238E27FC236}">
                  <a16:creationId xmlns:a16="http://schemas.microsoft.com/office/drawing/2014/main" id="{47C6EFA0-89EA-2340-A295-9B8A37B83B4B}"/>
                </a:ext>
              </a:extLst>
            </xdr:cNvPr>
            <xdr:cNvSpPr txBox="1"/>
          </xdr:nvSpPr>
          <xdr:spPr>
            <a:xfrm>
              <a:off x="9461500" y="6908800"/>
              <a:ext cx="2235484" cy="74462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200" b="0" i="0">
                  <a:latin typeface="Cambria Math" panose="02040503050406030204" pitchFamily="18" charset="0"/>
                </a:rPr>
                <a:t>𝐾_𝑖=𝑦_𝑖/𝑥_</a:t>
              </a:r>
              <a:r>
                <a:rPr lang="en-US" sz="2200" i="0">
                  <a:latin typeface="Cambria Math" panose="02040503050406030204" pitchFamily="18" charset="0"/>
                </a:rPr>
                <a:t>𝑖 </a:t>
              </a:r>
              <a:r>
                <a:rPr lang="en-US" sz="2200" b="0" i="0">
                  <a:latin typeface="Cambria Math" panose="02040503050406030204" pitchFamily="18" charset="0"/>
                </a:rPr>
                <a:t>=(𝑃_𝑖^𝑠𝑎𝑡 (𝑇))/𝑃</a:t>
              </a:r>
              <a:endParaRPr lang="en-US" sz="2200"/>
            </a:p>
          </xdr:txBody>
        </xdr:sp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1000125</xdr:colOff>
          <xdr:row>4</xdr:row>
          <xdr:rowOff>76200</xdr:rowOff>
        </xdr:from>
        <xdr:to>
          <xdr:col>7</xdr:col>
          <xdr:colOff>200025</xdr:colOff>
          <xdr:row>9</xdr:row>
          <xdr:rowOff>123825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947738</xdr:colOff>
      <xdr:row>15</xdr:row>
      <xdr:rowOff>33337</xdr:rowOff>
    </xdr:from>
    <xdr:to>
      <xdr:col>5</xdr:col>
      <xdr:colOff>781684</xdr:colOff>
      <xdr:row>16</xdr:row>
      <xdr:rowOff>271462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>
              <a:off x="6643688" y="4271962"/>
              <a:ext cx="1181734" cy="533400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22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220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220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220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bSup>
                    <m:r>
                      <a:rPr lang="en-US" sz="220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22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n-US" sz="220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2200"/>
            </a:p>
          </xdr:txBody>
        </xdr:sp>
      </mc:Choice>
      <mc:Fallback xmlns=""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9DFEDE95-2E14-1246-9EC2-AE91B946D701}"/>
                </a:ext>
              </a:extLst>
            </xdr:cNvPr>
            <xdr:cNvSpPr/>
          </xdr:nvSpPr>
          <xdr:spPr>
            <a:xfrm>
              <a:off x="6643688" y="4271962"/>
              <a:ext cx="1181734" cy="533400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200" i="0">
                  <a:latin typeface="Cambria Math" panose="02040503050406030204" pitchFamily="18" charset="0"/>
                </a:rPr>
                <a:t>𝑃_1^𝑠𝑎𝑡 (</a:t>
              </a:r>
              <a:r>
                <a:rPr lang="en-US" sz="2200" b="0" i="0">
                  <a:latin typeface="Cambria Math" panose="02040503050406030204" pitchFamily="18" charset="0"/>
                </a:rPr>
                <a:t>𝑇</a:t>
              </a:r>
              <a:r>
                <a:rPr lang="en-US" sz="2200" i="0">
                  <a:latin typeface="Cambria Math" panose="02040503050406030204" pitchFamily="18" charset="0"/>
                </a:rPr>
                <a:t>)</a:t>
              </a:r>
              <a:endParaRPr lang="en-US" sz="2200"/>
            </a:p>
          </xdr:txBody>
        </xdr:sp>
      </mc:Fallback>
    </mc:AlternateContent>
    <xdr:clientData/>
  </xdr:twoCellAnchor>
  <xdr:twoCellAnchor>
    <xdr:from>
      <xdr:col>6</xdr:col>
      <xdr:colOff>200025</xdr:colOff>
      <xdr:row>14</xdr:row>
      <xdr:rowOff>285750</xdr:rowOff>
    </xdr:from>
    <xdr:to>
      <xdr:col>7</xdr:col>
      <xdr:colOff>176213</xdr:colOff>
      <xdr:row>17</xdr:row>
      <xdr:rowOff>59336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4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8081963" y="4229100"/>
              <a:ext cx="1828800" cy="65941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800" kern="12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Iterate T until P=</a:t>
              </a:r>
              <a14:m>
                <m:oMath xmlns:m="http://schemas.openxmlformats.org/officeDocument/2006/math">
                  <m:nary>
                    <m:naryPr>
                      <m:chr m:val="∑"/>
                      <m:subHide m:val="on"/>
                      <m:supHide m:val="on"/>
                      <m:ctrlPr>
                        <a:rPr lang="en-US" sz="1800" i="1" kern="1200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/>
                    <m:sup/>
                    <m:e>
                      <m:sSub>
                        <m:sSubPr>
                          <m:ctrlPr>
                            <a:rPr lang="en-US" sz="1800" i="1" kern="1200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800" b="0" i="1" kern="1200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800" b="0" i="1" kern="1200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sSubSup>
                        <m:sSubSupPr>
                          <m:ctrlPr>
                            <a:rPr lang="en-US" sz="1800" i="1" kern="1200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en-US" sz="1800" b="0" i="1" kern="1200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𝑃</m:t>
                          </m:r>
                        </m:e>
                        <m:sub>
                          <m:r>
                            <a:rPr lang="en-US" sz="1800" b="0" i="1" kern="1200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  <m:sup>
                          <m:r>
                            <a:rPr lang="en-US" sz="1800" b="0" i="1" kern="1200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𝑠𝑎𝑡</m:t>
                          </m:r>
                        </m:sup>
                      </m:sSubSup>
                      <m:r>
                        <a:rPr lang="en-US" sz="1800" b="0" i="1" kern="1200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US" sz="1800" b="0" i="1" kern="1200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  <m:r>
                        <a:rPr lang="en-US" sz="1800" b="0" i="1" kern="1200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</m:nary>
                </m:oMath>
              </a14:m>
              <a:endParaRPr lang="en-US" sz="1800" kern="1200">
                <a:solidFill>
                  <a:srgbClr val="FF0000"/>
                </a:solidFill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" name="TextBox 4">
              <a:extLst>
                <a:ext uri="{FF2B5EF4-FFF2-40B4-BE49-F238E27FC236}">
                  <a16:creationId xmlns:a16="http://schemas.microsoft.com/office/drawing/2014/main" id="{85664A89-E95D-43A2-B605-8F796912B432}"/>
                </a:ext>
              </a:extLst>
            </xdr:cNvPr>
            <xdr:cNvSpPr txBox="1"/>
          </xdr:nvSpPr>
          <xdr:spPr>
            <a:xfrm>
              <a:off x="8081963" y="4229100"/>
              <a:ext cx="1828800" cy="65941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800" kern="12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Iterate T until P=</a:t>
              </a:r>
              <a:r>
                <a:rPr lang="en-US" sz="1800" i="0" kern="1200">
                  <a:solidFill>
                    <a:srgbClr val="FF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US" sz="1800" b="0" i="0" kern="1200">
                  <a:solidFill>
                    <a:srgbClr val="FF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▒〖𝑥_𝑖 𝑃_𝑖^𝑠𝑎𝑡 (𝑇)〗</a:t>
              </a:r>
              <a:endParaRPr lang="en-US" sz="1800" kern="1200">
                <a:solidFill>
                  <a:srgbClr val="FF0000"/>
                </a:solidFill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215B0-E6A9-884A-B8A2-4E6980F7FA89}">
  <dimension ref="A1:I36"/>
  <sheetViews>
    <sheetView tabSelected="1" zoomScale="60" zoomScaleNormal="60" workbookViewId="0">
      <selection activeCell="D17" sqref="D17"/>
    </sheetView>
  </sheetViews>
  <sheetFormatPr defaultColWidth="11" defaultRowHeight="15.75" x14ac:dyDescent="0.25"/>
  <cols>
    <col min="2" max="2" width="13.25" customWidth="1"/>
    <col min="3" max="3" width="16.375" customWidth="1"/>
    <col min="4" max="4" width="34.25" customWidth="1"/>
    <col min="5" max="5" width="17.75" customWidth="1"/>
    <col min="7" max="7" width="24.375" customWidth="1"/>
  </cols>
  <sheetData>
    <row r="1" spans="1:9" s="2" customFormat="1" ht="31.5" x14ac:dyDescent="0.5">
      <c r="A1" s="2" t="s">
        <v>13</v>
      </c>
    </row>
    <row r="2" spans="1:9" ht="23.25" x14ac:dyDescent="0.35">
      <c r="A2" s="1"/>
      <c r="B2" s="1" t="s">
        <v>0</v>
      </c>
      <c r="C2" s="1" t="s">
        <v>1</v>
      </c>
      <c r="D2" s="1" t="s">
        <v>2</v>
      </c>
      <c r="E2" s="1" t="s">
        <v>5</v>
      </c>
      <c r="F2" s="1" t="s">
        <v>6</v>
      </c>
      <c r="G2" s="1" t="s">
        <v>7</v>
      </c>
      <c r="H2" s="1" t="s">
        <v>8</v>
      </c>
      <c r="I2" s="1"/>
    </row>
    <row r="3" spans="1:9" ht="23.25" x14ac:dyDescent="0.35">
      <c r="A3" t="s">
        <v>19</v>
      </c>
      <c r="B3">
        <v>8.1121999999999996</v>
      </c>
      <c r="C3">
        <v>1592.864</v>
      </c>
      <c r="D3">
        <v>226.184</v>
      </c>
      <c r="E3" s="1">
        <f>10^(B3-C3/(T+D3))/750.06</f>
        <v>0.10457983077215782</v>
      </c>
      <c r="F3" s="1">
        <v>0.2</v>
      </c>
      <c r="G3" s="1">
        <f>E3*F3</f>
        <v>2.0915966154431566E-2</v>
      </c>
      <c r="H3" s="1">
        <f>E3*F3/D6</f>
        <v>0.38189120735307192</v>
      </c>
      <c r="I3" s="1"/>
    </row>
    <row r="4" spans="1:9" ht="23.25" x14ac:dyDescent="0.35">
      <c r="A4" t="s">
        <v>20</v>
      </c>
      <c r="B4">
        <v>8.0713100000000004</v>
      </c>
      <c r="C4">
        <v>1730.63</v>
      </c>
      <c r="D4">
        <v>233.42599999999999</v>
      </c>
      <c r="E4" s="1">
        <f>10^(B4-C4/(T+D4))/750.06</f>
        <v>4.2316837681231935E-2</v>
      </c>
      <c r="F4" s="1">
        <f>1-F3</f>
        <v>0.8</v>
      </c>
      <c r="G4" s="1">
        <f>E4*F4</f>
        <v>3.3853470144985548E-2</v>
      </c>
      <c r="H4" s="1">
        <f>E4*F4/D6</f>
        <v>0.61810879264692808</v>
      </c>
      <c r="I4" s="1"/>
    </row>
    <row r="5" spans="1:9" ht="23.25" x14ac:dyDescent="0.35">
      <c r="A5" s="1"/>
      <c r="B5" s="1"/>
      <c r="C5" s="1"/>
      <c r="D5" s="1"/>
      <c r="E5" s="1"/>
      <c r="F5" s="1"/>
      <c r="G5" s="1"/>
      <c r="H5" s="1"/>
      <c r="I5" s="1"/>
    </row>
    <row r="6" spans="1:9" ht="23.25" x14ac:dyDescent="0.35">
      <c r="A6" s="1"/>
      <c r="B6" s="1"/>
      <c r="C6" s="1" t="s">
        <v>9</v>
      </c>
      <c r="D6" s="1">
        <f>G3+G4</f>
        <v>5.4769436299417114E-2</v>
      </c>
      <c r="E6" s="1" t="s">
        <v>10</v>
      </c>
      <c r="F6" s="1"/>
      <c r="G6" s="1"/>
      <c r="H6" s="1"/>
      <c r="I6" s="1"/>
    </row>
    <row r="7" spans="1:9" ht="23.25" x14ac:dyDescent="0.35">
      <c r="A7" s="1"/>
      <c r="B7" s="1"/>
      <c r="C7" s="1" t="s">
        <v>11</v>
      </c>
      <c r="D7" s="1">
        <v>30</v>
      </c>
      <c r="E7" s="1" t="s">
        <v>12</v>
      </c>
      <c r="F7" s="1"/>
      <c r="G7" s="1"/>
      <c r="H7" s="1"/>
      <c r="I7" s="1"/>
    </row>
    <row r="12" spans="1:9" s="2" customFormat="1" ht="31.5" x14ac:dyDescent="0.5">
      <c r="A12" s="2" t="s">
        <v>14</v>
      </c>
    </row>
    <row r="13" spans="1:9" ht="23.25" x14ac:dyDescent="0.35">
      <c r="A13" s="1"/>
      <c r="B13" s="1" t="s">
        <v>0</v>
      </c>
      <c r="C13" s="1" t="s">
        <v>1</v>
      </c>
      <c r="D13" s="1" t="s">
        <v>2</v>
      </c>
      <c r="E13" s="1" t="s">
        <v>5</v>
      </c>
      <c r="F13" s="1" t="s">
        <v>6</v>
      </c>
      <c r="G13" s="1" t="s">
        <v>7</v>
      </c>
      <c r="H13" s="1" t="s">
        <v>8</v>
      </c>
      <c r="I13" s="1"/>
    </row>
    <row r="14" spans="1:9" ht="23.25" x14ac:dyDescent="0.35">
      <c r="A14" t="s">
        <v>19</v>
      </c>
      <c r="B14">
        <v>8.1121999999999996</v>
      </c>
      <c r="C14">
        <v>1592.864</v>
      </c>
      <c r="D14">
        <v>226.184</v>
      </c>
      <c r="E14" s="1">
        <f>10^(B14-C14/(Tbp+D14))/750.06</f>
        <v>1.2825655517206638</v>
      </c>
      <c r="F14" s="1">
        <v>0.8</v>
      </c>
      <c r="G14" s="1">
        <f>E14*F14</f>
        <v>1.0260524413765311</v>
      </c>
      <c r="H14" s="1">
        <f>E14*F14/D17</f>
        <v>0.90109829795676311</v>
      </c>
      <c r="I14" s="1"/>
    </row>
    <row r="15" spans="1:9" ht="23.25" x14ac:dyDescent="0.35">
      <c r="A15" t="s">
        <v>20</v>
      </c>
      <c r="B15">
        <v>8.0713100000000004</v>
      </c>
      <c r="C15">
        <v>1730.63</v>
      </c>
      <c r="D15">
        <v>233.42599999999999</v>
      </c>
      <c r="E15" s="1">
        <f>10^(B15-C15/(Tbp+D15))/750.06</f>
        <v>0.56308137007837711</v>
      </c>
      <c r="F15" s="1">
        <f>1-F14</f>
        <v>0.19999999999999996</v>
      </c>
      <c r="G15" s="1">
        <f>E15*F15</f>
        <v>0.11261627401567539</v>
      </c>
      <c r="H15" s="1">
        <f>E15*F15/D17</f>
        <v>9.8901702043236964E-2</v>
      </c>
      <c r="I15" s="1"/>
    </row>
    <row r="16" spans="1:9" ht="23.25" x14ac:dyDescent="0.35">
      <c r="A16" s="1"/>
      <c r="B16" s="1"/>
      <c r="C16" s="1"/>
      <c r="D16" s="1"/>
      <c r="E16" s="1"/>
      <c r="F16" s="1"/>
      <c r="G16" s="1"/>
      <c r="H16" s="1"/>
      <c r="I16" s="1"/>
    </row>
    <row r="17" spans="1:9" ht="23.25" x14ac:dyDescent="0.35">
      <c r="A17" s="1"/>
      <c r="B17" s="1"/>
      <c r="C17" s="1" t="s">
        <v>9</v>
      </c>
      <c r="D17" s="1">
        <f>G14+G15</f>
        <v>1.1386687153922064</v>
      </c>
      <c r="E17" s="1" t="s">
        <v>10</v>
      </c>
      <c r="F17" s="1"/>
      <c r="G17" s="1"/>
      <c r="H17" s="1"/>
      <c r="I17" s="1"/>
    </row>
    <row r="18" spans="1:9" ht="23.25" x14ac:dyDescent="0.35">
      <c r="A18" s="1"/>
      <c r="B18" s="1"/>
      <c r="C18" s="1" t="s">
        <v>11</v>
      </c>
      <c r="D18" s="1">
        <v>84.374864321893426</v>
      </c>
      <c r="E18" s="1" t="s">
        <v>12</v>
      </c>
      <c r="F18" s="1"/>
      <c r="G18" s="1"/>
      <c r="H18" s="1"/>
      <c r="I18" s="1"/>
    </row>
    <row r="21" spans="1:9" ht="31.5" x14ac:dyDescent="0.5">
      <c r="A21" s="2" t="s">
        <v>15</v>
      </c>
      <c r="B21" s="2"/>
      <c r="C21" s="2"/>
      <c r="D21" s="2"/>
      <c r="E21" s="2"/>
      <c r="F21" s="2"/>
      <c r="G21" s="2"/>
      <c r="H21" s="2"/>
      <c r="I21" s="2"/>
    </row>
    <row r="22" spans="1:9" ht="23.25" x14ac:dyDescent="0.35">
      <c r="A22" s="1"/>
      <c r="B22" s="1" t="s">
        <v>0</v>
      </c>
      <c r="C22" s="1" t="s">
        <v>1</v>
      </c>
      <c r="D22" s="1" t="s">
        <v>2</v>
      </c>
      <c r="E22" s="1" t="s">
        <v>5</v>
      </c>
      <c r="F22" s="1" t="s">
        <v>8</v>
      </c>
      <c r="G22" s="1" t="s">
        <v>17</v>
      </c>
      <c r="H22" s="1" t="s">
        <v>6</v>
      </c>
      <c r="I22" s="1"/>
    </row>
    <row r="23" spans="1:9" ht="23.25" x14ac:dyDescent="0.35">
      <c r="A23" s="1" t="s">
        <v>3</v>
      </c>
      <c r="B23" s="1">
        <v>6.8798700000000004</v>
      </c>
      <c r="C23" s="1">
        <v>1196.76</v>
      </c>
      <c r="D23" s="1">
        <v>219.161</v>
      </c>
      <c r="E23" s="1">
        <f>10^(B23-C23/(D27+D23))/750.06</f>
        <v>0.10017996334985088</v>
      </c>
      <c r="F23" s="1">
        <v>0.8</v>
      </c>
      <c r="G23" s="1">
        <f>F23/E23</f>
        <v>7.9856287949140166</v>
      </c>
      <c r="H23" s="1">
        <f>F23*D26/E23</f>
        <v>0.53739553835671661</v>
      </c>
      <c r="I23" s="1"/>
    </row>
    <row r="24" spans="1:9" ht="23.25" x14ac:dyDescent="0.35">
      <c r="A24" s="1" t="s">
        <v>4</v>
      </c>
      <c r="B24" s="1">
        <v>6.9508700000000001</v>
      </c>
      <c r="C24" s="1">
        <v>1342.31</v>
      </c>
      <c r="D24" s="1">
        <v>219.18700000000001</v>
      </c>
      <c r="E24" s="1">
        <f>10^(B24-C24/(D27+D24))/750.06</f>
        <v>2.9094112681982E-2</v>
      </c>
      <c r="F24" s="1">
        <f>1-F23</f>
        <v>0.19999999999999996</v>
      </c>
      <c r="G24" s="1">
        <f>F24/E24</f>
        <v>6.8742429846936028</v>
      </c>
      <c r="H24" s="1">
        <f>F24*D26/E24</f>
        <v>0.4626044616432835</v>
      </c>
      <c r="I24" s="1"/>
    </row>
    <row r="25" spans="1:9" ht="23.25" x14ac:dyDescent="0.35">
      <c r="A25" s="1"/>
      <c r="B25" s="1"/>
      <c r="C25" s="1"/>
      <c r="D25" s="1"/>
      <c r="E25" s="1"/>
      <c r="F25" s="1"/>
      <c r="G25" s="1"/>
      <c r="H25" s="1"/>
      <c r="I25" s="1"/>
    </row>
    <row r="26" spans="1:9" ht="23.25" x14ac:dyDescent="0.35">
      <c r="A26" s="1"/>
      <c r="B26" s="1"/>
      <c r="C26" s="1" t="s">
        <v>16</v>
      </c>
      <c r="D26" s="1">
        <f>1/(G23+G24)</f>
        <v>6.7295331671186565E-2</v>
      </c>
      <c r="E26" s="1" t="s">
        <v>10</v>
      </c>
      <c r="F26" s="1"/>
      <c r="G26" s="1"/>
      <c r="H26" s="1"/>
      <c r="I26" s="1"/>
    </row>
    <row r="27" spans="1:9" ht="23.25" x14ac:dyDescent="0.35">
      <c r="A27" s="1"/>
      <c r="B27" s="1"/>
      <c r="C27" s="1" t="s">
        <v>11</v>
      </c>
      <c r="D27" s="1">
        <v>20</v>
      </c>
      <c r="E27" s="1" t="s">
        <v>12</v>
      </c>
      <c r="F27" s="1"/>
      <c r="G27" s="1"/>
      <c r="H27" s="1"/>
      <c r="I27" s="1"/>
    </row>
    <row r="30" spans="1:9" ht="31.5" x14ac:dyDescent="0.5">
      <c r="A30" s="2" t="s">
        <v>18</v>
      </c>
      <c r="B30" s="2"/>
      <c r="C30" s="2"/>
      <c r="D30" s="2"/>
      <c r="E30" s="2"/>
      <c r="F30" s="2"/>
      <c r="G30" s="2"/>
      <c r="H30" s="2"/>
    </row>
    <row r="31" spans="1:9" ht="23.25" x14ac:dyDescent="0.35">
      <c r="A31" s="1"/>
      <c r="B31" s="1" t="s">
        <v>0</v>
      </c>
      <c r="C31" s="1" t="s">
        <v>1</v>
      </c>
      <c r="D31" s="1" t="s">
        <v>2</v>
      </c>
      <c r="E31" s="1" t="s">
        <v>5</v>
      </c>
      <c r="F31" s="1" t="s">
        <v>8</v>
      </c>
      <c r="G31" s="1" t="s">
        <v>17</v>
      </c>
      <c r="H31" s="1" t="s">
        <v>6</v>
      </c>
    </row>
    <row r="32" spans="1:9" ht="23.25" x14ac:dyDescent="0.35">
      <c r="A32" s="1" t="s">
        <v>3</v>
      </c>
      <c r="B32" s="1">
        <v>6.8798700000000004</v>
      </c>
      <c r="C32" s="1">
        <v>1196.76</v>
      </c>
      <c r="D32" s="1">
        <v>219.161</v>
      </c>
      <c r="E32" s="1">
        <f>10^(B32-C32/(D36+D32))/750.06</f>
        <v>1.3204923130456148</v>
      </c>
      <c r="F32" s="1">
        <v>0.8</v>
      </c>
      <c r="G32" s="1">
        <f>F32/E32</f>
        <v>0.60583465128612612</v>
      </c>
      <c r="H32" s="1">
        <f>F32*D35/E32</f>
        <v>0.61371052120472502</v>
      </c>
    </row>
    <row r="33" spans="1:8" ht="23.25" x14ac:dyDescent="0.35">
      <c r="A33" s="1" t="s">
        <v>4</v>
      </c>
      <c r="B33" s="1">
        <v>6.9508700000000001</v>
      </c>
      <c r="C33" s="1">
        <v>1342.31</v>
      </c>
      <c r="D33" s="1">
        <v>219.18700000000001</v>
      </c>
      <c r="E33" s="1">
        <f>10^(B33-C33/(D36+D33))/750.06</f>
        <v>0.52447715390376426</v>
      </c>
      <c r="F33" s="1">
        <f>1-F32</f>
        <v>0.19999999999999996</v>
      </c>
      <c r="G33" s="1">
        <f>F33/E33</f>
        <v>0.38133214861957121</v>
      </c>
      <c r="H33" s="1">
        <f>F33*D35/E33</f>
        <v>0.38628947879527481</v>
      </c>
    </row>
    <row r="34" spans="1:8" ht="23.25" x14ac:dyDescent="0.35">
      <c r="A34" s="1"/>
      <c r="B34" s="1"/>
      <c r="C34" s="1"/>
      <c r="D34" s="1"/>
      <c r="E34" s="1"/>
      <c r="F34" s="1"/>
      <c r="G34" s="1"/>
      <c r="H34" s="1"/>
    </row>
    <row r="35" spans="1:8" ht="23.25" x14ac:dyDescent="0.35">
      <c r="A35" s="1"/>
      <c r="B35" s="1"/>
      <c r="C35" s="1" t="s">
        <v>16</v>
      </c>
      <c r="D35" s="1">
        <f>1/(G32+G33)</f>
        <v>1.0130000321075714</v>
      </c>
      <c r="E35" s="1" t="s">
        <v>10</v>
      </c>
      <c r="F35" s="1"/>
      <c r="G35" s="1"/>
      <c r="H35" s="1"/>
    </row>
    <row r="36" spans="1:8" ht="23.25" x14ac:dyDescent="0.35">
      <c r="A36" s="1"/>
      <c r="B36" s="1"/>
      <c r="C36" s="1" t="s">
        <v>11</v>
      </c>
      <c r="D36" s="1">
        <v>88.961619793570677</v>
      </c>
      <c r="E36" s="1" t="s">
        <v>12</v>
      </c>
      <c r="F36" s="1"/>
      <c r="G36" s="1"/>
      <c r="H36" s="1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025" r:id="rId3">
          <objectPr defaultSize="0" r:id="rId4">
            <anchor moveWithCells="1">
              <from>
                <xdr:col>4</xdr:col>
                <xdr:colOff>1000125</xdr:colOff>
                <xdr:row>4</xdr:row>
                <xdr:rowOff>76200</xdr:rowOff>
              </from>
              <to>
                <xdr:col>7</xdr:col>
                <xdr:colOff>200025</xdr:colOff>
                <xdr:row>9</xdr:row>
                <xdr:rowOff>123825</xdr:rowOff>
              </to>
            </anchor>
          </objectPr>
        </oleObject>
      </mc:Choice>
      <mc:Fallback>
        <oleObject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T</vt:lpstr>
      <vt:lpstr>Tbp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Josh Whitehead</cp:lastModifiedBy>
  <dcterms:created xsi:type="dcterms:W3CDTF">2020-09-28T15:44:14Z</dcterms:created>
  <dcterms:modified xsi:type="dcterms:W3CDTF">2022-03-11T19:23:04Z</dcterms:modified>
</cp:coreProperties>
</file>