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7480" tabRatio="500"/>
  </bookViews>
  <sheets>
    <sheet name="Sheet1" sheetId="1" r:id="rId1"/>
  </sheets>
  <calcPr calcId="140000" iterate="1" iterateCount="1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7" i="1" l="1"/>
  <c r="E47" i="1"/>
  <c r="F47" i="1"/>
  <c r="G47" i="1"/>
  <c r="H47" i="1"/>
  <c r="D47" i="1"/>
  <c r="B19" i="1"/>
  <c r="B21" i="1"/>
  <c r="B25" i="1"/>
  <c r="B27" i="1"/>
  <c r="B28" i="1"/>
  <c r="B26" i="1"/>
  <c r="B30" i="1"/>
  <c r="B34" i="1"/>
  <c r="B35" i="1"/>
  <c r="C19" i="1"/>
  <c r="C2" i="1"/>
  <c r="C5" i="1"/>
  <c r="C8" i="1"/>
  <c r="C10" i="1"/>
  <c r="C11" i="1"/>
  <c r="C12" i="1"/>
  <c r="C13" i="1"/>
  <c r="C14" i="1"/>
  <c r="C28" i="1"/>
  <c r="C29" i="1"/>
  <c r="C26" i="1"/>
  <c r="C33" i="1"/>
  <c r="C38" i="1"/>
  <c r="C39" i="1"/>
  <c r="C41" i="1"/>
  <c r="C32" i="1"/>
  <c r="C24" i="1"/>
  <c r="C46" i="1"/>
  <c r="D11" i="1"/>
  <c r="D2" i="1"/>
  <c r="D5" i="1"/>
  <c r="D8" i="1"/>
  <c r="D10" i="1"/>
  <c r="D12" i="1"/>
  <c r="D13" i="1"/>
  <c r="D14" i="1"/>
  <c r="D20" i="1"/>
  <c r="D22" i="1"/>
  <c r="D33" i="1"/>
  <c r="D46" i="1"/>
  <c r="D28" i="1"/>
  <c r="D27" i="1"/>
  <c r="D29" i="1"/>
  <c r="D26" i="1"/>
  <c r="D19" i="1"/>
  <c r="D38" i="1"/>
  <c r="D39" i="1"/>
  <c r="D32" i="1"/>
  <c r="E11" i="1"/>
  <c r="E2" i="1"/>
  <c r="E5" i="1"/>
  <c r="E8" i="1"/>
  <c r="E10" i="1"/>
  <c r="E12" i="1"/>
  <c r="E13" i="1"/>
  <c r="E14" i="1"/>
  <c r="E20" i="1"/>
  <c r="E22" i="1"/>
  <c r="E33" i="1"/>
  <c r="E46" i="1"/>
  <c r="D41" i="1"/>
  <c r="D24" i="1"/>
  <c r="E28" i="1"/>
  <c r="E29" i="1"/>
  <c r="E27" i="1"/>
  <c r="E26" i="1"/>
  <c r="E19" i="1"/>
  <c r="E38" i="1"/>
  <c r="E41" i="1"/>
  <c r="E39" i="1"/>
  <c r="E32" i="1"/>
  <c r="F11" i="1"/>
  <c r="F2" i="1"/>
  <c r="F5" i="1"/>
  <c r="F8" i="1"/>
  <c r="F10" i="1"/>
  <c r="F12" i="1"/>
  <c r="F13" i="1"/>
  <c r="F14" i="1"/>
  <c r="F20" i="1"/>
  <c r="F22" i="1"/>
  <c r="F33" i="1"/>
  <c r="F46" i="1"/>
  <c r="E24" i="1"/>
  <c r="F28" i="1"/>
  <c r="F29" i="1"/>
  <c r="F27" i="1"/>
  <c r="F26" i="1"/>
  <c r="F19" i="1"/>
  <c r="F38" i="1"/>
  <c r="F41" i="1"/>
  <c r="F39" i="1"/>
  <c r="F32" i="1"/>
  <c r="G11" i="1"/>
  <c r="G2" i="1"/>
  <c r="G5" i="1"/>
  <c r="G8" i="1"/>
  <c r="G10" i="1"/>
  <c r="G12" i="1"/>
  <c r="G13" i="1"/>
  <c r="G14" i="1"/>
  <c r="G20" i="1"/>
  <c r="G22" i="1"/>
  <c r="G33" i="1"/>
  <c r="G46" i="1"/>
  <c r="F24" i="1"/>
  <c r="G28" i="1"/>
  <c r="G29" i="1"/>
  <c r="G27" i="1"/>
  <c r="G26" i="1"/>
  <c r="G19" i="1"/>
  <c r="G38" i="1"/>
  <c r="G39" i="1"/>
  <c r="G32" i="1"/>
  <c r="H11" i="1"/>
  <c r="H2" i="1"/>
  <c r="H5" i="1"/>
  <c r="H8" i="1"/>
  <c r="H10" i="1"/>
  <c r="H12" i="1"/>
  <c r="H13" i="1"/>
  <c r="H14" i="1"/>
  <c r="H20" i="1"/>
  <c r="H22" i="1"/>
  <c r="H33" i="1"/>
  <c r="H46" i="1"/>
  <c r="G41" i="1"/>
  <c r="G24" i="1"/>
  <c r="H28" i="1"/>
  <c r="H29" i="1"/>
  <c r="H27" i="1"/>
  <c r="H26" i="1"/>
  <c r="H19" i="1"/>
  <c r="H38" i="1"/>
  <c r="H39" i="1"/>
  <c r="H32" i="1"/>
  <c r="C30" i="1"/>
  <c r="D30" i="1"/>
  <c r="E30" i="1"/>
  <c r="F30" i="1"/>
  <c r="G30" i="1"/>
  <c r="H30" i="1"/>
  <c r="H41" i="1"/>
  <c r="H24" i="1"/>
  <c r="C21" i="1"/>
  <c r="C25" i="1"/>
  <c r="C34" i="1"/>
  <c r="C35" i="1"/>
  <c r="E21" i="1"/>
  <c r="F21" i="1"/>
  <c r="G21" i="1"/>
  <c r="H21" i="1"/>
  <c r="E25" i="1"/>
  <c r="F25" i="1"/>
  <c r="G25" i="1"/>
  <c r="H25" i="1"/>
  <c r="D21" i="1"/>
  <c r="D25" i="1"/>
  <c r="D34" i="1"/>
  <c r="D35" i="1"/>
  <c r="E34" i="1"/>
  <c r="F34" i="1"/>
  <c r="G34" i="1"/>
  <c r="H34" i="1"/>
  <c r="E35" i="1"/>
  <c r="F35" i="1"/>
  <c r="G35" i="1"/>
  <c r="H35" i="1"/>
</calcChain>
</file>

<file path=xl/sharedStrings.xml><?xml version="1.0" encoding="utf-8"?>
<sst xmlns="http://schemas.openxmlformats.org/spreadsheetml/2006/main" count="43" uniqueCount="38">
  <si>
    <t>EBIT</t>
  </si>
  <si>
    <t>EBT</t>
  </si>
  <si>
    <t>Revenues</t>
  </si>
  <si>
    <t>Depreciation</t>
  </si>
  <si>
    <t>Taxes</t>
  </si>
  <si>
    <t>EBITDA</t>
  </si>
  <si>
    <t>Equity</t>
  </si>
  <si>
    <t>Assets</t>
  </si>
  <si>
    <t>Fixed Assests</t>
  </si>
  <si>
    <t>Current Assets</t>
  </si>
  <si>
    <t xml:space="preserve">Operating Receivables </t>
  </si>
  <si>
    <t xml:space="preserve">Short-Term Investments </t>
  </si>
  <si>
    <t>Assets On Bank Accounts</t>
  </si>
  <si>
    <t>Paid-In Capital</t>
  </si>
  <si>
    <t>Financial And Operating Obligations</t>
  </si>
  <si>
    <t>Liabilities</t>
  </si>
  <si>
    <t>Interests Paid</t>
  </si>
  <si>
    <t>Retained Earnings</t>
  </si>
  <si>
    <t>Unallocated Earnings</t>
  </si>
  <si>
    <t>Control (must be 0)</t>
  </si>
  <si>
    <t>Long-Term Loans</t>
  </si>
  <si>
    <t>Short-Term Loans</t>
  </si>
  <si>
    <t>Short-Term Debt to Suppliers</t>
  </si>
  <si>
    <t>Net Earnings</t>
  </si>
  <si>
    <t>Revenues electricity sales</t>
  </si>
  <si>
    <t>Revenues subsidy</t>
  </si>
  <si>
    <t>Costs</t>
  </si>
  <si>
    <t>Develpoment costs</t>
  </si>
  <si>
    <t>Operational costs</t>
  </si>
  <si>
    <t>year</t>
  </si>
  <si>
    <t>Equipment</t>
  </si>
  <si>
    <t>hlp</t>
  </si>
  <si>
    <t>decrease of short term loans</t>
  </si>
  <si>
    <t>decrease of assest on bank accounts</t>
  </si>
  <si>
    <t>minimal cash balance</t>
  </si>
  <si>
    <t>FCF project</t>
  </si>
  <si>
    <t>FCF owners</t>
  </si>
  <si>
    <t>day 1 of project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</si>
</sst>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name val="Tahom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9"/>
      <color theme="1"/>
      <name val="Tahoma"/>
    </font>
    <font>
      <sz val="9"/>
      <color theme="1"/>
      <name val="Tahoma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0C0C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14" fontId="1" fillId="2" borderId="1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3" fontId="2" fillId="3" borderId="2" xfId="0" applyNumberFormat="1" applyFont="1" applyFill="1" applyBorder="1" applyAlignment="1">
      <alignment wrapText="1"/>
    </xf>
    <xf numFmtId="3" fontId="2" fillId="3" borderId="3" xfId="0" applyNumberFormat="1" applyFont="1" applyFill="1" applyBorder="1" applyAlignment="1">
      <alignment wrapText="1"/>
    </xf>
    <xf numFmtId="3" fontId="1" fillId="3" borderId="4" xfId="0" applyNumberFormat="1" applyFont="1" applyFill="1" applyBorder="1" applyAlignment="1"/>
    <xf numFmtId="3" fontId="1" fillId="3" borderId="1" xfId="0" applyNumberFormat="1" applyFont="1" applyFill="1" applyBorder="1" applyAlignment="1">
      <alignment wrapText="1"/>
    </xf>
    <xf numFmtId="3" fontId="3" fillId="2" borderId="1" xfId="0" applyNumberFormat="1" applyFont="1" applyFill="1" applyBorder="1" applyAlignment="1">
      <alignment wrapText="1"/>
    </xf>
    <xf numFmtId="0" fontId="6" fillId="4" borderId="5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3" fontId="7" fillId="0" borderId="6" xfId="0" applyNumberFormat="1" applyFont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3" fontId="0" fillId="0" borderId="0" xfId="0" applyNumberFormat="1"/>
    <xf numFmtId="0" fontId="0" fillId="0" borderId="0" xfId="0" applyAlignment="1">
      <alignment wrapText="1"/>
    </xf>
    <xf numFmtId="0" fontId="2" fillId="0" borderId="3" xfId="0" applyFont="1" applyBorder="1" applyAlignment="1">
      <alignment horizontal="right" wrapText="1"/>
    </xf>
    <xf numFmtId="0" fontId="2" fillId="0" borderId="3" xfId="0" applyFont="1" applyBorder="1" applyAlignment="1">
      <alignment horizontal="left" wrapText="1"/>
    </xf>
    <xf numFmtId="0" fontId="7" fillId="0" borderId="6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wrapText="1"/>
    </xf>
    <xf numFmtId="0" fontId="6" fillId="4" borderId="0" xfId="0" applyFont="1" applyFill="1" applyBorder="1" applyAlignment="1">
      <alignment vertical="center" wrapText="1"/>
    </xf>
    <xf numFmtId="1" fontId="7" fillId="0" borderId="6" xfId="0" applyNumberFormat="1" applyFont="1" applyBorder="1" applyAlignment="1">
      <alignment vertical="center" wrapText="1"/>
    </xf>
    <xf numFmtId="0" fontId="8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11" workbookViewId="0">
      <selection activeCell="C47" sqref="C47"/>
    </sheetView>
  </sheetViews>
  <sheetFormatPr baseColWidth="10" defaultRowHeight="15" x14ac:dyDescent="0"/>
  <cols>
    <col min="1" max="1" width="40.83203125" customWidth="1"/>
    <col min="2" max="2" width="9.1640625" customWidth="1"/>
  </cols>
  <sheetData>
    <row r="1" spans="1:8">
      <c r="A1" s="1"/>
      <c r="B1" s="1"/>
      <c r="C1" s="1" t="s">
        <v>29</v>
      </c>
      <c r="D1" s="1" t="s">
        <v>29</v>
      </c>
      <c r="E1" s="1" t="s">
        <v>29</v>
      </c>
      <c r="F1" s="1" t="s">
        <v>29</v>
      </c>
      <c r="G1" s="1" t="s">
        <v>29</v>
      </c>
      <c r="H1" s="1" t="s">
        <v>29</v>
      </c>
    </row>
    <row r="2" spans="1:8">
      <c r="A2" s="2" t="s">
        <v>2</v>
      </c>
      <c r="B2" s="2"/>
      <c r="C2" s="6">
        <f>C3+C4</f>
        <v>0</v>
      </c>
      <c r="D2" s="6">
        <f t="shared" ref="D2:H2" si="0">D3+D4</f>
        <v>2000</v>
      </c>
      <c r="E2" s="6">
        <f t="shared" si="0"/>
        <v>2000</v>
      </c>
      <c r="F2" s="6">
        <f t="shared" si="0"/>
        <v>2000</v>
      </c>
      <c r="G2" s="6">
        <f t="shared" si="0"/>
        <v>2000</v>
      </c>
      <c r="H2" s="6">
        <f t="shared" si="0"/>
        <v>2000</v>
      </c>
    </row>
    <row r="3" spans="1:8">
      <c r="A3" s="18" t="s">
        <v>24</v>
      </c>
      <c r="B3" s="18"/>
      <c r="C3" s="7"/>
      <c r="D3" s="7">
        <v>1000</v>
      </c>
      <c r="E3" s="7">
        <v>1000</v>
      </c>
      <c r="F3" s="7">
        <v>1000</v>
      </c>
      <c r="G3" s="7">
        <v>1000</v>
      </c>
      <c r="H3" s="7">
        <v>1000</v>
      </c>
    </row>
    <row r="4" spans="1:8">
      <c r="A4" s="18" t="s">
        <v>25</v>
      </c>
      <c r="B4" s="18"/>
      <c r="C4" s="7"/>
      <c r="D4" s="7">
        <v>1000</v>
      </c>
      <c r="E4" s="7">
        <v>1000</v>
      </c>
      <c r="F4" s="7">
        <v>1000</v>
      </c>
      <c r="G4" s="7">
        <v>1000</v>
      </c>
      <c r="H4" s="7">
        <v>1000</v>
      </c>
    </row>
    <row r="5" spans="1:8">
      <c r="A5" s="19" t="s">
        <v>26</v>
      </c>
      <c r="B5" s="19"/>
      <c r="C5" s="7">
        <f>C7+C6</f>
        <v>100</v>
      </c>
      <c r="D5" s="7">
        <f>D7+D6</f>
        <v>100</v>
      </c>
      <c r="E5" s="7">
        <f t="shared" ref="E5:H5" si="1">E7+E6</f>
        <v>100</v>
      </c>
      <c r="F5" s="7">
        <f t="shared" si="1"/>
        <v>100</v>
      </c>
      <c r="G5" s="7">
        <f t="shared" si="1"/>
        <v>100</v>
      </c>
      <c r="H5" s="7">
        <f t="shared" si="1"/>
        <v>100</v>
      </c>
    </row>
    <row r="6" spans="1:8">
      <c r="A6" s="3" t="s">
        <v>27</v>
      </c>
      <c r="B6" s="3"/>
      <c r="C6" s="7">
        <v>100</v>
      </c>
      <c r="D6" s="7"/>
      <c r="E6" s="7"/>
      <c r="F6" s="7"/>
      <c r="G6" s="7"/>
      <c r="H6" s="7"/>
    </row>
    <row r="7" spans="1:8">
      <c r="A7" s="3" t="s">
        <v>28</v>
      </c>
      <c r="B7" s="3"/>
      <c r="C7" s="7"/>
      <c r="D7" s="7">
        <v>100</v>
      </c>
      <c r="E7" s="7">
        <v>100</v>
      </c>
      <c r="F7" s="7">
        <v>100</v>
      </c>
      <c r="G7" s="7">
        <v>100</v>
      </c>
      <c r="H7" s="7">
        <v>100</v>
      </c>
    </row>
    <row r="8" spans="1:8">
      <c r="A8" s="4" t="s">
        <v>5</v>
      </c>
      <c r="B8" s="21"/>
      <c r="C8" s="8">
        <f>C2-C5</f>
        <v>-100</v>
      </c>
      <c r="D8" s="8">
        <f t="shared" ref="D8:H8" si="2">D2-D5</f>
        <v>1900</v>
      </c>
      <c r="E8" s="8">
        <f t="shared" si="2"/>
        <v>1900</v>
      </c>
      <c r="F8" s="8">
        <f t="shared" si="2"/>
        <v>1900</v>
      </c>
      <c r="G8" s="8">
        <f t="shared" si="2"/>
        <v>1900</v>
      </c>
      <c r="H8" s="8">
        <f t="shared" si="2"/>
        <v>1900</v>
      </c>
    </row>
    <row r="9" spans="1:8">
      <c r="A9" s="3" t="s">
        <v>3</v>
      </c>
      <c r="B9" s="3"/>
      <c r="C9" s="7"/>
      <c r="D9" s="7">
        <v>1000</v>
      </c>
      <c r="E9" s="7">
        <v>1000</v>
      </c>
      <c r="F9" s="7">
        <v>1000</v>
      </c>
      <c r="G9" s="7">
        <v>1000</v>
      </c>
      <c r="H9" s="7">
        <v>1000</v>
      </c>
    </row>
    <row r="10" spans="1:8">
      <c r="A10" s="4" t="s">
        <v>0</v>
      </c>
      <c r="B10" s="21"/>
      <c r="C10" s="8">
        <f>C8-C9</f>
        <v>-100</v>
      </c>
      <c r="D10" s="8">
        <f t="shared" ref="D10:H10" si="3">D8-D9</f>
        <v>900</v>
      </c>
      <c r="E10" s="8">
        <f t="shared" si="3"/>
        <v>900</v>
      </c>
      <c r="F10" s="8">
        <f t="shared" si="3"/>
        <v>900</v>
      </c>
      <c r="G10" s="8">
        <f t="shared" si="3"/>
        <v>900</v>
      </c>
      <c r="H10" s="8">
        <f t="shared" si="3"/>
        <v>900</v>
      </c>
    </row>
    <row r="11" spans="1:8">
      <c r="A11" s="3" t="s">
        <v>16</v>
      </c>
      <c r="B11" s="3"/>
      <c r="C11" s="7">
        <f>B31*0.05</f>
        <v>0</v>
      </c>
      <c r="D11" s="7">
        <f>(C31+C32)*0.05</f>
        <v>450</v>
      </c>
      <c r="E11" s="7">
        <f t="shared" ref="E11:H11" si="4">(D31+D32)*0.05</f>
        <v>400</v>
      </c>
      <c r="F11" s="7">
        <f t="shared" si="4"/>
        <v>307.83333333333343</v>
      </c>
      <c r="G11" s="7">
        <f t="shared" si="4"/>
        <v>234.14666666666668</v>
      </c>
      <c r="H11" s="7">
        <f t="shared" si="4"/>
        <v>200</v>
      </c>
    </row>
    <row r="12" spans="1:8">
      <c r="A12" s="5" t="s">
        <v>1</v>
      </c>
      <c r="B12" s="5"/>
      <c r="C12" s="9">
        <f>C10-C11</f>
        <v>-100</v>
      </c>
      <c r="D12" s="9">
        <f t="shared" ref="D12:H12" si="5">D10-D11</f>
        <v>450</v>
      </c>
      <c r="E12" s="9">
        <f t="shared" si="5"/>
        <v>500</v>
      </c>
      <c r="F12" s="9">
        <f t="shared" si="5"/>
        <v>592.16666666666652</v>
      </c>
      <c r="G12" s="9">
        <f t="shared" si="5"/>
        <v>665.85333333333335</v>
      </c>
      <c r="H12" s="9">
        <f t="shared" si="5"/>
        <v>700</v>
      </c>
    </row>
    <row r="13" spans="1:8">
      <c r="A13" s="3" t="s">
        <v>4</v>
      </c>
      <c r="B13" s="3"/>
      <c r="C13" s="7">
        <f>IF(C12&gt;0,C12*20%,0)</f>
        <v>0</v>
      </c>
      <c r="D13" s="7">
        <f t="shared" ref="D13:H13" si="6">IF(D12&gt;0,D12*20%,0)</f>
        <v>90</v>
      </c>
      <c r="E13" s="7">
        <f t="shared" si="6"/>
        <v>100</v>
      </c>
      <c r="F13" s="7">
        <f t="shared" si="6"/>
        <v>118.43333333333331</v>
      </c>
      <c r="G13" s="7">
        <f t="shared" si="6"/>
        <v>133.17066666666668</v>
      </c>
      <c r="H13" s="7">
        <f t="shared" si="6"/>
        <v>140</v>
      </c>
    </row>
    <row r="14" spans="1:8">
      <c r="A14" s="5" t="s">
        <v>23</v>
      </c>
      <c r="B14" s="5"/>
      <c r="C14" s="9">
        <f t="shared" ref="C14:H14" si="7">C12-C13</f>
        <v>-100</v>
      </c>
      <c r="D14" s="9">
        <f t="shared" si="7"/>
        <v>360</v>
      </c>
      <c r="E14" s="9">
        <f t="shared" si="7"/>
        <v>400</v>
      </c>
      <c r="F14" s="9">
        <f t="shared" si="7"/>
        <v>473.73333333333323</v>
      </c>
      <c r="G14" s="9">
        <f t="shared" si="7"/>
        <v>532.68266666666671</v>
      </c>
      <c r="H14" s="9">
        <f t="shared" si="7"/>
        <v>560</v>
      </c>
    </row>
    <row r="15" spans="1:8">
      <c r="A15" s="17"/>
      <c r="B15" s="17"/>
    </row>
    <row r="18" spans="1:8" ht="37" thickBot="1">
      <c r="B18" s="22" t="s">
        <v>37</v>
      </c>
    </row>
    <row r="19" spans="1:8" ht="16" thickBot="1">
      <c r="A19" s="11" t="s">
        <v>8</v>
      </c>
      <c r="B19" s="10">
        <f>B20</f>
        <v>0</v>
      </c>
      <c r="C19" s="10">
        <f>C20</f>
        <v>10000</v>
      </c>
      <c r="D19" s="10">
        <f t="shared" ref="D19:H19" si="8">D20</f>
        <v>9000</v>
      </c>
      <c r="E19" s="10">
        <f t="shared" si="8"/>
        <v>8000</v>
      </c>
      <c r="F19" s="10">
        <f t="shared" si="8"/>
        <v>7000</v>
      </c>
      <c r="G19" s="10">
        <f t="shared" si="8"/>
        <v>6000</v>
      </c>
      <c r="H19" s="10">
        <f t="shared" si="8"/>
        <v>5000</v>
      </c>
    </row>
    <row r="20" spans="1:8" ht="16" thickBot="1">
      <c r="A20" s="20" t="s">
        <v>30</v>
      </c>
      <c r="B20" s="12">
        <v>0</v>
      </c>
      <c r="C20" s="14">
        <v>10000</v>
      </c>
      <c r="D20" s="14">
        <f>C20-D9</f>
        <v>9000</v>
      </c>
      <c r="E20" s="14">
        <f>D20-E9</f>
        <v>8000</v>
      </c>
      <c r="F20" s="14">
        <f>E20-F9</f>
        <v>7000</v>
      </c>
      <c r="G20" s="14">
        <f>F20-G9</f>
        <v>6000</v>
      </c>
      <c r="H20" s="14">
        <f>G20-H9</f>
        <v>5000</v>
      </c>
    </row>
    <row r="21" spans="1:8" ht="16" thickBot="1">
      <c r="A21" s="11" t="s">
        <v>9</v>
      </c>
      <c r="B21" s="10">
        <f t="shared" ref="B21:H21" si="9">SUM(B22:B24)</f>
        <v>0</v>
      </c>
      <c r="C21" s="10">
        <f t="shared" si="9"/>
        <v>916.66666666666663</v>
      </c>
      <c r="D21" s="10">
        <f t="shared" si="9"/>
        <v>1276.6666666666665</v>
      </c>
      <c r="E21" s="10">
        <f t="shared" si="9"/>
        <v>833.33333333333326</v>
      </c>
      <c r="F21" s="10">
        <f t="shared" si="9"/>
        <v>833.33333333333326</v>
      </c>
      <c r="G21" s="10">
        <f t="shared" si="9"/>
        <v>1683.0826666666665</v>
      </c>
      <c r="H21" s="10">
        <f t="shared" si="9"/>
        <v>2243.0826666666662</v>
      </c>
    </row>
    <row r="22" spans="1:8">
      <c r="A22" s="12" t="s">
        <v>10</v>
      </c>
      <c r="B22" s="12">
        <v>0</v>
      </c>
      <c r="C22" s="12">
        <v>0</v>
      </c>
      <c r="D22" s="12">
        <f>D2/6</f>
        <v>333.33333333333331</v>
      </c>
      <c r="E22" s="12">
        <f>E2/6</f>
        <v>333.33333333333331</v>
      </c>
      <c r="F22" s="12">
        <f>F2/6</f>
        <v>333.33333333333331</v>
      </c>
      <c r="G22" s="12">
        <f>G2/6</f>
        <v>333.33333333333331</v>
      </c>
      <c r="H22" s="12">
        <f>H2/6</f>
        <v>333.33333333333331</v>
      </c>
    </row>
    <row r="23" spans="1:8">
      <c r="A23" s="12" t="s">
        <v>11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</row>
    <row r="24" spans="1:8" ht="16" thickBot="1">
      <c r="A24" s="12" t="s">
        <v>12</v>
      </c>
      <c r="B24" s="12">
        <v>0</v>
      </c>
      <c r="C24" s="14">
        <f>B24-C41</f>
        <v>916.66666666666663</v>
      </c>
      <c r="D24" s="14">
        <f t="shared" ref="D24:H24" si="10">C24-D41</f>
        <v>943.33333333333326</v>
      </c>
      <c r="E24" s="14">
        <f t="shared" si="10"/>
        <v>500</v>
      </c>
      <c r="F24" s="14">
        <f t="shared" si="10"/>
        <v>500</v>
      </c>
      <c r="G24" s="14">
        <f t="shared" si="10"/>
        <v>1349.7493333333332</v>
      </c>
      <c r="H24" s="14">
        <f t="shared" si="10"/>
        <v>1909.7493333333327</v>
      </c>
    </row>
    <row r="25" spans="1:8" ht="16" thickBot="1">
      <c r="A25" s="11" t="s">
        <v>7</v>
      </c>
      <c r="B25" s="10">
        <f t="shared" ref="B25" si="11">B19+B21</f>
        <v>0</v>
      </c>
      <c r="C25" s="10">
        <f t="shared" ref="C25:H25" si="12">C19+C21</f>
        <v>10916.666666666666</v>
      </c>
      <c r="D25" s="10">
        <f t="shared" si="12"/>
        <v>10276.666666666666</v>
      </c>
      <c r="E25" s="10">
        <f t="shared" si="12"/>
        <v>8833.3333333333339</v>
      </c>
      <c r="F25" s="10">
        <f t="shared" si="12"/>
        <v>7833.333333333333</v>
      </c>
      <c r="G25" s="10">
        <f t="shared" si="12"/>
        <v>7683.0826666666662</v>
      </c>
      <c r="H25" s="10">
        <f t="shared" si="12"/>
        <v>7243.0826666666662</v>
      </c>
    </row>
    <row r="26" spans="1:8" ht="16" thickBot="1">
      <c r="A26" s="13" t="s">
        <v>6</v>
      </c>
      <c r="B26" s="10">
        <f>SUM(B27:B29)</f>
        <v>0</v>
      </c>
      <c r="C26" s="10">
        <f>SUM(C27:C29)</f>
        <v>1900</v>
      </c>
      <c r="D26" s="10">
        <f>SUM(D27:D29)</f>
        <v>2260</v>
      </c>
      <c r="E26" s="10">
        <f t="shared" ref="E26:H26" si="13">SUM(E27:E29)</f>
        <v>2660</v>
      </c>
      <c r="F26" s="10">
        <f t="shared" si="13"/>
        <v>3133.7333333333331</v>
      </c>
      <c r="G26" s="10">
        <f t="shared" si="13"/>
        <v>3666.4159999999997</v>
      </c>
      <c r="H26" s="10">
        <f t="shared" si="13"/>
        <v>4226.4159999999993</v>
      </c>
    </row>
    <row r="27" spans="1:8">
      <c r="A27" s="12" t="s">
        <v>13</v>
      </c>
      <c r="B27" s="12">
        <f>B24</f>
        <v>0</v>
      </c>
      <c r="C27" s="12">
        <v>2000</v>
      </c>
      <c r="D27" s="12">
        <f>C27</f>
        <v>2000</v>
      </c>
      <c r="E27" s="12">
        <f t="shared" ref="E27:H27" si="14">D27</f>
        <v>2000</v>
      </c>
      <c r="F27" s="12">
        <f t="shared" si="14"/>
        <v>2000</v>
      </c>
      <c r="G27" s="12">
        <f t="shared" si="14"/>
        <v>2000</v>
      </c>
      <c r="H27" s="12">
        <f t="shared" si="14"/>
        <v>2000</v>
      </c>
    </row>
    <row r="28" spans="1:8">
      <c r="A28" s="12" t="s">
        <v>17</v>
      </c>
      <c r="B28" s="14">
        <f t="shared" ref="B28" si="15">B14</f>
        <v>0</v>
      </c>
      <c r="C28" s="14">
        <f t="shared" ref="C28:H28" si="16">C14</f>
        <v>-100</v>
      </c>
      <c r="D28" s="14">
        <f t="shared" si="16"/>
        <v>360</v>
      </c>
      <c r="E28" s="14">
        <f t="shared" si="16"/>
        <v>400</v>
      </c>
      <c r="F28" s="14">
        <f t="shared" si="16"/>
        <v>473.73333333333323</v>
      </c>
      <c r="G28" s="14">
        <f t="shared" si="16"/>
        <v>532.68266666666671</v>
      </c>
      <c r="H28" s="14">
        <f t="shared" si="16"/>
        <v>560</v>
      </c>
    </row>
    <row r="29" spans="1:8">
      <c r="A29" s="12" t="s">
        <v>18</v>
      </c>
      <c r="B29" s="12"/>
      <c r="C29" s="14">
        <f>B29+B28</f>
        <v>0</v>
      </c>
      <c r="D29" s="14">
        <f>C29+C28</f>
        <v>-100</v>
      </c>
      <c r="E29" s="14">
        <f t="shared" ref="E29:H29" si="17">D29+D28</f>
        <v>260</v>
      </c>
      <c r="F29" s="14">
        <f t="shared" si="17"/>
        <v>660</v>
      </c>
      <c r="G29" s="14">
        <f t="shared" si="17"/>
        <v>1133.7333333333331</v>
      </c>
      <c r="H29" s="14">
        <f t="shared" si="17"/>
        <v>1666.4159999999997</v>
      </c>
    </row>
    <row r="30" spans="1:8" ht="16" thickBot="1">
      <c r="A30" s="13" t="s">
        <v>14</v>
      </c>
      <c r="B30" s="10">
        <f t="shared" ref="B30:H30" si="18">SUM(B31:B33)</f>
        <v>0</v>
      </c>
      <c r="C30" s="10">
        <f t="shared" si="18"/>
        <v>9016.6666666666661</v>
      </c>
      <c r="D30" s="10">
        <f t="shared" si="18"/>
        <v>8016.666666666667</v>
      </c>
      <c r="E30" s="10">
        <f t="shared" si="18"/>
        <v>6173.3333333333348</v>
      </c>
      <c r="F30" s="10">
        <f t="shared" si="18"/>
        <v>4699.6000000000004</v>
      </c>
      <c r="G30" s="10">
        <f t="shared" si="18"/>
        <v>4016.6666666666665</v>
      </c>
      <c r="H30" s="10">
        <f t="shared" si="18"/>
        <v>3016.6666666666665</v>
      </c>
    </row>
    <row r="31" spans="1:8">
      <c r="A31" s="12" t="s">
        <v>20</v>
      </c>
      <c r="B31" s="14">
        <v>0</v>
      </c>
      <c r="C31" s="14">
        <v>9000</v>
      </c>
      <c r="D31" s="14">
        <v>8000</v>
      </c>
      <c r="E31" s="14">
        <v>5000</v>
      </c>
      <c r="F31" s="14">
        <v>2000</v>
      </c>
      <c r="G31" s="14">
        <v>4000</v>
      </c>
      <c r="H31" s="14">
        <v>3000</v>
      </c>
    </row>
    <row r="32" spans="1:8">
      <c r="A32" s="12" t="s">
        <v>21</v>
      </c>
      <c r="B32" s="14">
        <v>0</v>
      </c>
      <c r="C32" s="14">
        <f>B32-C39</f>
        <v>0</v>
      </c>
      <c r="D32" s="14">
        <f t="shared" ref="D32:H32" si="19">C32-D39</f>
        <v>0</v>
      </c>
      <c r="E32" s="14">
        <f t="shared" si="19"/>
        <v>1156.6666666666679</v>
      </c>
      <c r="F32" s="14">
        <f t="shared" si="19"/>
        <v>2682.9333333333334</v>
      </c>
      <c r="G32" s="14">
        <f t="shared" si="19"/>
        <v>0</v>
      </c>
      <c r="H32" s="14">
        <f t="shared" si="19"/>
        <v>0</v>
      </c>
    </row>
    <row r="33" spans="1:9">
      <c r="A33" s="12" t="s">
        <v>22</v>
      </c>
      <c r="B33" s="12"/>
      <c r="C33" s="23">
        <f t="shared" ref="C33:H33" si="20">C5/6</f>
        <v>16.666666666666668</v>
      </c>
      <c r="D33" s="23">
        <f t="shared" si="20"/>
        <v>16.666666666666668</v>
      </c>
      <c r="E33" s="23">
        <f t="shared" si="20"/>
        <v>16.666666666666668</v>
      </c>
      <c r="F33" s="23">
        <f t="shared" si="20"/>
        <v>16.666666666666668</v>
      </c>
      <c r="G33" s="23">
        <f t="shared" si="20"/>
        <v>16.666666666666668</v>
      </c>
      <c r="H33" s="23">
        <f t="shared" si="20"/>
        <v>16.666666666666668</v>
      </c>
    </row>
    <row r="34" spans="1:9" ht="16" thickBot="1">
      <c r="A34" s="13" t="s">
        <v>15</v>
      </c>
      <c r="B34" s="10">
        <f t="shared" ref="B34" si="21">B26+B30</f>
        <v>0</v>
      </c>
      <c r="C34" s="10">
        <f t="shared" ref="C34:H34" si="22">C26+C30</f>
        <v>10916.666666666666</v>
      </c>
      <c r="D34" s="10">
        <f t="shared" si="22"/>
        <v>10276.666666666668</v>
      </c>
      <c r="E34" s="10">
        <f t="shared" si="22"/>
        <v>8833.3333333333358</v>
      </c>
      <c r="F34" s="10">
        <f t="shared" si="22"/>
        <v>7833.3333333333339</v>
      </c>
      <c r="G34" s="10">
        <f t="shared" si="22"/>
        <v>7683.0826666666662</v>
      </c>
      <c r="H34" s="10">
        <f t="shared" si="22"/>
        <v>7243.0826666666653</v>
      </c>
    </row>
    <row r="35" spans="1:9">
      <c r="A35" s="15" t="s">
        <v>19</v>
      </c>
      <c r="B35" s="16">
        <f t="shared" ref="B35:H35" si="23">B25-B34</f>
        <v>0</v>
      </c>
      <c r="C35" s="16">
        <f t="shared" si="23"/>
        <v>0</v>
      </c>
      <c r="D35" s="16">
        <f t="shared" si="23"/>
        <v>0</v>
      </c>
      <c r="E35" s="16">
        <f t="shared" si="23"/>
        <v>0</v>
      </c>
      <c r="F35" s="16">
        <f t="shared" si="23"/>
        <v>0</v>
      </c>
      <c r="G35" s="16">
        <f t="shared" si="23"/>
        <v>0</v>
      </c>
      <c r="H35" s="16">
        <f t="shared" si="23"/>
        <v>0</v>
      </c>
    </row>
    <row r="38" spans="1:9">
      <c r="A38" t="s">
        <v>31</v>
      </c>
      <c r="C38" s="16">
        <f>C19+C22+C23+B24-C26-C31-B32-C33</f>
        <v>-916.66666666666663</v>
      </c>
      <c r="D38" s="16">
        <f>D19+D22+D23+C24-D26-D31-C32-D33</f>
        <v>-26.666666666666668</v>
      </c>
      <c r="E38" s="16">
        <f t="shared" ref="E38:H38" si="24">E19+E22+E23+D24-E26-E31-D32-E33</f>
        <v>1600.0000000000011</v>
      </c>
      <c r="F38" s="16">
        <f t="shared" si="24"/>
        <v>1526.2666666666657</v>
      </c>
      <c r="G38" s="16">
        <f t="shared" si="24"/>
        <v>-3532.6826666666666</v>
      </c>
      <c r="H38" s="16">
        <f t="shared" si="24"/>
        <v>-559.99999999999966</v>
      </c>
    </row>
    <row r="39" spans="1:9">
      <c r="A39" t="s">
        <v>32</v>
      </c>
      <c r="C39" s="16">
        <f>IF(C38&gt;=0,MIN(B32,-C38+MAX(C41,0)),MIN(B32,-C38))</f>
        <v>0</v>
      </c>
      <c r="D39" s="16">
        <f t="shared" ref="D39" si="25">IF(D38&gt;=0,MIN(C32,-D38+MAX(D41,0)),MIN(C32,-D38))</f>
        <v>0</v>
      </c>
      <c r="E39" s="16">
        <f t="shared" ref="E39" si="26">IF(E38&gt;=0,MIN(D32,-E38+MAX(E41,0)),MIN(D32,-E38))</f>
        <v>-1156.6666666666679</v>
      </c>
      <c r="F39" s="16">
        <f t="shared" ref="F39:H39" si="27">IF(F38&gt;=0,MIN(E32,-F38+MAX(F41,0)),MIN(E32,-F38))</f>
        <v>-1526.2666666666657</v>
      </c>
      <c r="G39" s="16">
        <f t="shared" si="27"/>
        <v>2682.9333333333334</v>
      </c>
      <c r="H39" s="16">
        <f t="shared" si="27"/>
        <v>0</v>
      </c>
    </row>
    <row r="40" spans="1:9">
      <c r="C40" s="16"/>
      <c r="D40" s="16"/>
      <c r="E40" s="16"/>
      <c r="F40" s="16"/>
      <c r="G40" s="16"/>
      <c r="H40" s="16"/>
    </row>
    <row r="41" spans="1:9">
      <c r="A41" t="s">
        <v>33</v>
      </c>
      <c r="C41" s="16">
        <f t="shared" ref="C41:H41" si="28">IF(C38&gt;=0,MIN(C38,B24-$C$43),(C38+C39))</f>
        <v>-916.66666666666663</v>
      </c>
      <c r="D41" s="16">
        <f t="shared" si="28"/>
        <v>-26.666666666666668</v>
      </c>
      <c r="E41" s="16">
        <f t="shared" si="28"/>
        <v>443.33333333333326</v>
      </c>
      <c r="F41" s="16">
        <f t="shared" si="28"/>
        <v>0</v>
      </c>
      <c r="G41" s="16">
        <f t="shared" si="28"/>
        <v>-849.7493333333332</v>
      </c>
      <c r="H41" s="16">
        <f t="shared" si="28"/>
        <v>-559.99999999999966</v>
      </c>
    </row>
    <row r="43" spans="1:9">
      <c r="A43" s="24" t="s">
        <v>34</v>
      </c>
      <c r="C43" s="24">
        <v>500</v>
      </c>
    </row>
    <row r="46" spans="1:9">
      <c r="A46" t="s">
        <v>35</v>
      </c>
      <c r="B46" s="16"/>
      <c r="C46" s="16">
        <f>C14-(C20-B20)-(C22-B22)+(C33-B33)+C11-C24</f>
        <v>-11000</v>
      </c>
      <c r="D46" s="16">
        <f>D14-(D20-C20)-(D22-C22)+(D33-C33)+D11</f>
        <v>1476.6666666666667</v>
      </c>
      <c r="E46" s="16">
        <f>E14-(E20-D20)-(E22-D22)+(E33-D33)+E11</f>
        <v>1800</v>
      </c>
      <c r="F46" s="16">
        <f>F14-(F20-E20)-(F22-E22)+(F33-E33)+F11</f>
        <v>1781.5666666666666</v>
      </c>
      <c r="G46" s="16">
        <f>G14-(G20-F20)-(G22-F22)+(G33-F33)+G11</f>
        <v>1766.8293333333334</v>
      </c>
      <c r="H46" s="16">
        <f>H14-(H20-G20)-(H22-G22)+(H33-G33)+H11</f>
        <v>1760</v>
      </c>
    </row>
    <row r="47" spans="1:9">
      <c r="A47" t="s">
        <v>36</v>
      </c>
      <c r="B47" s="16"/>
      <c r="C47" s="16">
        <f>-(C27-B27)</f>
        <v>-2000</v>
      </c>
      <c r="D47" s="16">
        <f>-(D27-C27)-D41</f>
        <v>26.666666666666668</v>
      </c>
      <c r="E47" s="16">
        <f t="shared" ref="E47:H47" si="29">-(E27-D27)-E41</f>
        <v>-443.33333333333326</v>
      </c>
      <c r="F47" s="16">
        <f t="shared" si="29"/>
        <v>0</v>
      </c>
      <c r="G47" s="16">
        <f t="shared" si="29"/>
        <v>849.7493333333332</v>
      </c>
      <c r="H47" s="16">
        <f t="shared" si="29"/>
        <v>559.99999999999966</v>
      </c>
      <c r="I47" s="16"/>
    </row>
    <row r="50" spans="5:5">
      <c r="E50" s="16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Thermidor d.o.o.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Borut Del Fabbro</dc:creator>
  <cp:lastModifiedBy>Borut Del Fabbro</cp:lastModifiedBy>
  <dcterms:created xsi:type="dcterms:W3CDTF">2013-02-16T15:00:33Z</dcterms:created>
  <dcterms:modified xsi:type="dcterms:W3CDTF">2013-05-12T15:07:23Z</dcterms:modified>
</cp:coreProperties>
</file>