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redolfi/Documents/Career Documents/GitHub/"/>
    </mc:Choice>
  </mc:AlternateContent>
  <xr:revisionPtr revIDLastSave="0" documentId="8_{C2371523-6F71-4542-A8EB-D41D1AA741CE}" xr6:coauthVersionLast="47" xr6:coauthVersionMax="47" xr10:uidLastSave="{00000000-0000-0000-0000-000000000000}"/>
  <bookViews>
    <workbookView xWindow="0" yWindow="760" windowWidth="27040" windowHeight="16840" firstSheet="2" activeTab="8" xr2:uid="{C36D7ACD-EA05-4D98-9667-C65D75F1B006}"/>
  </bookViews>
  <sheets>
    <sheet name="Data 1" sheetId="1" r:id="rId1"/>
    <sheet name="Solutions 1" sheetId="2" r:id="rId2"/>
    <sheet name="Data 2" sheetId="3" r:id="rId3"/>
    <sheet name="Solutions 2" sheetId="4" r:id="rId4"/>
    <sheet name="Data 3" sheetId="5" r:id="rId5"/>
    <sheet name="Solutions 3" sheetId="6" r:id="rId6"/>
    <sheet name="Data 4" sheetId="7" r:id="rId7"/>
    <sheet name="Solutions 4 (a,b)" sheetId="8" r:id="rId8"/>
    <sheet name="Solutions 4 (c,d)" sheetId="9" r:id="rId9"/>
  </sheets>
  <externalReferences>
    <externalReference r:id="rId10"/>
    <externalReference r:id="rId11"/>
    <externalReference r:id="rId12"/>
    <externalReference r:id="rId1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97" i="9" l="1"/>
  <c r="B197" i="9"/>
  <c r="C196" i="9"/>
  <c r="B196" i="9"/>
  <c r="A196" i="9"/>
  <c r="C195" i="9"/>
  <c r="D195" i="9" s="1"/>
  <c r="B195" i="9"/>
  <c r="A195" i="9"/>
  <c r="C194" i="9"/>
  <c r="B194" i="9"/>
  <c r="D194" i="9" s="1"/>
  <c r="A194" i="9"/>
  <c r="C193" i="9"/>
  <c r="D193" i="9" s="1"/>
  <c r="B193" i="9"/>
  <c r="A193" i="9"/>
  <c r="C192" i="9"/>
  <c r="B192" i="9"/>
  <c r="A192" i="9"/>
  <c r="C191" i="9"/>
  <c r="D191" i="9" s="1"/>
  <c r="B191" i="9"/>
  <c r="A191" i="9"/>
  <c r="C190" i="9"/>
  <c r="B190" i="9"/>
  <c r="A190" i="9"/>
  <c r="C189" i="9"/>
  <c r="D189" i="9" s="1"/>
  <c r="B189" i="9"/>
  <c r="A189" i="9"/>
  <c r="C188" i="9"/>
  <c r="B188" i="9"/>
  <c r="A188" i="9"/>
  <c r="D187" i="9"/>
  <c r="C187" i="9"/>
  <c r="B187" i="9"/>
  <c r="A187" i="9"/>
  <c r="C186" i="9"/>
  <c r="B186" i="9"/>
  <c r="A186" i="9"/>
  <c r="C185" i="9"/>
  <c r="D185" i="9" s="1"/>
  <c r="B185" i="9"/>
  <c r="A185" i="9"/>
  <c r="C184" i="9"/>
  <c r="B184" i="9"/>
  <c r="A184" i="9"/>
  <c r="C183" i="9"/>
  <c r="D183" i="9" s="1"/>
  <c r="B183" i="9"/>
  <c r="A183" i="9"/>
  <c r="C182" i="9"/>
  <c r="B182" i="9"/>
  <c r="A182" i="9"/>
  <c r="D181" i="9"/>
  <c r="C181" i="9"/>
  <c r="B181" i="9"/>
  <c r="A181" i="9"/>
  <c r="C180" i="9"/>
  <c r="B180" i="9"/>
  <c r="A180" i="9"/>
  <c r="D179" i="9"/>
  <c r="C179" i="9"/>
  <c r="B179" i="9"/>
  <c r="A179" i="9"/>
  <c r="C178" i="9"/>
  <c r="B178" i="9"/>
  <c r="D178" i="9" s="1"/>
  <c r="A178" i="9"/>
  <c r="D177" i="9"/>
  <c r="C177" i="9"/>
  <c r="B177" i="9"/>
  <c r="A177" i="9"/>
  <c r="C176" i="9"/>
  <c r="B176" i="9"/>
  <c r="D176" i="9" s="1"/>
  <c r="A176" i="9"/>
  <c r="C175" i="9"/>
  <c r="D175" i="9" s="1"/>
  <c r="B175" i="9"/>
  <c r="A175" i="9"/>
  <c r="C174" i="9"/>
  <c r="B174" i="9"/>
  <c r="D174" i="9" s="1"/>
  <c r="A174" i="9"/>
  <c r="C173" i="9"/>
  <c r="D173" i="9" s="1"/>
  <c r="B173" i="9"/>
  <c r="A173" i="9"/>
  <c r="C172" i="9"/>
  <c r="B172" i="9"/>
  <c r="A172" i="9"/>
  <c r="C171" i="9"/>
  <c r="D171" i="9" s="1"/>
  <c r="B171" i="9"/>
  <c r="A171" i="9"/>
  <c r="C170" i="9"/>
  <c r="B170" i="9"/>
  <c r="A170" i="9"/>
  <c r="D169" i="9"/>
  <c r="C169" i="9"/>
  <c r="B169" i="9"/>
  <c r="A169" i="9"/>
  <c r="C168" i="9"/>
  <c r="B168" i="9"/>
  <c r="D168" i="9" s="1"/>
  <c r="A168" i="9"/>
  <c r="D167" i="9"/>
  <c r="C167" i="9"/>
  <c r="B167" i="9"/>
  <c r="A167" i="9"/>
  <c r="C166" i="9"/>
  <c r="B166" i="9"/>
  <c r="D166" i="9" s="1"/>
  <c r="A166" i="9"/>
  <c r="C165" i="9"/>
  <c r="D165" i="9" s="1"/>
  <c r="B165" i="9"/>
  <c r="A165" i="9"/>
  <c r="C164" i="9"/>
  <c r="B164" i="9"/>
  <c r="A164" i="9"/>
  <c r="C163" i="9"/>
  <c r="D163" i="9" s="1"/>
  <c r="B163" i="9"/>
  <c r="A163" i="9"/>
  <c r="C162" i="9"/>
  <c r="B162" i="9"/>
  <c r="A162" i="9"/>
  <c r="D161" i="9"/>
  <c r="C161" i="9"/>
  <c r="B161" i="9"/>
  <c r="A161" i="9"/>
  <c r="C160" i="9"/>
  <c r="B160" i="9"/>
  <c r="A160" i="9"/>
  <c r="D159" i="9"/>
  <c r="C159" i="9"/>
  <c r="B159" i="9"/>
  <c r="A159" i="9"/>
  <c r="C158" i="9"/>
  <c r="B158" i="9"/>
  <c r="D158" i="9" s="1"/>
  <c r="A158" i="9"/>
  <c r="D157" i="9"/>
  <c r="C157" i="9"/>
  <c r="B157" i="9"/>
  <c r="A157" i="9"/>
  <c r="C156" i="9"/>
  <c r="B156" i="9"/>
  <c r="D156" i="9" s="1"/>
  <c r="A156" i="9"/>
  <c r="C155" i="9"/>
  <c r="D155" i="9" s="1"/>
  <c r="B155" i="9"/>
  <c r="A155" i="9"/>
  <c r="C154" i="9"/>
  <c r="B154" i="9"/>
  <c r="D154" i="9" s="1"/>
  <c r="A154" i="9"/>
  <c r="C153" i="9"/>
  <c r="D153" i="9" s="1"/>
  <c r="B153" i="9"/>
  <c r="A153" i="9"/>
  <c r="C152" i="9"/>
  <c r="B152" i="9"/>
  <c r="A152" i="9"/>
  <c r="D151" i="9"/>
  <c r="C151" i="9"/>
  <c r="B151" i="9"/>
  <c r="A151" i="9"/>
  <c r="C150" i="9"/>
  <c r="B150" i="9"/>
  <c r="D150" i="9" s="1"/>
  <c r="A150" i="9"/>
  <c r="C149" i="9"/>
  <c r="D149" i="9" s="1"/>
  <c r="B149" i="9"/>
  <c r="A149" i="9"/>
  <c r="C148" i="9"/>
  <c r="B148" i="9"/>
  <c r="A148" i="9"/>
  <c r="C147" i="9"/>
  <c r="D147" i="9" s="1"/>
  <c r="B147" i="9"/>
  <c r="A147" i="9"/>
  <c r="C146" i="9"/>
  <c r="B146" i="9"/>
  <c r="A146" i="9"/>
  <c r="C145" i="9"/>
  <c r="D145" i="9" s="1"/>
  <c r="B145" i="9"/>
  <c r="A145" i="9"/>
  <c r="C144" i="9"/>
  <c r="B144" i="9"/>
  <c r="A144" i="9"/>
  <c r="C143" i="9"/>
  <c r="D143" i="9" s="1"/>
  <c r="B143" i="9"/>
  <c r="A143" i="9"/>
  <c r="C142" i="9"/>
  <c r="B142" i="9"/>
  <c r="A142" i="9"/>
  <c r="C141" i="9"/>
  <c r="D141" i="9" s="1"/>
  <c r="B141" i="9"/>
  <c r="A141" i="9"/>
  <c r="C140" i="9"/>
  <c r="B140" i="9"/>
  <c r="A140" i="9"/>
  <c r="D139" i="9"/>
  <c r="C139" i="9"/>
  <c r="B139" i="9"/>
  <c r="A139" i="9"/>
  <c r="C138" i="9"/>
  <c r="B138" i="9"/>
  <c r="D138" i="9" s="1"/>
  <c r="A138" i="9"/>
  <c r="C137" i="9"/>
  <c r="D137" i="9" s="1"/>
  <c r="B137" i="9"/>
  <c r="A137" i="9"/>
  <c r="C136" i="9"/>
  <c r="B136" i="9"/>
  <c r="A136" i="9"/>
  <c r="C135" i="9"/>
  <c r="D135" i="9" s="1"/>
  <c r="B135" i="9"/>
  <c r="A135" i="9"/>
  <c r="C134" i="9"/>
  <c r="B134" i="9"/>
  <c r="A134" i="9"/>
  <c r="C133" i="9"/>
  <c r="D133" i="9" s="1"/>
  <c r="B133" i="9"/>
  <c r="A133" i="9"/>
  <c r="C132" i="9"/>
  <c r="B132" i="9"/>
  <c r="D132" i="9" s="1"/>
  <c r="A132" i="9"/>
  <c r="C131" i="9"/>
  <c r="D131" i="9" s="1"/>
  <c r="B131" i="9"/>
  <c r="A131" i="9"/>
  <c r="C130" i="9"/>
  <c r="B130" i="9"/>
  <c r="A130" i="9"/>
  <c r="D129" i="9"/>
  <c r="C129" i="9"/>
  <c r="B129" i="9"/>
  <c r="A129" i="9"/>
  <c r="C128" i="9"/>
  <c r="B128" i="9"/>
  <c r="D128" i="9" s="1"/>
  <c r="A128" i="9"/>
  <c r="C127" i="9"/>
  <c r="D127" i="9" s="1"/>
  <c r="B127" i="9"/>
  <c r="A127" i="9"/>
  <c r="C126" i="9"/>
  <c r="B126" i="9"/>
  <c r="A126" i="9"/>
  <c r="C125" i="9"/>
  <c r="D125" i="9" s="1"/>
  <c r="B125" i="9"/>
  <c r="A125" i="9"/>
  <c r="C124" i="9"/>
  <c r="B124" i="9"/>
  <c r="A124" i="9"/>
  <c r="C123" i="9"/>
  <c r="D123" i="9" s="1"/>
  <c r="B123" i="9"/>
  <c r="A123" i="9"/>
  <c r="C122" i="9"/>
  <c r="B122" i="9"/>
  <c r="A122" i="9"/>
  <c r="C121" i="9"/>
  <c r="D121" i="9" s="1"/>
  <c r="B121" i="9"/>
  <c r="A121" i="9"/>
  <c r="C120" i="9"/>
  <c r="B120" i="9"/>
  <c r="A120" i="9"/>
  <c r="C119" i="9"/>
  <c r="D119" i="9" s="1"/>
  <c r="B119" i="9"/>
  <c r="A119" i="9"/>
  <c r="C118" i="9"/>
  <c r="B118" i="9"/>
  <c r="A118" i="9"/>
  <c r="C117" i="9"/>
  <c r="D117" i="9" s="1"/>
  <c r="B117" i="9"/>
  <c r="A117" i="9"/>
  <c r="C116" i="9"/>
  <c r="B116" i="9"/>
  <c r="D116" i="9" s="1"/>
  <c r="A116" i="9"/>
  <c r="C115" i="9"/>
  <c r="D115" i="9" s="1"/>
  <c r="B115" i="9"/>
  <c r="A115" i="9"/>
  <c r="C114" i="9"/>
  <c r="B114" i="9"/>
  <c r="A114" i="9"/>
  <c r="C113" i="9"/>
  <c r="D113" i="9" s="1"/>
  <c r="B113" i="9"/>
  <c r="A113" i="9"/>
  <c r="C112" i="9"/>
  <c r="B112" i="9"/>
  <c r="A112" i="9"/>
  <c r="C111" i="9"/>
  <c r="D111" i="9" s="1"/>
  <c r="B111" i="9"/>
  <c r="A111" i="9"/>
  <c r="C110" i="9"/>
  <c r="B110" i="9"/>
  <c r="A110" i="9"/>
  <c r="C109" i="9"/>
  <c r="D109" i="9" s="1"/>
  <c r="B109" i="9"/>
  <c r="A109" i="9"/>
  <c r="C108" i="9"/>
  <c r="B108" i="9"/>
  <c r="D108" i="9" s="1"/>
  <c r="A108" i="9"/>
  <c r="D107" i="9"/>
  <c r="C107" i="9"/>
  <c r="B107" i="9"/>
  <c r="A107" i="9"/>
  <c r="C106" i="9"/>
  <c r="B106" i="9"/>
  <c r="D106" i="9" s="1"/>
  <c r="A106" i="9"/>
  <c r="C105" i="9"/>
  <c r="D105" i="9" s="1"/>
  <c r="B105" i="9"/>
  <c r="A105" i="9"/>
  <c r="C104" i="9"/>
  <c r="B104" i="9"/>
  <c r="A104" i="9"/>
  <c r="D103" i="9"/>
  <c r="C103" i="9"/>
  <c r="B103" i="9"/>
  <c r="A103" i="9"/>
  <c r="C102" i="9"/>
  <c r="B102" i="9"/>
  <c r="D102" i="9" s="1"/>
  <c r="A102" i="9"/>
  <c r="C101" i="9"/>
  <c r="D101" i="9" s="1"/>
  <c r="B101" i="9"/>
  <c r="A101" i="9"/>
  <c r="C100" i="9"/>
  <c r="B100" i="9"/>
  <c r="A100" i="9"/>
  <c r="C99" i="9"/>
  <c r="D99" i="9" s="1"/>
  <c r="B99" i="9"/>
  <c r="A99" i="9"/>
  <c r="C98" i="9"/>
  <c r="B98" i="9"/>
  <c r="A98" i="9"/>
  <c r="C97" i="9"/>
  <c r="D97" i="9" s="1"/>
  <c r="B97" i="9"/>
  <c r="A97" i="9"/>
  <c r="C96" i="9"/>
  <c r="B96" i="9"/>
  <c r="A96" i="9"/>
  <c r="C95" i="9"/>
  <c r="D95" i="9" s="1"/>
  <c r="B95" i="9"/>
  <c r="A95" i="9"/>
  <c r="C94" i="9"/>
  <c r="B94" i="9"/>
  <c r="A94" i="9"/>
  <c r="C93" i="9"/>
  <c r="D93" i="9" s="1"/>
  <c r="B93" i="9"/>
  <c r="A93" i="9"/>
  <c r="C92" i="9"/>
  <c r="B92" i="9"/>
  <c r="D92" i="9" s="1"/>
  <c r="A92" i="9"/>
  <c r="C91" i="9"/>
  <c r="D91" i="9" s="1"/>
  <c r="B91" i="9"/>
  <c r="A91" i="9"/>
  <c r="C90" i="9"/>
  <c r="B90" i="9"/>
  <c r="A90" i="9"/>
  <c r="C89" i="9"/>
  <c r="D89" i="9" s="1"/>
  <c r="B89" i="9"/>
  <c r="A89" i="9"/>
  <c r="C88" i="9"/>
  <c r="B88" i="9"/>
  <c r="A88" i="9"/>
  <c r="C87" i="9"/>
  <c r="D87" i="9" s="1"/>
  <c r="B87" i="9"/>
  <c r="A87" i="9"/>
  <c r="C86" i="9"/>
  <c r="B86" i="9"/>
  <c r="D86" i="9" s="1"/>
  <c r="A86" i="9"/>
  <c r="C85" i="9"/>
  <c r="D85" i="9" s="1"/>
  <c r="B85" i="9"/>
  <c r="A85" i="9"/>
  <c r="C84" i="9"/>
  <c r="B84" i="9"/>
  <c r="D84" i="9" s="1"/>
  <c r="A84" i="9"/>
  <c r="C83" i="9"/>
  <c r="D83" i="9" s="1"/>
  <c r="B83" i="9"/>
  <c r="A83" i="9"/>
  <c r="C82" i="9"/>
  <c r="B82" i="9"/>
  <c r="A82" i="9"/>
  <c r="D81" i="9"/>
  <c r="C81" i="9"/>
  <c r="B81" i="9"/>
  <c r="A81" i="9"/>
  <c r="C80" i="9"/>
  <c r="B80" i="9"/>
  <c r="D80" i="9" s="1"/>
  <c r="A80" i="9"/>
  <c r="C79" i="9"/>
  <c r="D79" i="9" s="1"/>
  <c r="B79" i="9"/>
  <c r="A79" i="9"/>
  <c r="C78" i="9"/>
  <c r="B78" i="9"/>
  <c r="A78" i="9"/>
  <c r="C77" i="9"/>
  <c r="D77" i="9" s="1"/>
  <c r="B77" i="9"/>
  <c r="A77" i="9"/>
  <c r="C76" i="9"/>
  <c r="B76" i="9"/>
  <c r="D76" i="9" s="1"/>
  <c r="A76" i="9"/>
  <c r="C75" i="9"/>
  <c r="D75" i="9" s="1"/>
  <c r="B75" i="9"/>
  <c r="A75" i="9"/>
  <c r="C74" i="9"/>
  <c r="B74" i="9"/>
  <c r="A74" i="9"/>
  <c r="C73" i="9"/>
  <c r="D73" i="9" s="1"/>
  <c r="B73" i="9"/>
  <c r="A73" i="9"/>
  <c r="C72" i="9"/>
  <c r="B72" i="9"/>
  <c r="A72" i="9"/>
  <c r="D71" i="9"/>
  <c r="C71" i="9"/>
  <c r="B71" i="9"/>
  <c r="A71" i="9"/>
  <c r="C70" i="9"/>
  <c r="B70" i="9"/>
  <c r="D70" i="9" s="1"/>
  <c r="A70" i="9"/>
  <c r="C69" i="9"/>
  <c r="D69" i="9" s="1"/>
  <c r="B69" i="9"/>
  <c r="A69" i="9"/>
  <c r="C68" i="9"/>
  <c r="B68" i="9"/>
  <c r="A68" i="9"/>
  <c r="C67" i="9"/>
  <c r="D67" i="9" s="1"/>
  <c r="B67" i="9"/>
  <c r="A67" i="9"/>
  <c r="C66" i="9"/>
  <c r="B66" i="9"/>
  <c r="A66" i="9"/>
  <c r="C65" i="9"/>
  <c r="D65" i="9" s="1"/>
  <c r="B65" i="9"/>
  <c r="A65" i="9"/>
  <c r="C64" i="9"/>
  <c r="B64" i="9"/>
  <c r="D64" i="9" s="1"/>
  <c r="A64" i="9"/>
  <c r="C63" i="9"/>
  <c r="D63" i="9" s="1"/>
  <c r="B63" i="9"/>
  <c r="A63" i="9"/>
  <c r="C62" i="9"/>
  <c r="B62" i="9"/>
  <c r="A62" i="9"/>
  <c r="C61" i="9"/>
  <c r="D61" i="9" s="1"/>
  <c r="B61" i="9"/>
  <c r="A61" i="9"/>
  <c r="C60" i="9"/>
  <c r="B60" i="9"/>
  <c r="A60" i="9"/>
  <c r="D59" i="9"/>
  <c r="C59" i="9"/>
  <c r="B59" i="9"/>
  <c r="A59" i="9"/>
  <c r="C58" i="9"/>
  <c r="B58" i="9"/>
  <c r="D58" i="9" s="1"/>
  <c r="A58" i="9"/>
  <c r="C57" i="9"/>
  <c r="D57" i="9" s="1"/>
  <c r="B57" i="9"/>
  <c r="A57" i="9"/>
  <c r="C56" i="9"/>
  <c r="B56" i="9"/>
  <c r="A56" i="9"/>
  <c r="D55" i="9"/>
  <c r="C55" i="9"/>
  <c r="B55" i="9"/>
  <c r="A55" i="9"/>
  <c r="C54" i="9"/>
  <c r="B54" i="9"/>
  <c r="A54" i="9"/>
  <c r="C53" i="9"/>
  <c r="D53" i="9" s="1"/>
  <c r="B53" i="9"/>
  <c r="A53" i="9"/>
  <c r="C52" i="9"/>
  <c r="B52" i="9"/>
  <c r="A52" i="9"/>
  <c r="C51" i="9"/>
  <c r="D51" i="9" s="1"/>
  <c r="B51" i="9"/>
  <c r="A51" i="9"/>
  <c r="C50" i="9"/>
  <c r="B50" i="9"/>
  <c r="A50" i="9"/>
  <c r="D49" i="9"/>
  <c r="C49" i="9"/>
  <c r="B49" i="9"/>
  <c r="A49" i="9"/>
  <c r="C48" i="9"/>
  <c r="B48" i="9"/>
  <c r="D48" i="9" s="1"/>
  <c r="A48" i="9"/>
  <c r="C47" i="9"/>
  <c r="D47" i="9" s="1"/>
  <c r="B47" i="9"/>
  <c r="A47" i="9"/>
  <c r="C46" i="9"/>
  <c r="B46" i="9"/>
  <c r="A46" i="9"/>
  <c r="C45" i="9"/>
  <c r="D45" i="9" s="1"/>
  <c r="B45" i="9"/>
  <c r="A45" i="9"/>
  <c r="C44" i="9"/>
  <c r="B44" i="9"/>
  <c r="D44" i="9" s="1"/>
  <c r="A44" i="9"/>
  <c r="C43" i="9"/>
  <c r="D43" i="9" s="1"/>
  <c r="B43" i="9"/>
  <c r="A43" i="9"/>
  <c r="C42" i="9"/>
  <c r="B42" i="9"/>
  <c r="D42" i="9" s="1"/>
  <c r="A42" i="9"/>
  <c r="C41" i="9"/>
  <c r="D41" i="9" s="1"/>
  <c r="B41" i="9"/>
  <c r="A41" i="9"/>
  <c r="C40" i="9"/>
  <c r="B40" i="9"/>
  <c r="A40" i="9"/>
  <c r="C39" i="9"/>
  <c r="D39" i="9" s="1"/>
  <c r="B39" i="9"/>
  <c r="A39" i="9"/>
  <c r="C38" i="9"/>
  <c r="B38" i="9"/>
  <c r="D38" i="9" s="1"/>
  <c r="A38" i="9"/>
  <c r="C37" i="9"/>
  <c r="D37" i="9" s="1"/>
  <c r="B37" i="9"/>
  <c r="A37" i="9"/>
  <c r="C36" i="9"/>
  <c r="B36" i="9"/>
  <c r="D36" i="9" s="1"/>
  <c r="A36" i="9"/>
  <c r="C35" i="9"/>
  <c r="D35" i="9" s="1"/>
  <c r="B35" i="9"/>
  <c r="A35" i="9"/>
  <c r="C34" i="9"/>
  <c r="B34" i="9"/>
  <c r="A34" i="9"/>
  <c r="D33" i="9"/>
  <c r="C33" i="9"/>
  <c r="B33" i="9"/>
  <c r="A33" i="9"/>
  <c r="C32" i="9"/>
  <c r="B32" i="9"/>
  <c r="A32" i="9"/>
  <c r="C31" i="9"/>
  <c r="D31" i="9" s="1"/>
  <c r="B31" i="9"/>
  <c r="A31" i="9"/>
  <c r="C30" i="9"/>
  <c r="B30" i="9"/>
  <c r="A30" i="9"/>
  <c r="C29" i="9"/>
  <c r="D29" i="9" s="1"/>
  <c r="B29" i="9"/>
  <c r="A29" i="9"/>
  <c r="C28" i="9"/>
  <c r="B28" i="9"/>
  <c r="D28" i="9" s="1"/>
  <c r="A28" i="9"/>
  <c r="D27" i="9"/>
  <c r="C27" i="9"/>
  <c r="B27" i="9"/>
  <c r="A27" i="9"/>
  <c r="C26" i="9"/>
  <c r="B26" i="9"/>
  <c r="D26" i="9" s="1"/>
  <c r="A26" i="9"/>
  <c r="G25" i="9"/>
  <c r="C25" i="9"/>
  <c r="B25" i="9"/>
  <c r="A25" i="9"/>
  <c r="G24" i="9"/>
  <c r="C24" i="9"/>
  <c r="D24" i="9" s="1"/>
  <c r="B24" i="9"/>
  <c r="A24" i="9"/>
  <c r="C23" i="9"/>
  <c r="D23" i="9" s="1"/>
  <c r="B23" i="9"/>
  <c r="A23" i="9"/>
  <c r="G22" i="9"/>
  <c r="C22" i="9"/>
  <c r="D22" i="9" s="1"/>
  <c r="B22" i="9"/>
  <c r="A22" i="9"/>
  <c r="C21" i="9"/>
  <c r="D21" i="9" s="1"/>
  <c r="B21" i="9"/>
  <c r="A21" i="9"/>
  <c r="C20" i="9"/>
  <c r="D20" i="9" s="1"/>
  <c r="B20" i="9"/>
  <c r="A20" i="9"/>
  <c r="D19" i="9"/>
  <c r="C19" i="9"/>
  <c r="B19" i="9"/>
  <c r="A19" i="9"/>
  <c r="C18" i="9"/>
  <c r="D18" i="9" s="1"/>
  <c r="B18" i="9"/>
  <c r="A18" i="9"/>
  <c r="C17" i="9"/>
  <c r="D17" i="9" s="1"/>
  <c r="B17" i="9"/>
  <c r="A17" i="9"/>
  <c r="C16" i="9"/>
  <c r="D16" i="9" s="1"/>
  <c r="B16" i="9"/>
  <c r="A16" i="9"/>
  <c r="C15" i="9"/>
  <c r="D15" i="9" s="1"/>
  <c r="B15" i="9"/>
  <c r="A15" i="9"/>
  <c r="C14" i="9"/>
  <c r="D14" i="9" s="1"/>
  <c r="B14" i="9"/>
  <c r="A14" i="9"/>
  <c r="D13" i="9"/>
  <c r="C13" i="9"/>
  <c r="B13" i="9"/>
  <c r="A13" i="9"/>
  <c r="C12" i="9"/>
  <c r="D12" i="9" s="1"/>
  <c r="B12" i="9"/>
  <c r="A12" i="9"/>
  <c r="D11" i="9"/>
  <c r="C11" i="9"/>
  <c r="B11" i="9"/>
  <c r="A11" i="9"/>
  <c r="C10" i="9"/>
  <c r="D10" i="9" s="1"/>
  <c r="B10" i="9"/>
  <c r="A10" i="9"/>
  <c r="D9" i="9"/>
  <c r="C9" i="9"/>
  <c r="B9" i="9"/>
  <c r="A9" i="9"/>
  <c r="C8" i="9"/>
  <c r="D8" i="9" s="1"/>
  <c r="B8" i="9"/>
  <c r="A8" i="9"/>
  <c r="C7" i="9"/>
  <c r="D7" i="9" s="1"/>
  <c r="B7" i="9"/>
  <c r="A7" i="9"/>
  <c r="C6" i="9"/>
  <c r="D6" i="9" s="1"/>
  <c r="B6" i="9"/>
  <c r="A6" i="9"/>
  <c r="C5" i="9"/>
  <c r="D5" i="9" s="1"/>
  <c r="B5" i="9"/>
  <c r="A5" i="9"/>
  <c r="C4" i="9"/>
  <c r="D4" i="9" s="1"/>
  <c r="B4" i="9"/>
  <c r="A4" i="9"/>
  <c r="C197" i="8"/>
  <c r="D197" i="8" s="1"/>
  <c r="B197" i="8"/>
  <c r="C196" i="8"/>
  <c r="B196" i="8"/>
  <c r="A196" i="8"/>
  <c r="C195" i="8"/>
  <c r="B195" i="8"/>
  <c r="A195" i="8"/>
  <c r="C194" i="8"/>
  <c r="B194" i="8"/>
  <c r="D194" i="8" s="1"/>
  <c r="A194" i="8"/>
  <c r="C193" i="8"/>
  <c r="B193" i="8"/>
  <c r="D193" i="8" s="1"/>
  <c r="A193" i="8"/>
  <c r="C192" i="8"/>
  <c r="B192" i="8"/>
  <c r="A192" i="8"/>
  <c r="C191" i="8"/>
  <c r="B191" i="8"/>
  <c r="A191" i="8"/>
  <c r="C190" i="8"/>
  <c r="B190" i="8"/>
  <c r="D190" i="8" s="1"/>
  <c r="A190" i="8"/>
  <c r="C189" i="8"/>
  <c r="B189" i="8"/>
  <c r="D189" i="8" s="1"/>
  <c r="A189" i="8"/>
  <c r="C188" i="8"/>
  <c r="B188" i="8"/>
  <c r="D188" i="8" s="1"/>
  <c r="A188" i="8"/>
  <c r="C187" i="8"/>
  <c r="B187" i="8"/>
  <c r="A187" i="8"/>
  <c r="C186" i="8"/>
  <c r="B186" i="8"/>
  <c r="A186" i="8"/>
  <c r="C185" i="8"/>
  <c r="B185" i="8"/>
  <c r="A185" i="8"/>
  <c r="C184" i="8"/>
  <c r="B184" i="8"/>
  <c r="D184" i="8" s="1"/>
  <c r="A184" i="8"/>
  <c r="C183" i="8"/>
  <c r="B183" i="8"/>
  <c r="D183" i="8" s="1"/>
  <c r="A183" i="8"/>
  <c r="C182" i="8"/>
  <c r="B182" i="8"/>
  <c r="A182" i="8"/>
  <c r="C181" i="8"/>
  <c r="B181" i="8"/>
  <c r="A181" i="8"/>
  <c r="C180" i="8"/>
  <c r="B180" i="8"/>
  <c r="A180" i="8"/>
  <c r="C179" i="8"/>
  <c r="B179" i="8"/>
  <c r="D179" i="8" s="1"/>
  <c r="A179" i="8"/>
  <c r="C178" i="8"/>
  <c r="B178" i="8"/>
  <c r="A178" i="8"/>
  <c r="C177" i="8"/>
  <c r="B177" i="8"/>
  <c r="A177" i="8"/>
  <c r="C176" i="8"/>
  <c r="B176" i="8"/>
  <c r="A176" i="8"/>
  <c r="C175" i="8"/>
  <c r="B175" i="8"/>
  <c r="A175" i="8"/>
  <c r="C174" i="8"/>
  <c r="B174" i="8"/>
  <c r="A174" i="8"/>
  <c r="C173" i="8"/>
  <c r="B173" i="8"/>
  <c r="A173" i="8"/>
  <c r="C172" i="8"/>
  <c r="B172" i="8"/>
  <c r="A172" i="8"/>
  <c r="C171" i="8"/>
  <c r="B171" i="8"/>
  <c r="A171" i="8"/>
  <c r="C170" i="8"/>
  <c r="B170" i="8"/>
  <c r="A170" i="8"/>
  <c r="C169" i="8"/>
  <c r="B169" i="8"/>
  <c r="D169" i="8" s="1"/>
  <c r="A169" i="8"/>
  <c r="C168" i="8"/>
  <c r="B168" i="8"/>
  <c r="D168" i="8" s="1"/>
  <c r="A168" i="8"/>
  <c r="C167" i="8"/>
  <c r="B167" i="8"/>
  <c r="A167" i="8"/>
  <c r="C166" i="8"/>
  <c r="B166" i="8"/>
  <c r="A166" i="8"/>
  <c r="C165" i="8"/>
  <c r="B165" i="8"/>
  <c r="A165" i="8"/>
  <c r="C164" i="8"/>
  <c r="B164" i="8"/>
  <c r="A164" i="8"/>
  <c r="C163" i="8"/>
  <c r="B163" i="8"/>
  <c r="D163" i="8" s="1"/>
  <c r="A163" i="8"/>
  <c r="C162" i="8"/>
  <c r="B162" i="8"/>
  <c r="A162" i="8"/>
  <c r="C161" i="8"/>
  <c r="B161" i="8"/>
  <c r="A161" i="8"/>
  <c r="C160" i="8"/>
  <c r="B160" i="8"/>
  <c r="D160" i="8" s="1"/>
  <c r="A160" i="8"/>
  <c r="C159" i="8"/>
  <c r="B159" i="8"/>
  <c r="D159" i="8" s="1"/>
  <c r="A159" i="8"/>
  <c r="C158" i="8"/>
  <c r="B158" i="8"/>
  <c r="A158" i="8"/>
  <c r="C157" i="8"/>
  <c r="B157" i="8"/>
  <c r="A157" i="8"/>
  <c r="C156" i="8"/>
  <c r="B156" i="8"/>
  <c r="A156" i="8"/>
  <c r="C155" i="8"/>
  <c r="B155" i="8"/>
  <c r="A155" i="8"/>
  <c r="C154" i="8"/>
  <c r="B154" i="8"/>
  <c r="A154" i="8"/>
  <c r="C153" i="8"/>
  <c r="B153" i="8"/>
  <c r="D153" i="8" s="1"/>
  <c r="A153" i="8"/>
  <c r="C152" i="8"/>
  <c r="B152" i="8"/>
  <c r="A152" i="8"/>
  <c r="C151" i="8"/>
  <c r="B151" i="8"/>
  <c r="A151" i="8"/>
  <c r="C150" i="8"/>
  <c r="B150" i="8"/>
  <c r="A150" i="8"/>
  <c r="C149" i="8"/>
  <c r="B149" i="8"/>
  <c r="A149" i="8"/>
  <c r="C148" i="8"/>
  <c r="B148" i="8"/>
  <c r="A148" i="8"/>
  <c r="C147" i="8"/>
  <c r="B147" i="8"/>
  <c r="A147" i="8"/>
  <c r="C146" i="8"/>
  <c r="B146" i="8"/>
  <c r="A146" i="8"/>
  <c r="C145" i="8"/>
  <c r="B145" i="8"/>
  <c r="A145" i="8"/>
  <c r="C144" i="8"/>
  <c r="B144" i="8"/>
  <c r="D144" i="8" s="1"/>
  <c r="A144" i="8"/>
  <c r="C143" i="8"/>
  <c r="B143" i="8"/>
  <c r="A143" i="8"/>
  <c r="C142" i="8"/>
  <c r="B142" i="8"/>
  <c r="A142" i="8"/>
  <c r="C141" i="8"/>
  <c r="B141" i="8"/>
  <c r="A141" i="8"/>
  <c r="C140" i="8"/>
  <c r="B140" i="8"/>
  <c r="A140" i="8"/>
  <c r="C139" i="8"/>
  <c r="B139" i="8"/>
  <c r="D139" i="8" s="1"/>
  <c r="A139" i="8"/>
  <c r="C138" i="8"/>
  <c r="B138" i="8"/>
  <c r="D138" i="8" s="1"/>
  <c r="A138" i="8"/>
  <c r="C137" i="8"/>
  <c r="B137" i="8"/>
  <c r="A137" i="8"/>
  <c r="C136" i="8"/>
  <c r="B136" i="8"/>
  <c r="A136" i="8"/>
  <c r="C135" i="8"/>
  <c r="B135" i="8"/>
  <c r="A135" i="8"/>
  <c r="C134" i="8"/>
  <c r="B134" i="8"/>
  <c r="A134" i="8"/>
  <c r="C133" i="8"/>
  <c r="B133" i="8"/>
  <c r="A133" i="8"/>
  <c r="C132" i="8"/>
  <c r="B132" i="8"/>
  <c r="A132" i="8"/>
  <c r="C131" i="8"/>
  <c r="B131" i="8"/>
  <c r="A131" i="8"/>
  <c r="C130" i="8"/>
  <c r="B130" i="8"/>
  <c r="D130" i="8" s="1"/>
  <c r="A130" i="8"/>
  <c r="C129" i="8"/>
  <c r="B129" i="8"/>
  <c r="D129" i="8" s="1"/>
  <c r="A129" i="8"/>
  <c r="C128" i="8"/>
  <c r="B128" i="8"/>
  <c r="D128" i="8" s="1"/>
  <c r="A128" i="8"/>
  <c r="C127" i="8"/>
  <c r="B127" i="8"/>
  <c r="A127" i="8"/>
  <c r="C126" i="8"/>
  <c r="B126" i="8"/>
  <c r="A126" i="8"/>
  <c r="C125" i="8"/>
  <c r="B125" i="8"/>
  <c r="A125" i="8"/>
  <c r="C124" i="8"/>
  <c r="B124" i="8"/>
  <c r="A124" i="8"/>
  <c r="C123" i="8"/>
  <c r="B123" i="8"/>
  <c r="D123" i="8" s="1"/>
  <c r="A123" i="8"/>
  <c r="C122" i="8"/>
  <c r="B122" i="8"/>
  <c r="A122" i="8"/>
  <c r="C121" i="8"/>
  <c r="B121" i="8"/>
  <c r="A121" i="8"/>
  <c r="C120" i="8"/>
  <c r="B120" i="8"/>
  <c r="D120" i="8" s="1"/>
  <c r="A120" i="8"/>
  <c r="C119" i="8"/>
  <c r="B119" i="8"/>
  <c r="A119" i="8"/>
  <c r="C118" i="8"/>
  <c r="B118" i="8"/>
  <c r="A118" i="8"/>
  <c r="C117" i="8"/>
  <c r="B117" i="8"/>
  <c r="A117" i="8"/>
  <c r="C116" i="8"/>
  <c r="B116" i="8"/>
  <c r="A116" i="8"/>
  <c r="C115" i="8"/>
  <c r="B115" i="8"/>
  <c r="A115" i="8"/>
  <c r="C114" i="8"/>
  <c r="B114" i="8"/>
  <c r="D114" i="8" s="1"/>
  <c r="A114" i="8"/>
  <c r="C113" i="8"/>
  <c r="B113" i="8"/>
  <c r="D113" i="8" s="1"/>
  <c r="A113" i="8"/>
  <c r="C112" i="8"/>
  <c r="B112" i="8"/>
  <c r="A112" i="8"/>
  <c r="C111" i="8"/>
  <c r="B111" i="8"/>
  <c r="A111" i="8"/>
  <c r="C110" i="8"/>
  <c r="B110" i="8"/>
  <c r="A110" i="8"/>
  <c r="C109" i="8"/>
  <c r="B109" i="8"/>
  <c r="A109" i="8"/>
  <c r="C108" i="8"/>
  <c r="B108" i="8"/>
  <c r="D108" i="8" s="1"/>
  <c r="A108" i="8"/>
  <c r="C107" i="8"/>
  <c r="B107" i="8"/>
  <c r="A107" i="8"/>
  <c r="C106" i="8"/>
  <c r="B106" i="8"/>
  <c r="A106" i="8"/>
  <c r="C105" i="8"/>
  <c r="B105" i="8"/>
  <c r="A105" i="8"/>
  <c r="C104" i="8"/>
  <c r="B104" i="8"/>
  <c r="D104" i="8" s="1"/>
  <c r="A104" i="8"/>
  <c r="C103" i="8"/>
  <c r="B103" i="8"/>
  <c r="A103" i="8"/>
  <c r="C102" i="8"/>
  <c r="B102" i="8"/>
  <c r="A102" i="8"/>
  <c r="C101" i="8"/>
  <c r="B101" i="8"/>
  <c r="A101" i="8"/>
  <c r="C100" i="8"/>
  <c r="B100" i="8"/>
  <c r="D100" i="8" s="1"/>
  <c r="A100" i="8"/>
  <c r="C99" i="8"/>
  <c r="B99" i="8"/>
  <c r="D99" i="8" s="1"/>
  <c r="A99" i="8"/>
  <c r="C98" i="8"/>
  <c r="B98" i="8"/>
  <c r="D98" i="8" s="1"/>
  <c r="A98" i="8"/>
  <c r="C97" i="8"/>
  <c r="B97" i="8"/>
  <c r="A97" i="8"/>
  <c r="C96" i="8"/>
  <c r="B96" i="8"/>
  <c r="A96" i="8"/>
  <c r="C95" i="8"/>
  <c r="B95" i="8"/>
  <c r="A95" i="8"/>
  <c r="C94" i="8"/>
  <c r="B94" i="8"/>
  <c r="A94" i="8"/>
  <c r="C93" i="8"/>
  <c r="B93" i="8"/>
  <c r="A93" i="8"/>
  <c r="C92" i="8"/>
  <c r="B92" i="8"/>
  <c r="A92" i="8"/>
  <c r="C91" i="8"/>
  <c r="B91" i="8"/>
  <c r="A91" i="8"/>
  <c r="C90" i="8"/>
  <c r="B90" i="8"/>
  <c r="D90" i="8" s="1"/>
  <c r="A90" i="8"/>
  <c r="C89" i="8"/>
  <c r="B89" i="8"/>
  <c r="D89" i="8" s="1"/>
  <c r="A89" i="8"/>
  <c r="C88" i="8"/>
  <c r="B88" i="8"/>
  <c r="D88" i="8" s="1"/>
  <c r="A88" i="8"/>
  <c r="C87" i="8"/>
  <c r="B87" i="8"/>
  <c r="A87" i="8"/>
  <c r="C86" i="8"/>
  <c r="B86" i="8"/>
  <c r="A86" i="8"/>
  <c r="C85" i="8"/>
  <c r="B85" i="8"/>
  <c r="A85" i="8"/>
  <c r="C84" i="8"/>
  <c r="B84" i="8"/>
  <c r="D84" i="8" s="1"/>
  <c r="A84" i="8"/>
  <c r="C83" i="8"/>
  <c r="B83" i="8"/>
  <c r="D83" i="8" s="1"/>
  <c r="A83" i="8"/>
  <c r="C82" i="8"/>
  <c r="B82" i="8"/>
  <c r="A82" i="8"/>
  <c r="C81" i="8"/>
  <c r="B81" i="8"/>
  <c r="A81" i="8"/>
  <c r="C80" i="8"/>
  <c r="B80" i="8"/>
  <c r="D80" i="8" s="1"/>
  <c r="A80" i="8"/>
  <c r="C79" i="8"/>
  <c r="B79" i="8"/>
  <c r="A79" i="8"/>
  <c r="C78" i="8"/>
  <c r="B78" i="8"/>
  <c r="A78" i="8"/>
  <c r="C77" i="8"/>
  <c r="B77" i="8"/>
  <c r="A77" i="8"/>
  <c r="C76" i="8"/>
  <c r="B76" i="8"/>
  <c r="A76" i="8"/>
  <c r="C75" i="8"/>
  <c r="B75" i="8"/>
  <c r="A75" i="8"/>
  <c r="C74" i="8"/>
  <c r="B74" i="8"/>
  <c r="D74" i="8" s="1"/>
  <c r="A74" i="8"/>
  <c r="C73" i="8"/>
  <c r="B73" i="8"/>
  <c r="D73" i="8" s="1"/>
  <c r="A73" i="8"/>
  <c r="C72" i="8"/>
  <c r="B72" i="8"/>
  <c r="A72" i="8"/>
  <c r="C71" i="8"/>
  <c r="B71" i="8"/>
  <c r="A71" i="8"/>
  <c r="C70" i="8"/>
  <c r="B70" i="8"/>
  <c r="A70" i="8"/>
  <c r="C69" i="8"/>
  <c r="B69" i="8"/>
  <c r="A69" i="8"/>
  <c r="C68" i="8"/>
  <c r="B68" i="8"/>
  <c r="D68" i="8" s="1"/>
  <c r="A68" i="8"/>
  <c r="C67" i="8"/>
  <c r="B67" i="8"/>
  <c r="A67" i="8"/>
  <c r="C66" i="8"/>
  <c r="B66" i="8"/>
  <c r="A66" i="8"/>
  <c r="C65" i="8"/>
  <c r="B65" i="8"/>
  <c r="A65" i="8"/>
  <c r="C64" i="8"/>
  <c r="B64" i="8"/>
  <c r="D64" i="8" s="1"/>
  <c r="A64" i="8"/>
  <c r="C63" i="8"/>
  <c r="B63" i="8"/>
  <c r="A63" i="8"/>
  <c r="C62" i="8"/>
  <c r="B62" i="8"/>
  <c r="A62" i="8"/>
  <c r="C61" i="8"/>
  <c r="B61" i="8"/>
  <c r="A61" i="8"/>
  <c r="C60" i="8"/>
  <c r="B60" i="8"/>
  <c r="D60" i="8" s="1"/>
  <c r="A60" i="8"/>
  <c r="C59" i="8"/>
  <c r="B59" i="8"/>
  <c r="D59" i="8" s="1"/>
  <c r="A59" i="8"/>
  <c r="C58" i="8"/>
  <c r="B58" i="8"/>
  <c r="D58" i="8" s="1"/>
  <c r="A58" i="8"/>
  <c r="C57" i="8"/>
  <c r="B57" i="8"/>
  <c r="A57" i="8"/>
  <c r="C56" i="8"/>
  <c r="B56" i="8"/>
  <c r="A56" i="8"/>
  <c r="C55" i="8"/>
  <c r="B55" i="8"/>
  <c r="A55" i="8"/>
  <c r="C54" i="8"/>
  <c r="B54" i="8"/>
  <c r="A54" i="8"/>
  <c r="C53" i="8"/>
  <c r="B53" i="8"/>
  <c r="A53" i="8"/>
  <c r="C52" i="8"/>
  <c r="B52" i="8"/>
  <c r="A52" i="8"/>
  <c r="C51" i="8"/>
  <c r="B51" i="8"/>
  <c r="A51" i="8"/>
  <c r="C50" i="8"/>
  <c r="B50" i="8"/>
  <c r="D50" i="8" s="1"/>
  <c r="A50" i="8"/>
  <c r="C49" i="8"/>
  <c r="B49" i="8"/>
  <c r="D49" i="8" s="1"/>
  <c r="A49" i="8"/>
  <c r="C48" i="8"/>
  <c r="B48" i="8"/>
  <c r="D48" i="8" s="1"/>
  <c r="A48" i="8"/>
  <c r="C47" i="8"/>
  <c r="B47" i="8"/>
  <c r="A47" i="8"/>
  <c r="C46" i="8"/>
  <c r="B46" i="8"/>
  <c r="A46" i="8"/>
  <c r="C45" i="8"/>
  <c r="B45" i="8"/>
  <c r="A45" i="8"/>
  <c r="C44" i="8"/>
  <c r="B44" i="8"/>
  <c r="D44" i="8" s="1"/>
  <c r="A44" i="8"/>
  <c r="C43" i="8"/>
  <c r="B43" i="8"/>
  <c r="D43" i="8" s="1"/>
  <c r="A43" i="8"/>
  <c r="C42" i="8"/>
  <c r="B42" i="8"/>
  <c r="A42" i="8"/>
  <c r="C41" i="8"/>
  <c r="B41" i="8"/>
  <c r="A41" i="8"/>
  <c r="C40" i="8"/>
  <c r="B40" i="8"/>
  <c r="D40" i="8" s="1"/>
  <c r="A40" i="8"/>
  <c r="C39" i="8"/>
  <c r="B39" i="8"/>
  <c r="A39" i="8"/>
  <c r="C38" i="8"/>
  <c r="B38" i="8"/>
  <c r="A38" i="8"/>
  <c r="C37" i="8"/>
  <c r="B37" i="8"/>
  <c r="A37" i="8"/>
  <c r="C36" i="8"/>
  <c r="B36" i="8"/>
  <c r="A36" i="8"/>
  <c r="C35" i="8"/>
  <c r="B35" i="8"/>
  <c r="A35" i="8"/>
  <c r="C34" i="8"/>
  <c r="B34" i="8"/>
  <c r="D34" i="8" s="1"/>
  <c r="A34" i="8"/>
  <c r="C33" i="8"/>
  <c r="B33" i="8"/>
  <c r="D33" i="8" s="1"/>
  <c r="A33" i="8"/>
  <c r="C32" i="8"/>
  <c r="B32" i="8"/>
  <c r="A32" i="8"/>
  <c r="C31" i="8"/>
  <c r="B31" i="8"/>
  <c r="A31" i="8"/>
  <c r="C30" i="8"/>
  <c r="B30" i="8"/>
  <c r="A30" i="8"/>
  <c r="C29" i="8"/>
  <c r="B29" i="8"/>
  <c r="A29" i="8"/>
  <c r="C28" i="8"/>
  <c r="B28" i="8"/>
  <c r="D28" i="8" s="1"/>
  <c r="A28" i="8"/>
  <c r="C27" i="8"/>
  <c r="B27" i="8"/>
  <c r="A27" i="8"/>
  <c r="C26" i="8"/>
  <c r="D26" i="8" s="1"/>
  <c r="B26" i="8"/>
  <c r="A26" i="8"/>
  <c r="G25" i="8"/>
  <c r="C25" i="8"/>
  <c r="B25" i="8"/>
  <c r="D25" i="8" s="1"/>
  <c r="A25" i="8"/>
  <c r="G24" i="8"/>
  <c r="C24" i="8"/>
  <c r="B24" i="8"/>
  <c r="D24" i="8" s="1"/>
  <c r="A24" i="8"/>
  <c r="C23" i="8"/>
  <c r="B23" i="8"/>
  <c r="D23" i="8" s="1"/>
  <c r="A23" i="8"/>
  <c r="G22" i="8"/>
  <c r="D22" i="8"/>
  <c r="C22" i="8"/>
  <c r="B22" i="8"/>
  <c r="A22" i="8"/>
  <c r="C21" i="8"/>
  <c r="D21" i="8" s="1"/>
  <c r="B21" i="8"/>
  <c r="A21" i="8"/>
  <c r="D20" i="8"/>
  <c r="C20" i="8"/>
  <c r="B20" i="8"/>
  <c r="A20" i="8"/>
  <c r="C19" i="8"/>
  <c r="D19" i="8" s="1"/>
  <c r="B19" i="8"/>
  <c r="A19" i="8"/>
  <c r="C18" i="8"/>
  <c r="D18" i="8" s="1"/>
  <c r="B18" i="8"/>
  <c r="A18" i="8"/>
  <c r="C17" i="8"/>
  <c r="D17" i="8" s="1"/>
  <c r="B17" i="8"/>
  <c r="A17" i="8"/>
  <c r="C16" i="8"/>
  <c r="D16" i="8" s="1"/>
  <c r="B16" i="8"/>
  <c r="A16" i="8"/>
  <c r="C15" i="8"/>
  <c r="D15" i="8" s="1"/>
  <c r="B15" i="8"/>
  <c r="A15" i="8"/>
  <c r="D14" i="8"/>
  <c r="C14" i="8"/>
  <c r="B14" i="8"/>
  <c r="A14" i="8"/>
  <c r="C13" i="8"/>
  <c r="D13" i="8" s="1"/>
  <c r="B13" i="8"/>
  <c r="A13" i="8"/>
  <c r="D12" i="8"/>
  <c r="C12" i="8"/>
  <c r="B12" i="8"/>
  <c r="A12" i="8"/>
  <c r="C11" i="8"/>
  <c r="D11" i="8" s="1"/>
  <c r="B11" i="8"/>
  <c r="A11" i="8"/>
  <c r="D10" i="8"/>
  <c r="C10" i="8"/>
  <c r="B10" i="8"/>
  <c r="A10" i="8"/>
  <c r="C9" i="8"/>
  <c r="D9" i="8" s="1"/>
  <c r="B9" i="8"/>
  <c r="A9" i="8"/>
  <c r="C8" i="8"/>
  <c r="D8" i="8" s="1"/>
  <c r="B8" i="8"/>
  <c r="A8" i="8"/>
  <c r="C7" i="8"/>
  <c r="D7" i="8" s="1"/>
  <c r="B7" i="8"/>
  <c r="A7" i="8"/>
  <c r="C6" i="8"/>
  <c r="D6" i="8" s="1"/>
  <c r="B6" i="8"/>
  <c r="A6" i="8"/>
  <c r="C5" i="8"/>
  <c r="D5" i="8" s="1"/>
  <c r="B5" i="8"/>
  <c r="A5" i="8"/>
  <c r="C4" i="8"/>
  <c r="D4" i="8" s="1"/>
  <c r="B4" i="8"/>
  <c r="A4" i="8"/>
  <c r="D300" i="7"/>
  <c r="C300" i="7"/>
  <c r="D299" i="7"/>
  <c r="C299" i="7"/>
  <c r="D298" i="7"/>
  <c r="C298" i="7"/>
  <c r="D297" i="7"/>
  <c r="C297" i="7"/>
  <c r="D296" i="7"/>
  <c r="C296" i="7"/>
  <c r="D295" i="7"/>
  <c r="C295" i="7"/>
  <c r="D294" i="7"/>
  <c r="C294" i="7"/>
  <c r="D293" i="7"/>
  <c r="C293" i="7"/>
  <c r="D292" i="7"/>
  <c r="C292" i="7"/>
  <c r="D291" i="7"/>
  <c r="C291" i="7"/>
  <c r="D290" i="7"/>
  <c r="C290" i="7"/>
  <c r="D289" i="7"/>
  <c r="C289" i="7"/>
  <c r="D288" i="7"/>
  <c r="C288" i="7"/>
  <c r="D287" i="7"/>
  <c r="C287" i="7"/>
  <c r="D286" i="7"/>
  <c r="C286" i="7"/>
  <c r="D285" i="7"/>
  <c r="C285" i="7"/>
  <c r="D284" i="7"/>
  <c r="C284" i="7"/>
  <c r="D283" i="7"/>
  <c r="C283" i="7"/>
  <c r="D282" i="7"/>
  <c r="C282" i="7"/>
  <c r="D281" i="7"/>
  <c r="C281" i="7"/>
  <c r="D280" i="7"/>
  <c r="C280" i="7"/>
  <c r="D279" i="7"/>
  <c r="C279" i="7"/>
  <c r="D278" i="7"/>
  <c r="C278" i="7"/>
  <c r="D277" i="7"/>
  <c r="C277" i="7"/>
  <c r="D276" i="7"/>
  <c r="C276" i="7"/>
  <c r="D275" i="7"/>
  <c r="C275" i="7"/>
  <c r="D274" i="7"/>
  <c r="C274" i="7"/>
  <c r="D273" i="7"/>
  <c r="C273" i="7"/>
  <c r="D272" i="7"/>
  <c r="C272" i="7"/>
  <c r="D271" i="7"/>
  <c r="C271" i="7"/>
  <c r="D270" i="7"/>
  <c r="C270" i="7"/>
  <c r="D269" i="7"/>
  <c r="C269" i="7"/>
  <c r="D268" i="7"/>
  <c r="C268" i="7"/>
  <c r="D267" i="7"/>
  <c r="C267" i="7"/>
  <c r="D266" i="7"/>
  <c r="C266" i="7"/>
  <c r="D265" i="7"/>
  <c r="C265" i="7"/>
  <c r="D264" i="7"/>
  <c r="C264" i="7"/>
  <c r="D263" i="7"/>
  <c r="C263" i="7"/>
  <c r="D262" i="7"/>
  <c r="C262" i="7"/>
  <c r="D261" i="7"/>
  <c r="C261" i="7"/>
  <c r="D260" i="7"/>
  <c r="C260" i="7"/>
  <c r="D259" i="7"/>
  <c r="C259" i="7"/>
  <c r="D258" i="7"/>
  <c r="C258" i="7"/>
  <c r="D257" i="7"/>
  <c r="C257" i="7"/>
  <c r="D256" i="7"/>
  <c r="C256" i="7"/>
  <c r="D255" i="7"/>
  <c r="C255" i="7"/>
  <c r="D254" i="7"/>
  <c r="C254" i="7"/>
  <c r="D253" i="7"/>
  <c r="C253" i="7"/>
  <c r="D252" i="7"/>
  <c r="C252" i="7"/>
  <c r="D251" i="7"/>
  <c r="C251" i="7"/>
  <c r="D250" i="7"/>
  <c r="C250" i="7"/>
  <c r="D249" i="7"/>
  <c r="C249" i="7"/>
  <c r="D248" i="7"/>
  <c r="C248" i="7"/>
  <c r="D247" i="7"/>
  <c r="C247" i="7"/>
  <c r="D246" i="7"/>
  <c r="C246" i="7"/>
  <c r="D245" i="7"/>
  <c r="C245" i="7"/>
  <c r="D244" i="7"/>
  <c r="C244" i="7"/>
  <c r="D243" i="7"/>
  <c r="C243" i="7"/>
  <c r="D242" i="7"/>
  <c r="C242" i="7"/>
  <c r="D241" i="7"/>
  <c r="C241" i="7"/>
  <c r="D240" i="7"/>
  <c r="C240" i="7"/>
  <c r="D239" i="7"/>
  <c r="C239" i="7"/>
  <c r="D238" i="7"/>
  <c r="C238" i="7"/>
  <c r="D237" i="7"/>
  <c r="C237" i="7"/>
  <c r="D236" i="7"/>
  <c r="C236" i="7"/>
  <c r="D235" i="7"/>
  <c r="C235" i="7"/>
  <c r="D234" i="7"/>
  <c r="C234" i="7"/>
  <c r="D233" i="7"/>
  <c r="C233" i="7"/>
  <c r="D232" i="7"/>
  <c r="C232" i="7"/>
  <c r="D231" i="7"/>
  <c r="C231" i="7"/>
  <c r="D230" i="7"/>
  <c r="C230" i="7"/>
  <c r="D229" i="7"/>
  <c r="C229" i="7"/>
  <c r="D228" i="7"/>
  <c r="C228" i="7"/>
  <c r="D227" i="7"/>
  <c r="C227" i="7"/>
  <c r="D226" i="7"/>
  <c r="C226" i="7"/>
  <c r="D225" i="7"/>
  <c r="C225" i="7"/>
  <c r="D224" i="7"/>
  <c r="C224" i="7"/>
  <c r="D223" i="7"/>
  <c r="C223" i="7"/>
  <c r="D222" i="7"/>
  <c r="C222" i="7"/>
  <c r="D221" i="7"/>
  <c r="C221" i="7"/>
  <c r="D220" i="7"/>
  <c r="C220" i="7"/>
  <c r="D219" i="7"/>
  <c r="C219" i="7"/>
  <c r="D218" i="7"/>
  <c r="C218" i="7"/>
  <c r="D217" i="7"/>
  <c r="C217" i="7"/>
  <c r="D216" i="7"/>
  <c r="C216" i="7"/>
  <c r="D215" i="7"/>
  <c r="C215" i="7"/>
  <c r="D214" i="7"/>
  <c r="C214" i="7"/>
  <c r="D213" i="7"/>
  <c r="C213" i="7"/>
  <c r="D212" i="7"/>
  <c r="C212" i="7"/>
  <c r="D211" i="7"/>
  <c r="C211" i="7"/>
  <c r="D210" i="7"/>
  <c r="C210" i="7"/>
  <c r="D209" i="7"/>
  <c r="C209" i="7"/>
  <c r="D208" i="7"/>
  <c r="C208" i="7"/>
  <c r="D207" i="7"/>
  <c r="C207" i="7"/>
  <c r="D206" i="7"/>
  <c r="C206" i="7"/>
  <c r="D205" i="7"/>
  <c r="C205" i="7"/>
  <c r="D204" i="7"/>
  <c r="C204" i="7"/>
  <c r="D203" i="7"/>
  <c r="C203" i="7"/>
  <c r="D202" i="7"/>
  <c r="C202" i="7"/>
  <c r="D201" i="7"/>
  <c r="C201" i="7"/>
  <c r="D200" i="7"/>
  <c r="C200" i="7"/>
  <c r="D199" i="7"/>
  <c r="C199" i="7"/>
  <c r="D198" i="7"/>
  <c r="C198" i="7"/>
  <c r="D197" i="7"/>
  <c r="C197" i="7"/>
  <c r="D196" i="7"/>
  <c r="C196" i="7"/>
  <c r="D195" i="7"/>
  <c r="C195" i="7"/>
  <c r="D194" i="7"/>
  <c r="C194" i="7"/>
  <c r="D193" i="7"/>
  <c r="C193" i="7"/>
  <c r="D192" i="7"/>
  <c r="C192" i="7"/>
  <c r="D191" i="7"/>
  <c r="C191" i="7"/>
  <c r="D190" i="7"/>
  <c r="C190" i="7"/>
  <c r="D189" i="7"/>
  <c r="C189" i="7"/>
  <c r="D188" i="7"/>
  <c r="C188" i="7"/>
  <c r="D187" i="7"/>
  <c r="C187" i="7"/>
  <c r="D186" i="7"/>
  <c r="C186" i="7"/>
  <c r="D185" i="7"/>
  <c r="C185" i="7"/>
  <c r="D184" i="7"/>
  <c r="C184" i="7"/>
  <c r="D183" i="7"/>
  <c r="C183" i="7"/>
  <c r="D182" i="7"/>
  <c r="C182" i="7"/>
  <c r="D181" i="7"/>
  <c r="C181" i="7"/>
  <c r="D180" i="7"/>
  <c r="C180" i="7"/>
  <c r="D179" i="7"/>
  <c r="C179" i="7"/>
  <c r="D178" i="7"/>
  <c r="C178" i="7"/>
  <c r="D177" i="7"/>
  <c r="C177" i="7"/>
  <c r="D176" i="7"/>
  <c r="C176" i="7"/>
  <c r="D175" i="7"/>
  <c r="C175" i="7"/>
  <c r="D174" i="7"/>
  <c r="C174" i="7"/>
  <c r="D173" i="7"/>
  <c r="C173" i="7"/>
  <c r="D172" i="7"/>
  <c r="C172" i="7"/>
  <c r="D171" i="7"/>
  <c r="C171" i="7"/>
  <c r="D170" i="7"/>
  <c r="C170" i="7"/>
  <c r="D169" i="7"/>
  <c r="C169" i="7"/>
  <c r="D168" i="7"/>
  <c r="C168" i="7"/>
  <c r="D167" i="7"/>
  <c r="C167" i="7"/>
  <c r="D166" i="7"/>
  <c r="C166" i="7"/>
  <c r="D165" i="7"/>
  <c r="C165" i="7"/>
  <c r="D164" i="7"/>
  <c r="C164" i="7"/>
  <c r="D163" i="7"/>
  <c r="C163" i="7"/>
  <c r="D162" i="7"/>
  <c r="C162" i="7"/>
  <c r="D161" i="7"/>
  <c r="C161" i="7"/>
  <c r="D160" i="7"/>
  <c r="C160" i="7"/>
  <c r="D159" i="7"/>
  <c r="C159" i="7"/>
  <c r="D158" i="7"/>
  <c r="C158" i="7"/>
  <c r="D157" i="7"/>
  <c r="C157" i="7"/>
  <c r="D156" i="7"/>
  <c r="C156" i="7"/>
  <c r="D155" i="7"/>
  <c r="C155" i="7"/>
  <c r="D154" i="7"/>
  <c r="C154" i="7"/>
  <c r="D153" i="7"/>
  <c r="C153" i="7"/>
  <c r="D152" i="7"/>
  <c r="C152" i="7"/>
  <c r="D151" i="7"/>
  <c r="C151" i="7"/>
  <c r="D150" i="7"/>
  <c r="C150" i="7"/>
  <c r="D149" i="7"/>
  <c r="C149" i="7"/>
  <c r="D148" i="7"/>
  <c r="C148" i="7"/>
  <c r="D147" i="7"/>
  <c r="C147" i="7"/>
  <c r="D146" i="7"/>
  <c r="C146" i="7"/>
  <c r="D145" i="7"/>
  <c r="C145" i="7"/>
  <c r="D144" i="7"/>
  <c r="C144" i="7"/>
  <c r="D143" i="7"/>
  <c r="C143" i="7"/>
  <c r="D142" i="7"/>
  <c r="C142" i="7"/>
  <c r="D141" i="7"/>
  <c r="C141" i="7"/>
  <c r="D140" i="7"/>
  <c r="C140" i="7"/>
  <c r="D139" i="7"/>
  <c r="C139" i="7"/>
  <c r="D138" i="7"/>
  <c r="C138" i="7"/>
  <c r="D137" i="7"/>
  <c r="C137" i="7"/>
  <c r="D136" i="7"/>
  <c r="C136" i="7"/>
  <c r="D135" i="7"/>
  <c r="C135" i="7"/>
  <c r="D134" i="7"/>
  <c r="C134" i="7"/>
  <c r="D133" i="7"/>
  <c r="C133" i="7"/>
  <c r="D132" i="7"/>
  <c r="C132" i="7"/>
  <c r="D131" i="7"/>
  <c r="C131" i="7"/>
  <c r="D130" i="7"/>
  <c r="C130" i="7"/>
  <c r="D129" i="7"/>
  <c r="C129" i="7"/>
  <c r="D128" i="7"/>
  <c r="C128" i="7"/>
  <c r="D127" i="7"/>
  <c r="C127" i="7"/>
  <c r="D126" i="7"/>
  <c r="C126" i="7"/>
  <c r="D125" i="7"/>
  <c r="C125" i="7"/>
  <c r="D124" i="7"/>
  <c r="C124" i="7"/>
  <c r="D123" i="7"/>
  <c r="C123" i="7"/>
  <c r="D122" i="7"/>
  <c r="C122" i="7"/>
  <c r="D121" i="7"/>
  <c r="C121" i="7"/>
  <c r="D120" i="7"/>
  <c r="C120" i="7"/>
  <c r="D119" i="7"/>
  <c r="C119" i="7"/>
  <c r="D118" i="7"/>
  <c r="C118" i="7"/>
  <c r="D117" i="7"/>
  <c r="C117" i="7"/>
  <c r="D116" i="7"/>
  <c r="C116" i="7"/>
  <c r="D115" i="7"/>
  <c r="C115" i="7"/>
  <c r="D114" i="7"/>
  <c r="C114" i="7"/>
  <c r="D113" i="7"/>
  <c r="C113" i="7"/>
  <c r="D112" i="7"/>
  <c r="C112" i="7"/>
  <c r="D111" i="7"/>
  <c r="C111" i="7"/>
  <c r="D110" i="7"/>
  <c r="C110" i="7"/>
  <c r="D109" i="7"/>
  <c r="C109" i="7"/>
  <c r="D108" i="7"/>
  <c r="C108" i="7"/>
  <c r="D107" i="7"/>
  <c r="C107" i="7"/>
  <c r="D106" i="7"/>
  <c r="C106" i="7"/>
  <c r="D105" i="7"/>
  <c r="C105" i="7"/>
  <c r="D104" i="7"/>
  <c r="C104" i="7"/>
  <c r="D103" i="7"/>
  <c r="C103" i="7"/>
  <c r="D102" i="7"/>
  <c r="C102" i="7"/>
  <c r="D101" i="7"/>
  <c r="C101" i="7"/>
  <c r="D100" i="7"/>
  <c r="C100" i="7"/>
  <c r="D99" i="7"/>
  <c r="C99" i="7"/>
  <c r="D98" i="7"/>
  <c r="C98" i="7"/>
  <c r="D97" i="7"/>
  <c r="C97" i="7"/>
  <c r="D96" i="7"/>
  <c r="C96" i="7"/>
  <c r="D95" i="7"/>
  <c r="C95" i="7"/>
  <c r="D94" i="7"/>
  <c r="C94" i="7"/>
  <c r="D93" i="7"/>
  <c r="C93" i="7"/>
  <c r="D92" i="7"/>
  <c r="C92" i="7"/>
  <c r="D91" i="7"/>
  <c r="C91" i="7"/>
  <c r="D90" i="7"/>
  <c r="C90" i="7"/>
  <c r="D89" i="7"/>
  <c r="C89" i="7"/>
  <c r="D88" i="7"/>
  <c r="C88" i="7"/>
  <c r="D87" i="7"/>
  <c r="C87" i="7"/>
  <c r="D86" i="7"/>
  <c r="C86" i="7"/>
  <c r="D85" i="7"/>
  <c r="C85" i="7"/>
  <c r="D84" i="7"/>
  <c r="C84" i="7"/>
  <c r="D83" i="7"/>
  <c r="C83" i="7"/>
  <c r="D82" i="7"/>
  <c r="C82" i="7"/>
  <c r="D81" i="7"/>
  <c r="C81" i="7"/>
  <c r="D80" i="7"/>
  <c r="C80" i="7"/>
  <c r="D79" i="7"/>
  <c r="C79" i="7"/>
  <c r="D78" i="7"/>
  <c r="C78" i="7"/>
  <c r="D77" i="7"/>
  <c r="C77" i="7"/>
  <c r="D76" i="7"/>
  <c r="C76" i="7"/>
  <c r="D75" i="7"/>
  <c r="C75" i="7"/>
  <c r="D74" i="7"/>
  <c r="C74" i="7"/>
  <c r="D73" i="7"/>
  <c r="C73" i="7"/>
  <c r="D72" i="7"/>
  <c r="C72" i="7"/>
  <c r="D71" i="7"/>
  <c r="C71" i="7"/>
  <c r="D70" i="7"/>
  <c r="C70" i="7"/>
  <c r="D69" i="7"/>
  <c r="C69" i="7"/>
  <c r="D68" i="7"/>
  <c r="C68" i="7"/>
  <c r="D67" i="7"/>
  <c r="C67" i="7"/>
  <c r="D66" i="7"/>
  <c r="C66" i="7"/>
  <c r="D65" i="7"/>
  <c r="C65" i="7"/>
  <c r="D64" i="7"/>
  <c r="C64" i="7"/>
  <c r="D63" i="7"/>
  <c r="C63" i="7"/>
  <c r="D62" i="7"/>
  <c r="C62" i="7"/>
  <c r="D61" i="7"/>
  <c r="C61" i="7"/>
  <c r="D60" i="7"/>
  <c r="C60" i="7"/>
  <c r="D59" i="7"/>
  <c r="C59" i="7"/>
  <c r="D58" i="7"/>
  <c r="C58" i="7"/>
  <c r="D57" i="7"/>
  <c r="C57" i="7"/>
  <c r="D56" i="7"/>
  <c r="C56" i="7"/>
  <c r="D55" i="7"/>
  <c r="C55" i="7"/>
  <c r="D54" i="7"/>
  <c r="C54" i="7"/>
  <c r="D53" i="7"/>
  <c r="C53" i="7"/>
  <c r="D52" i="7"/>
  <c r="C52" i="7"/>
  <c r="D51" i="7"/>
  <c r="C51" i="7"/>
  <c r="D50" i="7"/>
  <c r="C50" i="7"/>
  <c r="D49" i="7"/>
  <c r="C49" i="7"/>
  <c r="D48" i="7"/>
  <c r="C48" i="7"/>
  <c r="D47" i="7"/>
  <c r="C47" i="7"/>
  <c r="D46" i="7"/>
  <c r="C46" i="7"/>
  <c r="D45" i="7"/>
  <c r="C45" i="7"/>
  <c r="D44" i="7"/>
  <c r="C44" i="7"/>
  <c r="D43" i="7"/>
  <c r="C43" i="7"/>
  <c r="D42" i="7"/>
  <c r="C42" i="7"/>
  <c r="D41" i="7"/>
  <c r="C41" i="7"/>
  <c r="D40" i="7"/>
  <c r="C40" i="7"/>
  <c r="D39" i="7"/>
  <c r="C39" i="7"/>
  <c r="D38" i="7"/>
  <c r="C38" i="7"/>
  <c r="D37" i="7"/>
  <c r="C37" i="7"/>
  <c r="D36" i="7"/>
  <c r="C36" i="7"/>
  <c r="D35" i="7"/>
  <c r="C35" i="7"/>
  <c r="D34" i="7"/>
  <c r="C34" i="7"/>
  <c r="D33" i="7"/>
  <c r="C33" i="7"/>
  <c r="D32" i="7"/>
  <c r="C32" i="7"/>
  <c r="D31" i="7"/>
  <c r="C31" i="7"/>
  <c r="D30" i="7"/>
  <c r="C30" i="7"/>
  <c r="D29" i="7"/>
  <c r="C29" i="7"/>
  <c r="D28" i="7"/>
  <c r="C28" i="7"/>
  <c r="D27" i="7"/>
  <c r="C27" i="7"/>
  <c r="D26" i="7"/>
  <c r="C26" i="7"/>
  <c r="D25" i="7"/>
  <c r="C25" i="7"/>
  <c r="D24" i="7"/>
  <c r="C24" i="7"/>
  <c r="D23" i="7"/>
  <c r="C23" i="7"/>
  <c r="D22" i="7"/>
  <c r="C22" i="7"/>
  <c r="D21" i="7"/>
  <c r="C21" i="7"/>
  <c r="D20" i="7"/>
  <c r="C20" i="7"/>
  <c r="D19" i="7"/>
  <c r="C19" i="7"/>
  <c r="D18" i="7"/>
  <c r="C18" i="7"/>
  <c r="D17" i="7"/>
  <c r="C17" i="7"/>
  <c r="D16" i="7"/>
  <c r="C16" i="7"/>
  <c r="D15" i="7"/>
  <c r="C15" i="7"/>
  <c r="D14" i="7"/>
  <c r="C14" i="7"/>
  <c r="D13" i="7"/>
  <c r="C13" i="7"/>
  <c r="D12" i="7"/>
  <c r="C12" i="7"/>
  <c r="D11" i="7"/>
  <c r="C11" i="7"/>
  <c r="D10" i="7"/>
  <c r="C10" i="7"/>
  <c r="G9" i="7"/>
  <c r="D9" i="7"/>
  <c r="C9" i="7"/>
  <c r="D8" i="7"/>
  <c r="C8" i="7"/>
  <c r="G7" i="7"/>
  <c r="D7" i="7"/>
  <c r="C7" i="7"/>
  <c r="D6" i="7"/>
  <c r="C6" i="7"/>
  <c r="D5" i="7"/>
  <c r="C5" i="7"/>
  <c r="J4" i="7"/>
  <c r="D4" i="7"/>
  <c r="C4" i="7"/>
  <c r="D3" i="7"/>
  <c r="C3" i="7"/>
  <c r="D2" i="7"/>
  <c r="C2" i="7"/>
  <c r="B61" i="6"/>
  <c r="B60" i="6"/>
  <c r="B59" i="6"/>
  <c r="B58" i="6"/>
  <c r="B57" i="6"/>
  <c r="B56" i="6"/>
  <c r="B55" i="6"/>
  <c r="B54" i="6"/>
  <c r="B53" i="6"/>
  <c r="B52" i="6"/>
  <c r="B51" i="6"/>
  <c r="B50" i="6"/>
  <c r="B49" i="6"/>
  <c r="B48" i="6"/>
  <c r="B47" i="6"/>
  <c r="B46" i="6"/>
  <c r="B45" i="6"/>
  <c r="B44" i="6"/>
  <c r="B43" i="6"/>
  <c r="B42" i="6"/>
  <c r="B41" i="6"/>
  <c r="B36" i="6"/>
  <c r="B37" i="6" s="1"/>
  <c r="E18" i="6"/>
  <c r="D18" i="6"/>
  <c r="C18" i="6"/>
  <c r="B18" i="6"/>
  <c r="C17" i="6"/>
  <c r="A17" i="6"/>
  <c r="B17" i="6" s="1"/>
  <c r="D17" i="6" s="1"/>
  <c r="E17" i="6" s="1"/>
  <c r="C16" i="6"/>
  <c r="A16" i="6"/>
  <c r="B16" i="6" s="1"/>
  <c r="D16" i="6" s="1"/>
  <c r="E16" i="6" s="1"/>
  <c r="C15" i="6"/>
  <c r="A15" i="6"/>
  <c r="B15" i="6" s="1"/>
  <c r="D15" i="6" s="1"/>
  <c r="E15" i="6" s="1"/>
  <c r="C14" i="6"/>
  <c r="A14" i="6"/>
  <c r="B14" i="6" s="1"/>
  <c r="D14" i="6" s="1"/>
  <c r="E14" i="6" s="1"/>
  <c r="C13" i="6"/>
  <c r="A13" i="6"/>
  <c r="B13" i="6" s="1"/>
  <c r="D13" i="6" s="1"/>
  <c r="E13" i="6" s="1"/>
  <c r="C12" i="6"/>
  <c r="B12" i="6"/>
  <c r="D12" i="6" s="1"/>
  <c r="E12" i="6" s="1"/>
  <c r="A12" i="6"/>
  <c r="C11" i="6"/>
  <c r="B11" i="6"/>
  <c r="D11" i="6" s="1"/>
  <c r="E11" i="6" s="1"/>
  <c r="A11" i="6"/>
  <c r="D10" i="6"/>
  <c r="E10" i="6" s="1"/>
  <c r="C10" i="6"/>
  <c r="B10" i="6"/>
  <c r="A10" i="6"/>
  <c r="C9" i="6"/>
  <c r="A9" i="6"/>
  <c r="B9" i="6" s="1"/>
  <c r="D9" i="6" s="1"/>
  <c r="E9" i="6" s="1"/>
  <c r="C8" i="6"/>
  <c r="A8" i="6"/>
  <c r="B8" i="6" s="1"/>
  <c r="D8" i="6" s="1"/>
  <c r="E8" i="6" s="1"/>
  <c r="K7" i="6" a="1"/>
  <c r="K7" i="6" s="1"/>
  <c r="E7" i="6"/>
  <c r="D7" i="6"/>
  <c r="B2" i="6"/>
  <c r="H10" i="5"/>
  <c r="B3" i="5"/>
  <c r="B12" i="4" a="1"/>
  <c r="B12" i="4" s="1"/>
  <c r="I7" i="4" a="1"/>
  <c r="I13" i="4" s="1"/>
  <c r="I16" i="4" s="1"/>
  <c r="B5" i="4" a="1"/>
  <c r="B5" i="4" s="1"/>
  <c r="B6" i="4" s="1" a="1"/>
  <c r="B6" i="4" s="1"/>
  <c r="B7" i="4" s="1" a="1"/>
  <c r="B7" i="4" s="1"/>
  <c r="D20" i="3"/>
  <c r="C19" i="3"/>
  <c r="B18" i="3"/>
  <c r="D13" i="3"/>
  <c r="C12" i="3"/>
  <c r="B11" i="3"/>
  <c r="D6" i="3"/>
  <c r="C5" i="3"/>
  <c r="B4" i="3"/>
  <c r="B25" i="2"/>
  <c r="B24" i="2"/>
  <c r="B23" i="2"/>
  <c r="B20" i="2"/>
  <c r="D15" i="2"/>
  <c r="C15" i="2"/>
  <c r="D14" i="2"/>
  <c r="B11" i="2"/>
  <c r="B10" i="2"/>
  <c r="E10" i="2" s="1"/>
  <c r="B6" i="2"/>
  <c r="B7" i="2" s="1"/>
  <c r="B2" i="2"/>
  <c r="B3" i="2" s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D57" i="8" l="1"/>
  <c r="D67" i="8"/>
  <c r="D97" i="8"/>
  <c r="D107" i="8"/>
  <c r="D137" i="8"/>
  <c r="D147" i="8"/>
  <c r="D167" i="8"/>
  <c r="D177" i="8"/>
  <c r="D187" i="8"/>
  <c r="D32" i="9"/>
  <c r="D54" i="9"/>
  <c r="D60" i="9"/>
  <c r="D148" i="9"/>
  <c r="D160" i="9"/>
  <c r="D180" i="9"/>
  <c r="D186" i="9"/>
  <c r="D41" i="8"/>
  <c r="D51" i="8"/>
  <c r="D81" i="8"/>
  <c r="D91" i="8"/>
  <c r="D121" i="8"/>
  <c r="D131" i="8"/>
  <c r="D151" i="8"/>
  <c r="D161" i="8"/>
  <c r="D171" i="8"/>
  <c r="D181" i="8"/>
  <c r="D191" i="8"/>
  <c r="D172" i="9"/>
  <c r="D192" i="9"/>
  <c r="D65" i="8"/>
  <c r="D75" i="8"/>
  <c r="D105" i="8"/>
  <c r="D115" i="8"/>
  <c r="D145" i="8"/>
  <c r="D155" i="8"/>
  <c r="D175" i="8"/>
  <c r="D185" i="8"/>
  <c r="D195" i="8"/>
  <c r="D52" i="9"/>
  <c r="D74" i="9"/>
  <c r="D96" i="9"/>
  <c r="D118" i="9"/>
  <c r="D124" i="9"/>
  <c r="D164" i="9"/>
  <c r="D184" i="9"/>
  <c r="D32" i="8"/>
  <c r="D42" i="8"/>
  <c r="D52" i="8"/>
  <c r="D72" i="8"/>
  <c r="D82" i="8"/>
  <c r="D92" i="8"/>
  <c r="D112" i="8"/>
  <c r="D122" i="8"/>
  <c r="D152" i="8"/>
  <c r="D182" i="8"/>
  <c r="D192" i="8"/>
  <c r="D68" i="9"/>
  <c r="D90" i="9"/>
  <c r="D112" i="9"/>
  <c r="D134" i="9"/>
  <c r="D140" i="9"/>
  <c r="D170" i="9"/>
  <c r="D190" i="9"/>
  <c r="D196" i="9"/>
  <c r="D36" i="8"/>
  <c r="D56" i="8"/>
  <c r="D66" i="8"/>
  <c r="D76" i="8"/>
  <c r="D96" i="8"/>
  <c r="D106" i="8"/>
  <c r="D116" i="8"/>
  <c r="D136" i="8"/>
  <c r="D176" i="8"/>
  <c r="D186" i="8"/>
  <c r="D196" i="8"/>
  <c r="D25" i="9"/>
  <c r="D100" i="9"/>
  <c r="D122" i="9"/>
  <c r="D144" i="9"/>
  <c r="D162" i="9"/>
  <c r="D182" i="9"/>
  <c r="D188" i="9"/>
  <c r="D197" i="9"/>
  <c r="D40" i="9"/>
  <c r="D56" i="9"/>
  <c r="D72" i="9"/>
  <c r="D88" i="9"/>
  <c r="D104" i="9"/>
  <c r="D120" i="9"/>
  <c r="D136" i="9"/>
  <c r="D152" i="9"/>
  <c r="D34" i="9"/>
  <c r="D50" i="9"/>
  <c r="D66" i="9"/>
  <c r="D82" i="9"/>
  <c r="D98" i="9"/>
  <c r="D114" i="9"/>
  <c r="D130" i="9"/>
  <c r="D146" i="9"/>
  <c r="D30" i="9"/>
  <c r="D46" i="9"/>
  <c r="D62" i="9"/>
  <c r="D78" i="9"/>
  <c r="D94" i="9"/>
  <c r="D110" i="9"/>
  <c r="D126" i="9"/>
  <c r="D142" i="9"/>
  <c r="D27" i="8"/>
  <c r="D35" i="8"/>
  <c r="D30" i="8"/>
  <c r="D38" i="8"/>
  <c r="D46" i="8"/>
  <c r="D54" i="8"/>
  <c r="D62" i="8"/>
  <c r="D70" i="8"/>
  <c r="D78" i="8"/>
  <c r="D86" i="8"/>
  <c r="D94" i="8"/>
  <c r="D102" i="8"/>
  <c r="D110" i="8"/>
  <c r="D118" i="8"/>
  <c r="D126" i="8"/>
  <c r="D134" i="8"/>
  <c r="D142" i="8"/>
  <c r="D150" i="8"/>
  <c r="D158" i="8"/>
  <c r="D166" i="8"/>
  <c r="D174" i="8"/>
  <c r="D124" i="8"/>
  <c r="D132" i="8"/>
  <c r="D140" i="8"/>
  <c r="D148" i="8"/>
  <c r="D156" i="8"/>
  <c r="D164" i="8"/>
  <c r="D172" i="8"/>
  <c r="D180" i="8"/>
  <c r="D31" i="8"/>
  <c r="D39" i="8"/>
  <c r="D47" i="8"/>
  <c r="D55" i="8"/>
  <c r="D63" i="8"/>
  <c r="D71" i="8"/>
  <c r="D79" i="8"/>
  <c r="D87" i="8"/>
  <c r="D95" i="8"/>
  <c r="D103" i="8"/>
  <c r="D111" i="8"/>
  <c r="D119" i="8"/>
  <c r="D127" i="8"/>
  <c r="D135" i="8"/>
  <c r="D143" i="8"/>
  <c r="D146" i="8"/>
  <c r="D154" i="8"/>
  <c r="D162" i="8"/>
  <c r="D170" i="8"/>
  <c r="D178" i="8"/>
  <c r="D29" i="8"/>
  <c r="D37" i="8"/>
  <c r="D45" i="8"/>
  <c r="D53" i="8"/>
  <c r="D61" i="8"/>
  <c r="D69" i="8"/>
  <c r="D77" i="8"/>
  <c r="D85" i="8"/>
  <c r="D93" i="8"/>
  <c r="D101" i="8"/>
  <c r="D109" i="8"/>
  <c r="D117" i="8"/>
  <c r="D125" i="8"/>
  <c r="D133" i="8"/>
  <c r="D141" i="8"/>
  <c r="D149" i="8"/>
  <c r="D157" i="8"/>
  <c r="D165" i="8"/>
  <c r="D173" i="8"/>
  <c r="I7" i="4"/>
  <c r="I12" i="4"/>
  <c r="I15" i="4" s="1"/>
  <c r="C14" i="2"/>
  <c r="E11" i="2"/>
  <c r="B17" i="2" s="1"/>
  <c r="G23" i="9" l="1"/>
  <c r="G23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Joshua</author>
  </authors>
  <commentList>
    <comment ref="A17" authorId="0" shapeId="0" xr:uid="{92200DDE-66D7-4D4A-BED8-1CEB56C98AE5}">
      <text>
        <r>
          <rPr>
            <b/>
            <sz val="9"/>
            <color indexed="81"/>
            <rFont val="Tahoma"/>
            <family val="2"/>
          </rPr>
          <t>Joshua:</t>
        </r>
        <r>
          <rPr>
            <sz val="9"/>
            <color indexed="81"/>
            <rFont val="Tahoma"/>
            <family val="2"/>
          </rPr>
          <t xml:space="preserve">
Optimise subject to equations and constraints provided in written document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Joshua</author>
  </authors>
  <commentList>
    <comment ref="G6" authorId="0" shapeId="0" xr:uid="{7836AF8F-9B81-47CB-BB9E-A0FE40D372A5}">
      <text>
        <r>
          <rPr>
            <b/>
            <sz val="9"/>
            <color indexed="81"/>
            <rFont val="Tahoma"/>
            <family val="2"/>
          </rPr>
          <t>Joshua:</t>
        </r>
        <r>
          <rPr>
            <sz val="9"/>
            <color indexed="81"/>
            <rFont val="Tahoma"/>
            <family val="2"/>
          </rPr>
          <t xml:space="preserve">
I've assumed beta to be a scale parameter as it is unclear from question description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Joshua</author>
  </authors>
  <commentList>
    <comment ref="G23" authorId="0" shapeId="0" xr:uid="{7DBF143F-5BB4-4603-83E3-845AA4627EE4}">
      <text>
        <r>
          <rPr>
            <b/>
            <sz val="9"/>
            <color indexed="81"/>
            <rFont val="Tahoma"/>
            <family val="2"/>
          </rPr>
          <t>Joshua:</t>
        </r>
        <r>
          <rPr>
            <sz val="9"/>
            <color indexed="81"/>
            <rFont val="Tahoma"/>
            <family val="2"/>
          </rPr>
          <t xml:space="preserve">
Theoretical value is lambda*t=200</t>
        </r>
      </text>
    </comment>
    <comment ref="G25" authorId="0" shapeId="0" xr:uid="{F7223197-33C4-4E94-B6A0-14D1036FEFCA}">
      <text>
        <r>
          <rPr>
            <b/>
            <sz val="9"/>
            <color indexed="81"/>
            <rFont val="Tahoma"/>
            <family val="2"/>
          </rPr>
          <t>Joshua:</t>
        </r>
        <r>
          <rPr>
            <sz val="9"/>
            <color indexed="81"/>
            <rFont val="Tahoma"/>
            <family val="2"/>
          </rPr>
          <t xml:space="preserve">
Theoretical value is alpha*beta=1.5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Joshua</author>
  </authors>
  <commentList>
    <comment ref="G23" authorId="0" shapeId="0" xr:uid="{11AC7ECF-A710-49F6-8771-96D634E968C4}">
      <text>
        <r>
          <rPr>
            <b/>
            <sz val="9"/>
            <color indexed="81"/>
            <rFont val="Tahoma"/>
            <family val="2"/>
          </rPr>
          <t>Joshua:</t>
        </r>
        <r>
          <rPr>
            <sz val="9"/>
            <color indexed="81"/>
            <rFont val="Tahoma"/>
            <family val="2"/>
          </rPr>
          <t xml:space="preserve">
Theoretical value is lambda*t=200</t>
        </r>
      </text>
    </comment>
    <comment ref="G25" authorId="0" shapeId="0" xr:uid="{BB152534-4ED0-47D4-978A-A9A0E661545B}">
      <text>
        <r>
          <rPr>
            <b/>
            <sz val="9"/>
            <color indexed="81"/>
            <rFont val="Tahoma"/>
            <family val="2"/>
          </rPr>
          <t>Joshua:</t>
        </r>
        <r>
          <rPr>
            <sz val="9"/>
            <color indexed="81"/>
            <rFont val="Tahoma"/>
            <family val="2"/>
          </rPr>
          <t xml:space="preserve">
Theoretical value is p*alpha*beta=1.05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<sst xmlns="http://schemas.openxmlformats.org/spreadsheetml/2006/main" count="175" uniqueCount="114">
  <si>
    <t>Date</t>
  </si>
  <si>
    <t>Price</t>
  </si>
  <si>
    <t>Daily Return</t>
  </si>
  <si>
    <t>Final Equity Value</t>
  </si>
  <si>
    <t>ZCB Face Value</t>
  </si>
  <si>
    <t>Term to Maturity</t>
  </si>
  <si>
    <t>Risk Free Rate</t>
  </si>
  <si>
    <t>1a.</t>
  </si>
  <si>
    <t>Mean Daily Return</t>
  </si>
  <si>
    <t>Expected Annual Return</t>
  </si>
  <si>
    <t>1b.</t>
  </si>
  <si>
    <t>Daily Equity Volatility</t>
  </si>
  <si>
    <t>Annual Equity Volatility</t>
  </si>
  <si>
    <t>1d.</t>
  </si>
  <si>
    <r>
      <t>d</t>
    </r>
    <r>
      <rPr>
        <b/>
        <vertAlign val="subscript"/>
        <sz val="11"/>
        <color theme="1"/>
        <rFont val="Calibri"/>
        <family val="2"/>
        <scheme val="minor"/>
      </rPr>
      <t>1</t>
    </r>
  </si>
  <si>
    <r>
      <t>f</t>
    </r>
    <r>
      <rPr>
        <b/>
        <vertAlign val="subscript"/>
        <sz val="11"/>
        <color theme="1"/>
        <rFont val="Calibri"/>
        <family val="2"/>
        <scheme val="minor"/>
      </rPr>
      <t>1</t>
    </r>
  </si>
  <si>
    <r>
      <t>d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</si>
  <si>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f</t>
    </r>
    <r>
      <rPr>
        <b/>
        <vertAlign val="subscript"/>
        <sz val="11"/>
        <color theme="1"/>
        <rFont val="Calibri"/>
        <family val="2"/>
        <scheme val="minor"/>
      </rPr>
      <t>2</t>
    </r>
  </si>
  <si>
    <t>Max</t>
  </si>
  <si>
    <t>Min</t>
  </si>
  <si>
    <r>
      <t>σ</t>
    </r>
    <r>
      <rPr>
        <b/>
        <vertAlign val="subscript"/>
        <sz val="11"/>
        <color theme="1"/>
        <rFont val="Calibri"/>
        <family val="2"/>
        <scheme val="minor"/>
      </rPr>
      <t>F</t>
    </r>
  </si>
  <si>
    <r>
      <t>F</t>
    </r>
    <r>
      <rPr>
        <b/>
        <vertAlign val="subscript"/>
        <sz val="11"/>
        <color theme="1"/>
        <rFont val="Calibri"/>
        <family val="2"/>
        <scheme val="minor"/>
      </rPr>
      <t>0</t>
    </r>
  </si>
  <si>
    <r>
      <t>min f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+f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</si>
  <si>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1e.</t>
  </si>
  <si>
    <t>Prob. Of Default</t>
  </si>
  <si>
    <t>1f.</t>
  </si>
  <si>
    <r>
      <t>B</t>
    </r>
    <r>
      <rPr>
        <b/>
        <vertAlign val="subscript"/>
        <sz val="11"/>
        <color theme="1"/>
        <rFont val="Calibri"/>
        <family val="2"/>
        <scheme val="minor"/>
      </rPr>
      <t>0</t>
    </r>
  </si>
  <si>
    <r>
      <t>r</t>
    </r>
    <r>
      <rPr>
        <b/>
        <vertAlign val="subscript"/>
        <sz val="11"/>
        <color theme="1"/>
        <rFont val="Calibri"/>
        <family val="2"/>
        <scheme val="minor"/>
      </rPr>
      <t>B</t>
    </r>
  </si>
  <si>
    <t>Credit Spread</t>
  </si>
  <si>
    <t>P(0,1)</t>
  </si>
  <si>
    <t>A</t>
  </si>
  <si>
    <t>B</t>
  </si>
  <si>
    <t>C</t>
  </si>
  <si>
    <t>Default</t>
  </si>
  <si>
    <t>P(1,2)</t>
  </si>
  <si>
    <t>P(2,3)</t>
  </si>
  <si>
    <t>2a.</t>
  </si>
  <si>
    <t>2d.</t>
  </si>
  <si>
    <t>t</t>
  </si>
  <si>
    <t>Security Allocation</t>
  </si>
  <si>
    <r>
      <t>δ</t>
    </r>
    <r>
      <rPr>
        <b/>
        <vertAlign val="subscript"/>
        <sz val="11"/>
        <color theme="1"/>
        <rFont val="Calibri"/>
        <family val="2"/>
      </rPr>
      <t>A</t>
    </r>
  </si>
  <si>
    <t>T</t>
  </si>
  <si>
    <r>
      <t>δ</t>
    </r>
    <r>
      <rPr>
        <b/>
        <vertAlign val="subscript"/>
        <sz val="11"/>
        <color theme="1"/>
        <rFont val="Calibri"/>
        <family val="2"/>
        <scheme val="minor"/>
      </rPr>
      <t>B</t>
    </r>
  </si>
  <si>
    <t>r</t>
  </si>
  <si>
    <t>P(0,2)</t>
  </si>
  <si>
    <t>2b.</t>
  </si>
  <si>
    <t>P(0,3)</t>
  </si>
  <si>
    <r>
      <t>q</t>
    </r>
    <r>
      <rPr>
        <b/>
        <vertAlign val="subscript"/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(0,T)</t>
    </r>
  </si>
  <si>
    <r>
      <t>q</t>
    </r>
    <r>
      <rPr>
        <b/>
        <vertAlign val="subscript"/>
        <sz val="11"/>
        <color theme="1"/>
        <rFont val="Calibri"/>
        <family val="2"/>
        <scheme val="minor"/>
      </rPr>
      <t>B</t>
    </r>
    <r>
      <rPr>
        <b/>
        <sz val="11"/>
        <color theme="1"/>
        <rFont val="Calibri"/>
        <family val="2"/>
        <scheme val="minor"/>
      </rPr>
      <t>(0,T)</t>
    </r>
  </si>
  <si>
    <t>Credit Spread A</t>
  </si>
  <si>
    <t>Credit Spread B</t>
  </si>
  <si>
    <t>Realisation of N(10)</t>
  </si>
  <si>
    <t>N(10)</t>
  </si>
  <si>
    <t>t1</t>
  </si>
  <si>
    <t>X1</t>
  </si>
  <si>
    <r>
      <t>U</t>
    </r>
    <r>
      <rPr>
        <b/>
        <vertAlign val="subscript"/>
        <sz val="11"/>
        <color theme="1"/>
        <rFont val="Calibri"/>
        <family val="2"/>
        <scheme val="minor"/>
      </rPr>
      <t>0</t>
    </r>
  </si>
  <si>
    <t>t2</t>
  </si>
  <si>
    <t>X2</t>
  </si>
  <si>
    <t>θ</t>
  </si>
  <si>
    <t>t3</t>
  </si>
  <si>
    <t>X3</t>
  </si>
  <si>
    <t>λ</t>
  </si>
  <si>
    <t>t4</t>
  </si>
  <si>
    <t>X4</t>
  </si>
  <si>
    <t>μ</t>
  </si>
  <si>
    <t>t5</t>
  </si>
  <si>
    <t>X5</t>
  </si>
  <si>
    <t>t6</t>
  </si>
  <si>
    <t>X6</t>
  </si>
  <si>
    <t>c</t>
  </si>
  <si>
    <t>t7</t>
  </si>
  <si>
    <t>X7</t>
  </si>
  <si>
    <t>t8</t>
  </si>
  <si>
    <t>X8</t>
  </si>
  <si>
    <t>t9</t>
  </si>
  <si>
    <t>X9</t>
  </si>
  <si>
    <t>t10</t>
  </si>
  <si>
    <t>X10</t>
  </si>
  <si>
    <t>3a.</t>
  </si>
  <si>
    <t>U(10)</t>
  </si>
  <si>
    <t>3b.</t>
  </si>
  <si>
    <t>Cumulative</t>
  </si>
  <si>
    <r>
      <t>Surplus at t</t>
    </r>
    <r>
      <rPr>
        <b/>
        <vertAlign val="subscript"/>
        <sz val="11"/>
        <color theme="1"/>
        <rFont val="Calibri"/>
        <family val="2"/>
        <scheme val="minor"/>
      </rPr>
      <t>-</t>
    </r>
  </si>
  <si>
    <r>
      <t>Surplus at t</t>
    </r>
    <r>
      <rPr>
        <b/>
        <vertAlign val="subscript"/>
        <sz val="11"/>
        <color theme="1"/>
        <rFont val="Calibri"/>
        <family val="2"/>
        <scheme val="minor"/>
      </rPr>
      <t>+</t>
    </r>
  </si>
  <si>
    <t>Premiums</t>
  </si>
  <si>
    <t>Claims</t>
  </si>
  <si>
    <t>U(t)</t>
  </si>
  <si>
    <t>3c.</t>
  </si>
  <si>
    <t>min S(t)</t>
  </si>
  <si>
    <r>
      <t>Minimal U</t>
    </r>
    <r>
      <rPr>
        <b/>
        <vertAlign val="subscript"/>
        <sz val="11"/>
        <color theme="1"/>
        <rFont val="Calibri"/>
        <family val="2"/>
        <scheme val="minor"/>
      </rPr>
      <t>0</t>
    </r>
  </si>
  <si>
    <t>3d.</t>
  </si>
  <si>
    <r>
      <t>Ψ(U</t>
    </r>
    <r>
      <rPr>
        <b/>
        <vertAlign val="subscript"/>
        <sz val="11"/>
        <color theme="1"/>
        <rFont val="Calibri"/>
        <family val="2"/>
      </rPr>
      <t>0</t>
    </r>
    <r>
      <rPr>
        <b/>
        <sz val="11"/>
        <color theme="1"/>
        <rFont val="Calibri"/>
        <family val="2"/>
      </rPr>
      <t>)</t>
    </r>
  </si>
  <si>
    <t>Claim Interarrival Times (Random Values)</t>
  </si>
  <si>
    <t>Claim Amounts (Random Values)</t>
  </si>
  <si>
    <t>Claim Interarrival Times (Exponential)</t>
  </si>
  <si>
    <t>Claim Amounts (Gamma)</t>
  </si>
  <si>
    <t>p</t>
  </si>
  <si>
    <t>ξ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</si>
  <si>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n</t>
    </r>
  </si>
  <si>
    <t>α</t>
  </si>
  <si>
    <t>β</t>
  </si>
  <si>
    <t>4a.</t>
  </si>
  <si>
    <t>Surplus</t>
  </si>
  <si>
    <t>Interarrival Time</t>
  </si>
  <si>
    <t>4b.</t>
  </si>
  <si>
    <t>i. U(100)</t>
  </si>
  <si>
    <t>ii. N(100)</t>
  </si>
  <si>
    <t>iii. Time of Ruin</t>
  </si>
  <si>
    <t>iv. Mean Claim Amount</t>
  </si>
  <si>
    <t>4c.</t>
  </si>
  <si>
    <t>Net Surplus</t>
  </si>
  <si>
    <t>Net Premiums</t>
  </si>
  <si>
    <t>Proportional Claims</t>
  </si>
  <si>
    <t>4d.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</si>
</sst>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000%"/>
    <numFmt numFmtId="166" formatCode="_-* #,##0.0_-;\-* #,##0.0_-;_-* &quot;-&quot;??_-;_-@_-"/>
    <numFmt numFmtId="167" formatCode="0E+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</font>
    <font>
      <b/>
      <vertAlign val="subscript"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14" fontId="0" fillId="0" borderId="0" xfId="0" applyNumberFormat="1"/>
    <xf numFmtId="0" fontId="2" fillId="2" borderId="0" xfId="0" applyFont="1" applyFill="1"/>
    <xf numFmtId="164" fontId="0" fillId="2" borderId="0" xfId="1" applyFont="1" applyFill="1"/>
    <xf numFmtId="0" fontId="0" fillId="2" borderId="0" xfId="0" applyFill="1"/>
    <xf numFmtId="165" fontId="0" fillId="3" borderId="0" xfId="2" applyNumberFormat="1" applyFont="1" applyFill="1"/>
    <xf numFmtId="165" fontId="0" fillId="0" borderId="0" xfId="2" applyNumberFormat="1" applyFont="1"/>
    <xf numFmtId="166" fontId="0" fillId="0" borderId="0" xfId="0" applyNumberFormat="1"/>
    <xf numFmtId="167" fontId="0" fillId="0" borderId="0" xfId="0" applyNumberFormat="1"/>
    <xf numFmtId="0" fontId="0" fillId="3" borderId="0" xfId="0" applyFill="1"/>
    <xf numFmtId="164" fontId="0" fillId="0" borderId="0" xfId="1" applyFont="1"/>
    <xf numFmtId="2" fontId="0" fillId="0" borderId="0" xfId="0" applyNumberFormat="1"/>
    <xf numFmtId="164" fontId="0" fillId="0" borderId="0" xfId="0" applyNumberFormat="1"/>
    <xf numFmtId="10" fontId="0" fillId="0" borderId="0" xfId="2" applyNumberFormat="1" applyFont="1"/>
    <xf numFmtId="10" fontId="0" fillId="3" borderId="0" xfId="0" applyNumberFormat="1" applyFill="1"/>
    <xf numFmtId="9" fontId="0" fillId="0" borderId="0" xfId="2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7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right" vertical="center"/>
    </xf>
    <xf numFmtId="1" fontId="0" fillId="0" borderId="0" xfId="0" applyNumberFormat="1" applyAlignment="1">
      <alignment horizontal="right"/>
    </xf>
    <xf numFmtId="1" fontId="0" fillId="0" borderId="0" xfId="0" applyNumberFormat="1"/>
    <xf numFmtId="1" fontId="0" fillId="3" borderId="0" xfId="0" applyNumberFormat="1" applyFill="1"/>
    <xf numFmtId="9" fontId="0" fillId="0" borderId="0" xfId="2" applyFont="1" applyFill="1"/>
    <xf numFmtId="10" fontId="0" fillId="3" borderId="0" xfId="2" applyNumberFormat="1" applyFont="1" applyFill="1"/>
    <xf numFmtId="0" fontId="7" fillId="2" borderId="0" xfId="0" applyFont="1" applyFill="1"/>
    <xf numFmtId="0" fontId="2" fillId="3" borderId="0" xfId="0" applyFont="1" applyFill="1"/>
    <xf numFmtId="0" fontId="0" fillId="0" borderId="0" xfId="0" applyAlignment="1">
      <alignment horizontal="right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Comma" xfId="1" builtinId="3"/>
    <cellStyle name="Normal" xfId="0" builtinId="0"/>
    <cellStyle name="Per cent" xfId="2" builtinId="5"/>
  </cellStyles>
  <dxfs count="8"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Probability</a:t>
            </a:r>
            <a:r>
              <a:rPr lang="en-AU" baseline="0"/>
              <a:t> of Ultimate Ruin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[3]Solutions!$B$40</c:f>
              <c:strCache>
                <c:ptCount val="1"/>
                <c:pt idx="0">
                  <c:v>Ψ(U0)</c:v>
                </c:pt>
              </c:strCache>
            </c:strRef>
          </c:tx>
          <c:spPr>
            <a:ln w="28575" cap="rnd">
              <a:solidFill>
                <a:schemeClr val="bg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[3]Solutions!$A$41:$A$61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[3]Solutions!$B$41:$B$61</c:f>
              <c:numCache>
                <c:formatCode>General</c:formatCode>
                <c:ptCount val="21"/>
                <c:pt idx="0">
                  <c:v>1</c:v>
                </c:pt>
                <c:pt idx="1">
                  <c:v>0.92997303490689831</c:v>
                </c:pt>
                <c:pt idx="2">
                  <c:v>0.86869366933480374</c:v>
                </c:pt>
                <c:pt idx="3">
                  <c:v>0.81466415234791256</c:v>
                </c:pt>
                <c:pt idx="4">
                  <c:v>0.76670367885776947</c:v>
                </c:pt>
                <c:pt idx="5">
                  <c:v>0.72386993442876757</c:v>
                </c:pt>
                <c:pt idx="6">
                  <c:v>0.68540259745812027</c:v>
                </c:pt>
                <c:pt idx="7">
                  <c:v>0.65068200865480885</c:v>
                </c:pt>
                <c:pt idx="8">
                  <c:v>0.61919849982155828</c:v>
                </c:pt>
                <c:pt idx="9">
                  <c:v>0.59052933270536578</c:v>
                </c:pt>
                <c:pt idx="10">
                  <c:v>0.56432114992707605</c:v>
                </c:pt>
                <c:pt idx="11">
                  <c:v>0.54027647172362891</c:v>
                </c:pt>
                <c:pt idx="12">
                  <c:v>0.51814319886275018</c:v>
                </c:pt>
                <c:pt idx="13">
                  <c:v>0.49770637469960388</c:v>
                </c:pt>
                <c:pt idx="14">
                  <c:v>0.47878166293117791</c:v>
                </c:pt>
                <c:pt idx="15">
                  <c:v>0.46121014114593673</c:v>
                </c:pt>
                <c:pt idx="16">
                  <c:v>0.44485411273156</c:v>
                </c:pt>
                <c:pt idx="17">
                  <c:v>0.42959371369524008</c:v>
                </c:pt>
                <c:pt idx="18">
                  <c:v>0.41532414496052161</c:v>
                </c:pt>
                <c:pt idx="19">
                  <c:v>0.40195340052857498</c:v>
                </c:pt>
                <c:pt idx="20">
                  <c:v>0.38940039153570244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8F-4DE0-AD48-557E685E81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154816"/>
        <c:axId val="86139008"/>
      </c:lineChart>
      <c:catAx>
        <c:axId val="86154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1" i="0" u="none" strike="noStrike" baseline="0">
                    <a:effectLst/>
                  </a:rPr>
                  <a:t>θ</a:t>
                </a:r>
                <a:r>
                  <a:rPr lang="el-GR" sz="1000" b="0" i="0" u="none" strike="noStrike" baseline="0"/>
                  <a:t> 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39008"/>
        <c:crosses val="autoZero"/>
        <c:auto val="1"/>
        <c:lblAlgn val="ctr"/>
        <c:lblOffset val="100"/>
        <c:tickLblSkip val="2"/>
        <c:noMultiLvlLbl val="0"/>
      </c:catAx>
      <c:valAx>
        <c:axId val="8613900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1" i="0" u="none" strike="noStrike" baseline="0">
                    <a:effectLst/>
                  </a:rPr>
                  <a:t>Ψ(</a:t>
                </a:r>
                <a:r>
                  <a:rPr lang="en-AU" sz="1000" b="1" i="0" u="none" strike="noStrike" baseline="0">
                    <a:effectLst/>
                  </a:rPr>
                  <a:t>U</a:t>
                </a:r>
                <a:r>
                  <a:rPr lang="en-AU" sz="1000" b="1" i="0" u="none" strike="noStrike" baseline="-25000">
                    <a:effectLst/>
                  </a:rPr>
                  <a:t>0</a:t>
                </a:r>
                <a:r>
                  <a:rPr lang="en-AU" sz="1000" b="1" i="0" u="none" strike="noStrike" baseline="0">
                    <a:effectLst/>
                  </a:rPr>
                  <a:t>)</a:t>
                </a:r>
                <a:r>
                  <a:rPr lang="en-AU" sz="1000" b="0" i="0" u="none" strike="noStrike" baseline="0"/>
                  <a:t> 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54816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Surplus Process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solidFill>
                <a:schemeClr val="bg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[3]Solutions!$K$7:$K$30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0.33109922386230278</c:v>
                </c:pt>
                <c:pt idx="3">
                  <c:v>0.33109922386230278</c:v>
                </c:pt>
                <c:pt idx="4">
                  <c:v>1.1003996474049367</c:v>
                </c:pt>
                <c:pt idx="5">
                  <c:v>1.1003996474049367</c:v>
                </c:pt>
                <c:pt idx="6">
                  <c:v>2.8368436756521755</c:v>
                </c:pt>
                <c:pt idx="7">
                  <c:v>2.8368436756521755</c:v>
                </c:pt>
                <c:pt idx="8">
                  <c:v>4.712895309562958</c:v>
                </c:pt>
                <c:pt idx="9">
                  <c:v>4.712895309562958</c:v>
                </c:pt>
                <c:pt idx="10">
                  <c:v>4.8913184016678546</c:v>
                </c:pt>
                <c:pt idx="11">
                  <c:v>4.8913184016678546</c:v>
                </c:pt>
                <c:pt idx="12">
                  <c:v>5.4914067853408115</c:v>
                </c:pt>
                <c:pt idx="13">
                  <c:v>5.4914067853408115</c:v>
                </c:pt>
                <c:pt idx="14">
                  <c:v>6.158639109365029</c:v>
                </c:pt>
                <c:pt idx="15">
                  <c:v>6.158639109365029</c:v>
                </c:pt>
                <c:pt idx="16">
                  <c:v>7.4442610500714981</c:v>
                </c:pt>
                <c:pt idx="17">
                  <c:v>7.4442610500714981</c:v>
                </c:pt>
                <c:pt idx="18">
                  <c:v>8.9405479275902024</c:v>
                </c:pt>
                <c:pt idx="19">
                  <c:v>8.9405479275902024</c:v>
                </c:pt>
                <c:pt idx="20">
                  <c:v>9.9515629715033231</c:v>
                </c:pt>
                <c:pt idx="21">
                  <c:v>9.9515629715033231</c:v>
                </c:pt>
                <c:pt idx="22">
                  <c:v>10</c:v>
                </c:pt>
                <c:pt idx="23">
                  <c:v>10</c:v>
                </c:pt>
              </c:numCache>
            </c:numRef>
          </c:xVal>
          <c:yVal>
            <c:numRef>
              <c:f>[3]Solutions!$L$7:$L$30</c:f>
              <c:numCache>
                <c:formatCode>General</c:formatCode>
                <c:ptCount val="24"/>
                <c:pt idx="0">
                  <c:v>0.5</c:v>
                </c:pt>
                <c:pt idx="1">
                  <c:v>0.5</c:v>
                </c:pt>
                <c:pt idx="2">
                  <c:v>0.86420914624853307</c:v>
                </c:pt>
                <c:pt idx="3">
                  <c:v>0.52537588001875202</c:v>
                </c:pt>
                <c:pt idx="4">
                  <c:v>1.3716063459156493</c:v>
                </c:pt>
                <c:pt idx="5">
                  <c:v>0.57096859742927508</c:v>
                </c:pt>
                <c:pt idx="6">
                  <c:v>2.4810570285012381</c:v>
                </c:pt>
                <c:pt idx="7">
                  <c:v>-1.5369742654371925</c:v>
                </c:pt>
                <c:pt idx="8">
                  <c:v>0.52668253186466885</c:v>
                </c:pt>
                <c:pt idx="9">
                  <c:v>0.46089191395118811</c:v>
                </c:pt>
                <c:pt idx="10">
                  <c:v>0.65715731526657351</c:v>
                </c:pt>
                <c:pt idx="11">
                  <c:v>0.46267528082901466</c:v>
                </c:pt>
                <c:pt idx="12">
                  <c:v>1.1227725028692683</c:v>
                </c:pt>
                <c:pt idx="13">
                  <c:v>1.0674005879468897</c:v>
                </c:pt>
                <c:pt idx="14">
                  <c:v>1.8013561443735284</c:v>
                </c:pt>
                <c:pt idx="15">
                  <c:v>0.93683494503270559</c:v>
                </c:pt>
                <c:pt idx="16">
                  <c:v>2.3510190798098218</c:v>
                </c:pt>
                <c:pt idx="17">
                  <c:v>2.2430857388438676</c:v>
                </c:pt>
                <c:pt idx="18">
                  <c:v>3.8890013041144433</c:v>
                </c:pt>
                <c:pt idx="19">
                  <c:v>3.7768384590127746</c:v>
                </c:pt>
                <c:pt idx="20">
                  <c:v>4.8889550073172057</c:v>
                </c:pt>
                <c:pt idx="21">
                  <c:v>4.1191623623432614</c:v>
                </c:pt>
                <c:pt idx="22">
                  <c:v>4.1724430936896058</c:v>
                </c:pt>
                <c:pt idx="23">
                  <c:v>4.1724430936896058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D2-476A-9EB8-5B2565A03D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143360"/>
        <c:axId val="88145024"/>
      </c:scatterChart>
      <c:valAx>
        <c:axId val="88143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45024"/>
        <c:crosses val="autoZero"/>
        <c:crossBetween val="midCat"/>
        <c:majorUnit val="1"/>
        <c:minorUnit val="1"/>
      </c:valAx>
      <c:valAx>
        <c:axId val="8814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U(t)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43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Surplus Process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'[4]Solutions (a,b)'!$D$2</c:f>
              <c:strCache>
                <c:ptCount val="1"/>
                <c:pt idx="0">
                  <c:v>Surplus</c:v>
                </c:pt>
              </c:strCache>
            </c:strRef>
          </c:tx>
          <c:spPr>
            <a:ln w="25400" cap="rnd">
              <a:solidFill>
                <a:schemeClr val="bg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'[4]Solutions (a,b)'!$A$4:$A$197</c:f>
              <c:numCache>
                <c:formatCode>General</c:formatCode>
                <c:ptCount val="194"/>
                <c:pt idx="0">
                  <c:v>0.35462867385787572</c:v>
                </c:pt>
                <c:pt idx="1">
                  <c:v>1.2771058923189487</c:v>
                </c:pt>
                <c:pt idx="2">
                  <c:v>1.6013292963407149</c:v>
                </c:pt>
                <c:pt idx="3">
                  <c:v>2.9420028993055389</c:v>
                </c:pt>
                <c:pt idx="4">
                  <c:v>3.0136290174201363</c:v>
                </c:pt>
                <c:pt idx="5">
                  <c:v>3.5847478815873428</c:v>
                </c:pt>
                <c:pt idx="6">
                  <c:v>3.6324251192566073</c:v>
                </c:pt>
                <c:pt idx="7">
                  <c:v>3.6770223850537636</c:v>
                </c:pt>
                <c:pt idx="8">
                  <c:v>3.9832121739328081</c:v>
                </c:pt>
                <c:pt idx="9">
                  <c:v>4.3343084292937801</c:v>
                </c:pt>
                <c:pt idx="10">
                  <c:v>5.0391529962800243</c:v>
                </c:pt>
                <c:pt idx="11">
                  <c:v>5.089716107272201</c:v>
                </c:pt>
                <c:pt idx="12">
                  <c:v>6.1404122437101174</c:v>
                </c:pt>
                <c:pt idx="13">
                  <c:v>7.0228315772700176</c:v>
                </c:pt>
                <c:pt idx="14">
                  <c:v>7.0623473281885154</c:v>
                </c:pt>
                <c:pt idx="15">
                  <c:v>7.4454401311929397</c:v>
                </c:pt>
                <c:pt idx="16">
                  <c:v>8.3764855515860042</c:v>
                </c:pt>
                <c:pt idx="17">
                  <c:v>8.9780292367103982</c:v>
                </c:pt>
                <c:pt idx="18">
                  <c:v>9.3789848648527787</c:v>
                </c:pt>
                <c:pt idx="19">
                  <c:v>9.6981807215446505</c:v>
                </c:pt>
                <c:pt idx="20">
                  <c:v>9.8504308959340889</c:v>
                </c:pt>
                <c:pt idx="21">
                  <c:v>9.9874178957294593</c:v>
                </c:pt>
                <c:pt idx="22">
                  <c:v>10.080737089277266</c:v>
                </c:pt>
                <c:pt idx="23">
                  <c:v>10.487457862218676</c:v>
                </c:pt>
                <c:pt idx="24">
                  <c:v>10.931215179871272</c:v>
                </c:pt>
                <c:pt idx="25">
                  <c:v>11.125563441380717</c:v>
                </c:pt>
                <c:pt idx="26">
                  <c:v>11.490799792200738</c:v>
                </c:pt>
                <c:pt idx="27">
                  <c:v>11.634662613892459</c:v>
                </c:pt>
                <c:pt idx="28">
                  <c:v>12.239697274167886</c:v>
                </c:pt>
                <c:pt idx="29">
                  <c:v>12.4972848984729</c:v>
                </c:pt>
                <c:pt idx="30">
                  <c:v>12.552440117220648</c:v>
                </c:pt>
                <c:pt idx="31">
                  <c:v>14.940799812067862</c:v>
                </c:pt>
                <c:pt idx="32">
                  <c:v>15.086191909370783</c:v>
                </c:pt>
                <c:pt idx="33">
                  <c:v>15.220501367127573</c:v>
                </c:pt>
                <c:pt idx="34">
                  <c:v>15.608566479603429</c:v>
                </c:pt>
                <c:pt idx="35">
                  <c:v>15.949909848512528</c:v>
                </c:pt>
                <c:pt idx="36">
                  <c:v>16.071161621655289</c:v>
                </c:pt>
                <c:pt idx="37">
                  <c:v>16.461554995926608</c:v>
                </c:pt>
                <c:pt idx="38">
                  <c:v>16.597015655431921</c:v>
                </c:pt>
                <c:pt idx="39">
                  <c:v>16.782168964471115</c:v>
                </c:pt>
                <c:pt idx="40">
                  <c:v>17.048566936092229</c:v>
                </c:pt>
                <c:pt idx="41">
                  <c:v>17.363925087001828</c:v>
                </c:pt>
                <c:pt idx="42">
                  <c:v>17.380847113101169</c:v>
                </c:pt>
                <c:pt idx="43">
                  <c:v>17.706593205226824</c:v>
                </c:pt>
                <c:pt idx="44">
                  <c:v>17.758654705707109</c:v>
                </c:pt>
                <c:pt idx="45">
                  <c:v>18.425323844927206</c:v>
                </c:pt>
                <c:pt idx="46">
                  <c:v>19.036054587019269</c:v>
                </c:pt>
                <c:pt idx="47">
                  <c:v>20.086527602500521</c:v>
                </c:pt>
                <c:pt idx="48">
                  <c:v>20.428140075360453</c:v>
                </c:pt>
                <c:pt idx="49">
                  <c:v>20.906879572795635</c:v>
                </c:pt>
                <c:pt idx="50">
                  <c:v>21.195123605159104</c:v>
                </c:pt>
                <c:pt idx="51">
                  <c:v>21.218045260961009</c:v>
                </c:pt>
                <c:pt idx="52">
                  <c:v>21.237890617703737</c:v>
                </c:pt>
                <c:pt idx="53">
                  <c:v>21.564670592293332</c:v>
                </c:pt>
                <c:pt idx="54">
                  <c:v>21.912550916307367</c:v>
                </c:pt>
                <c:pt idx="55">
                  <c:v>22.93964675688169</c:v>
                </c:pt>
                <c:pt idx="56">
                  <c:v>23.611036621475545</c:v>
                </c:pt>
                <c:pt idx="57">
                  <c:v>24.21742592309365</c:v>
                </c:pt>
                <c:pt idx="58">
                  <c:v>24.555104189833195</c:v>
                </c:pt>
                <c:pt idx="59">
                  <c:v>25.176401240355538</c:v>
                </c:pt>
                <c:pt idx="60">
                  <c:v>25.68087236344342</c:v>
                </c:pt>
                <c:pt idx="61">
                  <c:v>26.198973181346666</c:v>
                </c:pt>
                <c:pt idx="62">
                  <c:v>26.434735538978906</c:v>
                </c:pt>
                <c:pt idx="63">
                  <c:v>26.928600937756656</c:v>
                </c:pt>
                <c:pt idx="64">
                  <c:v>26.950209851430085</c:v>
                </c:pt>
                <c:pt idx="65">
                  <c:v>28.374907250549498</c:v>
                </c:pt>
                <c:pt idx="66">
                  <c:v>28.85015484232574</c:v>
                </c:pt>
                <c:pt idx="67">
                  <c:v>29.103541482499768</c:v>
                </c:pt>
                <c:pt idx="68">
                  <c:v>29.216648831562907</c:v>
                </c:pt>
                <c:pt idx="69">
                  <c:v>30.025702085554787</c:v>
                </c:pt>
                <c:pt idx="70">
                  <c:v>31.077605308924213</c:v>
                </c:pt>
                <c:pt idx="71">
                  <c:v>31.285808286516424</c:v>
                </c:pt>
                <c:pt idx="72">
                  <c:v>31.868180535070959</c:v>
                </c:pt>
                <c:pt idx="73">
                  <c:v>32.715309668394148</c:v>
                </c:pt>
                <c:pt idx="74">
                  <c:v>33.179276657875903</c:v>
                </c:pt>
                <c:pt idx="75">
                  <c:v>33.371360025299232</c:v>
                </c:pt>
                <c:pt idx="76">
                  <c:v>33.510354028365619</c:v>
                </c:pt>
                <c:pt idx="77">
                  <c:v>33.763187169882627</c:v>
                </c:pt>
                <c:pt idx="78">
                  <c:v>35.749955976215738</c:v>
                </c:pt>
                <c:pt idx="79">
                  <c:v>36.334282755512191</c:v>
                </c:pt>
                <c:pt idx="80">
                  <c:v>36.391142432338313</c:v>
                </c:pt>
                <c:pt idx="81">
                  <c:v>36.604805300529279</c:v>
                </c:pt>
                <c:pt idx="82">
                  <c:v>36.785245630084816</c:v>
                </c:pt>
                <c:pt idx="83">
                  <c:v>36.930648509102276</c:v>
                </c:pt>
                <c:pt idx="84">
                  <c:v>37.202989362838487</c:v>
                </c:pt>
                <c:pt idx="85">
                  <c:v>37.501414589214534</c:v>
                </c:pt>
                <c:pt idx="86">
                  <c:v>38.233621998136798</c:v>
                </c:pt>
                <c:pt idx="87">
                  <c:v>39.232824717778691</c:v>
                </c:pt>
                <c:pt idx="88">
                  <c:v>39.374880764999467</c:v>
                </c:pt>
                <c:pt idx="89">
                  <c:v>39.515548728988641</c:v>
                </c:pt>
                <c:pt idx="90">
                  <c:v>40.003015891427772</c:v>
                </c:pt>
                <c:pt idx="91">
                  <c:v>40.988934350541761</c:v>
                </c:pt>
                <c:pt idx="92">
                  <c:v>41.089420917703137</c:v>
                </c:pt>
                <c:pt idx="93">
                  <c:v>41.565694800765826</c:v>
                </c:pt>
                <c:pt idx="94">
                  <c:v>42.02111627921991</c:v>
                </c:pt>
                <c:pt idx="95">
                  <c:v>43.413311225779992</c:v>
                </c:pt>
                <c:pt idx="96">
                  <c:v>43.479675058580163</c:v>
                </c:pt>
                <c:pt idx="97">
                  <c:v>45.733335197486618</c:v>
                </c:pt>
                <c:pt idx="98">
                  <c:v>45.975318077338898</c:v>
                </c:pt>
                <c:pt idx="99">
                  <c:v>46.07021473243698</c:v>
                </c:pt>
                <c:pt idx="100">
                  <c:v>46.325959921874365</c:v>
                </c:pt>
                <c:pt idx="101">
                  <c:v>48.056186096440214</c:v>
                </c:pt>
                <c:pt idx="102">
                  <c:v>49.332506224143486</c:v>
                </c:pt>
                <c:pt idx="103">
                  <c:v>50.164664159139775</c:v>
                </c:pt>
                <c:pt idx="104">
                  <c:v>50.56556222691696</c:v>
                </c:pt>
                <c:pt idx="105">
                  <c:v>50.579625425022506</c:v>
                </c:pt>
                <c:pt idx="106">
                  <c:v>51.261278362830687</c:v>
                </c:pt>
                <c:pt idx="107">
                  <c:v>53.892529395011621</c:v>
                </c:pt>
                <c:pt idx="108">
                  <c:v>54.041109493058713</c:v>
                </c:pt>
                <c:pt idx="109">
                  <c:v>54.124073396611266</c:v>
                </c:pt>
                <c:pt idx="110">
                  <c:v>54.294199877452691</c:v>
                </c:pt>
                <c:pt idx="111">
                  <c:v>54.827038047535304</c:v>
                </c:pt>
                <c:pt idx="112">
                  <c:v>54.907021274108203</c:v>
                </c:pt>
                <c:pt idx="113">
                  <c:v>55.06232365306321</c:v>
                </c:pt>
                <c:pt idx="114">
                  <c:v>55.379240639767552</c:v>
                </c:pt>
                <c:pt idx="115">
                  <c:v>55.664108625392892</c:v>
                </c:pt>
                <c:pt idx="116">
                  <c:v>55.791467616440521</c:v>
                </c:pt>
                <c:pt idx="117">
                  <c:v>56.207576527120814</c:v>
                </c:pt>
                <c:pt idx="118">
                  <c:v>56.790044250059026</c:v>
                </c:pt>
                <c:pt idx="119">
                  <c:v>57.605515624018253</c:v>
                </c:pt>
                <c:pt idx="120">
                  <c:v>58.101331914122063</c:v>
                </c:pt>
                <c:pt idx="121">
                  <c:v>58.289323679871742</c:v>
                </c:pt>
                <c:pt idx="122">
                  <c:v>58.400787498515626</c:v>
                </c:pt>
                <c:pt idx="123">
                  <c:v>58.499467605417543</c:v>
                </c:pt>
                <c:pt idx="124">
                  <c:v>58.500483809104153</c:v>
                </c:pt>
                <c:pt idx="125">
                  <c:v>61.766187419182678</c:v>
                </c:pt>
                <c:pt idx="126">
                  <c:v>61.77567544355243</c:v>
                </c:pt>
                <c:pt idx="127">
                  <c:v>61.996057041990213</c:v>
                </c:pt>
                <c:pt idx="128">
                  <c:v>62.242264611217834</c:v>
                </c:pt>
                <c:pt idx="129">
                  <c:v>62.342126608697534</c:v>
                </c:pt>
                <c:pt idx="130">
                  <c:v>63.977638748986607</c:v>
                </c:pt>
                <c:pt idx="131">
                  <c:v>63.991873739079601</c:v>
                </c:pt>
                <c:pt idx="132">
                  <c:v>64.119141814119885</c:v>
                </c:pt>
                <c:pt idx="133">
                  <c:v>65.110539100183843</c:v>
                </c:pt>
                <c:pt idx="134">
                  <c:v>65.302015269840524</c:v>
                </c:pt>
                <c:pt idx="135">
                  <c:v>65.698275541724982</c:v>
                </c:pt>
                <c:pt idx="136">
                  <c:v>66.10283013758864</c:v>
                </c:pt>
                <c:pt idx="137">
                  <c:v>66.396008566177173</c:v>
                </c:pt>
                <c:pt idx="138">
                  <c:v>66.886942487751497</c:v>
                </c:pt>
                <c:pt idx="139">
                  <c:v>67.134073466794419</c:v>
                </c:pt>
                <c:pt idx="140">
                  <c:v>68.025591478357384</c:v>
                </c:pt>
                <c:pt idx="141">
                  <c:v>68.193806587092695</c:v>
                </c:pt>
                <c:pt idx="142">
                  <c:v>68.513792543281809</c:v>
                </c:pt>
                <c:pt idx="143">
                  <c:v>69.013736194133614</c:v>
                </c:pt>
                <c:pt idx="144">
                  <c:v>69.075022463789892</c:v>
                </c:pt>
                <c:pt idx="145">
                  <c:v>69.375087218308394</c:v>
                </c:pt>
                <c:pt idx="146">
                  <c:v>71.956349538089626</c:v>
                </c:pt>
                <c:pt idx="147">
                  <c:v>73.116538086870335</c:v>
                </c:pt>
                <c:pt idx="148">
                  <c:v>74.462943643607261</c:v>
                </c:pt>
                <c:pt idx="149">
                  <c:v>75.129588260970934</c:v>
                </c:pt>
                <c:pt idx="150">
                  <c:v>76.254973164925048</c:v>
                </c:pt>
                <c:pt idx="151">
                  <c:v>77.146732557204828</c:v>
                </c:pt>
                <c:pt idx="152">
                  <c:v>77.384983322419387</c:v>
                </c:pt>
                <c:pt idx="153">
                  <c:v>77.551801198583604</c:v>
                </c:pt>
                <c:pt idx="154">
                  <c:v>78.075010363342287</c:v>
                </c:pt>
                <c:pt idx="155">
                  <c:v>78.349741826035114</c:v>
                </c:pt>
                <c:pt idx="156">
                  <c:v>78.44464598585607</c:v>
                </c:pt>
                <c:pt idx="157">
                  <c:v>78.74358252210574</c:v>
                </c:pt>
                <c:pt idx="158">
                  <c:v>80.179290289441539</c:v>
                </c:pt>
                <c:pt idx="159">
                  <c:v>80.411435534015851</c:v>
                </c:pt>
                <c:pt idx="160">
                  <c:v>80.485661721792709</c:v>
                </c:pt>
                <c:pt idx="161">
                  <c:v>80.563379500160437</c:v>
                </c:pt>
                <c:pt idx="162">
                  <c:v>81.290512878430093</c:v>
                </c:pt>
                <c:pt idx="163">
                  <c:v>82.831541360200475</c:v>
                </c:pt>
                <c:pt idx="164">
                  <c:v>82.916825501689601</c:v>
                </c:pt>
                <c:pt idx="165">
                  <c:v>83.24924618118861</c:v>
                </c:pt>
                <c:pt idx="166">
                  <c:v>83.30016756328358</c:v>
                </c:pt>
                <c:pt idx="167">
                  <c:v>83.691613004974357</c:v>
                </c:pt>
                <c:pt idx="168">
                  <c:v>84.810255014484738</c:v>
                </c:pt>
                <c:pt idx="169">
                  <c:v>85.509054318873069</c:v>
                </c:pt>
                <c:pt idx="170">
                  <c:v>85.878718615796814</c:v>
                </c:pt>
                <c:pt idx="171">
                  <c:v>86.502795410062916</c:v>
                </c:pt>
                <c:pt idx="172">
                  <c:v>87.375236987804271</c:v>
                </c:pt>
                <c:pt idx="173">
                  <c:v>89.323424925851157</c:v>
                </c:pt>
                <c:pt idx="174">
                  <c:v>89.474920302124914</c:v>
                </c:pt>
                <c:pt idx="175">
                  <c:v>89.712500723691761</c:v>
                </c:pt>
                <c:pt idx="176">
                  <c:v>92.162219640364299</c:v>
                </c:pt>
                <c:pt idx="177">
                  <c:v>92.617797907379284</c:v>
                </c:pt>
                <c:pt idx="178">
                  <c:v>92.631587871987136</c:v>
                </c:pt>
                <c:pt idx="179">
                  <c:v>93.44002507174929</c:v>
                </c:pt>
                <c:pt idx="180">
                  <c:v>94.181236849415797</c:v>
                </c:pt>
                <c:pt idx="181">
                  <c:v>95.723929342331303</c:v>
                </c:pt>
                <c:pt idx="182">
                  <c:v>95.972911992215899</c:v>
                </c:pt>
                <c:pt idx="183">
                  <c:v>96.139621004336149</c:v>
                </c:pt>
                <c:pt idx="184">
                  <c:v>96.213471434754354</c:v>
                </c:pt>
                <c:pt idx="185">
                  <c:v>97.360375731085171</c:v>
                </c:pt>
                <c:pt idx="186">
                  <c:v>97.400595910687741</c:v>
                </c:pt>
                <c:pt idx="187">
                  <c:v>97.562969962345164</c:v>
                </c:pt>
                <c:pt idx="188">
                  <c:v>98.359504194094484</c:v>
                </c:pt>
                <c:pt idx="189">
                  <c:v>98.441830551822321</c:v>
                </c:pt>
                <c:pt idx="190">
                  <c:v>98.665127590331679</c:v>
                </c:pt>
                <c:pt idx="191">
                  <c:v>98.675328575301265</c:v>
                </c:pt>
                <c:pt idx="192">
                  <c:v>99.832019121258256</c:v>
                </c:pt>
                <c:pt idx="193">
                  <c:v>100</c:v>
                </c:pt>
              </c:numCache>
            </c:numRef>
          </c:xVal>
          <c:yVal>
            <c:numRef>
              <c:f>'[4]Solutions (a,b)'!$D$4:$D$197</c:f>
              <c:numCache>
                <c:formatCode>General</c:formatCode>
                <c:ptCount val="194"/>
                <c:pt idx="0">
                  <c:v>2.9127496031372022</c:v>
                </c:pt>
                <c:pt idx="1">
                  <c:v>3.3685701162338271</c:v>
                </c:pt>
                <c:pt idx="2">
                  <c:v>3.424998729565166</c:v>
                </c:pt>
                <c:pt idx="3">
                  <c:v>7.5746254550138135</c:v>
                </c:pt>
                <c:pt idx="4">
                  <c:v>6.6412900101520478</c:v>
                </c:pt>
                <c:pt idx="5">
                  <c:v>5.6308300872290911</c:v>
                </c:pt>
                <c:pt idx="6">
                  <c:v>3.5395273093899426</c:v>
                </c:pt>
                <c:pt idx="7">
                  <c:v>3.5291672264743639</c:v>
                </c:pt>
                <c:pt idx="8">
                  <c:v>-0.16075189168937243</c:v>
                </c:pt>
                <c:pt idx="9">
                  <c:v>0.81143229418788465</c:v>
                </c:pt>
                <c:pt idx="10">
                  <c:v>2.802596442176327</c:v>
                </c:pt>
                <c:pt idx="11">
                  <c:v>1.5945516942319564</c:v>
                </c:pt>
                <c:pt idx="12">
                  <c:v>2.2598593997430392</c:v>
                </c:pt>
                <c:pt idx="13">
                  <c:v>1.7384239111234159</c:v>
                </c:pt>
                <c:pt idx="14">
                  <c:v>0.81235922902660107</c:v>
                </c:pt>
                <c:pt idx="15">
                  <c:v>0.8377540048912735</c:v>
                </c:pt>
                <c:pt idx="16">
                  <c:v>3.0596489508756548</c:v>
                </c:pt>
                <c:pt idx="17">
                  <c:v>4.2354564506271011</c:v>
                </c:pt>
                <c:pt idx="18">
                  <c:v>4.9761706686751452</c:v>
                </c:pt>
                <c:pt idx="19">
                  <c:v>5.3975943469941114</c:v>
                </c:pt>
                <c:pt idx="20">
                  <c:v>5.0625874633734753</c:v>
                </c:pt>
                <c:pt idx="21">
                  <c:v>4.5445173116849631</c:v>
                </c:pt>
                <c:pt idx="22">
                  <c:v>4.0085601548771734</c:v>
                </c:pt>
                <c:pt idx="23">
                  <c:v>3.8983841777337318</c:v>
                </c:pt>
                <c:pt idx="24">
                  <c:v>4.7927896002791357</c:v>
                </c:pt>
                <c:pt idx="25">
                  <c:v>3.9465286766846361</c:v>
                </c:pt>
                <c:pt idx="26">
                  <c:v>3.2387634846671745</c:v>
                </c:pt>
                <c:pt idx="27">
                  <c:v>2.538664049095452</c:v>
                </c:pt>
                <c:pt idx="28">
                  <c:v>2.8276265110326122</c:v>
                </c:pt>
                <c:pt idx="29">
                  <c:v>3.2402161286876492</c:v>
                </c:pt>
                <c:pt idx="30">
                  <c:v>2.4572263042046671</c:v>
                </c:pt>
                <c:pt idx="31">
                  <c:v>9.629467169675074</c:v>
                </c:pt>
                <c:pt idx="32">
                  <c:v>6.324180996970334</c:v>
                </c:pt>
                <c:pt idx="33">
                  <c:v>4.2787390901313245</c:v>
                </c:pt>
                <c:pt idx="34">
                  <c:v>4.3607535331792917</c:v>
                </c:pt>
                <c:pt idx="35">
                  <c:v>0.94238933487175558</c:v>
                </c:pt>
                <c:pt idx="36">
                  <c:v>-1.0338393976091567</c:v>
                </c:pt>
                <c:pt idx="37">
                  <c:v>5.1390403815396724E-2</c:v>
                </c:pt>
                <c:pt idx="38">
                  <c:v>-1.3867384207745488</c:v>
                </c:pt>
                <c:pt idx="39">
                  <c:v>-1.2046524763745907</c:v>
                </c:pt>
                <c:pt idx="40">
                  <c:v>-1.1936052363471035</c:v>
                </c:pt>
                <c:pt idx="41">
                  <c:v>-0.55582410041444064</c:v>
                </c:pt>
                <c:pt idx="42">
                  <c:v>-1.1141485889073905</c:v>
                </c:pt>
                <c:pt idx="43">
                  <c:v>-1.0366670714538913</c:v>
                </c:pt>
                <c:pt idx="44">
                  <c:v>-1.8802976839638603</c:v>
                </c:pt>
                <c:pt idx="45">
                  <c:v>-1.0408041837328312</c:v>
                </c:pt>
                <c:pt idx="46">
                  <c:v>-2.2151073135356825</c:v>
                </c:pt>
                <c:pt idx="47">
                  <c:v>-0.46844585020619434</c:v>
                </c:pt>
                <c:pt idx="48">
                  <c:v>-0.27616175209665528</c:v>
                </c:pt>
                <c:pt idx="49">
                  <c:v>-0.14723001298654026</c:v>
                </c:pt>
                <c:pt idx="50">
                  <c:v>-1.8183607692365626</c:v>
                </c:pt>
                <c:pt idx="51">
                  <c:v>-3.6481462396376827</c:v>
                </c:pt>
                <c:pt idx="52">
                  <c:v>-4.5080932177423705</c:v>
                </c:pt>
                <c:pt idx="53">
                  <c:v>-5.0361807863882717</c:v>
                </c:pt>
                <c:pt idx="54">
                  <c:v>-5.8554433575855427</c:v>
                </c:pt>
                <c:pt idx="55">
                  <c:v>-2.6481481738336896</c:v>
                </c:pt>
                <c:pt idx="56">
                  <c:v>-1.7549839834637311</c:v>
                </c:pt>
                <c:pt idx="57">
                  <c:v>-0.80565620159127604</c:v>
                </c:pt>
                <c:pt idx="58">
                  <c:v>-0.72009995673860772</c:v>
                </c:pt>
                <c:pt idx="59">
                  <c:v>-0.62915997423203862</c:v>
                </c:pt>
                <c:pt idx="60">
                  <c:v>-2.2962156427581704E-3</c:v>
                </c:pt>
                <c:pt idx="61">
                  <c:v>0.3635212607540268</c:v>
                </c:pt>
                <c:pt idx="62">
                  <c:v>-0.72053208847538031</c:v>
                </c:pt>
                <c:pt idx="63">
                  <c:v>-0.42277531935120294</c:v>
                </c:pt>
                <c:pt idx="64">
                  <c:v>-2.2847684310271035</c:v>
                </c:pt>
                <c:pt idx="65">
                  <c:v>1.4507154442311787</c:v>
                </c:pt>
                <c:pt idx="66">
                  <c:v>2.5937155582490732</c:v>
                </c:pt>
                <c:pt idx="67">
                  <c:v>1.3822019174605344</c:v>
                </c:pt>
                <c:pt idx="68">
                  <c:v>0.65655416887999252</c:v>
                </c:pt>
                <c:pt idx="69">
                  <c:v>1.9979543469768828</c:v>
                </c:pt>
                <c:pt idx="70">
                  <c:v>5.1464743774017876</c:v>
                </c:pt>
                <c:pt idx="71">
                  <c:v>4.7664923953429366</c:v>
                </c:pt>
                <c:pt idx="72">
                  <c:v>4.5269013824602808</c:v>
                </c:pt>
                <c:pt idx="73">
                  <c:v>4.8475438810027214</c:v>
                </c:pt>
                <c:pt idx="74">
                  <c:v>4.1665750219861195</c:v>
                </c:pt>
                <c:pt idx="75">
                  <c:v>4.0618320804631338</c:v>
                </c:pt>
                <c:pt idx="76">
                  <c:v>3.129908851093532</c:v>
                </c:pt>
                <c:pt idx="77">
                  <c:v>3.091979160259541</c:v>
                </c:pt>
                <c:pt idx="78">
                  <c:v>8.8627261166680285</c:v>
                </c:pt>
                <c:pt idx="79">
                  <c:v>10.067699847083077</c:v>
                </c:pt>
                <c:pt idx="80">
                  <c:v>9.0977209569555271</c:v>
                </c:pt>
                <c:pt idx="81">
                  <c:v>8.7572904482330927</c:v>
                </c:pt>
                <c:pt idx="82">
                  <c:v>8.562093069780417</c:v>
                </c:pt>
                <c:pt idx="83">
                  <c:v>8.1347202994115833</c:v>
                </c:pt>
                <c:pt idx="84">
                  <c:v>8.1837511068493285</c:v>
                </c:pt>
                <c:pt idx="85">
                  <c:v>7.7226562365806757</c:v>
                </c:pt>
                <c:pt idx="86">
                  <c:v>9.1169023324034981</c:v>
                </c:pt>
                <c:pt idx="87">
                  <c:v>10.22546032997883</c:v>
                </c:pt>
                <c:pt idx="88">
                  <c:v>10.238956991081665</c:v>
                </c:pt>
                <c:pt idx="89">
                  <c:v>7.5214437638137213</c:v>
                </c:pt>
                <c:pt idx="90">
                  <c:v>7.5700967088490074</c:v>
                </c:pt>
                <c:pt idx="91">
                  <c:v>10.252246934489449</c:v>
                </c:pt>
                <c:pt idx="92">
                  <c:v>8.1133536330864899</c:v>
                </c:pt>
                <c:pt idx="93">
                  <c:v>8.6833365692830284</c:v>
                </c:pt>
                <c:pt idx="94">
                  <c:v>8.3598202315043295</c:v>
                </c:pt>
                <c:pt idx="95">
                  <c:v>11.58199982105856</c:v>
                </c:pt>
                <c:pt idx="96">
                  <c:v>10.516131322318699</c:v>
                </c:pt>
                <c:pt idx="97">
                  <c:v>15.429222882916633</c:v>
                </c:pt>
                <c:pt idx="98">
                  <c:v>14.959022666361449</c:v>
                </c:pt>
                <c:pt idx="99">
                  <c:v>14.405746565349091</c:v>
                </c:pt>
                <c:pt idx="100">
                  <c:v>14.633987082374489</c:v>
                </c:pt>
                <c:pt idx="101">
                  <c:v>18.332432726625569</c:v>
                </c:pt>
                <c:pt idx="102">
                  <c:v>19.65219914495691</c:v>
                </c:pt>
                <c:pt idx="103">
                  <c:v>21.829380679812147</c:v>
                </c:pt>
                <c:pt idx="104">
                  <c:v>21.820801590222885</c:v>
                </c:pt>
                <c:pt idx="105">
                  <c:v>20.167652785581225</c:v>
                </c:pt>
                <c:pt idx="106">
                  <c:v>21.959517907999498</c:v>
                </c:pt>
                <c:pt idx="107">
                  <c:v>29.36591455444642</c:v>
                </c:pt>
                <c:pt idx="108">
                  <c:v>27.747090271673216</c:v>
                </c:pt>
                <c:pt idx="109">
                  <c:v>26.810957768152036</c:v>
                </c:pt>
                <c:pt idx="110">
                  <c:v>26.268620622229378</c:v>
                </c:pt>
                <c:pt idx="111">
                  <c:v>27.32927532658789</c:v>
                </c:pt>
                <c:pt idx="112">
                  <c:v>26.696035117023314</c:v>
                </c:pt>
                <c:pt idx="113">
                  <c:v>26.069098051837102</c:v>
                </c:pt>
                <c:pt idx="114">
                  <c:v>26.185832087965338</c:v>
                </c:pt>
                <c:pt idx="115">
                  <c:v>23.993572533538298</c:v>
                </c:pt>
                <c:pt idx="116">
                  <c:v>23.432645099232445</c:v>
                </c:pt>
                <c:pt idx="117">
                  <c:v>22.175822165228396</c:v>
                </c:pt>
                <c:pt idx="118">
                  <c:v>22.158626433946012</c:v>
                </c:pt>
                <c:pt idx="119">
                  <c:v>22.347731919684236</c:v>
                </c:pt>
                <c:pt idx="120">
                  <c:v>21.645118937237442</c:v>
                </c:pt>
                <c:pt idx="121">
                  <c:v>21.865294457993997</c:v>
                </c:pt>
                <c:pt idx="122">
                  <c:v>21.013095720560784</c:v>
                </c:pt>
                <c:pt idx="123">
                  <c:v>20.145692212008186</c:v>
                </c:pt>
                <c:pt idx="124">
                  <c:v>17.681006042925901</c:v>
                </c:pt>
                <c:pt idx="125">
                  <c:v>26.429686280513778</c:v>
                </c:pt>
                <c:pt idx="126">
                  <c:v>23.766365760989061</c:v>
                </c:pt>
                <c:pt idx="127">
                  <c:v>21.68421897166283</c:v>
                </c:pt>
                <c:pt idx="128">
                  <c:v>19.553509439005325</c:v>
                </c:pt>
                <c:pt idx="129">
                  <c:v>18.886591543853228</c:v>
                </c:pt>
                <c:pt idx="130">
                  <c:v>22.669425727348369</c:v>
                </c:pt>
                <c:pt idx="131">
                  <c:v>22.193829496136914</c:v>
                </c:pt>
                <c:pt idx="132">
                  <c:v>22.238510846106891</c:v>
                </c:pt>
                <c:pt idx="133">
                  <c:v>22.835530992340836</c:v>
                </c:pt>
                <c:pt idx="134">
                  <c:v>22.810824934851468</c:v>
                </c:pt>
                <c:pt idx="135">
                  <c:v>23.164727938870072</c:v>
                </c:pt>
                <c:pt idx="136">
                  <c:v>24.329791825859303</c:v>
                </c:pt>
                <c:pt idx="137">
                  <c:v>23.862901284555846</c:v>
                </c:pt>
                <c:pt idx="138">
                  <c:v>24.550094454063697</c:v>
                </c:pt>
                <c:pt idx="139">
                  <c:v>23.591485405587548</c:v>
                </c:pt>
                <c:pt idx="140">
                  <c:v>25.753311326284745</c:v>
                </c:pt>
                <c:pt idx="141">
                  <c:v>23.937684471289884</c:v>
                </c:pt>
                <c:pt idx="142">
                  <c:v>24.250268201784223</c:v>
                </c:pt>
                <c:pt idx="143">
                  <c:v>25.43304134874839</c:v>
                </c:pt>
                <c:pt idx="144">
                  <c:v>24.722201168527818</c:v>
                </c:pt>
                <c:pt idx="145">
                  <c:v>24.867941388283242</c:v>
                </c:pt>
                <c:pt idx="146">
                  <c:v>32.686471579753203</c:v>
                </c:pt>
                <c:pt idx="147">
                  <c:v>35.108715307029371</c:v>
                </c:pt>
                <c:pt idx="148">
                  <c:v>39.448587028391586</c:v>
                </c:pt>
                <c:pt idx="149">
                  <c:v>40.550021621576349</c:v>
                </c:pt>
                <c:pt idx="150">
                  <c:v>43.9788477691298</c:v>
                </c:pt>
                <c:pt idx="151">
                  <c:v>46.68524351766186</c:v>
                </c:pt>
                <c:pt idx="152">
                  <c:v>46.729139431681347</c:v>
                </c:pt>
                <c:pt idx="153">
                  <c:v>39.542863209900162</c:v>
                </c:pt>
                <c:pt idx="154">
                  <c:v>40.06539047457926</c:v>
                </c:pt>
                <c:pt idx="155">
                  <c:v>38.6800190188832</c:v>
                </c:pt>
                <c:pt idx="156">
                  <c:v>38.688425347602418</c:v>
                </c:pt>
                <c:pt idx="157">
                  <c:v>37.385884397040769</c:v>
                </c:pt>
                <c:pt idx="158">
                  <c:v>41.260430886875298</c:v>
                </c:pt>
                <c:pt idx="159">
                  <c:v>39.491768308401845</c:v>
                </c:pt>
                <c:pt idx="160">
                  <c:v>36.852700981308573</c:v>
                </c:pt>
                <c:pt idx="161">
                  <c:v>36.430524307412611</c:v>
                </c:pt>
                <c:pt idx="162">
                  <c:v>36.881281229422456</c:v>
                </c:pt>
                <c:pt idx="163">
                  <c:v>39.669350565758094</c:v>
                </c:pt>
                <c:pt idx="164">
                  <c:v>36.750430033429524</c:v>
                </c:pt>
                <c:pt idx="165">
                  <c:v>36.91550271038065</c:v>
                </c:pt>
                <c:pt idx="166">
                  <c:v>36.492415602842129</c:v>
                </c:pt>
                <c:pt idx="167">
                  <c:v>36.352128448450856</c:v>
                </c:pt>
                <c:pt idx="168">
                  <c:v>39.381824485786581</c:v>
                </c:pt>
                <c:pt idx="169">
                  <c:v>40.18000092270421</c:v>
                </c:pt>
                <c:pt idx="170">
                  <c:v>39.296564388531294</c:v>
                </c:pt>
                <c:pt idx="171">
                  <c:v>39.864857930694484</c:v>
                </c:pt>
                <c:pt idx="172">
                  <c:v>40.938953038373143</c:v>
                </c:pt>
                <c:pt idx="173">
                  <c:v>46.543521991814941</c:v>
                </c:pt>
                <c:pt idx="174">
                  <c:v>46.620826095952509</c:v>
                </c:pt>
                <c:pt idx="175">
                  <c:v>45.692946745340748</c:v>
                </c:pt>
                <c:pt idx="176">
                  <c:v>52.89144078740469</c:v>
                </c:pt>
                <c:pt idx="177">
                  <c:v>53.464352856421328</c:v>
                </c:pt>
                <c:pt idx="178">
                  <c:v>52.519393886041087</c:v>
                </c:pt>
                <c:pt idx="179">
                  <c:v>53.207429486383546</c:v>
                </c:pt>
                <c:pt idx="180">
                  <c:v>54.574862296927847</c:v>
                </c:pt>
                <c:pt idx="181">
                  <c:v>58.717108946992369</c:v>
                </c:pt>
                <c:pt idx="182">
                  <c:v>59.025121709649625</c:v>
                </c:pt>
                <c:pt idx="183">
                  <c:v>58.350891556207671</c:v>
                </c:pt>
                <c:pt idx="184">
                  <c:v>57.594223306858339</c:v>
                </c:pt>
                <c:pt idx="185">
                  <c:v>58.355787199939698</c:v>
                </c:pt>
                <c:pt idx="186">
                  <c:v>57.80398658235714</c:v>
                </c:pt>
                <c:pt idx="187">
                  <c:v>56.785062243360471</c:v>
                </c:pt>
                <c:pt idx="188">
                  <c:v>58.975687348227609</c:v>
                </c:pt>
                <c:pt idx="189">
                  <c:v>57.511839781465483</c:v>
                </c:pt>
                <c:pt idx="190">
                  <c:v>57.004654279500016</c:v>
                </c:pt>
                <c:pt idx="191">
                  <c:v>55.943832772039571</c:v>
                </c:pt>
                <c:pt idx="192">
                  <c:v>58.821272978638035</c:v>
                </c:pt>
                <c:pt idx="193">
                  <c:v>57.245704746041213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D8-4A1B-BEF0-8D29D191F1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0712960"/>
        <c:axId val="450707968"/>
      </c:scatterChart>
      <c:valAx>
        <c:axId val="450712960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707968"/>
        <c:crosses val="autoZero"/>
        <c:crossBetween val="midCat"/>
        <c:majorUnit val="10"/>
      </c:valAx>
      <c:valAx>
        <c:axId val="45070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U(t)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712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Proportionally Reinsured</a:t>
            </a:r>
            <a:r>
              <a:rPr lang="en-US" baseline="0"/>
              <a:t> </a:t>
            </a:r>
            <a:r>
              <a:rPr lang="en-US"/>
              <a:t>Surplus Process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'[4]Solutions (c,d)'!$D$2:$D$3</c:f>
              <c:strCache>
                <c:ptCount val="1"/>
                <c:pt idx="0">
                  <c:v>Net Surplus</c:v>
                </c:pt>
              </c:strCache>
            </c:strRef>
          </c:tx>
          <c:spPr>
            <a:ln w="25400" cap="rnd">
              <a:solidFill>
                <a:schemeClr val="bg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'[4]Solutions (c,d)'!$A$4:$A$197</c:f>
              <c:numCache>
                <c:formatCode>General</c:formatCode>
                <c:ptCount val="194"/>
                <c:pt idx="0">
                  <c:v>0.35462867385787572</c:v>
                </c:pt>
                <c:pt idx="1">
                  <c:v>1.2771058923189487</c:v>
                </c:pt>
                <c:pt idx="2">
                  <c:v>1.6013292963407149</c:v>
                </c:pt>
                <c:pt idx="3">
                  <c:v>2.9420028993055389</c:v>
                </c:pt>
                <c:pt idx="4">
                  <c:v>3.0136290174201363</c:v>
                </c:pt>
                <c:pt idx="5">
                  <c:v>3.5847478815873428</c:v>
                </c:pt>
                <c:pt idx="6">
                  <c:v>3.6324251192566073</c:v>
                </c:pt>
                <c:pt idx="7">
                  <c:v>3.6770223850537636</c:v>
                </c:pt>
                <c:pt idx="8">
                  <c:v>3.9832121739328081</c:v>
                </c:pt>
                <c:pt idx="9">
                  <c:v>4.3343084292937801</c:v>
                </c:pt>
                <c:pt idx="10">
                  <c:v>5.0391529962800243</c:v>
                </c:pt>
                <c:pt idx="11">
                  <c:v>5.089716107272201</c:v>
                </c:pt>
                <c:pt idx="12">
                  <c:v>6.1404122437101174</c:v>
                </c:pt>
                <c:pt idx="13">
                  <c:v>7.0228315772700176</c:v>
                </c:pt>
                <c:pt idx="14">
                  <c:v>7.0623473281885154</c:v>
                </c:pt>
                <c:pt idx="15">
                  <c:v>7.4454401311929397</c:v>
                </c:pt>
                <c:pt idx="16">
                  <c:v>8.3764855515860042</c:v>
                </c:pt>
                <c:pt idx="17">
                  <c:v>8.9780292367103982</c:v>
                </c:pt>
                <c:pt idx="18">
                  <c:v>9.3789848648527787</c:v>
                </c:pt>
                <c:pt idx="19">
                  <c:v>9.6981807215446505</c:v>
                </c:pt>
                <c:pt idx="20">
                  <c:v>9.8504308959340889</c:v>
                </c:pt>
                <c:pt idx="21">
                  <c:v>9.9874178957294593</c:v>
                </c:pt>
                <c:pt idx="22">
                  <c:v>10.080737089277266</c:v>
                </c:pt>
                <c:pt idx="23">
                  <c:v>10.487457862218676</c:v>
                </c:pt>
                <c:pt idx="24">
                  <c:v>10.931215179871272</c:v>
                </c:pt>
                <c:pt idx="25">
                  <c:v>11.125563441380717</c:v>
                </c:pt>
                <c:pt idx="26">
                  <c:v>11.490799792200738</c:v>
                </c:pt>
                <c:pt idx="27">
                  <c:v>11.634662613892459</c:v>
                </c:pt>
                <c:pt idx="28">
                  <c:v>12.239697274167886</c:v>
                </c:pt>
                <c:pt idx="29">
                  <c:v>12.4972848984729</c:v>
                </c:pt>
                <c:pt idx="30">
                  <c:v>12.552440117220648</c:v>
                </c:pt>
                <c:pt idx="31">
                  <c:v>14.940799812067862</c:v>
                </c:pt>
                <c:pt idx="32">
                  <c:v>15.086191909370783</c:v>
                </c:pt>
                <c:pt idx="33">
                  <c:v>15.220501367127573</c:v>
                </c:pt>
                <c:pt idx="34">
                  <c:v>15.608566479603429</c:v>
                </c:pt>
                <c:pt idx="35">
                  <c:v>15.949909848512528</c:v>
                </c:pt>
                <c:pt idx="36">
                  <c:v>16.071161621655289</c:v>
                </c:pt>
                <c:pt idx="37">
                  <c:v>16.461554995926608</c:v>
                </c:pt>
                <c:pt idx="38">
                  <c:v>16.597015655431921</c:v>
                </c:pt>
                <c:pt idx="39">
                  <c:v>16.782168964471115</c:v>
                </c:pt>
                <c:pt idx="40">
                  <c:v>17.048566936092229</c:v>
                </c:pt>
                <c:pt idx="41">
                  <c:v>17.363925087001828</c:v>
                </c:pt>
                <c:pt idx="42">
                  <c:v>17.380847113101169</c:v>
                </c:pt>
                <c:pt idx="43">
                  <c:v>17.706593205226824</c:v>
                </c:pt>
                <c:pt idx="44">
                  <c:v>17.758654705707109</c:v>
                </c:pt>
                <c:pt idx="45">
                  <c:v>18.425323844927206</c:v>
                </c:pt>
                <c:pt idx="46">
                  <c:v>19.036054587019269</c:v>
                </c:pt>
                <c:pt idx="47">
                  <c:v>20.086527602500521</c:v>
                </c:pt>
                <c:pt idx="48">
                  <c:v>20.428140075360453</c:v>
                </c:pt>
                <c:pt idx="49">
                  <c:v>20.906879572795635</c:v>
                </c:pt>
                <c:pt idx="50">
                  <c:v>21.195123605159104</c:v>
                </c:pt>
                <c:pt idx="51">
                  <c:v>21.218045260961009</c:v>
                </c:pt>
                <c:pt idx="52">
                  <c:v>21.237890617703737</c:v>
                </c:pt>
                <c:pt idx="53">
                  <c:v>21.564670592293332</c:v>
                </c:pt>
                <c:pt idx="54">
                  <c:v>21.912550916307367</c:v>
                </c:pt>
                <c:pt idx="55">
                  <c:v>22.93964675688169</c:v>
                </c:pt>
                <c:pt idx="56">
                  <c:v>23.611036621475545</c:v>
                </c:pt>
                <c:pt idx="57">
                  <c:v>24.21742592309365</c:v>
                </c:pt>
                <c:pt idx="58">
                  <c:v>24.555104189833195</c:v>
                </c:pt>
                <c:pt idx="59">
                  <c:v>25.176401240355538</c:v>
                </c:pt>
                <c:pt idx="60">
                  <c:v>25.68087236344342</c:v>
                </c:pt>
                <c:pt idx="61">
                  <c:v>26.198973181346666</c:v>
                </c:pt>
                <c:pt idx="62">
                  <c:v>26.434735538978906</c:v>
                </c:pt>
                <c:pt idx="63">
                  <c:v>26.928600937756656</c:v>
                </c:pt>
                <c:pt idx="64">
                  <c:v>26.950209851430085</c:v>
                </c:pt>
                <c:pt idx="65">
                  <c:v>28.374907250549498</c:v>
                </c:pt>
                <c:pt idx="66">
                  <c:v>28.85015484232574</c:v>
                </c:pt>
                <c:pt idx="67">
                  <c:v>29.103541482499768</c:v>
                </c:pt>
                <c:pt idx="68">
                  <c:v>29.216648831562907</c:v>
                </c:pt>
                <c:pt idx="69">
                  <c:v>30.025702085554787</c:v>
                </c:pt>
                <c:pt idx="70">
                  <c:v>31.077605308924213</c:v>
                </c:pt>
                <c:pt idx="71">
                  <c:v>31.285808286516424</c:v>
                </c:pt>
                <c:pt idx="72">
                  <c:v>31.868180535070959</c:v>
                </c:pt>
                <c:pt idx="73">
                  <c:v>32.715309668394148</c:v>
                </c:pt>
                <c:pt idx="74">
                  <c:v>33.179276657875903</c:v>
                </c:pt>
                <c:pt idx="75">
                  <c:v>33.371360025299232</c:v>
                </c:pt>
                <c:pt idx="76">
                  <c:v>33.510354028365619</c:v>
                </c:pt>
                <c:pt idx="77">
                  <c:v>33.763187169882627</c:v>
                </c:pt>
                <c:pt idx="78">
                  <c:v>35.749955976215738</c:v>
                </c:pt>
                <c:pt idx="79">
                  <c:v>36.334282755512191</c:v>
                </c:pt>
                <c:pt idx="80">
                  <c:v>36.391142432338313</c:v>
                </c:pt>
                <c:pt idx="81">
                  <c:v>36.604805300529279</c:v>
                </c:pt>
                <c:pt idx="82">
                  <c:v>36.785245630084816</c:v>
                </c:pt>
                <c:pt idx="83">
                  <c:v>36.930648509102276</c:v>
                </c:pt>
                <c:pt idx="84">
                  <c:v>37.202989362838487</c:v>
                </c:pt>
                <c:pt idx="85">
                  <c:v>37.501414589214534</c:v>
                </c:pt>
                <c:pt idx="86">
                  <c:v>38.233621998136798</c:v>
                </c:pt>
                <c:pt idx="87">
                  <c:v>39.232824717778691</c:v>
                </c:pt>
                <c:pt idx="88">
                  <c:v>39.374880764999467</c:v>
                </c:pt>
                <c:pt idx="89">
                  <c:v>39.515548728988641</c:v>
                </c:pt>
                <c:pt idx="90">
                  <c:v>40.003015891427772</c:v>
                </c:pt>
                <c:pt idx="91">
                  <c:v>40.988934350541761</c:v>
                </c:pt>
                <c:pt idx="92">
                  <c:v>41.089420917703137</c:v>
                </c:pt>
                <c:pt idx="93">
                  <c:v>41.565694800765826</c:v>
                </c:pt>
                <c:pt idx="94">
                  <c:v>42.02111627921991</c:v>
                </c:pt>
                <c:pt idx="95">
                  <c:v>43.413311225779992</c:v>
                </c:pt>
                <c:pt idx="96">
                  <c:v>43.479675058580163</c:v>
                </c:pt>
                <c:pt idx="97">
                  <c:v>45.733335197486618</c:v>
                </c:pt>
                <c:pt idx="98">
                  <c:v>45.975318077338898</c:v>
                </c:pt>
                <c:pt idx="99">
                  <c:v>46.07021473243698</c:v>
                </c:pt>
                <c:pt idx="100">
                  <c:v>46.325959921874365</c:v>
                </c:pt>
                <c:pt idx="101">
                  <c:v>48.056186096440214</c:v>
                </c:pt>
                <c:pt idx="102">
                  <c:v>49.332506224143486</c:v>
                </c:pt>
                <c:pt idx="103">
                  <c:v>50.164664159139775</c:v>
                </c:pt>
                <c:pt idx="104">
                  <c:v>50.56556222691696</c:v>
                </c:pt>
                <c:pt idx="105">
                  <c:v>50.579625425022506</c:v>
                </c:pt>
                <c:pt idx="106">
                  <c:v>51.261278362830687</c:v>
                </c:pt>
                <c:pt idx="107">
                  <c:v>53.892529395011621</c:v>
                </c:pt>
                <c:pt idx="108">
                  <c:v>54.041109493058713</c:v>
                </c:pt>
                <c:pt idx="109">
                  <c:v>54.124073396611266</c:v>
                </c:pt>
                <c:pt idx="110">
                  <c:v>54.294199877452691</c:v>
                </c:pt>
                <c:pt idx="111">
                  <c:v>54.827038047535304</c:v>
                </c:pt>
                <c:pt idx="112">
                  <c:v>54.907021274108203</c:v>
                </c:pt>
                <c:pt idx="113">
                  <c:v>55.06232365306321</c:v>
                </c:pt>
                <c:pt idx="114">
                  <c:v>55.379240639767552</c:v>
                </c:pt>
                <c:pt idx="115">
                  <c:v>55.664108625392892</c:v>
                </c:pt>
                <c:pt idx="116">
                  <c:v>55.791467616440521</c:v>
                </c:pt>
                <c:pt idx="117">
                  <c:v>56.207576527120814</c:v>
                </c:pt>
                <c:pt idx="118">
                  <c:v>56.790044250059026</c:v>
                </c:pt>
                <c:pt idx="119">
                  <c:v>57.605515624018253</c:v>
                </c:pt>
                <c:pt idx="120">
                  <c:v>58.101331914122063</c:v>
                </c:pt>
                <c:pt idx="121">
                  <c:v>58.289323679871742</c:v>
                </c:pt>
                <c:pt idx="122">
                  <c:v>58.400787498515626</c:v>
                </c:pt>
                <c:pt idx="123">
                  <c:v>58.499467605417543</c:v>
                </c:pt>
                <c:pt idx="124">
                  <c:v>58.500483809104153</c:v>
                </c:pt>
                <c:pt idx="125">
                  <c:v>61.766187419182678</c:v>
                </c:pt>
                <c:pt idx="126">
                  <c:v>61.77567544355243</c:v>
                </c:pt>
                <c:pt idx="127">
                  <c:v>61.996057041990213</c:v>
                </c:pt>
                <c:pt idx="128">
                  <c:v>62.242264611217834</c:v>
                </c:pt>
                <c:pt idx="129">
                  <c:v>62.342126608697534</c:v>
                </c:pt>
                <c:pt idx="130">
                  <c:v>63.977638748986607</c:v>
                </c:pt>
                <c:pt idx="131">
                  <c:v>63.991873739079601</c:v>
                </c:pt>
                <c:pt idx="132">
                  <c:v>64.119141814119885</c:v>
                </c:pt>
                <c:pt idx="133">
                  <c:v>65.110539100183843</c:v>
                </c:pt>
                <c:pt idx="134">
                  <c:v>65.302015269840524</c:v>
                </c:pt>
                <c:pt idx="135">
                  <c:v>65.698275541724982</c:v>
                </c:pt>
                <c:pt idx="136">
                  <c:v>66.10283013758864</c:v>
                </c:pt>
                <c:pt idx="137">
                  <c:v>66.396008566177173</c:v>
                </c:pt>
                <c:pt idx="138">
                  <c:v>66.886942487751497</c:v>
                </c:pt>
                <c:pt idx="139">
                  <c:v>67.134073466794419</c:v>
                </c:pt>
                <c:pt idx="140">
                  <c:v>68.025591478357384</c:v>
                </c:pt>
                <c:pt idx="141">
                  <c:v>68.193806587092695</c:v>
                </c:pt>
                <c:pt idx="142">
                  <c:v>68.513792543281809</c:v>
                </c:pt>
                <c:pt idx="143">
                  <c:v>69.013736194133614</c:v>
                </c:pt>
                <c:pt idx="144">
                  <c:v>69.075022463789892</c:v>
                </c:pt>
                <c:pt idx="145">
                  <c:v>69.375087218308394</c:v>
                </c:pt>
                <c:pt idx="146">
                  <c:v>71.956349538089626</c:v>
                </c:pt>
                <c:pt idx="147">
                  <c:v>73.116538086870335</c:v>
                </c:pt>
                <c:pt idx="148">
                  <c:v>74.462943643607261</c:v>
                </c:pt>
                <c:pt idx="149">
                  <c:v>75.129588260970934</c:v>
                </c:pt>
                <c:pt idx="150">
                  <c:v>76.254973164925048</c:v>
                </c:pt>
                <c:pt idx="151">
                  <c:v>77.146732557204828</c:v>
                </c:pt>
                <c:pt idx="152">
                  <c:v>77.384983322419387</c:v>
                </c:pt>
                <c:pt idx="153">
                  <c:v>77.551801198583604</c:v>
                </c:pt>
                <c:pt idx="154">
                  <c:v>78.075010363342287</c:v>
                </c:pt>
                <c:pt idx="155">
                  <c:v>78.349741826035114</c:v>
                </c:pt>
                <c:pt idx="156">
                  <c:v>78.44464598585607</c:v>
                </c:pt>
                <c:pt idx="157">
                  <c:v>78.74358252210574</c:v>
                </c:pt>
                <c:pt idx="158">
                  <c:v>80.179290289441539</c:v>
                </c:pt>
                <c:pt idx="159">
                  <c:v>80.411435534015851</c:v>
                </c:pt>
                <c:pt idx="160">
                  <c:v>80.485661721792709</c:v>
                </c:pt>
                <c:pt idx="161">
                  <c:v>80.563379500160437</c:v>
                </c:pt>
                <c:pt idx="162">
                  <c:v>81.290512878430093</c:v>
                </c:pt>
                <c:pt idx="163">
                  <c:v>82.831541360200475</c:v>
                </c:pt>
                <c:pt idx="164">
                  <c:v>82.916825501689601</c:v>
                </c:pt>
                <c:pt idx="165">
                  <c:v>83.24924618118861</c:v>
                </c:pt>
                <c:pt idx="166">
                  <c:v>83.30016756328358</c:v>
                </c:pt>
                <c:pt idx="167">
                  <c:v>83.691613004974357</c:v>
                </c:pt>
                <c:pt idx="168">
                  <c:v>84.810255014484738</c:v>
                </c:pt>
                <c:pt idx="169">
                  <c:v>85.509054318873069</c:v>
                </c:pt>
                <c:pt idx="170">
                  <c:v>85.878718615796814</c:v>
                </c:pt>
                <c:pt idx="171">
                  <c:v>86.502795410062916</c:v>
                </c:pt>
                <c:pt idx="172">
                  <c:v>87.375236987804271</c:v>
                </c:pt>
                <c:pt idx="173">
                  <c:v>89.323424925851157</c:v>
                </c:pt>
                <c:pt idx="174">
                  <c:v>89.474920302124914</c:v>
                </c:pt>
                <c:pt idx="175">
                  <c:v>89.712500723691761</c:v>
                </c:pt>
                <c:pt idx="176">
                  <c:v>92.162219640364299</c:v>
                </c:pt>
                <c:pt idx="177">
                  <c:v>92.617797907379284</c:v>
                </c:pt>
                <c:pt idx="178">
                  <c:v>92.631587871987136</c:v>
                </c:pt>
                <c:pt idx="179">
                  <c:v>93.44002507174929</c:v>
                </c:pt>
                <c:pt idx="180">
                  <c:v>94.181236849415797</c:v>
                </c:pt>
                <c:pt idx="181">
                  <c:v>95.723929342331303</c:v>
                </c:pt>
                <c:pt idx="182">
                  <c:v>95.972911992215899</c:v>
                </c:pt>
                <c:pt idx="183">
                  <c:v>96.139621004336149</c:v>
                </c:pt>
                <c:pt idx="184">
                  <c:v>96.213471434754354</c:v>
                </c:pt>
                <c:pt idx="185">
                  <c:v>97.360375731085171</c:v>
                </c:pt>
                <c:pt idx="186">
                  <c:v>97.400595910687741</c:v>
                </c:pt>
                <c:pt idx="187">
                  <c:v>97.562969962345164</c:v>
                </c:pt>
                <c:pt idx="188">
                  <c:v>98.359504194094484</c:v>
                </c:pt>
                <c:pt idx="189">
                  <c:v>98.441830551822321</c:v>
                </c:pt>
                <c:pt idx="190">
                  <c:v>98.665127590331679</c:v>
                </c:pt>
                <c:pt idx="191">
                  <c:v>98.675328575301265</c:v>
                </c:pt>
                <c:pt idx="192">
                  <c:v>99.832019121258256</c:v>
                </c:pt>
                <c:pt idx="193">
                  <c:v>100</c:v>
                </c:pt>
              </c:numCache>
            </c:numRef>
          </c:xVal>
          <c:yVal>
            <c:numRef>
              <c:f>'[4]Solutions (c,d)'!$D$4:$D$197</c:f>
              <c:numCache>
                <c:formatCode>General</c:formatCode>
                <c:ptCount val="194"/>
                <c:pt idx="0">
                  <c:v>3.1591332705780193</c:v>
                </c:pt>
                <c:pt idx="1">
                  <c:v>3.270650255591915</c:v>
                </c:pt>
                <c:pt idx="2">
                  <c:v>3.2372000190189549</c:v>
                </c:pt>
                <c:pt idx="3">
                  <c:v>5.8402871661659246</c:v>
                </c:pt>
                <c:pt idx="4">
                  <c:v>5.170836478186903</c:v>
                </c:pt>
                <c:pt idx="5">
                  <c:v>4.3350127877032127</c:v>
                </c:pt>
                <c:pt idx="6">
                  <c:v>2.8603734647402224</c:v>
                </c:pt>
                <c:pt idx="7">
                  <c:v>2.8430870218949611</c:v>
                </c:pt>
                <c:pt idx="8">
                  <c:v>0.19125093668255921</c:v>
                </c:pt>
                <c:pt idx="9">
                  <c:v>0.79278320934041879</c:v>
                </c:pt>
                <c:pt idx="10">
                  <c:v>2.0280080853604243</c:v>
                </c:pt>
                <c:pt idx="11">
                  <c:v>1.1710000618261258</c:v>
                </c:pt>
                <c:pt idx="12">
                  <c:v>1.4003088249853555</c:v>
                </c:pt>
                <c:pt idx="13">
                  <c:v>0.83675963290064104</c:v>
                </c:pt>
                <c:pt idx="14">
                  <c:v>0.17962331147620958</c:v>
                </c:pt>
                <c:pt idx="15">
                  <c:v>0.11120377390547986</c:v>
                </c:pt>
                <c:pt idx="16">
                  <c:v>1.4570450165061111</c:v>
                </c:pt>
                <c:pt idx="17">
                  <c:v>2.1447629371791308</c:v>
                </c:pt>
                <c:pt idx="18">
                  <c:v>2.5730478734807321</c:v>
                </c:pt>
                <c:pt idx="19">
                  <c:v>2.7962253805483357</c:v>
                </c:pt>
                <c:pt idx="20">
                  <c:v>2.527464272776264</c:v>
                </c:pt>
                <c:pt idx="21">
                  <c:v>2.1339930916403489</c:v>
                </c:pt>
                <c:pt idx="22">
                  <c:v>1.7378262633266424</c:v>
                </c:pt>
                <c:pt idx="23">
                  <c:v>1.5691909054144126</c:v>
                </c:pt>
                <c:pt idx="24">
                  <c:v>2.0954293047243624</c:v>
                </c:pt>
                <c:pt idx="25">
                  <c:v>1.4593182993685865</c:v>
                </c:pt>
                <c:pt idx="26">
                  <c:v>0.88170448602186013</c:v>
                </c:pt>
                <c:pt idx="27">
                  <c:v>0.35926574624101448</c:v>
                </c:pt>
                <c:pt idx="28">
                  <c:v>0.42540667103505925</c:v>
                </c:pt>
                <c:pt idx="29">
                  <c:v>0.6562621879249555</c:v>
                </c:pt>
                <c:pt idx="30">
                  <c:v>9.5759386568627036E-2</c:v>
                </c:pt>
                <c:pt idx="31">
                  <c:v>4.578947061057292</c:v>
                </c:pt>
                <c:pt idx="32">
                  <c:v>2.232533518270813</c:v>
                </c:pt>
                <c:pt idx="33">
                  <c:v>0.77050455548822328</c:v>
                </c:pt>
                <c:pt idx="34">
                  <c:v>0.74060001531473318</c:v>
                </c:pt>
                <c:pt idx="35">
                  <c:v>-1.729057181505091</c:v>
                </c:pt>
                <c:pt idx="36">
                  <c:v>-3.1396989431988445</c:v>
                </c:pt>
                <c:pt idx="37">
                  <c:v>-2.4678765914127112</c:v>
                </c:pt>
                <c:pt idx="38">
                  <c:v>-3.5050454170143581</c:v>
                </c:pt>
                <c:pt idx="39">
                  <c:v>-3.4192447504682093</c:v>
                </c:pt>
                <c:pt idx="40">
                  <c:v>-3.4714512260637207</c:v>
                </c:pt>
                <c:pt idx="41">
                  <c:v>-3.0959600148655184</c:v>
                </c:pt>
                <c:pt idx="42">
                  <c:v>-3.4905946126829335</c:v>
                </c:pt>
                <c:pt idx="43">
                  <c:v>-3.5096504211937543</c:v>
                </c:pt>
                <c:pt idx="44">
                  <c:v>-4.1119056875588029</c:v>
                </c:pt>
                <c:pt idx="45">
                  <c:v>-3.6742607937216007</c:v>
                </c:pt>
                <c:pt idx="46">
                  <c:v>-4.6336874015543046</c:v>
                </c:pt>
                <c:pt idx="47">
                  <c:v>-3.6473808057069448</c:v>
                </c:pt>
                <c:pt idx="48">
                  <c:v>-3.5896447434237544</c:v>
                </c:pt>
                <c:pt idx="49">
                  <c:v>-3.6071089129695935</c:v>
                </c:pt>
                <c:pt idx="50">
                  <c:v>-4.8417553496263892</c:v>
                </c:pt>
                <c:pt idx="51">
                  <c:v>-6.1277625514626024</c:v>
                </c:pt>
                <c:pt idx="52">
                  <c:v>-6.7341906414029893</c:v>
                </c:pt>
                <c:pt idx="53">
                  <c:v>-7.1773774337377816</c:v>
                </c:pt>
                <c:pt idx="54">
                  <c:v>-7.829134306479034</c:v>
                </c:pt>
                <c:pt idx="55">
                  <c:v>-5.8151242419819624</c:v>
                </c:pt>
                <c:pt idx="56">
                  <c:v>-5.3409720282566013</c:v>
                </c:pt>
                <c:pt idx="57">
                  <c:v>-4.8128801738099583</c:v>
                </c:pt>
                <c:pt idx="58">
                  <c:v>-4.8289684124294823</c:v>
                </c:pt>
                <c:pt idx="59">
                  <c:v>-4.9051022610424155</c:v>
                </c:pt>
                <c:pt idx="60">
                  <c:v>-4.5798036327246834</c:v>
                </c:pt>
                <c:pt idx="61">
                  <c:v>-4.4403040832751799</c:v>
                </c:pt>
                <c:pt idx="62">
                  <c:v>-5.2521879582030166</c:v>
                </c:pt>
                <c:pt idx="63">
                  <c:v>-5.1548779345410765</c:v>
                </c:pt>
                <c:pt idx="64">
                  <c:v>-6.4631351182907295</c:v>
                </c:pt>
                <c:pt idx="65">
                  <c:v>-4.1688533204117988</c:v>
                </c:pt>
                <c:pt idx="66">
                  <c:v>-3.4756839487489373</c:v>
                </c:pt>
                <c:pt idx="67">
                  <c:v>-4.3807554913400537</c:v>
                </c:pt>
                <c:pt idx="68">
                  <c:v>-4.914158068885655</c:v>
                </c:pt>
                <c:pt idx="69">
                  <c:v>-4.1572149263660094</c:v>
                </c:pt>
                <c:pt idx="70">
                  <c:v>-2.1899291303266892</c:v>
                </c:pt>
                <c:pt idx="71">
                  <c:v>-2.5027621877261339</c:v>
                </c:pt>
                <c:pt idx="72">
                  <c:v>-2.8015096526687699</c:v>
                </c:pt>
                <c:pt idx="73">
                  <c:v>-2.767663958686768</c:v>
                </c:pt>
                <c:pt idx="74">
                  <c:v>-3.3487347326317973</c:v>
                </c:pt>
                <c:pt idx="75">
                  <c:v>-3.4652735493681206</c:v>
                </c:pt>
                <c:pt idx="76">
                  <c:v>-4.148893460616776</c:v>
                </c:pt>
                <c:pt idx="77">
                  <c:v>-4.2323317010419004</c:v>
                </c:pt>
                <c:pt idx="78">
                  <c:v>-0.63983181298091552</c:v>
                </c:pt>
                <c:pt idx="79">
                  <c:v>7.2176272967936939E-2</c:v>
                </c:pt>
                <c:pt idx="80">
                  <c:v>-0.61960237740724722</c:v>
                </c:pt>
                <c:pt idx="81">
                  <c:v>-0.9059778788559214</c:v>
                </c:pt>
                <c:pt idx="82">
                  <c:v>-1.0832151179227907</c:v>
                </c:pt>
                <c:pt idx="83">
                  <c:v>-1.4150917049598917</c:v>
                </c:pt>
                <c:pt idx="84">
                  <c:v>-1.4420468318441095</c:v>
                </c:pt>
                <c:pt idx="85">
                  <c:v>-1.8319589169667836</c:v>
                </c:pt>
                <c:pt idx="86">
                  <c:v>-1.0207333168983155</c:v>
                </c:pt>
                <c:pt idx="87">
                  <c:v>-0.46956333051501531</c:v>
                </c:pt>
                <c:pt idx="88">
                  <c:v>-0.4920782783676998</c:v>
                </c:pt>
                <c:pt idx="89">
                  <c:v>-2.4259878293528345</c:v>
                </c:pt>
                <c:pt idx="90">
                  <c:v>-2.5016108793769405</c:v>
                </c:pt>
                <c:pt idx="91">
                  <c:v>-0.84593737472927444</c:v>
                </c:pt>
                <c:pt idx="92">
                  <c:v>-2.3657721633226458</c:v>
                </c:pt>
                <c:pt idx="93">
                  <c:v>-2.0739457316741863</c:v>
                </c:pt>
                <c:pt idx="94">
                  <c:v>-2.4028770007714542</c:v>
                </c:pt>
                <c:pt idx="95">
                  <c:v>-0.46059515105949345</c:v>
                </c:pt>
                <c:pt idx="96">
                  <c:v>-1.2216349625574452</c:v>
                </c:pt>
                <c:pt idx="97">
                  <c:v>1.7104555986071688</c:v>
                </c:pt>
                <c:pt idx="98">
                  <c:v>1.326869299051765</c:v>
                </c:pt>
                <c:pt idx="99">
                  <c:v>0.91822428094604902</c:v>
                </c:pt>
                <c:pt idx="100">
                  <c:v>1.0204499752404246</c:v>
                </c:pt>
                <c:pt idx="101">
                  <c:v>3.2200610369388727</c:v>
                </c:pt>
                <c:pt idx="102">
                  <c:v>3.856725501037559</c:v>
                </c:pt>
                <c:pt idx="103">
                  <c:v>5.1935170400620621</c:v>
                </c:pt>
                <c:pt idx="104">
                  <c:v>5.0973096120997212</c:v>
                </c:pt>
                <c:pt idx="105">
                  <c:v>3.9369412292768118</c:v>
                </c:pt>
                <c:pt idx="106">
                  <c:v>5.0378749039627593</c:v>
                </c:pt>
                <c:pt idx="107">
                  <c:v>9.6303210742348995</c:v>
                </c:pt>
                <c:pt idx="108">
                  <c:v>8.4637135542330526</c:v>
                </c:pt>
                <c:pt idx="109">
                  <c:v>7.7897539234689077</c:v>
                </c:pt>
                <c:pt idx="110">
                  <c:v>7.3718394631337105</c:v>
                </c:pt>
                <c:pt idx="111">
                  <c:v>7.9944091679161033</c:v>
                </c:pt>
                <c:pt idx="112">
                  <c:v>7.5331447952419808</c:v>
                </c:pt>
                <c:pt idx="113">
                  <c:v>7.05934581434677</c:v>
                </c:pt>
                <c:pt idx="114">
                  <c:v>7.0697533176280558</c:v>
                </c:pt>
                <c:pt idx="115">
                  <c:v>5.4710763327634311</c:v>
                </c:pt>
                <c:pt idx="116">
                  <c:v>5.0497713557636104</c:v>
                </c:pt>
                <c:pt idx="117">
                  <c:v>4.0763707970577201</c:v>
                </c:pt>
                <c:pt idx="118">
                  <c:v>3.9332785474989578</c:v>
                </c:pt>
                <c:pt idx="119">
                  <c:v>3.8821713283748664</c:v>
                </c:pt>
                <c:pt idx="120">
                  <c:v>3.2787835753887578</c:v>
                </c:pt>
                <c:pt idx="121">
                  <c:v>3.3906082926246768</c:v>
                </c:pt>
                <c:pt idx="122">
                  <c:v>2.7689898172265544</c:v>
                </c:pt>
                <c:pt idx="123">
                  <c:v>2.1396043371867677</c:v>
                </c:pt>
                <c:pt idx="124">
                  <c:v>0.41409537299969656</c:v>
                </c:pt>
                <c:pt idx="125">
                  <c:v>5.8033882270435413</c:v>
                </c:pt>
                <c:pt idx="126">
                  <c:v>3.9369290578930531</c:v>
                </c:pt>
                <c:pt idx="127">
                  <c:v>2.4298404457161951</c:v>
                </c:pt>
                <c:pt idx="128">
                  <c:v>0.88294706977973192</c:v>
                </c:pt>
                <c:pt idx="129">
                  <c:v>0.39363559374032775</c:v>
                </c:pt>
                <c:pt idx="130">
                  <c:v>2.6736292906219035</c:v>
                </c:pt>
                <c:pt idx="131">
                  <c:v>2.3375090560029435</c:v>
                </c:pt>
                <c:pt idx="132">
                  <c:v>2.3401506840978641</c:v>
                </c:pt>
                <c:pt idx="133">
                  <c:v>2.5350003970972352</c:v>
                </c:pt>
                <c:pt idx="134">
                  <c:v>2.4746240186819364</c:v>
                </c:pt>
                <c:pt idx="135">
                  <c:v>2.6331975603209514</c:v>
                </c:pt>
                <c:pt idx="136">
                  <c:v>3.3577174971440797</c:v>
                </c:pt>
                <c:pt idx="137">
                  <c:v>2.9649289717992531</c:v>
                </c:pt>
                <c:pt idx="138">
                  <c:v>3.3355040581005255</c:v>
                </c:pt>
                <c:pt idx="139">
                  <c:v>2.6088732538825639</c:v>
                </c:pt>
                <c:pt idx="140">
                  <c:v>3.9215598457689396</c:v>
                </c:pt>
                <c:pt idx="141">
                  <c:v>2.612772647807077</c:v>
                </c:pt>
                <c:pt idx="142">
                  <c:v>2.7595844190105652</c:v>
                </c:pt>
                <c:pt idx="143">
                  <c:v>3.4750383004438277</c:v>
                </c:pt>
                <c:pt idx="144">
                  <c:v>2.9636607636167582</c:v>
                </c:pt>
                <c:pt idx="145">
                  <c:v>2.9981643476789088</c:v>
                </c:pt>
                <c:pt idx="146">
                  <c:v>7.8903514597571132</c:v>
                </c:pt>
                <c:pt idx="147">
                  <c:v>9.3248796453747502</c:v>
                </c:pt>
                <c:pt idx="148">
                  <c:v>12.059848600062509</c:v>
                </c:pt>
                <c:pt idx="149">
                  <c:v>12.680857776385039</c:v>
                </c:pt>
                <c:pt idx="150">
                  <c:v>14.827824476282728</c:v>
                </c:pt>
                <c:pt idx="151">
                  <c:v>16.52165563699225</c:v>
                </c:pt>
                <c:pt idx="152">
                  <c:v>16.498776354632639</c:v>
                </c:pt>
                <c:pt idx="153">
                  <c:v>11.430848977248843</c:v>
                </c:pt>
                <c:pt idx="154">
                  <c:v>11.678896000453477</c:v>
                </c:pt>
                <c:pt idx="155">
                  <c:v>10.647321402360376</c:v>
                </c:pt>
                <c:pt idx="156">
                  <c:v>10.631852396504087</c:v>
                </c:pt>
                <c:pt idx="157">
                  <c:v>9.6528130104547643</c:v>
                </c:pt>
                <c:pt idx="158">
                  <c:v>12.041961305688375</c:v>
                </c:pt>
                <c:pt idx="159">
                  <c:v>10.75166482072774</c:v>
                </c:pt>
                <c:pt idx="160">
                  <c:v>8.8876167995126423</c:v>
                </c:pt>
                <c:pt idx="161">
                  <c:v>8.5746066276527415</c:v>
                </c:pt>
                <c:pt idx="162">
                  <c:v>8.7265314629489694</c:v>
                </c:pt>
                <c:pt idx="163">
                  <c:v>10.331448589985541</c:v>
                </c:pt>
                <c:pt idx="164">
                  <c:v>8.2690152855205383</c:v>
                </c:pt>
                <c:pt idx="165">
                  <c:v>8.3097715064990325</c:v>
                </c:pt>
                <c:pt idx="166">
                  <c:v>8.0021532202507046</c:v>
                </c:pt>
                <c:pt idx="167">
                  <c:v>7.8158769877963721</c:v>
                </c:pt>
                <c:pt idx="168">
                  <c:v>9.6849697617915638</c:v>
                </c:pt>
                <c:pt idx="169">
                  <c:v>10.086463424146501</c:v>
                </c:pt>
                <c:pt idx="170">
                  <c:v>9.3848833834176446</c:v>
                </c:pt>
                <c:pt idx="171">
                  <c:v>9.6422715842220157</c:v>
                </c:pt>
                <c:pt idx="172">
                  <c:v>10.197838804605226</c:v>
                </c:pt>
                <c:pt idx="173">
                  <c:v>13.68269478595397</c:v>
                </c:pt>
                <c:pt idx="174">
                  <c:v>13.702721199188687</c:v>
                </c:pt>
                <c:pt idx="175">
                  <c:v>12.999750058907892</c:v>
                </c:pt>
                <c:pt idx="176">
                  <c:v>17.487509132101337</c:v>
                </c:pt>
                <c:pt idx="177">
                  <c:v>17.786042470334621</c:v>
                </c:pt>
                <c:pt idx="178">
                  <c:v>17.121468449031681</c:v>
                </c:pt>
                <c:pt idx="179">
                  <c:v>17.421194999324882</c:v>
                </c:pt>
                <c:pt idx="180">
                  <c:v>18.211625316730931</c:v>
                </c:pt>
                <c:pt idx="181">
                  <c:v>20.764092160870149</c:v>
                </c:pt>
                <c:pt idx="182">
                  <c:v>20.923679998506174</c:v>
                </c:pt>
                <c:pt idx="183">
                  <c:v>20.414209363369793</c:v>
                </c:pt>
                <c:pt idx="184">
                  <c:v>19.867925241981141</c:v>
                </c:pt>
                <c:pt idx="185">
                  <c:v>20.142966500463672</c:v>
                </c:pt>
                <c:pt idx="186">
                  <c:v>19.747656527745278</c:v>
                </c:pt>
                <c:pt idx="187">
                  <c:v>18.997875328824705</c:v>
                </c:pt>
                <c:pt idx="188">
                  <c:v>20.352092700088122</c:v>
                </c:pt>
                <c:pt idx="189">
                  <c:v>19.308875972865849</c:v>
                </c:pt>
                <c:pt idx="190">
                  <c:v>18.903604287825402</c:v>
                </c:pt>
                <c:pt idx="191">
                  <c:v>18.158734010984972</c:v>
                </c:pt>
                <c:pt idx="192">
                  <c:v>19.912686782763529</c:v>
                </c:pt>
                <c:pt idx="193">
                  <c:v>18.771993322228866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2E-4DFE-9099-DF510AA04D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0712960"/>
        <c:axId val="450707968"/>
      </c:scatterChart>
      <c:valAx>
        <c:axId val="450712960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707968"/>
        <c:crosses val="autoZero"/>
        <c:crossBetween val="midCat"/>
        <c:majorUnit val="10"/>
      </c:valAx>
      <c:valAx>
        <c:axId val="45070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U(t)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712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40</xdr:row>
      <xdr:rowOff>0</xdr:rowOff>
    </xdr:from>
    <xdr:to>
      <xdr:col>9</xdr:col>
      <xdr:colOff>0</xdr:colOff>
      <xdr:row>54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EB16B5-5135-4786-80B4-20B8145E93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19</xdr:row>
      <xdr:rowOff>0</xdr:rowOff>
    </xdr:from>
    <xdr:to>
      <xdr:col>7</xdr:col>
      <xdr:colOff>0</xdr:colOff>
      <xdr:row>33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AF78244-BE12-4335-BF66-BFA4470361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11</xdr:col>
      <xdr:colOff>0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22CEAA-F7B1-4AE0-A3B9-0682433E62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11</xdr:col>
      <xdr:colOff>0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5337F8-945A-44AB-8AE8-553E9CB09F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shuaredolfi/Documents/Career%20Documents/Academia/ANU/4th%20year/Semester%202/STAT3058%20-%20Risk%20Modelling%202/Assignments/Assignment%202/Assignment%202%20-%20Q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shuaredolfi/Documents/Career%20Documents/Academia/ANU/4th%20year/Semester%202/STAT3058%20-%20Risk%20Modelling%202/Assignments/Assignment%202/Assignment%202%20-%20Q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shuaredolfi/Documents/Career%20Documents/Academia/ANU/4th%20year/Semester%202/STAT3058%20-%20Risk%20Modelling%202/Assignments/Assignment%202/Assignment%202%20-%20Q3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shuaredolfi/Documents/Career%20Documents/Academia/ANU/4th%20year/Semester%202/STAT3058%20-%20Risk%20Modelling%202/Assignments/Assignment%202/Assignment%202%20-%20Q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"/>
      <sheetName val="solutions"/>
    </sheetNames>
    <sheetDataSet>
      <sheetData sheetId="0">
        <row r="2">
          <cell r="F2">
            <v>26.3</v>
          </cell>
        </row>
        <row r="3">
          <cell r="C3">
            <v>4.5075164950836792E-2</v>
          </cell>
          <cell r="F3">
            <v>53.35</v>
          </cell>
        </row>
        <row r="4">
          <cell r="C4">
            <v>-1.1822765163325139E-2</v>
          </cell>
          <cell r="F4">
            <v>2</v>
          </cell>
        </row>
        <row r="5">
          <cell r="C5">
            <v>-9.2931302727095686E-3</v>
          </cell>
          <cell r="F5">
            <v>3.4000000000000002E-2</v>
          </cell>
        </row>
        <row r="6">
          <cell r="C6">
            <v>1.3907508928355688E-2</v>
          </cell>
        </row>
        <row r="7">
          <cell r="C7">
            <v>-1.0911002607634274E-2</v>
          </cell>
        </row>
        <row r="8">
          <cell r="C8">
            <v>1.6158636821104053E-2</v>
          </cell>
        </row>
        <row r="9">
          <cell r="C9">
            <v>1.815281642741947E-2</v>
          </cell>
        </row>
        <row r="10">
          <cell r="C10">
            <v>4.3990757414242326E-2</v>
          </cell>
        </row>
        <row r="11">
          <cell r="C11">
            <v>2.0387196298519476E-2</v>
          </cell>
        </row>
        <row r="12">
          <cell r="C12">
            <v>-1.2121421140631604E-2</v>
          </cell>
        </row>
        <row r="13">
          <cell r="C13">
            <v>1.3325545253424609E-2</v>
          </cell>
        </row>
        <row r="14">
          <cell r="C14">
            <v>-6.0189586822084772E-4</v>
          </cell>
        </row>
        <row r="15">
          <cell r="C15">
            <v>2.3208390328665021E-2</v>
          </cell>
        </row>
        <row r="16">
          <cell r="C16">
            <v>9.6591411115209327E-3</v>
          </cell>
        </row>
        <row r="17">
          <cell r="C17">
            <v>1.4172268612360721E-2</v>
          </cell>
        </row>
        <row r="18">
          <cell r="C18">
            <v>3.6654766523248498E-2</v>
          </cell>
        </row>
        <row r="19">
          <cell r="C19">
            <v>2.4071211780932935E-2</v>
          </cell>
        </row>
        <row r="20">
          <cell r="C20">
            <v>-8.1411303357438198E-3</v>
          </cell>
        </row>
        <row r="21">
          <cell r="C21">
            <v>3.4546237536485183E-2</v>
          </cell>
        </row>
        <row r="22">
          <cell r="C22">
            <v>-5.0139436744505717E-3</v>
          </cell>
        </row>
        <row r="23">
          <cell r="C23">
            <v>1.9646997898485789E-2</v>
          </cell>
        </row>
        <row r="24">
          <cell r="C24">
            <v>-1.279218592669415E-2</v>
          </cell>
        </row>
        <row r="25">
          <cell r="C25">
            <v>4.6711082026556175E-2</v>
          </cell>
        </row>
        <row r="26">
          <cell r="C26">
            <v>-1.7198197862242377E-2</v>
          </cell>
        </row>
        <row r="27">
          <cell r="C27">
            <v>-5.3715180169122091E-3</v>
          </cell>
        </row>
        <row r="28">
          <cell r="C28">
            <v>1.1475250089756245E-2</v>
          </cell>
        </row>
        <row r="29">
          <cell r="C29">
            <v>-2.3602917449539875E-2</v>
          </cell>
        </row>
        <row r="30">
          <cell r="C30">
            <v>2.2334364665735185E-2</v>
          </cell>
        </row>
        <row r="31">
          <cell r="C31">
            <v>-2.0000615419489668E-2</v>
          </cell>
        </row>
        <row r="32">
          <cell r="C32">
            <v>-1.2958405002159834E-3</v>
          </cell>
        </row>
        <row r="33">
          <cell r="C33">
            <v>1.2958405002158973E-3</v>
          </cell>
        </row>
        <row r="34">
          <cell r="C34">
            <v>2.3295536703496669E-2</v>
          </cell>
        </row>
        <row r="35">
          <cell r="C35">
            <v>8.8172634320813591E-3</v>
          </cell>
        </row>
        <row r="36">
          <cell r="C36">
            <v>1.5677837800744956E-2</v>
          </cell>
        </row>
        <row r="37">
          <cell r="C37">
            <v>-3.1095836206614734E-2</v>
          </cell>
        </row>
        <row r="38">
          <cell r="C38">
            <v>-6.9008836161703084E-3</v>
          </cell>
        </row>
        <row r="39">
          <cell r="C39">
            <v>-5.3198454292209589E-2</v>
          </cell>
        </row>
        <row r="40">
          <cell r="C40">
            <v>1.6215679228909876E-3</v>
          </cell>
        </row>
        <row r="41">
          <cell r="C41">
            <v>-2.9043082411912346E-2</v>
          </cell>
        </row>
        <row r="42">
          <cell r="C42">
            <v>1.3804746731908242E-2</v>
          </cell>
        </row>
        <row r="43">
          <cell r="C43">
            <v>-9.4844239576874115E-2</v>
          </cell>
        </row>
        <row r="44">
          <cell r="C44">
            <v>-1.6107293204860502E-2</v>
          </cell>
        </row>
        <row r="45">
          <cell r="C45">
            <v>6.004778482880891E-2</v>
          </cell>
        </row>
        <row r="46">
          <cell r="C46">
            <v>-4.3337688685134275E-2</v>
          </cell>
        </row>
        <row r="47">
          <cell r="C47">
            <v>3.4935466164275175E-2</v>
          </cell>
        </row>
        <row r="48">
          <cell r="C48">
            <v>-4.2496367375334278E-2</v>
          </cell>
        </row>
        <row r="49">
          <cell r="C49">
            <v>-0.17578559164848648</v>
          </cell>
        </row>
        <row r="50">
          <cell r="C50">
            <v>6.8196354539873411E-2</v>
          </cell>
        </row>
        <row r="51">
          <cell r="C51">
            <v>-9.0151059998367727E-2</v>
          </cell>
        </row>
        <row r="52">
          <cell r="C52">
            <v>-0.1239061506359323</v>
          </cell>
        </row>
        <row r="53">
          <cell r="C53">
            <v>-2.716631466464324E-2</v>
          </cell>
        </row>
        <row r="54">
          <cell r="C54">
            <v>-0.15415067982725811</v>
          </cell>
        </row>
        <row r="55">
          <cell r="C55">
            <v>-4.4132406396294725E-2</v>
          </cell>
        </row>
        <row r="56">
          <cell r="C56">
            <v>-0.40127656784351373</v>
          </cell>
        </row>
        <row r="57">
          <cell r="C57">
            <v>-0.25378052077609958</v>
          </cell>
        </row>
        <row r="58">
          <cell r="C58">
            <v>0.22838233017048903</v>
          </cell>
        </row>
        <row r="59">
          <cell r="C59">
            <v>-0.33486581057293913</v>
          </cell>
        </row>
        <row r="60">
          <cell r="C60">
            <v>0.23075496034597448</v>
          </cell>
        </row>
        <row r="61">
          <cell r="C61">
            <v>0.2912439640181414</v>
          </cell>
        </row>
        <row r="62">
          <cell r="C62">
            <v>0.25773819607870885</v>
          </cell>
        </row>
        <row r="63">
          <cell r="C63">
            <v>-1.6100062128334581E-2</v>
          </cell>
        </row>
        <row r="64">
          <cell r="C64">
            <v>-3.7337670437644355E-2</v>
          </cell>
        </row>
        <row r="65">
          <cell r="C65">
            <v>2.1506152029472973E-2</v>
          </cell>
        </row>
        <row r="66">
          <cell r="C66">
            <v>9.4342647047079786E-2</v>
          </cell>
        </row>
        <row r="67">
          <cell r="C67">
            <v>-2.4995175298800635E-2</v>
          </cell>
        </row>
        <row r="68">
          <cell r="C68">
            <v>-3.0229053112213584E-2</v>
          </cell>
        </row>
        <row r="69">
          <cell r="C69">
            <v>2.8739159652848036E-2</v>
          </cell>
        </row>
        <row r="70">
          <cell r="C70">
            <v>4.5661064289121214E-2</v>
          </cell>
        </row>
        <row r="71">
          <cell r="C71">
            <v>-5.7661308295831611E-2</v>
          </cell>
        </row>
        <row r="72">
          <cell r="C72">
            <v>0.10132830243169996</v>
          </cell>
        </row>
        <row r="73">
          <cell r="C73">
            <v>0.25534669180884439</v>
          </cell>
        </row>
        <row r="74">
          <cell r="C74">
            <v>-1.8479595142843541E-2</v>
          </cell>
        </row>
        <row r="75">
          <cell r="C75">
            <v>-2.1755680392164679E-2</v>
          </cell>
        </row>
        <row r="76">
          <cell r="C76">
            <v>6.1141960354321866E-2</v>
          </cell>
        </row>
        <row r="77">
          <cell r="C77">
            <v>0</v>
          </cell>
        </row>
        <row r="78">
          <cell r="C78">
            <v>-5.9676795283884691E-2</v>
          </cell>
        </row>
        <row r="79">
          <cell r="C79">
            <v>-2.7836274930867173E-2</v>
          </cell>
        </row>
        <row r="80">
          <cell r="C80">
            <v>2.1594286608222327E-2</v>
          </cell>
        </row>
        <row r="81">
          <cell r="C81">
            <v>-5.1698785754201813E-3</v>
          </cell>
        </row>
        <row r="82">
          <cell r="C82">
            <v>2.70286723879192E-2</v>
          </cell>
        </row>
        <row r="83">
          <cell r="C83">
            <v>1.9979223608156862E-2</v>
          </cell>
        </row>
        <row r="84">
          <cell r="C84">
            <v>-5.6677092149010058E-3</v>
          </cell>
        </row>
        <row r="85">
          <cell r="C85">
            <v>0.10287077228101883</v>
          </cell>
        </row>
        <row r="86">
          <cell r="C86">
            <v>-6.7620219726260769E-2</v>
          </cell>
        </row>
        <row r="87">
          <cell r="C87">
            <v>0.21349490279671418</v>
          </cell>
        </row>
        <row r="88">
          <cell r="C88">
            <v>5.6019008360429869E-2</v>
          </cell>
        </row>
        <row r="89">
          <cell r="C89">
            <v>4.1555068867162065E-2</v>
          </cell>
        </row>
        <row r="90">
          <cell r="C90">
            <v>-7.5662152576873379E-3</v>
          </cell>
        </row>
        <row r="91">
          <cell r="C91">
            <v>9.5742982617867574E-3</v>
          </cell>
        </row>
        <row r="92">
          <cell r="C92">
            <v>5.5834050162523498E-2</v>
          </cell>
        </row>
        <row r="93">
          <cell r="C93">
            <v>-1.1687622886275081E-2</v>
          </cell>
        </row>
        <row r="94">
          <cell r="C94">
            <v>4.18195543735079E-2</v>
          </cell>
        </row>
        <row r="95">
          <cell r="C95">
            <v>-4.2539535186561082E-2</v>
          </cell>
        </row>
        <row r="96">
          <cell r="C96">
            <v>-1.0863136004733197E-2</v>
          </cell>
        </row>
        <row r="97">
          <cell r="C97">
            <v>2.6585207739725298E-2</v>
          </cell>
        </row>
        <row r="98">
          <cell r="C98">
            <v>-7.3538700836820077E-3</v>
          </cell>
        </row>
        <row r="99">
          <cell r="C99">
            <v>2.0969056929962499E-2</v>
          </cell>
        </row>
        <row r="100">
          <cell r="C100">
            <v>2.5550958704930449E-2</v>
          </cell>
        </row>
        <row r="101">
          <cell r="C101">
            <v>1.1524204175778131E-2</v>
          </cell>
        </row>
        <row r="102">
          <cell r="C102">
            <v>8.5849959849398291E-2</v>
          </cell>
        </row>
        <row r="103">
          <cell r="C103">
            <v>1.2498902470167085E-2</v>
          </cell>
        </row>
        <row r="104">
          <cell r="C104">
            <v>-8.1860030267669484E-2</v>
          </cell>
        </row>
        <row r="105">
          <cell r="C105">
            <v>1.839333658648188E-2</v>
          </cell>
        </row>
        <row r="106">
          <cell r="C106">
            <v>2.8237170181609986E-2</v>
          </cell>
        </row>
        <row r="107">
          <cell r="C107">
            <v>7.1458900127123826E-3</v>
          </cell>
        </row>
        <row r="108">
          <cell r="C108">
            <v>3.6397561449601573E-2</v>
          </cell>
        </row>
        <row r="109">
          <cell r="C109">
            <v>5.3854593445937446E-2</v>
          </cell>
        </row>
        <row r="110">
          <cell r="C110">
            <v>-1.1487077765972098E-3</v>
          </cell>
        </row>
        <row r="111">
          <cell r="C111">
            <v>-3.0933309060753741E-2</v>
          </cell>
        </row>
        <row r="112">
          <cell r="C112">
            <v>1.7767253360757749E-3</v>
          </cell>
        </row>
        <row r="113">
          <cell r="C113">
            <v>7.2641676507328654E-2</v>
          </cell>
        </row>
        <row r="114">
          <cell r="C114">
            <v>-4.5402696456727391E-2</v>
          </cell>
        </row>
        <row r="115">
          <cell r="C115">
            <v>-4.6171109784023364E-3</v>
          </cell>
        </row>
        <row r="116">
          <cell r="C116">
            <v>-1.3589822682560308E-2</v>
          </cell>
        </row>
        <row r="117">
          <cell r="C117">
            <v>9.9636581105684935E-2</v>
          </cell>
        </row>
        <row r="118">
          <cell r="C118">
            <v>2.1182411256515422E-2</v>
          </cell>
        </row>
        <row r="119">
          <cell r="C119">
            <v>1.9036087776670941E-3</v>
          </cell>
        </row>
        <row r="120">
          <cell r="C120">
            <v>1.4588759681055911E-2</v>
          </cell>
        </row>
        <row r="121">
          <cell r="C121">
            <v>-1.2861362449594722E-2</v>
          </cell>
        </row>
        <row r="122">
          <cell r="C122">
            <v>2.1006647805719036E-2</v>
          </cell>
        </row>
        <row r="123">
          <cell r="C123">
            <v>3.5428632886112029E-3</v>
          </cell>
        </row>
        <row r="124">
          <cell r="C124">
            <v>-4.2310748091684128E-2</v>
          </cell>
        </row>
        <row r="125">
          <cell r="C125">
            <v>1.4045297499335572E-3</v>
          </cell>
        </row>
        <row r="126">
          <cell r="C126">
            <v>-1.7558915528806645E-3</v>
          </cell>
        </row>
        <row r="127">
          <cell r="C127">
            <v>6.9414572818955828E-2</v>
          </cell>
        </row>
        <row r="128">
          <cell r="C128">
            <v>2.0287962903186255E-2</v>
          </cell>
        </row>
        <row r="129">
          <cell r="C129">
            <v>9.0860029202692927E-2</v>
          </cell>
        </row>
        <row r="130">
          <cell r="C130">
            <v>-9.7303433280204917E-3</v>
          </cell>
        </row>
        <row r="131">
          <cell r="C131">
            <v>7.38010729762246E-3</v>
          </cell>
        </row>
        <row r="132">
          <cell r="C132">
            <v>0</v>
          </cell>
        </row>
        <row r="133">
          <cell r="C133">
            <v>-2.985296314968116E-2</v>
          </cell>
        </row>
        <row r="134">
          <cell r="C134">
            <v>0.10763066419236536</v>
          </cell>
        </row>
        <row r="135">
          <cell r="C135">
            <v>-1.6323001690622726E-2</v>
          </cell>
        </row>
        <row r="136">
          <cell r="C136">
            <v>-7.913960302482129E-3</v>
          </cell>
        </row>
        <row r="137">
          <cell r="C137">
            <v>-7.509485430567843E-2</v>
          </cell>
        </row>
        <row r="138">
          <cell r="C138">
            <v>2.3904351286496883E-2</v>
          </cell>
        </row>
        <row r="139">
          <cell r="C139">
            <v>-1.0619597856914421E-2</v>
          </cell>
        </row>
        <row r="140">
          <cell r="C140">
            <v>-1.0384838468163926E-3</v>
          </cell>
        </row>
        <row r="141">
          <cell r="C141">
            <v>3.098296904234223E-2</v>
          </cell>
        </row>
        <row r="142">
          <cell r="C142">
            <v>7.6971769507705359E-2</v>
          </cell>
        </row>
        <row r="143">
          <cell r="C143">
            <v>-3.4568036192192245E-2</v>
          </cell>
        </row>
        <row r="144">
          <cell r="C144">
            <v>-6.9204428445737952E-3</v>
          </cell>
        </row>
        <row r="145">
          <cell r="C145">
            <v>-3.0888881682936388E-2</v>
          </cell>
        </row>
        <row r="146">
          <cell r="C146">
            <v>6.567685178514685E-3</v>
          </cell>
        </row>
        <row r="147">
          <cell r="C147">
            <v>-2.4489801215360568E-2</v>
          </cell>
        </row>
        <row r="148">
          <cell r="C148">
            <v>-1.1735546415627291E-2</v>
          </cell>
        </row>
        <row r="149">
          <cell r="C149">
            <v>1.5374825488688596E-2</v>
          </cell>
        </row>
        <row r="150">
          <cell r="C150">
            <v>-4.0768693328510682E-3</v>
          </cell>
        </row>
        <row r="151">
          <cell r="C151">
            <v>-3.0215583374674733E-2</v>
          </cell>
        </row>
        <row r="152">
          <cell r="C152">
            <v>6.2657095410746155E-2</v>
          </cell>
        </row>
        <row r="153">
          <cell r="C153">
            <v>2.8208339687607531E-3</v>
          </cell>
        </row>
        <row r="154">
          <cell r="C154">
            <v>3.6553112026105456E-3</v>
          </cell>
        </row>
        <row r="155">
          <cell r="C155">
            <v>-7.8896577742145514E-3</v>
          </cell>
        </row>
        <row r="156">
          <cell r="C156">
            <v>2.5692617170542525E-2</v>
          </cell>
        </row>
        <row r="157">
          <cell r="C157">
            <v>-3.3074777485184753E-2</v>
          </cell>
        </row>
        <row r="158">
          <cell r="C158">
            <v>1.232052661182572E-2</v>
          </cell>
        </row>
        <row r="159">
          <cell r="C159">
            <v>3.3721823898550042E-3</v>
          </cell>
        </row>
        <row r="160">
          <cell r="C160">
            <v>6.1342253069411837E-2</v>
          </cell>
        </row>
        <row r="161">
          <cell r="C161">
            <v>-2.7010653611440758E-2</v>
          </cell>
        </row>
        <row r="162">
          <cell r="C162">
            <v>1.6400434921589564E-2</v>
          </cell>
        </row>
        <row r="163">
          <cell r="C163">
            <v>-1.334196310867288E-3</v>
          </cell>
        </row>
        <row r="164">
          <cell r="C164">
            <v>6.5622723702605676E-2</v>
          </cell>
        </row>
        <row r="165">
          <cell r="C165">
            <v>-1.2961938225131931E-2</v>
          </cell>
        </row>
        <row r="166">
          <cell r="C166">
            <v>4.6767626761714684E-2</v>
          </cell>
        </row>
        <row r="167">
          <cell r="C167">
            <v>0.11141010789888153</v>
          </cell>
        </row>
        <row r="168">
          <cell r="C168">
            <v>-1.9214586361143635E-2</v>
          </cell>
        </row>
        <row r="169">
          <cell r="C169">
            <v>5.9347464122933387E-3</v>
          </cell>
        </row>
        <row r="170">
          <cell r="C170">
            <v>-2.7889169059137547E-2</v>
          </cell>
        </row>
        <row r="171">
          <cell r="C171">
            <v>2.9859613003295739E-2</v>
          </cell>
        </row>
        <row r="172">
          <cell r="C172">
            <v>-8.3795435082097428E-2</v>
          </cell>
        </row>
        <row r="173">
          <cell r="C173">
            <v>-1.9089312936088385E-2</v>
          </cell>
        </row>
        <row r="174">
          <cell r="C174">
            <v>1.5515387219158062E-2</v>
          </cell>
        </row>
        <row r="175">
          <cell r="C175">
            <v>-6.9044071371700169E-2</v>
          </cell>
        </row>
        <row r="176">
          <cell r="C176">
            <v>-2.394160371860601E-2</v>
          </cell>
        </row>
        <row r="177">
          <cell r="C177">
            <v>-1.7306687445291971E-2</v>
          </cell>
        </row>
        <row r="178">
          <cell r="C178">
            <v>-1.3280736797221405E-2</v>
          </cell>
        </row>
        <row r="179">
          <cell r="C179">
            <v>2.1112408974164748E-2</v>
          </cell>
        </row>
        <row r="180">
          <cell r="C180">
            <v>-2.3546158048607293E-2</v>
          </cell>
        </row>
        <row r="181">
          <cell r="C181">
            <v>-1.7617402811806956E-2</v>
          </cell>
        </row>
        <row r="182">
          <cell r="C182">
            <v>3.2932035303931913E-2</v>
          </cell>
        </row>
        <row r="183">
          <cell r="C183">
            <v>3.9471890668429904E-2</v>
          </cell>
        </row>
        <row r="184">
          <cell r="C184">
            <v>-5.5192819289671784E-2</v>
          </cell>
        </row>
        <row r="185">
          <cell r="C185">
            <v>2.6197796202747394E-2</v>
          </cell>
        </row>
        <row r="186">
          <cell r="C186">
            <v>-1.2478616391610083E-2</v>
          </cell>
        </row>
        <row r="187">
          <cell r="C187">
            <v>2.2193777228068635E-2</v>
          </cell>
        </row>
        <row r="188">
          <cell r="C188">
            <v>2.8210822238670306E-2</v>
          </cell>
        </row>
        <row r="189">
          <cell r="C189">
            <v>-6.0069131066700088E-2</v>
          </cell>
        </row>
        <row r="190">
          <cell r="C190">
            <v>2.4120005307519819E-2</v>
          </cell>
        </row>
        <row r="191">
          <cell r="C191">
            <v>4.9448352507637156E-2</v>
          </cell>
        </row>
        <row r="192">
          <cell r="C192">
            <v>2.4509160658820257E-2</v>
          </cell>
        </row>
        <row r="193">
          <cell r="C193">
            <v>-2.2131100850962839E-2</v>
          </cell>
        </row>
        <row r="194">
          <cell r="C194">
            <v>5.7342342905442783E-3</v>
          </cell>
        </row>
        <row r="195">
          <cell r="C195">
            <v>-9.9937746822362557E-3</v>
          </cell>
        </row>
        <row r="196">
          <cell r="C196">
            <v>-1.6335368439530428E-3</v>
          </cell>
        </row>
        <row r="197">
          <cell r="C197">
            <v>4.8598593523790846E-2</v>
          </cell>
        </row>
        <row r="198">
          <cell r="C198">
            <v>1.6159964403158016E-2</v>
          </cell>
        </row>
        <row r="199">
          <cell r="C199">
            <v>2.5715618128241229E-2</v>
          </cell>
        </row>
        <row r="200">
          <cell r="C200">
            <v>2.7867672549569743E-2</v>
          </cell>
        </row>
        <row r="201">
          <cell r="C201">
            <v>2.7438203822320734E-2</v>
          </cell>
        </row>
        <row r="202">
          <cell r="C202">
            <v>2.6387876832439011E-2</v>
          </cell>
        </row>
        <row r="203">
          <cell r="C203">
            <v>1.7108756780055592E-2</v>
          </cell>
        </row>
        <row r="204">
          <cell r="C204">
            <v>-1.1408319060994033E-2</v>
          </cell>
        </row>
        <row r="205">
          <cell r="C205">
            <v>1.7943325045119505E-2</v>
          </cell>
        </row>
        <row r="206">
          <cell r="C206">
            <v>8.4423438884502731E-3</v>
          </cell>
        </row>
        <row r="207">
          <cell r="C207">
            <v>4.412186399716872E-2</v>
          </cell>
        </row>
        <row r="208">
          <cell r="C208">
            <v>-6.1005993978051083E-3</v>
          </cell>
        </row>
        <row r="209">
          <cell r="C209">
            <v>-2.5694450599357266E-3</v>
          </cell>
        </row>
        <row r="210">
          <cell r="C210">
            <v>1.0532102142141753E-2</v>
          </cell>
        </row>
        <row r="211">
          <cell r="C211">
            <v>-1.3505010882124665E-2</v>
          </cell>
        </row>
        <row r="212">
          <cell r="C212">
            <v>-4.8601603646945074E-2</v>
          </cell>
        </row>
        <row r="213">
          <cell r="C213">
            <v>7.029782569361509E-2</v>
          </cell>
        </row>
        <row r="214">
          <cell r="C214">
            <v>-3.3777632734410749E-2</v>
          </cell>
        </row>
        <row r="215">
          <cell r="C215">
            <v>-2.9150055465696829E-2</v>
          </cell>
        </row>
        <row r="216">
          <cell r="C216">
            <v>1.6208756666079908E-2</v>
          </cell>
        </row>
        <row r="217">
          <cell r="C217">
            <v>8.7133279353166868E-3</v>
          </cell>
        </row>
        <row r="218">
          <cell r="C218">
            <v>1.6210111045277347E-2</v>
          </cell>
        </row>
        <row r="219">
          <cell r="C219">
            <v>2.4511031014349784E-2</v>
          </cell>
        </row>
        <row r="220">
          <cell r="C220">
            <v>-2.6995504342011638E-2</v>
          </cell>
        </row>
        <row r="221">
          <cell r="C221">
            <v>3.9316374478853756E-2</v>
          </cell>
        </row>
        <row r="222">
          <cell r="C222">
            <v>-0.11494099558933345</v>
          </cell>
        </row>
        <row r="223">
          <cell r="C223">
            <v>3.0231675376729893E-2</v>
          </cell>
        </row>
        <row r="224">
          <cell r="C224">
            <v>3.2675636393561601E-2</v>
          </cell>
        </row>
        <row r="225">
          <cell r="C225">
            <v>2.6060704877151775E-2</v>
          </cell>
        </row>
        <row r="226">
          <cell r="C226">
            <v>-4.4280121551455026E-3</v>
          </cell>
        </row>
        <row r="227">
          <cell r="C227">
            <v>-5.5454352051092157E-2</v>
          </cell>
        </row>
        <row r="228">
          <cell r="C228">
            <v>-1.3010339712893105E-2</v>
          </cell>
        </row>
        <row r="229">
          <cell r="C229">
            <v>3.3235969940827774E-2</v>
          </cell>
        </row>
        <row r="230">
          <cell r="C230">
            <v>-3.06940089222806E-3</v>
          </cell>
        </row>
        <row r="231">
          <cell r="C231">
            <v>1.1309927878735741E-2</v>
          </cell>
        </row>
        <row r="232">
          <cell r="C232">
            <v>2.4420769720253411E-2</v>
          </cell>
        </row>
        <row r="233">
          <cell r="C233">
            <v>-6.0315671496183956E-2</v>
          </cell>
        </row>
        <row r="234">
          <cell r="C234">
            <v>6.1770285197658504E-3</v>
          </cell>
        </row>
        <row r="235">
          <cell r="C235">
            <v>-1.1653074275088155E-2</v>
          </cell>
        </row>
        <row r="236">
          <cell r="C236">
            <v>3.2682017560279968E-3</v>
          </cell>
        </row>
        <row r="237">
          <cell r="C237">
            <v>3.404188740286683E-2</v>
          </cell>
        </row>
        <row r="238">
          <cell r="C238">
            <v>2.6414218210612924E-3</v>
          </cell>
        </row>
        <row r="239">
          <cell r="C239">
            <v>-2.4236153006372434E-2</v>
          </cell>
        </row>
        <row r="240">
          <cell r="C240">
            <v>-1.7829491986932081E-2</v>
          </cell>
        </row>
        <row r="241">
          <cell r="C241">
            <v>2.1978886014841166E-2</v>
          </cell>
        </row>
        <row r="242">
          <cell r="C242">
            <v>-9.5694303122167111E-3</v>
          </cell>
        </row>
        <row r="243">
          <cell r="C243">
            <v>2.8539484410491311E-2</v>
          </cell>
        </row>
        <row r="244">
          <cell r="C244">
            <v>-2.3327338763296377E-2</v>
          </cell>
        </row>
        <row r="245">
          <cell r="C245">
            <v>4.8998105791595858E-2</v>
          </cell>
        </row>
        <row r="246">
          <cell r="C246">
            <v>8.4624257949659998E-2</v>
          </cell>
        </row>
        <row r="247">
          <cell r="C247">
            <v>6.3656620164373966E-4</v>
          </cell>
        </row>
        <row r="248">
          <cell r="C248">
            <v>4.0967421036215895E-2</v>
          </cell>
        </row>
        <row r="249">
          <cell r="C249">
            <v>4.8623941593078757E-2</v>
          </cell>
        </row>
        <row r="250">
          <cell r="C250">
            <v>-7.7932312450843852E-2</v>
          </cell>
        </row>
        <row r="251">
          <cell r="C251">
            <v>7.6978628286091637E-3</v>
          </cell>
        </row>
        <row r="252">
          <cell r="C252">
            <v>1.0113632912825375E-2</v>
          </cell>
        </row>
        <row r="253">
          <cell r="C253">
            <v>1.489423895545481E-2</v>
          </cell>
        </row>
        <row r="254">
          <cell r="C254">
            <v>8.3138871605626125E-3</v>
          </cell>
        </row>
        <row r="255">
          <cell r="C255">
            <v>5.1599407089728336E-2</v>
          </cell>
        </row>
        <row r="256">
          <cell r="C256">
            <v>-3.7214365449395923E-2</v>
          </cell>
        </row>
        <row r="257">
          <cell r="C257">
            <v>3.1405449970131798E-3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"/>
      <sheetName val="Solutions"/>
    </sheetNames>
    <sheetDataSet>
      <sheetData sheetId="0">
        <row r="4">
          <cell r="B4">
            <v>0.64999999999999991</v>
          </cell>
          <cell r="C4">
            <v>0.2</v>
          </cell>
          <cell r="D4">
            <v>0.1</v>
          </cell>
          <cell r="E4">
            <v>0.05</v>
          </cell>
        </row>
        <row r="5">
          <cell r="B5">
            <v>0</v>
          </cell>
          <cell r="C5">
            <v>0.7</v>
          </cell>
          <cell r="D5">
            <v>0.2</v>
          </cell>
          <cell r="E5">
            <v>0.1</v>
          </cell>
        </row>
        <row r="6">
          <cell r="B6">
            <v>0</v>
          </cell>
          <cell r="C6">
            <v>0</v>
          </cell>
          <cell r="D6">
            <v>0.8</v>
          </cell>
          <cell r="E6">
            <v>0.2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1</v>
          </cell>
        </row>
        <row r="11">
          <cell r="B11">
            <v>0.75</v>
          </cell>
          <cell r="C11">
            <v>0.15</v>
          </cell>
          <cell r="D11">
            <v>0.08</v>
          </cell>
          <cell r="E11">
            <v>0.02</v>
          </cell>
        </row>
        <row r="12">
          <cell r="B12">
            <v>0</v>
          </cell>
          <cell r="C12">
            <v>0.66999999999999993</v>
          </cell>
          <cell r="D12">
            <v>0.25</v>
          </cell>
          <cell r="E12">
            <v>0.08</v>
          </cell>
        </row>
        <row r="13">
          <cell r="B13">
            <v>0</v>
          </cell>
          <cell r="C13">
            <v>0</v>
          </cell>
          <cell r="D13">
            <v>0.85</v>
          </cell>
          <cell r="E13">
            <v>0.15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1</v>
          </cell>
        </row>
        <row r="18">
          <cell r="B18">
            <v>0.84</v>
          </cell>
          <cell r="C18">
            <v>0.1</v>
          </cell>
          <cell r="D18">
            <v>0.05</v>
          </cell>
          <cell r="E18">
            <v>0.01</v>
          </cell>
        </row>
        <row r="19">
          <cell r="B19">
            <v>0</v>
          </cell>
          <cell r="C19">
            <v>0.85</v>
          </cell>
          <cell r="D19">
            <v>0.1</v>
          </cell>
          <cell r="E19">
            <v>0.05</v>
          </cell>
        </row>
        <row r="20">
          <cell r="B20">
            <v>0</v>
          </cell>
          <cell r="C20">
            <v>0</v>
          </cell>
          <cell r="D20">
            <v>0.9</v>
          </cell>
          <cell r="E20">
            <v>0.1</v>
          </cell>
        </row>
        <row r="21">
          <cell r="B21">
            <v>0</v>
          </cell>
          <cell r="C21">
            <v>0</v>
          </cell>
          <cell r="D21">
            <v>0</v>
          </cell>
          <cell r="E21">
            <v>1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"/>
      <sheetName val="Solutions"/>
    </sheetNames>
    <sheetDataSet>
      <sheetData sheetId="0">
        <row r="5">
          <cell r="B5">
            <v>0.33109922386230278</v>
          </cell>
          <cell r="E5">
            <v>0.33883326622978099</v>
          </cell>
          <cell r="H5">
            <v>0.5</v>
          </cell>
        </row>
        <row r="6">
          <cell r="B6">
            <v>1.1003996474049367</v>
          </cell>
          <cell r="E6">
            <v>0.80063774848637426</v>
          </cell>
        </row>
        <row r="7">
          <cell r="B7">
            <v>2.8368436756521755</v>
          </cell>
          <cell r="E7">
            <v>4.0180312939384306</v>
          </cell>
        </row>
        <row r="8">
          <cell r="B8">
            <v>4.712895309562958</v>
          </cell>
          <cell r="E8">
            <v>6.5790617913480731E-2</v>
          </cell>
        </row>
        <row r="9">
          <cell r="B9">
            <v>4.8913184016678546</v>
          </cell>
          <cell r="E9">
            <v>0.19448203443755882</v>
          </cell>
          <cell r="H9">
            <v>10</v>
          </cell>
        </row>
        <row r="10">
          <cell r="B10">
            <v>5.4914067853408115</v>
          </cell>
          <cell r="E10">
            <v>5.5371914922378515E-2</v>
          </cell>
          <cell r="H10">
            <v>1.1000000000000001</v>
          </cell>
        </row>
        <row r="11">
          <cell r="B11">
            <v>6.158639109365029</v>
          </cell>
          <cell r="E11">
            <v>0.86452119934082283</v>
          </cell>
        </row>
        <row r="12">
          <cell r="B12">
            <v>7.4442610500714981</v>
          </cell>
          <cell r="E12">
            <v>0.10793334096595415</v>
          </cell>
        </row>
        <row r="13">
          <cell r="B13">
            <v>8.9405479275902024</v>
          </cell>
          <cell r="E13">
            <v>0.11216284510166893</v>
          </cell>
        </row>
        <row r="14">
          <cell r="B14">
            <v>9.9515629715033231</v>
          </cell>
          <cell r="E14">
            <v>0.76979264497394406</v>
          </cell>
        </row>
      </sheetData>
      <sheetData sheetId="1">
        <row r="7">
          <cell r="K7">
            <v>0</v>
          </cell>
          <cell r="L7">
            <v>0.5</v>
          </cell>
        </row>
        <row r="8">
          <cell r="K8">
            <v>0</v>
          </cell>
          <cell r="L8">
            <v>0.5</v>
          </cell>
        </row>
        <row r="9">
          <cell r="K9">
            <v>0.33109922386230278</v>
          </cell>
          <cell r="L9">
            <v>0.86420914624853307</v>
          </cell>
        </row>
        <row r="10">
          <cell r="K10">
            <v>0.33109922386230278</v>
          </cell>
          <cell r="L10">
            <v>0.52537588001875202</v>
          </cell>
        </row>
        <row r="11">
          <cell r="K11">
            <v>1.1003996474049367</v>
          </cell>
          <cell r="L11">
            <v>1.3716063459156493</v>
          </cell>
        </row>
        <row r="12">
          <cell r="K12">
            <v>1.1003996474049367</v>
          </cell>
          <cell r="L12">
            <v>0.57096859742927508</v>
          </cell>
        </row>
        <row r="13">
          <cell r="K13">
            <v>2.8368436756521755</v>
          </cell>
          <cell r="L13">
            <v>2.4810570285012381</v>
          </cell>
        </row>
        <row r="14">
          <cell r="K14">
            <v>2.8368436756521755</v>
          </cell>
          <cell r="L14">
            <v>-1.5369742654371925</v>
          </cell>
        </row>
        <row r="15">
          <cell r="K15">
            <v>4.712895309562958</v>
          </cell>
          <cell r="L15">
            <v>0.52668253186466885</v>
          </cell>
        </row>
        <row r="16">
          <cell r="K16">
            <v>4.712895309562958</v>
          </cell>
          <cell r="L16">
            <v>0.46089191395118811</v>
          </cell>
        </row>
        <row r="17">
          <cell r="K17">
            <v>4.8913184016678546</v>
          </cell>
          <cell r="L17">
            <v>0.65715731526657351</v>
          </cell>
        </row>
        <row r="18">
          <cell r="K18">
            <v>4.8913184016678546</v>
          </cell>
          <cell r="L18">
            <v>0.46267528082901466</v>
          </cell>
        </row>
        <row r="19">
          <cell r="K19">
            <v>5.4914067853408115</v>
          </cell>
          <cell r="L19">
            <v>1.1227725028692683</v>
          </cell>
        </row>
        <row r="20">
          <cell r="K20">
            <v>5.4914067853408115</v>
          </cell>
          <cell r="L20">
            <v>1.0674005879468897</v>
          </cell>
        </row>
        <row r="21">
          <cell r="K21">
            <v>6.158639109365029</v>
          </cell>
          <cell r="L21">
            <v>1.8013561443735284</v>
          </cell>
        </row>
        <row r="22">
          <cell r="K22">
            <v>6.158639109365029</v>
          </cell>
          <cell r="L22">
            <v>0.93683494503270559</v>
          </cell>
        </row>
        <row r="23">
          <cell r="K23">
            <v>7.4442610500714981</v>
          </cell>
          <cell r="L23">
            <v>2.3510190798098218</v>
          </cell>
        </row>
        <row r="24">
          <cell r="K24">
            <v>7.4442610500714981</v>
          </cell>
          <cell r="L24">
            <v>2.2430857388438676</v>
          </cell>
        </row>
        <row r="25">
          <cell r="K25">
            <v>8.9405479275902024</v>
          </cell>
          <cell r="L25">
            <v>3.8890013041144433</v>
          </cell>
        </row>
        <row r="26">
          <cell r="K26">
            <v>8.9405479275902024</v>
          </cell>
          <cell r="L26">
            <v>3.7768384590127746</v>
          </cell>
        </row>
        <row r="27">
          <cell r="K27">
            <v>9.9515629715033231</v>
          </cell>
          <cell r="L27">
            <v>4.8889550073172057</v>
          </cell>
        </row>
        <row r="28">
          <cell r="K28">
            <v>9.9515629715033231</v>
          </cell>
          <cell r="L28">
            <v>4.1191623623432614</v>
          </cell>
        </row>
        <row r="29">
          <cell r="K29">
            <v>10</v>
          </cell>
          <cell r="L29">
            <v>4.1724430936896058</v>
          </cell>
        </row>
        <row r="30">
          <cell r="K30">
            <v>10</v>
          </cell>
          <cell r="L30">
            <v>4.1724430936896058</v>
          </cell>
        </row>
        <row r="40">
          <cell r="B40" t="str">
            <v>Ψ(U0)</v>
          </cell>
        </row>
        <row r="41">
          <cell r="A41">
            <v>0</v>
          </cell>
          <cell r="B41">
            <v>1</v>
          </cell>
        </row>
        <row r="42">
          <cell r="A42">
            <v>0.05</v>
          </cell>
          <cell r="B42">
            <v>0.92997303490689831</v>
          </cell>
        </row>
        <row r="43">
          <cell r="A43">
            <v>0.1</v>
          </cell>
          <cell r="B43">
            <v>0.86869366933480374</v>
          </cell>
        </row>
        <row r="44">
          <cell r="A44">
            <v>0.15</v>
          </cell>
          <cell r="B44">
            <v>0.81466415234791256</v>
          </cell>
        </row>
        <row r="45">
          <cell r="A45">
            <v>0.2</v>
          </cell>
          <cell r="B45">
            <v>0.76670367885776947</v>
          </cell>
        </row>
        <row r="46">
          <cell r="A46">
            <v>0.25</v>
          </cell>
          <cell r="B46">
            <v>0.72386993442876757</v>
          </cell>
        </row>
        <row r="47">
          <cell r="A47">
            <v>0.3</v>
          </cell>
          <cell r="B47">
            <v>0.68540259745812027</v>
          </cell>
        </row>
        <row r="48">
          <cell r="A48">
            <v>0.35</v>
          </cell>
          <cell r="B48">
            <v>0.65068200865480885</v>
          </cell>
        </row>
        <row r="49">
          <cell r="A49">
            <v>0.4</v>
          </cell>
          <cell r="B49">
            <v>0.61919849982155828</v>
          </cell>
        </row>
        <row r="50">
          <cell r="A50">
            <v>0.45</v>
          </cell>
          <cell r="B50">
            <v>0.59052933270536578</v>
          </cell>
        </row>
        <row r="51">
          <cell r="A51">
            <v>0.5</v>
          </cell>
          <cell r="B51">
            <v>0.56432114992707605</v>
          </cell>
        </row>
        <row r="52">
          <cell r="A52">
            <v>0.55000000000000004</v>
          </cell>
          <cell r="B52">
            <v>0.54027647172362891</v>
          </cell>
        </row>
        <row r="53">
          <cell r="A53">
            <v>0.6</v>
          </cell>
          <cell r="B53">
            <v>0.51814319886275018</v>
          </cell>
        </row>
        <row r="54">
          <cell r="A54">
            <v>0.65</v>
          </cell>
          <cell r="B54">
            <v>0.49770637469960388</v>
          </cell>
        </row>
        <row r="55">
          <cell r="A55">
            <v>0.7</v>
          </cell>
          <cell r="B55">
            <v>0.47878166293117791</v>
          </cell>
        </row>
        <row r="56">
          <cell r="A56">
            <v>0.75</v>
          </cell>
          <cell r="B56">
            <v>0.46121014114593673</v>
          </cell>
        </row>
        <row r="57">
          <cell r="A57">
            <v>0.8</v>
          </cell>
          <cell r="B57">
            <v>0.44485411273156</v>
          </cell>
        </row>
        <row r="58">
          <cell r="A58">
            <v>0.85</v>
          </cell>
          <cell r="B58">
            <v>0.42959371369524008</v>
          </cell>
        </row>
        <row r="59">
          <cell r="A59">
            <v>0.9</v>
          </cell>
          <cell r="B59">
            <v>0.41532414496052161</v>
          </cell>
        </row>
        <row r="60">
          <cell r="A60">
            <v>0.95</v>
          </cell>
          <cell r="B60">
            <v>0.40195340052857498</v>
          </cell>
        </row>
        <row r="61">
          <cell r="A61">
            <v>1</v>
          </cell>
          <cell r="B61">
            <v>0.38940039153570244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"/>
      <sheetName val="Solutions (a,b)"/>
      <sheetName val="Solutions (c,d)"/>
    </sheetNames>
    <sheetDataSet>
      <sheetData sheetId="0">
        <row r="2">
          <cell r="C2">
            <v>0.35462867385787572</v>
          </cell>
          <cell r="D2">
            <v>2.3107193216724689</v>
          </cell>
          <cell r="G2">
            <v>4</v>
          </cell>
          <cell r="J2">
            <v>0.7</v>
          </cell>
        </row>
        <row r="3">
          <cell r="C3">
            <v>0.92247721846107289</v>
          </cell>
          <cell r="D3">
            <v>2.7267258905940777</v>
          </cell>
        </row>
        <row r="4">
          <cell r="C4">
            <v>0.32422340402176625</v>
          </cell>
          <cell r="D4">
            <v>1.0621421305437544</v>
          </cell>
          <cell r="J4">
            <v>2.19</v>
          </cell>
        </row>
        <row r="5">
          <cell r="C5">
            <v>1.3406736029648239</v>
          </cell>
          <cell r="D5">
            <v>0.47569720477999483</v>
          </cell>
        </row>
        <row r="6">
          <cell r="C6">
            <v>7.1626118114597515E-2</v>
          </cell>
          <cell r="D6">
            <v>1.1804455523571269</v>
          </cell>
        </row>
        <row r="7">
          <cell r="C7">
            <v>0.57111886416720625</v>
          </cell>
          <cell r="D7">
            <v>2.9808200042998183</v>
          </cell>
        </row>
        <row r="8">
          <cell r="C8">
            <v>4.7677237669264634E-2</v>
          </cell>
          <cell r="D8">
            <v>2.255789247798111</v>
          </cell>
          <cell r="G8">
            <v>100</v>
          </cell>
        </row>
        <row r="9">
          <cell r="C9">
            <v>4.4597265797156317E-2</v>
          </cell>
          <cell r="D9">
            <v>0.16422064991576532</v>
          </cell>
          <cell r="G9">
            <v>3.4499999999999997</v>
          </cell>
        </row>
        <row r="10">
          <cell r="C10">
            <v>0.30618978887904474</v>
          </cell>
          <cell r="D10">
            <v>4.7462738897964414</v>
          </cell>
        </row>
        <row r="11">
          <cell r="C11">
            <v>0.35109625536097205</v>
          </cell>
          <cell r="D11">
            <v>0.23909789511809507</v>
          </cell>
        </row>
        <row r="12">
          <cell r="C12">
            <v>0.70484456698624454</v>
          </cell>
          <cell r="D12">
            <v>0.44054960811410132</v>
          </cell>
        </row>
        <row r="13">
          <cell r="C13">
            <v>5.056311099217653E-2</v>
          </cell>
          <cell r="D13">
            <v>1.3824874808673795</v>
          </cell>
        </row>
        <row r="14">
          <cell r="C14">
            <v>1.0506961364379164</v>
          </cell>
          <cell r="D14">
            <v>2.9595939651997298</v>
          </cell>
        </row>
        <row r="15">
          <cell r="C15">
            <v>0.88241933355990032</v>
          </cell>
          <cell r="D15">
            <v>3.5657821894012804</v>
          </cell>
        </row>
        <row r="16">
          <cell r="C16">
            <v>3.951575091849794E-2</v>
          </cell>
          <cell r="D16">
            <v>1.062394022765631</v>
          </cell>
        </row>
        <row r="17">
          <cell r="C17">
            <v>0.38309280300442455</v>
          </cell>
          <cell r="D17">
            <v>1.2962753945005925</v>
          </cell>
        </row>
        <row r="18">
          <cell r="C18">
            <v>0.93104542039306459</v>
          </cell>
          <cell r="D18">
            <v>0.99021175437168851</v>
          </cell>
        </row>
        <row r="19">
          <cell r="C19">
            <v>0.60154368512439316</v>
          </cell>
          <cell r="D19">
            <v>0.8995182139277168</v>
          </cell>
        </row>
        <row r="20">
          <cell r="C20">
            <v>0.40095562814238001</v>
          </cell>
          <cell r="D20">
            <v>0.64258269904316445</v>
          </cell>
        </row>
        <row r="21">
          <cell r="C21">
            <v>0.31919585669187178</v>
          </cell>
          <cell r="D21">
            <v>0.679802027267989</v>
          </cell>
        </row>
        <row r="22">
          <cell r="C22">
            <v>0.15225017438943778</v>
          </cell>
          <cell r="D22">
            <v>0.86026998526420395</v>
          </cell>
        </row>
        <row r="23">
          <cell r="C23">
            <v>0.13698699979537032</v>
          </cell>
          <cell r="D23">
            <v>0.99067530098253931</v>
          </cell>
        </row>
        <row r="24">
          <cell r="C24">
            <v>9.3319193547806586E-2</v>
          </cell>
          <cell r="D24">
            <v>0.8579083745477194</v>
          </cell>
        </row>
        <row r="25">
          <cell r="C25">
            <v>0.4067207729414104</v>
          </cell>
          <cell r="D25">
            <v>1.5133626437913112</v>
          </cell>
        </row>
        <row r="26">
          <cell r="C26">
            <v>0.44375731765259513</v>
          </cell>
          <cell r="D26">
            <v>0.63655732335604809</v>
          </cell>
        </row>
        <row r="27">
          <cell r="C27">
            <v>0.19434826150944431</v>
          </cell>
          <cell r="D27">
            <v>1.5167624258020862</v>
          </cell>
        </row>
        <row r="28">
          <cell r="C28">
            <v>0.36523635082002087</v>
          </cell>
          <cell r="D28">
            <v>1.9678306023465315</v>
          </cell>
        </row>
        <row r="29">
          <cell r="C29">
            <v>0.14386282169172113</v>
          </cell>
          <cell r="D29">
            <v>1.1964261704081653</v>
          </cell>
        </row>
        <row r="30">
          <cell r="C30">
            <v>0.60503466027542729</v>
          </cell>
          <cell r="D30">
            <v>1.7984071160130608</v>
          </cell>
        </row>
        <row r="31">
          <cell r="C31">
            <v>0.25758762430501314</v>
          </cell>
          <cell r="D31">
            <v>0.47608768619725722</v>
          </cell>
        </row>
        <row r="32">
          <cell r="C32">
            <v>5.5155218747747592E-2</v>
          </cell>
          <cell r="D32">
            <v>0.97327532916271009</v>
          </cell>
        </row>
        <row r="33">
          <cell r="C33">
            <v>2.3883596948472143</v>
          </cell>
          <cell r="D33">
            <v>1.0676000817524818</v>
          </cell>
        </row>
        <row r="34">
          <cell r="C34">
            <v>0.14539209730292099</v>
          </cell>
          <cell r="D34">
            <v>3.806888908399821</v>
          </cell>
        </row>
        <row r="35">
          <cell r="C35">
            <v>0.13430945775679046</v>
          </cell>
          <cell r="D35">
            <v>2.5088095360999385</v>
          </cell>
        </row>
        <row r="36">
          <cell r="C36">
            <v>0.38806511247585568</v>
          </cell>
          <cell r="D36">
            <v>1.2568101949937329</v>
          </cell>
        </row>
        <row r="37">
          <cell r="C37">
            <v>0.34134336890909894</v>
          </cell>
          <cell r="D37">
            <v>4.5959988210439278</v>
          </cell>
        </row>
        <row r="38">
          <cell r="C38">
            <v>0.12125177314275967</v>
          </cell>
          <cell r="D38">
            <v>2.3945473498234358</v>
          </cell>
        </row>
        <row r="39">
          <cell r="C39">
            <v>0.39039337427131854</v>
          </cell>
          <cell r="D39">
            <v>0.26162733981150521</v>
          </cell>
        </row>
        <row r="40">
          <cell r="C40">
            <v>0.13546065950531222</v>
          </cell>
          <cell r="D40">
            <v>1.9054680998832696</v>
          </cell>
        </row>
        <row r="41">
          <cell r="C41">
            <v>0.18515330903919341</v>
          </cell>
          <cell r="D41">
            <v>0.45669297178526086</v>
          </cell>
        </row>
        <row r="42">
          <cell r="C42">
            <v>0.26639797162111345</v>
          </cell>
          <cell r="D42">
            <v>0.90802576206535024</v>
          </cell>
        </row>
        <row r="43">
          <cell r="C43">
            <v>0.31535815090959807</v>
          </cell>
          <cell r="D43">
            <v>0.45020448470545299</v>
          </cell>
        </row>
        <row r="44">
          <cell r="C44">
            <v>1.6922026099340577E-2</v>
          </cell>
          <cell r="D44">
            <v>0.61670547853568047</v>
          </cell>
        </row>
        <row r="45">
          <cell r="C45">
            <v>0.3257460921256557</v>
          </cell>
          <cell r="D45">
            <v>1.0463425003800124</v>
          </cell>
        </row>
        <row r="46">
          <cell r="C46">
            <v>5.2061500480286488E-2</v>
          </cell>
          <cell r="D46">
            <v>1.0232427891669629</v>
          </cell>
        </row>
        <row r="47">
          <cell r="C47">
            <v>0.66666913922009918</v>
          </cell>
          <cell r="D47">
            <v>1.4605150300783118</v>
          </cell>
        </row>
        <row r="48">
          <cell r="C48">
            <v>0.61073074209206413</v>
          </cell>
          <cell r="D48">
            <v>3.2813241900204493</v>
          </cell>
        </row>
        <row r="49">
          <cell r="C49">
            <v>1.050473015481252</v>
          </cell>
          <cell r="D49">
            <v>1.8774704400808284</v>
          </cell>
        </row>
        <row r="50">
          <cell r="C50">
            <v>0.34161247285993113</v>
          </cell>
          <cell r="D50">
            <v>0.98627893325723415</v>
          </cell>
        </row>
        <row r="51">
          <cell r="C51">
            <v>0.47873949743518268</v>
          </cell>
          <cell r="D51">
            <v>1.5227195270412626</v>
          </cell>
        </row>
        <row r="52">
          <cell r="C52">
            <v>0.28824403236346924</v>
          </cell>
          <cell r="D52">
            <v>2.6655726679039899</v>
          </cell>
        </row>
        <row r="53">
          <cell r="C53">
            <v>2.2921655801904136E-2</v>
          </cell>
          <cell r="D53">
            <v>1.9088651829176999</v>
          </cell>
        </row>
        <row r="54">
          <cell r="C54">
            <v>1.9845356742729678E-2</v>
          </cell>
          <cell r="D54">
            <v>0.92841345886710136</v>
          </cell>
        </row>
        <row r="55">
          <cell r="C55">
            <v>0.32677997458959673</v>
          </cell>
          <cell r="D55">
            <v>1.6554784809800138</v>
          </cell>
        </row>
        <row r="56">
          <cell r="C56">
            <v>0.34788032401403657</v>
          </cell>
          <cell r="D56">
            <v>2.0194496890456901</v>
          </cell>
        </row>
        <row r="57">
          <cell r="C57">
            <v>1.0270958405743211</v>
          </cell>
          <cell r="D57">
            <v>0.33618546622956208</v>
          </cell>
        </row>
        <row r="58">
          <cell r="C58">
            <v>0.67138986459385652</v>
          </cell>
          <cell r="D58">
            <v>1.4231308424788445</v>
          </cell>
        </row>
        <row r="59">
          <cell r="C59">
            <v>0.60638930161810634</v>
          </cell>
          <cell r="D59">
            <v>1.1427153087100119</v>
          </cell>
        </row>
        <row r="60">
          <cell r="C60">
            <v>0.33767826673954449</v>
          </cell>
          <cell r="D60">
            <v>1.07943377539875</v>
          </cell>
        </row>
        <row r="61">
          <cell r="C61">
            <v>0.62129705052234485</v>
          </cell>
          <cell r="D61">
            <v>2.0525348417955227</v>
          </cell>
        </row>
        <row r="62">
          <cell r="C62">
            <v>0.50447112308788045</v>
          </cell>
          <cell r="D62">
            <v>1.1135616160639086</v>
          </cell>
        </row>
        <row r="63">
          <cell r="C63">
            <v>0.51810081790324647</v>
          </cell>
          <cell r="D63">
            <v>1.421630345369425</v>
          </cell>
        </row>
        <row r="64">
          <cell r="C64">
            <v>0.23576235763223785</v>
          </cell>
          <cell r="D64">
            <v>1.8974334830606283</v>
          </cell>
        </row>
        <row r="65">
          <cell r="C65">
            <v>0.49386539877775104</v>
          </cell>
          <cell r="D65">
            <v>1.4060788566590674</v>
          </cell>
        </row>
        <row r="66">
          <cell r="C66">
            <v>2.1608913673430461E-2</v>
          </cell>
          <cell r="D66">
            <v>1.9365438638492207</v>
          </cell>
        </row>
        <row r="67">
          <cell r="C67">
            <v>1.4246973991194136</v>
          </cell>
          <cell r="D67">
            <v>1.1797221517036989</v>
          </cell>
        </row>
        <row r="68">
          <cell r="C68">
            <v>0.47524759177624082</v>
          </cell>
          <cell r="D68">
            <v>0.49660407761013908</v>
          </cell>
        </row>
        <row r="69">
          <cell r="C69">
            <v>0.25338664017402923</v>
          </cell>
          <cell r="D69">
            <v>2.085697549388922</v>
          </cell>
        </row>
        <row r="70">
          <cell r="C70">
            <v>0.11310734906314002</v>
          </cell>
          <cell r="D70">
            <v>1.1158681028483861</v>
          </cell>
        </row>
        <row r="71">
          <cell r="C71">
            <v>0.8090532539918821</v>
          </cell>
          <cell r="D71">
            <v>1.4498335481750886</v>
          </cell>
        </row>
        <row r="72">
          <cell r="C72">
            <v>1.0519032233694243</v>
          </cell>
          <cell r="D72">
            <v>0.48054609019961669</v>
          </cell>
        </row>
        <row r="73">
          <cell r="C73">
            <v>0.20820297759221107</v>
          </cell>
          <cell r="D73">
            <v>1.0982822547519842</v>
          </cell>
        </row>
        <row r="74">
          <cell r="C74">
            <v>0.58237224855453351</v>
          </cell>
          <cell r="D74">
            <v>2.2487752703958117</v>
          </cell>
        </row>
        <row r="75">
          <cell r="C75">
            <v>0.84712913332319206</v>
          </cell>
          <cell r="D75">
            <v>2.6019530114225513</v>
          </cell>
        </row>
        <row r="76">
          <cell r="C76">
            <v>0.46396698948175363</v>
          </cell>
          <cell r="D76">
            <v>2.2816549727286541</v>
          </cell>
        </row>
        <row r="77">
          <cell r="C77">
            <v>0.19208336742332929</v>
          </cell>
          <cell r="D77">
            <v>0.76743055913347991</v>
          </cell>
        </row>
        <row r="78">
          <cell r="C78">
            <v>0.13899400306638696</v>
          </cell>
          <cell r="D78">
            <v>1.4114525399486277</v>
          </cell>
        </row>
        <row r="79">
          <cell r="C79">
            <v>0.2528331415170062</v>
          </cell>
          <cell r="D79">
            <v>0.91020402906766629</v>
          </cell>
        </row>
        <row r="80">
          <cell r="C80">
            <v>1.9867688063331104</v>
          </cell>
          <cell r="D80">
            <v>1.0836054254407461</v>
          </cell>
        </row>
        <row r="81">
          <cell r="C81">
            <v>0.5843267792964526</v>
          </cell>
          <cell r="D81">
            <v>0.8109536581576996</v>
          </cell>
        </row>
        <row r="82">
          <cell r="C82">
            <v>5.6859676826119449E-2</v>
          </cell>
          <cell r="D82">
            <v>1.1661447751776857</v>
          </cell>
        </row>
        <row r="83">
          <cell r="C83">
            <v>0.21366286819096836</v>
          </cell>
          <cell r="D83">
            <v>1.0775674039812604</v>
          </cell>
        </row>
        <row r="84">
          <cell r="C84">
            <v>0.18044032955553777</v>
          </cell>
          <cell r="D84">
            <v>0.81771651541928814</v>
          </cell>
        </row>
        <row r="85">
          <cell r="C85">
            <v>0.14540287901746102</v>
          </cell>
          <cell r="D85">
            <v>0.92901270297906657</v>
          </cell>
        </row>
        <row r="86">
          <cell r="C86">
            <v>0.2723408537362072</v>
          </cell>
          <cell r="D86">
            <v>0.89054513795217793</v>
          </cell>
        </row>
        <row r="87">
          <cell r="C87">
            <v>0.29842522637604318</v>
          </cell>
          <cell r="D87">
            <v>1.4906619012660065</v>
          </cell>
        </row>
        <row r="88">
          <cell r="C88">
            <v>0.73220740892226299</v>
          </cell>
          <cell r="D88">
            <v>1.1318694649589915</v>
          </cell>
        </row>
        <row r="89">
          <cell r="C89">
            <v>0.999202719641892</v>
          </cell>
          <cell r="D89">
            <v>2.3386913851892195</v>
          </cell>
        </row>
        <row r="90">
          <cell r="C90">
            <v>0.14205604722077669</v>
          </cell>
          <cell r="D90">
            <v>0.47659670180882463</v>
          </cell>
        </row>
        <row r="91">
          <cell r="C91">
            <v>0.14066796398917655</v>
          </cell>
          <cell r="D91">
            <v>3.2028177030306075</v>
          </cell>
        </row>
        <row r="92">
          <cell r="C92">
            <v>0.48746716243912946</v>
          </cell>
          <cell r="D92">
            <v>1.6331087653797129</v>
          </cell>
        </row>
        <row r="93">
          <cell r="C93">
            <v>0.98591845911399278</v>
          </cell>
          <cell r="D93">
            <v>0.71926845830283015</v>
          </cell>
        </row>
        <row r="94">
          <cell r="C94">
            <v>0.10048656716137833</v>
          </cell>
          <cell r="D94">
            <v>2.4855719581096913</v>
          </cell>
        </row>
        <row r="95">
          <cell r="C95">
            <v>0.47627388306268831</v>
          </cell>
          <cell r="D95">
            <v>1.0731619603697498</v>
          </cell>
        </row>
        <row r="96">
          <cell r="C96">
            <v>0.45542147845408659</v>
          </cell>
          <cell r="D96">
            <v>1.8947204384452934</v>
          </cell>
        </row>
        <row r="97">
          <cell r="C97">
            <v>1.3921949465600814</v>
          </cell>
          <cell r="D97">
            <v>1.5808929760780392</v>
          </cell>
        </row>
        <row r="98">
          <cell r="C98">
            <v>6.6363832800172662E-2</v>
          </cell>
          <cell r="D98">
            <v>1.294823721900459</v>
          </cell>
        </row>
        <row r="99">
          <cell r="C99">
            <v>2.2536601389064517</v>
          </cell>
          <cell r="D99">
            <v>2.8620359186293203</v>
          </cell>
        </row>
        <row r="100">
          <cell r="C100">
            <v>0.24198287985228104</v>
          </cell>
          <cell r="D100">
            <v>1.3050411520455558</v>
          </cell>
        </row>
        <row r="101">
          <cell r="C101">
            <v>9.4896655098080859E-2</v>
          </cell>
          <cell r="D101">
            <v>0.88066956110074857</v>
          </cell>
        </row>
        <row r="102">
          <cell r="C102">
            <v>0.25574518943738134</v>
          </cell>
          <cell r="D102">
            <v>0.65408038653357237</v>
          </cell>
        </row>
        <row r="103">
          <cell r="C103">
            <v>1.7302261745658489</v>
          </cell>
          <cell r="D103">
            <v>2.2708346580010974</v>
          </cell>
        </row>
        <row r="104">
          <cell r="C104">
            <v>1.2763201277032745</v>
          </cell>
          <cell r="D104">
            <v>3.0835380222449675</v>
          </cell>
        </row>
        <row r="105">
          <cell r="C105">
            <v>0.83215793499628843</v>
          </cell>
          <cell r="D105">
            <v>0.69376334088196334</v>
          </cell>
        </row>
        <row r="106">
          <cell r="C106">
            <v>0.40089806777718329</v>
          </cell>
          <cell r="D106">
            <v>1.391677423420524</v>
          </cell>
        </row>
        <row r="107">
          <cell r="C107">
            <v>1.4063198105548055E-2</v>
          </cell>
          <cell r="D107">
            <v>1.7016668381058202</v>
          </cell>
        </row>
        <row r="108">
          <cell r="C108">
            <v>0.68165293780818026</v>
          </cell>
          <cell r="D108">
            <v>0.55983751301994777</v>
          </cell>
        </row>
        <row r="109">
          <cell r="C109">
            <v>2.6312510321809315</v>
          </cell>
          <cell r="D109">
            <v>1.6714194145773122</v>
          </cell>
        </row>
        <row r="110">
          <cell r="C110">
            <v>0.14858009804708844</v>
          </cell>
          <cell r="D110">
            <v>2.1314256210356759</v>
          </cell>
        </row>
        <row r="111">
          <cell r="C111">
            <v>8.2963903552552828E-2</v>
          </cell>
          <cell r="D111">
            <v>1.2223579707774777</v>
          </cell>
        </row>
        <row r="112">
          <cell r="C112">
            <v>0.17012648084142698</v>
          </cell>
          <cell r="D112">
            <v>1.1292735048255789</v>
          </cell>
        </row>
        <row r="113">
          <cell r="C113">
            <v>0.53283817008261181</v>
          </cell>
          <cell r="D113">
            <v>0.77763698242647972</v>
          </cell>
        </row>
        <row r="114">
          <cell r="C114">
            <v>7.9983226572896388E-2</v>
          </cell>
          <cell r="D114">
            <v>0.9091823412410861</v>
          </cell>
        </row>
        <row r="115">
          <cell r="C115">
            <v>0.15530237895500831</v>
          </cell>
          <cell r="D115">
            <v>1.1627302725809594</v>
          </cell>
        </row>
        <row r="116">
          <cell r="C116">
            <v>0.31691698670434154</v>
          </cell>
          <cell r="D116">
            <v>0.97662956800174217</v>
          </cell>
        </row>
        <row r="117">
          <cell r="C117">
            <v>0.28486798562533666</v>
          </cell>
          <cell r="D117">
            <v>3.1750541048344618</v>
          </cell>
        </row>
        <row r="118">
          <cell r="C118">
            <v>0.12735899104762957</v>
          </cell>
          <cell r="D118">
            <v>1.0003159534201833</v>
          </cell>
        </row>
        <row r="119">
          <cell r="C119">
            <v>0.41610891068029315</v>
          </cell>
          <cell r="D119">
            <v>2.6923986758510479</v>
          </cell>
        </row>
        <row r="120">
          <cell r="C120">
            <v>0.58246772293821125</v>
          </cell>
          <cell r="D120">
            <v>2.0267093754192294</v>
          </cell>
        </row>
        <row r="121">
          <cell r="C121">
            <v>0.81547137395922786</v>
          </cell>
          <cell r="D121">
            <v>2.6242707544211195</v>
          </cell>
        </row>
        <row r="122">
          <cell r="C122">
            <v>0.49581629010381262</v>
          </cell>
          <cell r="D122">
            <v>2.4131791833049268</v>
          </cell>
        </row>
        <row r="123">
          <cell r="C123">
            <v>0.18799176574967624</v>
          </cell>
          <cell r="D123">
            <v>0.42839607107984201</v>
          </cell>
        </row>
        <row r="124">
          <cell r="C124">
            <v>0.11146381864388304</v>
          </cell>
          <cell r="D124">
            <v>1.2367489117546153</v>
          </cell>
        </row>
        <row r="125">
          <cell r="C125">
            <v>9.8680106901916281E-2</v>
          </cell>
          <cell r="D125">
            <v>1.2078498773642194</v>
          </cell>
        </row>
        <row r="126">
          <cell r="C126">
            <v>1.0162036866125917E-3</v>
          </cell>
          <cell r="D126">
            <v>2.4681920718010901</v>
          </cell>
        </row>
        <row r="127">
          <cell r="C127">
            <v>3.2657036100785244</v>
          </cell>
          <cell r="D127">
            <v>2.5179972171830158</v>
          </cell>
        </row>
        <row r="128">
          <cell r="C128">
            <v>9.4880243697518119E-3</v>
          </cell>
          <cell r="D128">
            <v>2.6960542036003621</v>
          </cell>
        </row>
        <row r="129">
          <cell r="C129">
            <v>0.22038159843778538</v>
          </cell>
          <cell r="D129">
            <v>2.8424633039365794</v>
          </cell>
        </row>
        <row r="130">
          <cell r="C130">
            <v>0.24620756922761852</v>
          </cell>
          <cell r="D130">
            <v>2.9801256464928065</v>
          </cell>
        </row>
        <row r="131">
          <cell r="C131">
            <v>9.9861997479699427E-2</v>
          </cell>
          <cell r="D131">
            <v>1.0114417864570593</v>
          </cell>
        </row>
        <row r="132">
          <cell r="C132">
            <v>1.6355121402890727</v>
          </cell>
          <cell r="D132">
            <v>1.8596827005021712</v>
          </cell>
        </row>
        <row r="133">
          <cell r="C133">
            <v>1.4234990092996133E-2</v>
          </cell>
          <cell r="D133">
            <v>0.52470694703227239</v>
          </cell>
        </row>
        <row r="134">
          <cell r="C134">
            <v>0.12726807504028051</v>
          </cell>
          <cell r="D134">
            <v>0.39439350891899716</v>
          </cell>
        </row>
        <row r="135">
          <cell r="C135">
            <v>0.99139728606395539</v>
          </cell>
          <cell r="D135">
            <v>2.8233004906866914</v>
          </cell>
        </row>
        <row r="136">
          <cell r="C136">
            <v>0.19147616965668349</v>
          </cell>
          <cell r="D136">
            <v>0.68529884280492315</v>
          </cell>
        </row>
        <row r="137">
          <cell r="C137">
            <v>0.396260271884463</v>
          </cell>
          <cell r="D137">
            <v>1.0131949339827964</v>
          </cell>
        </row>
        <row r="138">
          <cell r="C138">
            <v>0.40455459586365833</v>
          </cell>
          <cell r="D138">
            <v>0.23064946874036787</v>
          </cell>
        </row>
        <row r="139">
          <cell r="C139">
            <v>0.29317842858852949</v>
          </cell>
          <cell r="D139">
            <v>1.4783561199339037</v>
          </cell>
        </row>
        <row r="140">
          <cell r="C140">
            <v>0.49093392157432353</v>
          </cell>
          <cell r="D140">
            <v>1.0065288599235886</v>
          </cell>
        </row>
        <row r="141">
          <cell r="C141">
            <v>0.24713097904291562</v>
          </cell>
          <cell r="D141">
            <v>1.811210926174226</v>
          </cell>
        </row>
        <row r="142">
          <cell r="C142">
            <v>0.89151801156296706</v>
          </cell>
          <cell r="D142">
            <v>0.91391121919502505</v>
          </cell>
        </row>
        <row r="143">
          <cell r="C143">
            <v>0.1682151087353059</v>
          </cell>
          <cell r="D143">
            <v>2.3959689801316895</v>
          </cell>
        </row>
        <row r="144">
          <cell r="C144">
            <v>0.3199859561891169</v>
          </cell>
          <cell r="D144">
            <v>0.79136781835809711</v>
          </cell>
        </row>
        <row r="145">
          <cell r="C145">
            <v>0.49994365085180859</v>
          </cell>
          <cell r="D145">
            <v>0.54203244847453147</v>
          </cell>
        </row>
        <row r="146">
          <cell r="C146">
            <v>6.1286269656276704E-2</v>
          </cell>
          <cell r="D146">
            <v>0.92227781053472879</v>
          </cell>
        </row>
        <row r="147">
          <cell r="C147">
            <v>0.30006475451850612</v>
          </cell>
          <cell r="D147">
            <v>0.88948318333342447</v>
          </cell>
        </row>
        <row r="148">
          <cell r="C148">
            <v>2.5812623197812261</v>
          </cell>
          <cell r="D148">
            <v>1.0868248117752797</v>
          </cell>
        </row>
        <row r="149">
          <cell r="C149">
            <v>1.1601885487807069</v>
          </cell>
          <cell r="D149">
            <v>1.5804067660172518</v>
          </cell>
        </row>
        <row r="150">
          <cell r="C150">
            <v>1.3464055567369206</v>
          </cell>
          <cell r="D150">
            <v>0.30522744938020779</v>
          </cell>
        </row>
        <row r="151">
          <cell r="C151">
            <v>0.66664461736367975</v>
          </cell>
          <cell r="D151">
            <v>1.198489336719891</v>
          </cell>
        </row>
        <row r="152">
          <cell r="C152">
            <v>1.1253849039541091</v>
          </cell>
          <cell r="D152">
            <v>0.45375177108829562</v>
          </cell>
        </row>
        <row r="153">
          <cell r="C153">
            <v>0.89175939227977552</v>
          </cell>
          <cell r="D153">
            <v>0.3701741548331639</v>
          </cell>
        </row>
        <row r="154">
          <cell r="C154">
            <v>0.23825076521455685</v>
          </cell>
          <cell r="D154">
            <v>0.7780692259707207</v>
          </cell>
        </row>
        <row r="155">
          <cell r="C155">
            <v>0.16681787616421506</v>
          </cell>
          <cell r="D155">
            <v>7.7617978945477448</v>
          </cell>
        </row>
        <row r="156">
          <cell r="C156">
            <v>0.52320916475867929</v>
          </cell>
          <cell r="D156">
            <v>1.2825443537383574</v>
          </cell>
        </row>
        <row r="157">
          <cell r="C157">
            <v>0.27473146269283161</v>
          </cell>
          <cell r="D157">
            <v>2.3331950019862959</v>
          </cell>
        </row>
        <row r="158">
          <cell r="C158">
            <v>9.4904159820956457E-2</v>
          </cell>
          <cell r="D158">
            <v>0.31901302266312342</v>
          </cell>
        </row>
        <row r="159">
          <cell r="C159">
            <v>0.29893653624966665</v>
          </cell>
          <cell r="D159">
            <v>2.3338720006230025</v>
          </cell>
        </row>
        <row r="160">
          <cell r="C160">
            <v>1.4357077673357967</v>
          </cell>
          <cell r="D160">
            <v>1.0786453074740072</v>
          </cell>
        </row>
        <row r="161">
          <cell r="C161">
            <v>0.23214524457431263</v>
          </cell>
          <cell r="D161">
            <v>2.5695636722548096</v>
          </cell>
        </row>
        <row r="162">
          <cell r="C162">
            <v>7.4226187776859034E-2</v>
          </cell>
          <cell r="D162">
            <v>2.8951476749234435</v>
          </cell>
        </row>
        <row r="163">
          <cell r="C163">
            <v>7.771777836772463E-2</v>
          </cell>
          <cell r="D163">
            <v>0.6903030092646173</v>
          </cell>
        </row>
        <row r="164">
          <cell r="C164">
            <v>0.72713337826966062</v>
          </cell>
          <cell r="D164">
            <v>2.057853233020436</v>
          </cell>
        </row>
        <row r="165">
          <cell r="C165">
            <v>1.5410284817703879</v>
          </cell>
          <cell r="D165">
            <v>2.5284789257722107</v>
          </cell>
        </row>
        <row r="166">
          <cell r="C166">
            <v>8.5284141489125623E-2</v>
          </cell>
          <cell r="D166">
            <v>3.2131508204660029</v>
          </cell>
        </row>
        <row r="167">
          <cell r="C167">
            <v>0.33242067949901027</v>
          </cell>
          <cell r="D167">
            <v>0.98177866732049801</v>
          </cell>
        </row>
        <row r="168">
          <cell r="C168">
            <v>5.0921382094966793E-2</v>
          </cell>
          <cell r="D168">
            <v>0.59876587576612939</v>
          </cell>
        </row>
        <row r="169">
          <cell r="C169">
            <v>0.39144544169077916</v>
          </cell>
          <cell r="D169">
            <v>1.4907739282244854</v>
          </cell>
        </row>
        <row r="170">
          <cell r="C170">
            <v>1.1186420095103766</v>
          </cell>
          <cell r="D170">
            <v>0.82961889547504997</v>
          </cell>
        </row>
        <row r="171">
          <cell r="C171">
            <v>0.69879930438832394</v>
          </cell>
          <cell r="D171">
            <v>1.61268116322216</v>
          </cell>
        </row>
        <row r="172">
          <cell r="C172">
            <v>0.36966429692374086</v>
          </cell>
          <cell r="D172">
            <v>2.1587783585598457</v>
          </cell>
        </row>
        <row r="173">
          <cell r="C173">
            <v>0.62407679426609675</v>
          </cell>
          <cell r="D173">
            <v>1.5847713980548421</v>
          </cell>
        </row>
        <row r="174">
          <cell r="C174">
            <v>0.87244157774135822</v>
          </cell>
          <cell r="D174">
            <v>1.9358283355290471</v>
          </cell>
        </row>
        <row r="175">
          <cell r="C175">
            <v>1.9481879380468894</v>
          </cell>
          <cell r="D175">
            <v>1.1166794328199188</v>
          </cell>
        </row>
        <row r="176">
          <cell r="C176">
            <v>0.15149537627375639</v>
          </cell>
          <cell r="D176">
            <v>0.44535494400691417</v>
          </cell>
        </row>
        <row r="177">
          <cell r="C177">
            <v>0.23758042156684747</v>
          </cell>
          <cell r="D177">
            <v>1.7475318050174098</v>
          </cell>
        </row>
        <row r="178">
          <cell r="C178">
            <v>2.4497189166725399</v>
          </cell>
          <cell r="D178">
            <v>1.2530362204562955</v>
          </cell>
        </row>
        <row r="179">
          <cell r="C179">
            <v>0.45557826701497922</v>
          </cell>
          <cell r="D179">
            <v>0.99883295218505941</v>
          </cell>
        </row>
        <row r="180">
          <cell r="C180">
            <v>1.378996460785459E-2</v>
          </cell>
          <cell r="D180">
            <v>0.99253434827731768</v>
          </cell>
        </row>
        <row r="181">
          <cell r="C181">
            <v>0.80843719976215622</v>
          </cell>
          <cell r="D181">
            <v>2.101072738836971</v>
          </cell>
        </row>
        <row r="182">
          <cell r="C182">
            <v>0.74121177766650082</v>
          </cell>
          <cell r="D182">
            <v>1.1897478224051337</v>
          </cell>
        </row>
        <row r="183">
          <cell r="C183">
            <v>1.5426924929155028</v>
          </cell>
          <cell r="D183">
            <v>1.1800424504939673</v>
          </cell>
        </row>
        <row r="184">
          <cell r="C184">
            <v>0.2489826498845896</v>
          </cell>
          <cell r="D184">
            <v>0.55097737944466252</v>
          </cell>
        </row>
        <row r="185">
          <cell r="C185">
            <v>0.16670901212024489</v>
          </cell>
          <cell r="D185">
            <v>1.2493762452567696</v>
          </cell>
        </row>
        <row r="186">
          <cell r="C186">
            <v>7.3850430418210392E-2</v>
          </cell>
          <cell r="D186">
            <v>1.0114522342921455</v>
          </cell>
        </row>
        <row r="187">
          <cell r="C187">
            <v>1.146904296330822</v>
          </cell>
          <cell r="D187">
            <v>3.1952559292599201</v>
          </cell>
        </row>
        <row r="188">
          <cell r="C188">
            <v>4.0220179602573174E-2</v>
          </cell>
          <cell r="D188">
            <v>0.69056023721143966</v>
          </cell>
        </row>
        <row r="189">
          <cell r="C189">
            <v>0.1623740516574215</v>
          </cell>
          <cell r="D189">
            <v>1.5791148172147311</v>
          </cell>
        </row>
        <row r="190">
          <cell r="C190">
            <v>0.79653423174931348</v>
          </cell>
          <cell r="D190">
            <v>0.55741799466801834</v>
          </cell>
        </row>
        <row r="191">
          <cell r="C191">
            <v>8.2326357727837043E-2</v>
          </cell>
          <cell r="D191">
            <v>1.7478735009231867</v>
          </cell>
        </row>
        <row r="192">
          <cell r="C192">
            <v>0.22329703850935623</v>
          </cell>
          <cell r="D192">
            <v>1.2775602848227794</v>
          </cell>
        </row>
        <row r="193">
          <cell r="C193">
            <v>1.0200984969582409E-2</v>
          </cell>
          <cell r="D193">
            <v>1.0960149056054815</v>
          </cell>
        </row>
        <row r="194">
          <cell r="C194">
            <v>1.1566905459569972</v>
          </cell>
          <cell r="D194">
            <v>1.1131421769531897</v>
          </cell>
        </row>
        <row r="195">
          <cell r="D195">
            <v>2.155102264255826</v>
          </cell>
        </row>
      </sheetData>
      <sheetData sheetId="1">
        <row r="2">
          <cell r="D2" t="str">
            <v>Surplus</v>
          </cell>
        </row>
        <row r="4">
          <cell r="A4">
            <v>0.35462867385787572</v>
          </cell>
          <cell r="D4">
            <v>2.9127496031372022</v>
          </cell>
        </row>
        <row r="5">
          <cell r="A5">
            <v>1.2771058923189487</v>
          </cell>
          <cell r="D5">
            <v>3.3685701162338271</v>
          </cell>
        </row>
        <row r="6">
          <cell r="A6">
            <v>1.6013292963407149</v>
          </cell>
          <cell r="D6">
            <v>3.424998729565166</v>
          </cell>
        </row>
        <row r="7">
          <cell r="A7">
            <v>2.9420028993055389</v>
          </cell>
          <cell r="D7">
            <v>7.5746254550138135</v>
          </cell>
        </row>
        <row r="8">
          <cell r="A8">
            <v>3.0136290174201363</v>
          </cell>
          <cell r="D8">
            <v>6.6412900101520478</v>
          </cell>
        </row>
        <row r="9">
          <cell r="A9">
            <v>3.5847478815873428</v>
          </cell>
          <cell r="D9">
            <v>5.6308300872290911</v>
          </cell>
        </row>
        <row r="10">
          <cell r="A10">
            <v>3.6324251192566073</v>
          </cell>
          <cell r="D10">
            <v>3.5395273093899426</v>
          </cell>
        </row>
        <row r="11">
          <cell r="A11">
            <v>3.6770223850537636</v>
          </cell>
          <cell r="D11">
            <v>3.5291672264743639</v>
          </cell>
        </row>
        <row r="12">
          <cell r="A12">
            <v>3.9832121739328081</v>
          </cell>
          <cell r="D12">
            <v>-0.16075189168937243</v>
          </cell>
        </row>
        <row r="13">
          <cell r="A13">
            <v>4.3343084292937801</v>
          </cell>
          <cell r="D13">
            <v>0.81143229418788465</v>
          </cell>
        </row>
        <row r="14">
          <cell r="A14">
            <v>5.0391529962800243</v>
          </cell>
          <cell r="D14">
            <v>2.802596442176327</v>
          </cell>
        </row>
        <row r="15">
          <cell r="A15">
            <v>5.089716107272201</v>
          </cell>
          <cell r="D15">
            <v>1.5945516942319564</v>
          </cell>
        </row>
        <row r="16">
          <cell r="A16">
            <v>6.1404122437101174</v>
          </cell>
          <cell r="D16">
            <v>2.2598593997430392</v>
          </cell>
        </row>
        <row r="17">
          <cell r="A17">
            <v>7.0228315772700176</v>
          </cell>
          <cell r="D17">
            <v>1.7384239111234159</v>
          </cell>
        </row>
        <row r="18">
          <cell r="A18">
            <v>7.0623473281885154</v>
          </cell>
          <cell r="D18">
            <v>0.81235922902660107</v>
          </cell>
        </row>
        <row r="19">
          <cell r="A19">
            <v>7.4454401311929397</v>
          </cell>
          <cell r="D19">
            <v>0.8377540048912735</v>
          </cell>
        </row>
        <row r="20">
          <cell r="A20">
            <v>8.3764855515860042</v>
          </cell>
          <cell r="D20">
            <v>3.0596489508756548</v>
          </cell>
        </row>
        <row r="21">
          <cell r="A21">
            <v>8.9780292367103982</v>
          </cell>
          <cell r="D21">
            <v>4.2354564506271011</v>
          </cell>
        </row>
        <row r="22">
          <cell r="A22">
            <v>9.3789848648527787</v>
          </cell>
          <cell r="D22">
            <v>4.9761706686751452</v>
          </cell>
        </row>
        <row r="23">
          <cell r="A23">
            <v>9.6981807215446505</v>
          </cell>
          <cell r="D23">
            <v>5.3975943469941114</v>
          </cell>
        </row>
        <row r="24">
          <cell r="A24">
            <v>9.8504308959340889</v>
          </cell>
          <cell r="D24">
            <v>5.0625874633734753</v>
          </cell>
        </row>
        <row r="25">
          <cell r="A25">
            <v>9.9874178957294593</v>
          </cell>
          <cell r="D25">
            <v>4.5445173116849631</v>
          </cell>
        </row>
        <row r="26">
          <cell r="A26">
            <v>10.080737089277266</v>
          </cell>
          <cell r="D26">
            <v>4.0085601548771734</v>
          </cell>
        </row>
        <row r="27">
          <cell r="A27">
            <v>10.487457862218676</v>
          </cell>
          <cell r="D27">
            <v>3.8983841777337318</v>
          </cell>
        </row>
        <row r="28">
          <cell r="A28">
            <v>10.931215179871272</v>
          </cell>
          <cell r="D28">
            <v>4.7927896002791357</v>
          </cell>
        </row>
        <row r="29">
          <cell r="A29">
            <v>11.125563441380717</v>
          </cell>
          <cell r="D29">
            <v>3.9465286766846361</v>
          </cell>
        </row>
        <row r="30">
          <cell r="A30">
            <v>11.490799792200738</v>
          </cell>
          <cell r="D30">
            <v>3.2387634846671745</v>
          </cell>
        </row>
        <row r="31">
          <cell r="A31">
            <v>11.634662613892459</v>
          </cell>
          <cell r="D31">
            <v>2.538664049095452</v>
          </cell>
        </row>
        <row r="32">
          <cell r="A32">
            <v>12.239697274167886</v>
          </cell>
          <cell r="D32">
            <v>2.8276265110326122</v>
          </cell>
        </row>
        <row r="33">
          <cell r="A33">
            <v>12.4972848984729</v>
          </cell>
          <cell r="D33">
            <v>3.2402161286876492</v>
          </cell>
        </row>
        <row r="34">
          <cell r="A34">
            <v>12.552440117220648</v>
          </cell>
          <cell r="D34">
            <v>2.4572263042046671</v>
          </cell>
        </row>
        <row r="35">
          <cell r="A35">
            <v>14.940799812067862</v>
          </cell>
          <cell r="D35">
            <v>9.629467169675074</v>
          </cell>
        </row>
        <row r="36">
          <cell r="A36">
            <v>15.086191909370783</v>
          </cell>
          <cell r="D36">
            <v>6.324180996970334</v>
          </cell>
        </row>
        <row r="37">
          <cell r="A37">
            <v>15.220501367127573</v>
          </cell>
          <cell r="D37">
            <v>4.2787390901313245</v>
          </cell>
        </row>
        <row r="38">
          <cell r="A38">
            <v>15.608566479603429</v>
          </cell>
          <cell r="D38">
            <v>4.3607535331792917</v>
          </cell>
        </row>
        <row r="39">
          <cell r="A39">
            <v>15.949909848512528</v>
          </cell>
          <cell r="D39">
            <v>0.94238933487175558</v>
          </cell>
        </row>
        <row r="40">
          <cell r="A40">
            <v>16.071161621655289</v>
          </cell>
          <cell r="D40">
            <v>-1.0338393976091567</v>
          </cell>
        </row>
        <row r="41">
          <cell r="A41">
            <v>16.461554995926608</v>
          </cell>
          <cell r="D41">
            <v>5.1390403815396724E-2</v>
          </cell>
        </row>
        <row r="42">
          <cell r="A42">
            <v>16.597015655431921</v>
          </cell>
          <cell r="D42">
            <v>-1.3867384207745488</v>
          </cell>
        </row>
        <row r="43">
          <cell r="A43">
            <v>16.782168964471115</v>
          </cell>
          <cell r="D43">
            <v>-1.2046524763745907</v>
          </cell>
        </row>
        <row r="44">
          <cell r="A44">
            <v>17.048566936092229</v>
          </cell>
          <cell r="D44">
            <v>-1.1936052363471035</v>
          </cell>
        </row>
        <row r="45">
          <cell r="A45">
            <v>17.363925087001828</v>
          </cell>
          <cell r="D45">
            <v>-0.55582410041444064</v>
          </cell>
        </row>
        <row r="46">
          <cell r="A46">
            <v>17.380847113101169</v>
          </cell>
          <cell r="D46">
            <v>-1.1141485889073905</v>
          </cell>
        </row>
        <row r="47">
          <cell r="A47">
            <v>17.706593205226824</v>
          </cell>
          <cell r="D47">
            <v>-1.0366670714538913</v>
          </cell>
        </row>
        <row r="48">
          <cell r="A48">
            <v>17.758654705707109</v>
          </cell>
          <cell r="D48">
            <v>-1.8802976839638603</v>
          </cell>
        </row>
        <row r="49">
          <cell r="A49">
            <v>18.425323844927206</v>
          </cell>
          <cell r="D49">
            <v>-1.0408041837328312</v>
          </cell>
        </row>
        <row r="50">
          <cell r="A50">
            <v>19.036054587019269</v>
          </cell>
          <cell r="D50">
            <v>-2.2151073135356825</v>
          </cell>
        </row>
        <row r="51">
          <cell r="A51">
            <v>20.086527602500521</v>
          </cell>
          <cell r="D51">
            <v>-0.46844585020619434</v>
          </cell>
        </row>
        <row r="52">
          <cell r="A52">
            <v>20.428140075360453</v>
          </cell>
          <cell r="D52">
            <v>-0.27616175209665528</v>
          </cell>
        </row>
        <row r="53">
          <cell r="A53">
            <v>20.906879572795635</v>
          </cell>
          <cell r="D53">
            <v>-0.14723001298654026</v>
          </cell>
        </row>
        <row r="54">
          <cell r="A54">
            <v>21.195123605159104</v>
          </cell>
          <cell r="D54">
            <v>-1.8183607692365626</v>
          </cell>
        </row>
        <row r="55">
          <cell r="A55">
            <v>21.218045260961009</v>
          </cell>
          <cell r="D55">
            <v>-3.6481462396376827</v>
          </cell>
        </row>
        <row r="56">
          <cell r="A56">
            <v>21.237890617703737</v>
          </cell>
          <cell r="D56">
            <v>-4.5080932177423705</v>
          </cell>
        </row>
        <row r="57">
          <cell r="A57">
            <v>21.564670592293332</v>
          </cell>
          <cell r="D57">
            <v>-5.0361807863882717</v>
          </cell>
        </row>
        <row r="58">
          <cell r="A58">
            <v>21.912550916307367</v>
          </cell>
          <cell r="D58">
            <v>-5.8554433575855427</v>
          </cell>
        </row>
        <row r="59">
          <cell r="A59">
            <v>22.93964675688169</v>
          </cell>
          <cell r="D59">
            <v>-2.6481481738336896</v>
          </cell>
        </row>
        <row r="60">
          <cell r="A60">
            <v>23.611036621475545</v>
          </cell>
          <cell r="D60">
            <v>-1.7549839834637311</v>
          </cell>
        </row>
        <row r="61">
          <cell r="A61">
            <v>24.21742592309365</v>
          </cell>
          <cell r="D61">
            <v>-0.80565620159127604</v>
          </cell>
        </row>
        <row r="62">
          <cell r="A62">
            <v>24.555104189833195</v>
          </cell>
          <cell r="D62">
            <v>-0.72009995673860772</v>
          </cell>
        </row>
        <row r="63">
          <cell r="A63">
            <v>25.176401240355538</v>
          </cell>
          <cell r="D63">
            <v>-0.62915997423203862</v>
          </cell>
        </row>
        <row r="64">
          <cell r="A64">
            <v>25.68087236344342</v>
          </cell>
          <cell r="D64">
            <v>-2.2962156427581704E-3</v>
          </cell>
        </row>
        <row r="65">
          <cell r="A65">
            <v>26.198973181346666</v>
          </cell>
          <cell r="D65">
            <v>0.3635212607540268</v>
          </cell>
        </row>
        <row r="66">
          <cell r="A66">
            <v>26.434735538978906</v>
          </cell>
          <cell r="D66">
            <v>-0.72053208847538031</v>
          </cell>
        </row>
        <row r="67">
          <cell r="A67">
            <v>26.928600937756656</v>
          </cell>
          <cell r="D67">
            <v>-0.42277531935120294</v>
          </cell>
        </row>
        <row r="68">
          <cell r="A68">
            <v>26.950209851430085</v>
          </cell>
          <cell r="D68">
            <v>-2.2847684310271035</v>
          </cell>
        </row>
        <row r="69">
          <cell r="A69">
            <v>28.374907250549498</v>
          </cell>
          <cell r="D69">
            <v>1.4507154442311787</v>
          </cell>
        </row>
        <row r="70">
          <cell r="A70">
            <v>28.85015484232574</v>
          </cell>
          <cell r="D70">
            <v>2.5937155582490732</v>
          </cell>
        </row>
        <row r="71">
          <cell r="A71">
            <v>29.103541482499768</v>
          </cell>
          <cell r="D71">
            <v>1.3822019174605344</v>
          </cell>
        </row>
        <row r="72">
          <cell r="A72">
            <v>29.216648831562907</v>
          </cell>
          <cell r="D72">
            <v>0.65655416887999252</v>
          </cell>
        </row>
        <row r="73">
          <cell r="A73">
            <v>30.025702085554787</v>
          </cell>
          <cell r="D73">
            <v>1.9979543469768828</v>
          </cell>
        </row>
        <row r="74">
          <cell r="A74">
            <v>31.077605308924213</v>
          </cell>
          <cell r="D74">
            <v>5.1464743774017876</v>
          </cell>
        </row>
        <row r="75">
          <cell r="A75">
            <v>31.285808286516424</v>
          </cell>
          <cell r="D75">
            <v>4.7664923953429366</v>
          </cell>
        </row>
        <row r="76">
          <cell r="A76">
            <v>31.868180535070959</v>
          </cell>
          <cell r="D76">
            <v>4.5269013824602808</v>
          </cell>
        </row>
        <row r="77">
          <cell r="A77">
            <v>32.715309668394148</v>
          </cell>
          <cell r="D77">
            <v>4.8475438810027214</v>
          </cell>
        </row>
        <row r="78">
          <cell r="A78">
            <v>33.179276657875903</v>
          </cell>
          <cell r="D78">
            <v>4.1665750219861195</v>
          </cell>
        </row>
        <row r="79">
          <cell r="A79">
            <v>33.371360025299232</v>
          </cell>
          <cell r="D79">
            <v>4.0618320804631338</v>
          </cell>
        </row>
        <row r="80">
          <cell r="A80">
            <v>33.510354028365619</v>
          </cell>
          <cell r="D80">
            <v>3.129908851093532</v>
          </cell>
        </row>
        <row r="81">
          <cell r="A81">
            <v>33.763187169882627</v>
          </cell>
          <cell r="D81">
            <v>3.091979160259541</v>
          </cell>
        </row>
        <row r="82">
          <cell r="A82">
            <v>35.749955976215738</v>
          </cell>
          <cell r="D82">
            <v>8.8627261166680285</v>
          </cell>
        </row>
        <row r="83">
          <cell r="A83">
            <v>36.334282755512191</v>
          </cell>
          <cell r="D83">
            <v>10.067699847083077</v>
          </cell>
        </row>
        <row r="84">
          <cell r="A84">
            <v>36.391142432338313</v>
          </cell>
          <cell r="D84">
            <v>9.0977209569555271</v>
          </cell>
        </row>
        <row r="85">
          <cell r="A85">
            <v>36.604805300529279</v>
          </cell>
          <cell r="D85">
            <v>8.7572904482330927</v>
          </cell>
        </row>
        <row r="86">
          <cell r="A86">
            <v>36.785245630084816</v>
          </cell>
          <cell r="D86">
            <v>8.562093069780417</v>
          </cell>
        </row>
        <row r="87">
          <cell r="A87">
            <v>36.930648509102276</v>
          </cell>
          <cell r="D87">
            <v>8.1347202994115833</v>
          </cell>
        </row>
        <row r="88">
          <cell r="A88">
            <v>37.202989362838487</v>
          </cell>
          <cell r="D88">
            <v>8.1837511068493285</v>
          </cell>
        </row>
        <row r="89">
          <cell r="A89">
            <v>37.501414589214534</v>
          </cell>
          <cell r="D89">
            <v>7.7226562365806757</v>
          </cell>
        </row>
        <row r="90">
          <cell r="A90">
            <v>38.233621998136798</v>
          </cell>
          <cell r="D90">
            <v>9.1169023324034981</v>
          </cell>
        </row>
        <row r="91">
          <cell r="A91">
            <v>39.232824717778691</v>
          </cell>
          <cell r="D91">
            <v>10.22546032997883</v>
          </cell>
        </row>
        <row r="92">
          <cell r="A92">
            <v>39.374880764999467</v>
          </cell>
          <cell r="D92">
            <v>10.238956991081665</v>
          </cell>
        </row>
        <row r="93">
          <cell r="A93">
            <v>39.515548728988641</v>
          </cell>
          <cell r="D93">
            <v>7.5214437638137213</v>
          </cell>
        </row>
        <row r="94">
          <cell r="A94">
            <v>40.003015891427772</v>
          </cell>
          <cell r="D94">
            <v>7.5700967088490074</v>
          </cell>
        </row>
        <row r="95">
          <cell r="A95">
            <v>40.988934350541761</v>
          </cell>
          <cell r="D95">
            <v>10.252246934489449</v>
          </cell>
        </row>
        <row r="96">
          <cell r="A96">
            <v>41.089420917703137</v>
          </cell>
          <cell r="D96">
            <v>8.1133536330864899</v>
          </cell>
        </row>
        <row r="97">
          <cell r="A97">
            <v>41.565694800765826</v>
          </cell>
          <cell r="D97">
            <v>8.6833365692830284</v>
          </cell>
        </row>
        <row r="98">
          <cell r="A98">
            <v>42.02111627921991</v>
          </cell>
          <cell r="D98">
            <v>8.3598202315043295</v>
          </cell>
        </row>
        <row r="99">
          <cell r="A99">
            <v>43.413311225779992</v>
          </cell>
          <cell r="D99">
            <v>11.58199982105856</v>
          </cell>
        </row>
        <row r="100">
          <cell r="A100">
            <v>43.479675058580163</v>
          </cell>
          <cell r="D100">
            <v>10.516131322318699</v>
          </cell>
        </row>
        <row r="101">
          <cell r="A101">
            <v>45.733335197486618</v>
          </cell>
          <cell r="D101">
            <v>15.429222882916633</v>
          </cell>
        </row>
        <row r="102">
          <cell r="A102">
            <v>45.975318077338898</v>
          </cell>
          <cell r="D102">
            <v>14.959022666361449</v>
          </cell>
        </row>
        <row r="103">
          <cell r="A103">
            <v>46.07021473243698</v>
          </cell>
          <cell r="D103">
            <v>14.405746565349091</v>
          </cell>
        </row>
        <row r="104">
          <cell r="A104">
            <v>46.325959921874365</v>
          </cell>
          <cell r="D104">
            <v>14.633987082374489</v>
          </cell>
        </row>
        <row r="105">
          <cell r="A105">
            <v>48.056186096440214</v>
          </cell>
          <cell r="D105">
            <v>18.332432726625569</v>
          </cell>
        </row>
        <row r="106">
          <cell r="A106">
            <v>49.332506224143486</v>
          </cell>
          <cell r="D106">
            <v>19.65219914495691</v>
          </cell>
        </row>
        <row r="107">
          <cell r="A107">
            <v>50.164664159139775</v>
          </cell>
          <cell r="D107">
            <v>21.829380679812147</v>
          </cell>
        </row>
        <row r="108">
          <cell r="A108">
            <v>50.56556222691696</v>
          </cell>
          <cell r="D108">
            <v>21.820801590222885</v>
          </cell>
        </row>
        <row r="109">
          <cell r="A109">
            <v>50.579625425022506</v>
          </cell>
          <cell r="D109">
            <v>20.167652785581225</v>
          </cell>
        </row>
        <row r="110">
          <cell r="A110">
            <v>51.261278362830687</v>
          </cell>
          <cell r="D110">
            <v>21.959517907999498</v>
          </cell>
        </row>
        <row r="111">
          <cell r="A111">
            <v>53.892529395011621</v>
          </cell>
          <cell r="D111">
            <v>29.36591455444642</v>
          </cell>
        </row>
        <row r="112">
          <cell r="A112">
            <v>54.041109493058713</v>
          </cell>
          <cell r="D112">
            <v>27.747090271673216</v>
          </cell>
        </row>
        <row r="113">
          <cell r="A113">
            <v>54.124073396611266</v>
          </cell>
          <cell r="D113">
            <v>26.810957768152036</v>
          </cell>
        </row>
        <row r="114">
          <cell r="A114">
            <v>54.294199877452691</v>
          </cell>
          <cell r="D114">
            <v>26.268620622229378</v>
          </cell>
        </row>
        <row r="115">
          <cell r="A115">
            <v>54.827038047535304</v>
          </cell>
          <cell r="D115">
            <v>27.32927532658789</v>
          </cell>
        </row>
        <row r="116">
          <cell r="A116">
            <v>54.907021274108203</v>
          </cell>
          <cell r="D116">
            <v>26.696035117023314</v>
          </cell>
        </row>
        <row r="117">
          <cell r="A117">
            <v>55.06232365306321</v>
          </cell>
          <cell r="D117">
            <v>26.069098051837102</v>
          </cell>
        </row>
        <row r="118">
          <cell r="A118">
            <v>55.379240639767552</v>
          </cell>
          <cell r="D118">
            <v>26.185832087965338</v>
          </cell>
        </row>
        <row r="119">
          <cell r="A119">
            <v>55.664108625392892</v>
          </cell>
          <cell r="D119">
            <v>23.993572533538298</v>
          </cell>
        </row>
        <row r="120">
          <cell r="A120">
            <v>55.791467616440521</v>
          </cell>
          <cell r="D120">
            <v>23.432645099232445</v>
          </cell>
        </row>
        <row r="121">
          <cell r="A121">
            <v>56.207576527120814</v>
          </cell>
          <cell r="D121">
            <v>22.175822165228396</v>
          </cell>
        </row>
        <row r="122">
          <cell r="A122">
            <v>56.790044250059026</v>
          </cell>
          <cell r="D122">
            <v>22.158626433946012</v>
          </cell>
        </row>
        <row r="123">
          <cell r="A123">
            <v>57.605515624018253</v>
          </cell>
          <cell r="D123">
            <v>22.347731919684236</v>
          </cell>
        </row>
        <row r="124">
          <cell r="A124">
            <v>58.101331914122063</v>
          </cell>
          <cell r="D124">
            <v>21.645118937237442</v>
          </cell>
        </row>
        <row r="125">
          <cell r="A125">
            <v>58.289323679871742</v>
          </cell>
          <cell r="D125">
            <v>21.865294457993997</v>
          </cell>
        </row>
        <row r="126">
          <cell r="A126">
            <v>58.400787498515626</v>
          </cell>
          <cell r="D126">
            <v>21.013095720560784</v>
          </cell>
        </row>
        <row r="127">
          <cell r="A127">
            <v>58.499467605417543</v>
          </cell>
          <cell r="D127">
            <v>20.145692212008186</v>
          </cell>
        </row>
        <row r="128">
          <cell r="A128">
            <v>58.500483809104153</v>
          </cell>
          <cell r="D128">
            <v>17.681006042925901</v>
          </cell>
        </row>
        <row r="129">
          <cell r="A129">
            <v>61.766187419182678</v>
          </cell>
          <cell r="D129">
            <v>26.429686280513778</v>
          </cell>
        </row>
        <row r="130">
          <cell r="A130">
            <v>61.77567544355243</v>
          </cell>
          <cell r="D130">
            <v>23.766365760989061</v>
          </cell>
        </row>
        <row r="131">
          <cell r="A131">
            <v>61.996057041990213</v>
          </cell>
          <cell r="D131">
            <v>21.68421897166283</v>
          </cell>
        </row>
        <row r="132">
          <cell r="A132">
            <v>62.242264611217834</v>
          </cell>
          <cell r="D132">
            <v>19.553509439005325</v>
          </cell>
        </row>
        <row r="133">
          <cell r="A133">
            <v>62.342126608697534</v>
          </cell>
          <cell r="D133">
            <v>18.886591543853228</v>
          </cell>
        </row>
        <row r="134">
          <cell r="A134">
            <v>63.977638748986607</v>
          </cell>
          <cell r="D134">
            <v>22.669425727348369</v>
          </cell>
        </row>
        <row r="135">
          <cell r="A135">
            <v>63.991873739079601</v>
          </cell>
          <cell r="D135">
            <v>22.193829496136914</v>
          </cell>
        </row>
        <row r="136">
          <cell r="A136">
            <v>64.119141814119885</v>
          </cell>
          <cell r="D136">
            <v>22.238510846106891</v>
          </cell>
        </row>
        <row r="137">
          <cell r="A137">
            <v>65.110539100183843</v>
          </cell>
          <cell r="D137">
            <v>22.835530992340836</v>
          </cell>
        </row>
        <row r="138">
          <cell r="A138">
            <v>65.302015269840524</v>
          </cell>
          <cell r="D138">
            <v>22.810824934851468</v>
          </cell>
        </row>
        <row r="139">
          <cell r="A139">
            <v>65.698275541724982</v>
          </cell>
          <cell r="D139">
            <v>23.164727938870072</v>
          </cell>
        </row>
        <row r="140">
          <cell r="A140">
            <v>66.10283013758864</v>
          </cell>
          <cell r="D140">
            <v>24.329791825859303</v>
          </cell>
        </row>
        <row r="141">
          <cell r="A141">
            <v>66.396008566177173</v>
          </cell>
          <cell r="D141">
            <v>23.862901284555846</v>
          </cell>
        </row>
        <row r="142">
          <cell r="A142">
            <v>66.886942487751497</v>
          </cell>
          <cell r="D142">
            <v>24.550094454063697</v>
          </cell>
        </row>
        <row r="143">
          <cell r="A143">
            <v>67.134073466794419</v>
          </cell>
          <cell r="D143">
            <v>23.591485405587548</v>
          </cell>
        </row>
        <row r="144">
          <cell r="A144">
            <v>68.025591478357384</v>
          </cell>
          <cell r="D144">
            <v>25.753311326284745</v>
          </cell>
        </row>
        <row r="145">
          <cell r="A145">
            <v>68.193806587092695</v>
          </cell>
          <cell r="D145">
            <v>23.937684471289884</v>
          </cell>
        </row>
        <row r="146">
          <cell r="A146">
            <v>68.513792543281809</v>
          </cell>
          <cell r="D146">
            <v>24.250268201784223</v>
          </cell>
        </row>
        <row r="147">
          <cell r="A147">
            <v>69.013736194133614</v>
          </cell>
          <cell r="D147">
            <v>25.43304134874839</v>
          </cell>
        </row>
        <row r="148">
          <cell r="A148">
            <v>69.075022463789892</v>
          </cell>
          <cell r="D148">
            <v>24.722201168527818</v>
          </cell>
        </row>
        <row r="149">
          <cell r="A149">
            <v>69.375087218308394</v>
          </cell>
          <cell r="D149">
            <v>24.867941388283242</v>
          </cell>
        </row>
        <row r="150">
          <cell r="A150">
            <v>71.956349538089626</v>
          </cell>
          <cell r="D150">
            <v>32.686471579753203</v>
          </cell>
        </row>
        <row r="151">
          <cell r="A151">
            <v>73.116538086870335</v>
          </cell>
          <cell r="D151">
            <v>35.108715307029371</v>
          </cell>
        </row>
        <row r="152">
          <cell r="A152">
            <v>74.462943643607261</v>
          </cell>
          <cell r="D152">
            <v>39.448587028391586</v>
          </cell>
        </row>
        <row r="153">
          <cell r="A153">
            <v>75.129588260970934</v>
          </cell>
          <cell r="D153">
            <v>40.550021621576349</v>
          </cell>
        </row>
        <row r="154">
          <cell r="A154">
            <v>76.254973164925048</v>
          </cell>
          <cell r="D154">
            <v>43.9788477691298</v>
          </cell>
        </row>
        <row r="155">
          <cell r="A155">
            <v>77.146732557204828</v>
          </cell>
          <cell r="D155">
            <v>46.68524351766186</v>
          </cell>
        </row>
        <row r="156">
          <cell r="A156">
            <v>77.384983322419387</v>
          </cell>
          <cell r="D156">
            <v>46.729139431681347</v>
          </cell>
        </row>
        <row r="157">
          <cell r="A157">
            <v>77.551801198583604</v>
          </cell>
          <cell r="D157">
            <v>39.542863209900162</v>
          </cell>
        </row>
        <row r="158">
          <cell r="A158">
            <v>78.075010363342287</v>
          </cell>
          <cell r="D158">
            <v>40.06539047457926</v>
          </cell>
        </row>
        <row r="159">
          <cell r="A159">
            <v>78.349741826035114</v>
          </cell>
          <cell r="D159">
            <v>38.6800190188832</v>
          </cell>
        </row>
        <row r="160">
          <cell r="A160">
            <v>78.44464598585607</v>
          </cell>
          <cell r="D160">
            <v>38.688425347602418</v>
          </cell>
        </row>
        <row r="161">
          <cell r="A161">
            <v>78.74358252210574</v>
          </cell>
          <cell r="D161">
            <v>37.385884397040769</v>
          </cell>
        </row>
        <row r="162">
          <cell r="A162">
            <v>80.179290289441539</v>
          </cell>
          <cell r="D162">
            <v>41.260430886875298</v>
          </cell>
        </row>
        <row r="163">
          <cell r="A163">
            <v>80.411435534015851</v>
          </cell>
          <cell r="D163">
            <v>39.491768308401845</v>
          </cell>
        </row>
        <row r="164">
          <cell r="A164">
            <v>80.485661721792709</v>
          </cell>
          <cell r="D164">
            <v>36.852700981308573</v>
          </cell>
        </row>
        <row r="165">
          <cell r="A165">
            <v>80.563379500160437</v>
          </cell>
          <cell r="D165">
            <v>36.430524307412611</v>
          </cell>
        </row>
        <row r="166">
          <cell r="A166">
            <v>81.290512878430093</v>
          </cell>
          <cell r="D166">
            <v>36.881281229422456</v>
          </cell>
        </row>
        <row r="167">
          <cell r="A167">
            <v>82.831541360200475</v>
          </cell>
          <cell r="D167">
            <v>39.669350565758094</v>
          </cell>
        </row>
        <row r="168">
          <cell r="A168">
            <v>82.916825501689601</v>
          </cell>
          <cell r="D168">
            <v>36.750430033429524</v>
          </cell>
        </row>
        <row r="169">
          <cell r="A169">
            <v>83.24924618118861</v>
          </cell>
          <cell r="D169">
            <v>36.91550271038065</v>
          </cell>
        </row>
        <row r="170">
          <cell r="A170">
            <v>83.30016756328358</v>
          </cell>
          <cell r="D170">
            <v>36.492415602842129</v>
          </cell>
        </row>
        <row r="171">
          <cell r="A171">
            <v>83.691613004974357</v>
          </cell>
          <cell r="D171">
            <v>36.352128448450856</v>
          </cell>
        </row>
        <row r="172">
          <cell r="A172">
            <v>84.810255014484738</v>
          </cell>
          <cell r="D172">
            <v>39.381824485786581</v>
          </cell>
        </row>
        <row r="173">
          <cell r="A173">
            <v>85.509054318873069</v>
          </cell>
          <cell r="D173">
            <v>40.18000092270421</v>
          </cell>
        </row>
        <row r="174">
          <cell r="A174">
            <v>85.878718615796814</v>
          </cell>
          <cell r="D174">
            <v>39.296564388531294</v>
          </cell>
        </row>
        <row r="175">
          <cell r="A175">
            <v>86.502795410062916</v>
          </cell>
          <cell r="D175">
            <v>39.864857930694484</v>
          </cell>
        </row>
        <row r="176">
          <cell r="A176">
            <v>87.375236987804271</v>
          </cell>
          <cell r="D176">
            <v>40.938953038373143</v>
          </cell>
        </row>
        <row r="177">
          <cell r="A177">
            <v>89.323424925851157</v>
          </cell>
          <cell r="D177">
            <v>46.543521991814941</v>
          </cell>
        </row>
        <row r="178">
          <cell r="A178">
            <v>89.474920302124914</v>
          </cell>
          <cell r="D178">
            <v>46.620826095952509</v>
          </cell>
        </row>
        <row r="179">
          <cell r="A179">
            <v>89.712500723691761</v>
          </cell>
          <cell r="D179">
            <v>45.692946745340748</v>
          </cell>
        </row>
        <row r="180">
          <cell r="A180">
            <v>92.162219640364299</v>
          </cell>
          <cell r="D180">
            <v>52.89144078740469</v>
          </cell>
        </row>
        <row r="181">
          <cell r="A181">
            <v>92.617797907379284</v>
          </cell>
          <cell r="D181">
            <v>53.464352856421328</v>
          </cell>
        </row>
        <row r="182">
          <cell r="A182">
            <v>92.631587871987136</v>
          </cell>
          <cell r="D182">
            <v>52.519393886041087</v>
          </cell>
        </row>
        <row r="183">
          <cell r="A183">
            <v>93.44002507174929</v>
          </cell>
          <cell r="D183">
            <v>53.207429486383546</v>
          </cell>
        </row>
        <row r="184">
          <cell r="A184">
            <v>94.181236849415797</v>
          </cell>
          <cell r="D184">
            <v>54.574862296927847</v>
          </cell>
        </row>
        <row r="185">
          <cell r="A185">
            <v>95.723929342331303</v>
          </cell>
          <cell r="D185">
            <v>58.717108946992369</v>
          </cell>
        </row>
        <row r="186">
          <cell r="A186">
            <v>95.972911992215899</v>
          </cell>
          <cell r="D186">
            <v>59.025121709649625</v>
          </cell>
        </row>
        <row r="187">
          <cell r="A187">
            <v>96.139621004336149</v>
          </cell>
          <cell r="D187">
            <v>58.350891556207671</v>
          </cell>
        </row>
        <row r="188">
          <cell r="A188">
            <v>96.213471434754354</v>
          </cell>
          <cell r="D188">
            <v>57.594223306858339</v>
          </cell>
        </row>
        <row r="189">
          <cell r="A189">
            <v>97.360375731085171</v>
          </cell>
          <cell r="D189">
            <v>58.355787199939698</v>
          </cell>
        </row>
        <row r="190">
          <cell r="A190">
            <v>97.400595910687741</v>
          </cell>
          <cell r="D190">
            <v>57.80398658235714</v>
          </cell>
        </row>
        <row r="191">
          <cell r="A191">
            <v>97.562969962345164</v>
          </cell>
          <cell r="D191">
            <v>56.785062243360471</v>
          </cell>
        </row>
        <row r="192">
          <cell r="A192">
            <v>98.359504194094484</v>
          </cell>
          <cell r="D192">
            <v>58.975687348227609</v>
          </cell>
        </row>
        <row r="193">
          <cell r="A193">
            <v>98.441830551822321</v>
          </cell>
          <cell r="D193">
            <v>57.511839781465483</v>
          </cell>
        </row>
        <row r="194">
          <cell r="A194">
            <v>98.665127590331679</v>
          </cell>
          <cell r="D194">
            <v>57.004654279500016</v>
          </cell>
        </row>
        <row r="195">
          <cell r="A195">
            <v>98.675328575301265</v>
          </cell>
          <cell r="D195">
            <v>55.943832772039571</v>
          </cell>
        </row>
        <row r="196">
          <cell r="A196">
            <v>99.832019121258256</v>
          </cell>
          <cell r="C196">
            <v>289.59919298970294</v>
          </cell>
          <cell r="D196">
            <v>58.821272978638035</v>
          </cell>
        </row>
        <row r="197">
          <cell r="A197">
            <v>100</v>
          </cell>
          <cell r="D197">
            <v>57.245704746041213</v>
          </cell>
        </row>
      </sheetData>
      <sheetData sheetId="2">
        <row r="2">
          <cell r="D2" t="str">
            <v>Net Surplus</v>
          </cell>
        </row>
        <row r="4">
          <cell r="A4">
            <v>0.35462867385787572</v>
          </cell>
          <cell r="D4">
            <v>3.1591332705780193</v>
          </cell>
        </row>
        <row r="5">
          <cell r="A5">
            <v>1.2771058923189487</v>
          </cell>
          <cell r="D5">
            <v>3.270650255591915</v>
          </cell>
        </row>
        <row r="6">
          <cell r="A6">
            <v>1.6013292963407149</v>
          </cell>
          <cell r="D6">
            <v>3.2372000190189549</v>
          </cell>
        </row>
        <row r="7">
          <cell r="A7">
            <v>2.9420028993055389</v>
          </cell>
          <cell r="D7">
            <v>5.8402871661659246</v>
          </cell>
        </row>
        <row r="8">
          <cell r="A8">
            <v>3.0136290174201363</v>
          </cell>
          <cell r="D8">
            <v>5.170836478186903</v>
          </cell>
        </row>
        <row r="9">
          <cell r="A9">
            <v>3.5847478815873428</v>
          </cell>
          <cell r="D9">
            <v>4.3350127877032127</v>
          </cell>
        </row>
        <row r="10">
          <cell r="A10">
            <v>3.6324251192566073</v>
          </cell>
          <cell r="D10">
            <v>2.8603734647402224</v>
          </cell>
        </row>
        <row r="11">
          <cell r="A11">
            <v>3.6770223850537636</v>
          </cell>
          <cell r="D11">
            <v>2.8430870218949611</v>
          </cell>
        </row>
        <row r="12">
          <cell r="A12">
            <v>3.9832121739328081</v>
          </cell>
          <cell r="D12">
            <v>0.19125093668255921</v>
          </cell>
        </row>
        <row r="13">
          <cell r="A13">
            <v>4.3343084292937801</v>
          </cell>
          <cell r="D13">
            <v>0.79278320934041879</v>
          </cell>
        </row>
        <row r="14">
          <cell r="A14">
            <v>5.0391529962800243</v>
          </cell>
          <cell r="D14">
            <v>2.0280080853604243</v>
          </cell>
        </row>
        <row r="15">
          <cell r="A15">
            <v>5.089716107272201</v>
          </cell>
          <cell r="D15">
            <v>1.1710000618261258</v>
          </cell>
        </row>
        <row r="16">
          <cell r="A16">
            <v>6.1404122437101174</v>
          </cell>
          <cell r="D16">
            <v>1.4003088249853555</v>
          </cell>
        </row>
        <row r="17">
          <cell r="A17">
            <v>7.0228315772700176</v>
          </cell>
          <cell r="D17">
            <v>0.83675963290064104</v>
          </cell>
        </row>
        <row r="18">
          <cell r="A18">
            <v>7.0623473281885154</v>
          </cell>
          <cell r="D18">
            <v>0.17962331147620958</v>
          </cell>
        </row>
        <row r="19">
          <cell r="A19">
            <v>7.4454401311929397</v>
          </cell>
          <cell r="D19">
            <v>0.11120377390547986</v>
          </cell>
        </row>
        <row r="20">
          <cell r="A20">
            <v>8.3764855515860042</v>
          </cell>
          <cell r="D20">
            <v>1.4570450165061111</v>
          </cell>
        </row>
        <row r="21">
          <cell r="A21">
            <v>8.9780292367103982</v>
          </cell>
          <cell r="D21">
            <v>2.1447629371791308</v>
          </cell>
        </row>
        <row r="22">
          <cell r="A22">
            <v>9.3789848648527787</v>
          </cell>
          <cell r="D22">
            <v>2.5730478734807321</v>
          </cell>
        </row>
        <row r="23">
          <cell r="A23">
            <v>9.6981807215446505</v>
          </cell>
          <cell r="D23">
            <v>2.7962253805483357</v>
          </cell>
        </row>
        <row r="24">
          <cell r="A24">
            <v>9.8504308959340889</v>
          </cell>
          <cell r="D24">
            <v>2.527464272776264</v>
          </cell>
        </row>
        <row r="25">
          <cell r="A25">
            <v>9.9874178957294593</v>
          </cell>
          <cell r="D25">
            <v>2.1339930916403489</v>
          </cell>
        </row>
        <row r="26">
          <cell r="A26">
            <v>10.080737089277266</v>
          </cell>
          <cell r="D26">
            <v>1.7378262633266424</v>
          </cell>
        </row>
        <row r="27">
          <cell r="A27">
            <v>10.487457862218676</v>
          </cell>
          <cell r="D27">
            <v>1.5691909054144126</v>
          </cell>
        </row>
        <row r="28">
          <cell r="A28">
            <v>10.931215179871272</v>
          </cell>
          <cell r="D28">
            <v>2.0954293047243624</v>
          </cell>
        </row>
        <row r="29">
          <cell r="A29">
            <v>11.125563441380717</v>
          </cell>
          <cell r="D29">
            <v>1.4593182993685865</v>
          </cell>
        </row>
        <row r="30">
          <cell r="A30">
            <v>11.490799792200738</v>
          </cell>
          <cell r="D30">
            <v>0.88170448602186013</v>
          </cell>
        </row>
        <row r="31">
          <cell r="A31">
            <v>11.634662613892459</v>
          </cell>
          <cell r="D31">
            <v>0.35926574624101448</v>
          </cell>
        </row>
        <row r="32">
          <cell r="A32">
            <v>12.239697274167886</v>
          </cell>
          <cell r="D32">
            <v>0.42540667103505925</v>
          </cell>
        </row>
        <row r="33">
          <cell r="A33">
            <v>12.4972848984729</v>
          </cell>
          <cell r="D33">
            <v>0.6562621879249555</v>
          </cell>
        </row>
        <row r="34">
          <cell r="A34">
            <v>12.552440117220648</v>
          </cell>
          <cell r="D34">
            <v>9.5759386568627036E-2</v>
          </cell>
        </row>
        <row r="35">
          <cell r="A35">
            <v>14.940799812067862</v>
          </cell>
          <cell r="D35">
            <v>4.578947061057292</v>
          </cell>
        </row>
        <row r="36">
          <cell r="A36">
            <v>15.086191909370783</v>
          </cell>
          <cell r="D36">
            <v>2.232533518270813</v>
          </cell>
        </row>
        <row r="37">
          <cell r="A37">
            <v>15.220501367127573</v>
          </cell>
          <cell r="D37">
            <v>0.77050455548822328</v>
          </cell>
        </row>
        <row r="38">
          <cell r="A38">
            <v>15.608566479603429</v>
          </cell>
          <cell r="D38">
            <v>0.74060001531473318</v>
          </cell>
        </row>
        <row r="39">
          <cell r="A39">
            <v>15.949909848512528</v>
          </cell>
          <cell r="D39">
            <v>-1.729057181505091</v>
          </cell>
        </row>
        <row r="40">
          <cell r="A40">
            <v>16.071161621655289</v>
          </cell>
          <cell r="D40">
            <v>-3.1396989431988445</v>
          </cell>
        </row>
        <row r="41">
          <cell r="A41">
            <v>16.461554995926608</v>
          </cell>
          <cell r="D41">
            <v>-2.4678765914127112</v>
          </cell>
        </row>
        <row r="42">
          <cell r="A42">
            <v>16.597015655431921</v>
          </cell>
          <cell r="D42">
            <v>-3.5050454170143581</v>
          </cell>
        </row>
        <row r="43">
          <cell r="A43">
            <v>16.782168964471115</v>
          </cell>
          <cell r="D43">
            <v>-3.4192447504682093</v>
          </cell>
        </row>
        <row r="44">
          <cell r="A44">
            <v>17.048566936092229</v>
          </cell>
          <cell r="D44">
            <v>-3.4714512260637207</v>
          </cell>
        </row>
        <row r="45">
          <cell r="A45">
            <v>17.363925087001828</v>
          </cell>
          <cell r="D45">
            <v>-3.0959600148655184</v>
          </cell>
        </row>
        <row r="46">
          <cell r="A46">
            <v>17.380847113101169</v>
          </cell>
          <cell r="D46">
            <v>-3.4905946126829335</v>
          </cell>
        </row>
        <row r="47">
          <cell r="A47">
            <v>17.706593205226824</v>
          </cell>
          <cell r="D47">
            <v>-3.5096504211937543</v>
          </cell>
        </row>
        <row r="48">
          <cell r="A48">
            <v>17.758654705707109</v>
          </cell>
          <cell r="D48">
            <v>-4.1119056875588029</v>
          </cell>
        </row>
        <row r="49">
          <cell r="A49">
            <v>18.425323844927206</v>
          </cell>
          <cell r="D49">
            <v>-3.6742607937216007</v>
          </cell>
        </row>
        <row r="50">
          <cell r="A50">
            <v>19.036054587019269</v>
          </cell>
          <cell r="D50">
            <v>-4.6336874015543046</v>
          </cell>
        </row>
        <row r="51">
          <cell r="A51">
            <v>20.086527602500521</v>
          </cell>
          <cell r="D51">
            <v>-3.6473808057069448</v>
          </cell>
        </row>
        <row r="52">
          <cell r="A52">
            <v>20.428140075360453</v>
          </cell>
          <cell r="D52">
            <v>-3.5896447434237544</v>
          </cell>
        </row>
        <row r="53">
          <cell r="A53">
            <v>20.906879572795635</v>
          </cell>
          <cell r="D53">
            <v>-3.6071089129695935</v>
          </cell>
        </row>
        <row r="54">
          <cell r="A54">
            <v>21.195123605159104</v>
          </cell>
          <cell r="D54">
            <v>-4.8417553496263892</v>
          </cell>
        </row>
        <row r="55">
          <cell r="A55">
            <v>21.218045260961009</v>
          </cell>
          <cell r="D55">
            <v>-6.1277625514626024</v>
          </cell>
        </row>
        <row r="56">
          <cell r="A56">
            <v>21.237890617703737</v>
          </cell>
          <cell r="D56">
            <v>-6.7341906414029893</v>
          </cell>
        </row>
        <row r="57">
          <cell r="A57">
            <v>21.564670592293332</v>
          </cell>
          <cell r="D57">
            <v>-7.1773774337377816</v>
          </cell>
        </row>
        <row r="58">
          <cell r="A58">
            <v>21.912550916307367</v>
          </cell>
          <cell r="D58">
            <v>-7.829134306479034</v>
          </cell>
        </row>
        <row r="59">
          <cell r="A59">
            <v>22.93964675688169</v>
          </cell>
          <cell r="D59">
            <v>-5.8151242419819624</v>
          </cell>
        </row>
        <row r="60">
          <cell r="A60">
            <v>23.611036621475545</v>
          </cell>
          <cell r="D60">
            <v>-5.3409720282566013</v>
          </cell>
        </row>
        <row r="61">
          <cell r="A61">
            <v>24.21742592309365</v>
          </cell>
          <cell r="D61">
            <v>-4.8128801738099583</v>
          </cell>
        </row>
        <row r="62">
          <cell r="A62">
            <v>24.555104189833195</v>
          </cell>
          <cell r="D62">
            <v>-4.8289684124294823</v>
          </cell>
        </row>
        <row r="63">
          <cell r="A63">
            <v>25.176401240355538</v>
          </cell>
          <cell r="D63">
            <v>-4.9051022610424155</v>
          </cell>
        </row>
        <row r="64">
          <cell r="A64">
            <v>25.68087236344342</v>
          </cell>
          <cell r="D64">
            <v>-4.5798036327246834</v>
          </cell>
        </row>
        <row r="65">
          <cell r="A65">
            <v>26.198973181346666</v>
          </cell>
          <cell r="D65">
            <v>-4.4403040832751799</v>
          </cell>
        </row>
        <row r="66">
          <cell r="A66">
            <v>26.434735538978906</v>
          </cell>
          <cell r="D66">
            <v>-5.2521879582030166</v>
          </cell>
        </row>
        <row r="67">
          <cell r="A67">
            <v>26.928600937756656</v>
          </cell>
          <cell r="D67">
            <v>-5.1548779345410765</v>
          </cell>
        </row>
        <row r="68">
          <cell r="A68">
            <v>26.950209851430085</v>
          </cell>
          <cell r="D68">
            <v>-6.4631351182907295</v>
          </cell>
        </row>
        <row r="69">
          <cell r="A69">
            <v>28.374907250549498</v>
          </cell>
          <cell r="D69">
            <v>-4.1688533204117988</v>
          </cell>
        </row>
        <row r="70">
          <cell r="A70">
            <v>28.85015484232574</v>
          </cell>
          <cell r="D70">
            <v>-3.4756839487489373</v>
          </cell>
        </row>
        <row r="71">
          <cell r="A71">
            <v>29.103541482499768</v>
          </cell>
          <cell r="D71">
            <v>-4.3807554913400537</v>
          </cell>
        </row>
        <row r="72">
          <cell r="A72">
            <v>29.216648831562907</v>
          </cell>
          <cell r="D72">
            <v>-4.914158068885655</v>
          </cell>
        </row>
        <row r="73">
          <cell r="A73">
            <v>30.025702085554787</v>
          </cell>
          <cell r="D73">
            <v>-4.1572149263660094</v>
          </cell>
        </row>
        <row r="74">
          <cell r="A74">
            <v>31.077605308924213</v>
          </cell>
          <cell r="D74">
            <v>-2.1899291303266892</v>
          </cell>
        </row>
        <row r="75">
          <cell r="A75">
            <v>31.285808286516424</v>
          </cell>
          <cell r="D75">
            <v>-2.5027621877261339</v>
          </cell>
        </row>
        <row r="76">
          <cell r="A76">
            <v>31.868180535070959</v>
          </cell>
          <cell r="D76">
            <v>-2.8015096526687699</v>
          </cell>
        </row>
        <row r="77">
          <cell r="A77">
            <v>32.715309668394148</v>
          </cell>
          <cell r="D77">
            <v>-2.767663958686768</v>
          </cell>
        </row>
        <row r="78">
          <cell r="A78">
            <v>33.179276657875903</v>
          </cell>
          <cell r="D78">
            <v>-3.3487347326317973</v>
          </cell>
        </row>
        <row r="79">
          <cell r="A79">
            <v>33.371360025299232</v>
          </cell>
          <cell r="D79">
            <v>-3.4652735493681206</v>
          </cell>
        </row>
        <row r="80">
          <cell r="A80">
            <v>33.510354028365619</v>
          </cell>
          <cell r="D80">
            <v>-4.148893460616776</v>
          </cell>
        </row>
        <row r="81">
          <cell r="A81">
            <v>33.763187169882627</v>
          </cell>
          <cell r="D81">
            <v>-4.2323317010419004</v>
          </cell>
        </row>
        <row r="82">
          <cell r="A82">
            <v>35.749955976215738</v>
          </cell>
          <cell r="D82">
            <v>-0.63983181298091552</v>
          </cell>
        </row>
        <row r="83">
          <cell r="A83">
            <v>36.334282755512191</v>
          </cell>
          <cell r="D83">
            <v>7.2176272967936939E-2</v>
          </cell>
        </row>
        <row r="84">
          <cell r="A84">
            <v>36.391142432338313</v>
          </cell>
          <cell r="D84">
            <v>-0.61960237740724722</v>
          </cell>
        </row>
        <row r="85">
          <cell r="A85">
            <v>36.604805300529279</v>
          </cell>
          <cell r="D85">
            <v>-0.9059778788559214</v>
          </cell>
        </row>
        <row r="86">
          <cell r="A86">
            <v>36.785245630084816</v>
          </cell>
          <cell r="D86">
            <v>-1.0832151179227907</v>
          </cell>
        </row>
        <row r="87">
          <cell r="A87">
            <v>36.930648509102276</v>
          </cell>
          <cell r="D87">
            <v>-1.4150917049598917</v>
          </cell>
        </row>
        <row r="88">
          <cell r="A88">
            <v>37.202989362838487</v>
          </cell>
          <cell r="D88">
            <v>-1.4420468318441095</v>
          </cell>
        </row>
        <row r="89">
          <cell r="A89">
            <v>37.501414589214534</v>
          </cell>
          <cell r="D89">
            <v>-1.8319589169667836</v>
          </cell>
        </row>
        <row r="90">
          <cell r="A90">
            <v>38.233621998136798</v>
          </cell>
          <cell r="D90">
            <v>-1.0207333168983155</v>
          </cell>
        </row>
        <row r="91">
          <cell r="A91">
            <v>39.232824717778691</v>
          </cell>
          <cell r="D91">
            <v>-0.46956333051501531</v>
          </cell>
        </row>
        <row r="92">
          <cell r="A92">
            <v>39.374880764999467</v>
          </cell>
          <cell r="D92">
            <v>-0.4920782783676998</v>
          </cell>
        </row>
        <row r="93">
          <cell r="A93">
            <v>39.515548728988641</v>
          </cell>
          <cell r="D93">
            <v>-2.4259878293528345</v>
          </cell>
        </row>
        <row r="94">
          <cell r="A94">
            <v>40.003015891427772</v>
          </cell>
          <cell r="D94">
            <v>-2.5016108793769405</v>
          </cell>
        </row>
        <row r="95">
          <cell r="A95">
            <v>40.988934350541761</v>
          </cell>
          <cell r="D95">
            <v>-0.84593737472927444</v>
          </cell>
        </row>
        <row r="96">
          <cell r="A96">
            <v>41.089420917703137</v>
          </cell>
          <cell r="D96">
            <v>-2.3657721633226458</v>
          </cell>
        </row>
        <row r="97">
          <cell r="A97">
            <v>41.565694800765826</v>
          </cell>
          <cell r="D97">
            <v>-2.0739457316741863</v>
          </cell>
        </row>
        <row r="98">
          <cell r="A98">
            <v>42.02111627921991</v>
          </cell>
          <cell r="D98">
            <v>-2.4028770007714542</v>
          </cell>
        </row>
        <row r="99">
          <cell r="A99">
            <v>43.413311225779992</v>
          </cell>
          <cell r="D99">
            <v>-0.46059515105949345</v>
          </cell>
        </row>
        <row r="100">
          <cell r="A100">
            <v>43.479675058580163</v>
          </cell>
          <cell r="D100">
            <v>-1.2216349625574452</v>
          </cell>
        </row>
        <row r="101">
          <cell r="A101">
            <v>45.733335197486618</v>
          </cell>
          <cell r="D101">
            <v>1.7104555986071688</v>
          </cell>
        </row>
        <row r="102">
          <cell r="A102">
            <v>45.975318077338898</v>
          </cell>
          <cell r="D102">
            <v>1.326869299051765</v>
          </cell>
        </row>
        <row r="103">
          <cell r="A103">
            <v>46.07021473243698</v>
          </cell>
          <cell r="D103">
            <v>0.91822428094604902</v>
          </cell>
        </row>
        <row r="104">
          <cell r="A104">
            <v>46.325959921874365</v>
          </cell>
          <cell r="D104">
            <v>1.0204499752404246</v>
          </cell>
        </row>
        <row r="105">
          <cell r="A105">
            <v>48.056186096440214</v>
          </cell>
          <cell r="D105">
            <v>3.2200610369388727</v>
          </cell>
        </row>
        <row r="106">
          <cell r="A106">
            <v>49.332506224143486</v>
          </cell>
          <cell r="D106">
            <v>3.856725501037559</v>
          </cell>
        </row>
        <row r="107">
          <cell r="A107">
            <v>50.164664159139775</v>
          </cell>
          <cell r="D107">
            <v>5.1935170400620621</v>
          </cell>
        </row>
        <row r="108">
          <cell r="A108">
            <v>50.56556222691696</v>
          </cell>
          <cell r="D108">
            <v>5.0973096120997212</v>
          </cell>
        </row>
        <row r="109">
          <cell r="A109">
            <v>50.579625425022506</v>
          </cell>
          <cell r="D109">
            <v>3.9369412292768118</v>
          </cell>
        </row>
        <row r="110">
          <cell r="A110">
            <v>51.261278362830687</v>
          </cell>
          <cell r="D110">
            <v>5.0378749039627593</v>
          </cell>
        </row>
        <row r="111">
          <cell r="A111">
            <v>53.892529395011621</v>
          </cell>
          <cell r="D111">
            <v>9.6303210742348995</v>
          </cell>
        </row>
        <row r="112">
          <cell r="A112">
            <v>54.041109493058713</v>
          </cell>
          <cell r="D112">
            <v>8.4637135542330526</v>
          </cell>
        </row>
        <row r="113">
          <cell r="A113">
            <v>54.124073396611266</v>
          </cell>
          <cell r="D113">
            <v>7.7897539234689077</v>
          </cell>
        </row>
        <row r="114">
          <cell r="A114">
            <v>54.294199877452691</v>
          </cell>
          <cell r="D114">
            <v>7.3718394631337105</v>
          </cell>
        </row>
        <row r="115">
          <cell r="A115">
            <v>54.827038047535304</v>
          </cell>
          <cell r="D115">
            <v>7.9944091679161033</v>
          </cell>
        </row>
        <row r="116">
          <cell r="A116">
            <v>54.907021274108203</v>
          </cell>
          <cell r="D116">
            <v>7.5331447952419808</v>
          </cell>
        </row>
        <row r="117">
          <cell r="A117">
            <v>55.06232365306321</v>
          </cell>
          <cell r="D117">
            <v>7.05934581434677</v>
          </cell>
        </row>
        <row r="118">
          <cell r="A118">
            <v>55.379240639767552</v>
          </cell>
          <cell r="D118">
            <v>7.0697533176280558</v>
          </cell>
        </row>
        <row r="119">
          <cell r="A119">
            <v>55.664108625392892</v>
          </cell>
          <cell r="D119">
            <v>5.4710763327634311</v>
          </cell>
        </row>
        <row r="120">
          <cell r="A120">
            <v>55.791467616440521</v>
          </cell>
          <cell r="D120">
            <v>5.0497713557636104</v>
          </cell>
        </row>
        <row r="121">
          <cell r="A121">
            <v>56.207576527120814</v>
          </cell>
          <cell r="D121">
            <v>4.0763707970577201</v>
          </cell>
        </row>
        <row r="122">
          <cell r="A122">
            <v>56.790044250059026</v>
          </cell>
          <cell r="D122">
            <v>3.9332785474989578</v>
          </cell>
        </row>
        <row r="123">
          <cell r="A123">
            <v>57.605515624018253</v>
          </cell>
          <cell r="D123">
            <v>3.8821713283748664</v>
          </cell>
        </row>
        <row r="124">
          <cell r="A124">
            <v>58.101331914122063</v>
          </cell>
          <cell r="D124">
            <v>3.2787835753887578</v>
          </cell>
        </row>
        <row r="125">
          <cell r="A125">
            <v>58.289323679871742</v>
          </cell>
          <cell r="D125">
            <v>3.3906082926246768</v>
          </cell>
        </row>
        <row r="126">
          <cell r="A126">
            <v>58.400787498515626</v>
          </cell>
          <cell r="D126">
            <v>2.7689898172265544</v>
          </cell>
        </row>
        <row r="127">
          <cell r="A127">
            <v>58.499467605417543</v>
          </cell>
          <cell r="D127">
            <v>2.1396043371867677</v>
          </cell>
        </row>
        <row r="128">
          <cell r="A128">
            <v>58.500483809104153</v>
          </cell>
          <cell r="D128">
            <v>0.41409537299969656</v>
          </cell>
        </row>
        <row r="129">
          <cell r="A129">
            <v>61.766187419182678</v>
          </cell>
          <cell r="D129">
            <v>5.8033882270435413</v>
          </cell>
        </row>
        <row r="130">
          <cell r="A130">
            <v>61.77567544355243</v>
          </cell>
          <cell r="D130">
            <v>3.9369290578930531</v>
          </cell>
        </row>
        <row r="131">
          <cell r="A131">
            <v>61.996057041990213</v>
          </cell>
          <cell r="D131">
            <v>2.4298404457161951</v>
          </cell>
        </row>
        <row r="132">
          <cell r="A132">
            <v>62.242264611217834</v>
          </cell>
          <cell r="D132">
            <v>0.88294706977973192</v>
          </cell>
        </row>
        <row r="133">
          <cell r="A133">
            <v>62.342126608697534</v>
          </cell>
          <cell r="D133">
            <v>0.39363559374032775</v>
          </cell>
        </row>
        <row r="134">
          <cell r="A134">
            <v>63.977638748986607</v>
          </cell>
          <cell r="D134">
            <v>2.6736292906219035</v>
          </cell>
        </row>
        <row r="135">
          <cell r="A135">
            <v>63.991873739079601</v>
          </cell>
          <cell r="D135">
            <v>2.3375090560029435</v>
          </cell>
        </row>
        <row r="136">
          <cell r="A136">
            <v>64.119141814119885</v>
          </cell>
          <cell r="D136">
            <v>2.3401506840978641</v>
          </cell>
        </row>
        <row r="137">
          <cell r="A137">
            <v>65.110539100183843</v>
          </cell>
          <cell r="D137">
            <v>2.5350003970972352</v>
          </cell>
        </row>
        <row r="138">
          <cell r="A138">
            <v>65.302015269840524</v>
          </cell>
          <cell r="D138">
            <v>2.4746240186819364</v>
          </cell>
        </row>
        <row r="139">
          <cell r="A139">
            <v>65.698275541724982</v>
          </cell>
          <cell r="D139">
            <v>2.6331975603209514</v>
          </cell>
        </row>
        <row r="140">
          <cell r="A140">
            <v>66.10283013758864</v>
          </cell>
          <cell r="D140">
            <v>3.3577174971440797</v>
          </cell>
        </row>
        <row r="141">
          <cell r="A141">
            <v>66.396008566177173</v>
          </cell>
          <cell r="D141">
            <v>2.9649289717992531</v>
          </cell>
        </row>
        <row r="142">
          <cell r="A142">
            <v>66.886942487751497</v>
          </cell>
          <cell r="D142">
            <v>3.3355040581005255</v>
          </cell>
        </row>
        <row r="143">
          <cell r="A143">
            <v>67.134073466794419</v>
          </cell>
          <cell r="D143">
            <v>2.6088732538825639</v>
          </cell>
        </row>
        <row r="144">
          <cell r="A144">
            <v>68.025591478357384</v>
          </cell>
          <cell r="D144">
            <v>3.9215598457689396</v>
          </cell>
        </row>
        <row r="145">
          <cell r="A145">
            <v>68.193806587092695</v>
          </cell>
          <cell r="D145">
            <v>2.612772647807077</v>
          </cell>
        </row>
        <row r="146">
          <cell r="A146">
            <v>68.513792543281809</v>
          </cell>
          <cell r="D146">
            <v>2.7595844190105652</v>
          </cell>
        </row>
        <row r="147">
          <cell r="A147">
            <v>69.013736194133614</v>
          </cell>
          <cell r="D147">
            <v>3.4750383004438277</v>
          </cell>
        </row>
        <row r="148">
          <cell r="A148">
            <v>69.075022463789892</v>
          </cell>
          <cell r="D148">
            <v>2.9636607636167582</v>
          </cell>
        </row>
        <row r="149">
          <cell r="A149">
            <v>69.375087218308394</v>
          </cell>
          <cell r="D149">
            <v>2.9981643476789088</v>
          </cell>
        </row>
        <row r="150">
          <cell r="A150">
            <v>71.956349538089626</v>
          </cell>
          <cell r="D150">
            <v>7.8903514597571132</v>
          </cell>
        </row>
        <row r="151">
          <cell r="A151">
            <v>73.116538086870335</v>
          </cell>
          <cell r="D151">
            <v>9.3248796453747502</v>
          </cell>
        </row>
        <row r="152">
          <cell r="A152">
            <v>74.462943643607261</v>
          </cell>
          <cell r="D152">
            <v>12.059848600062509</v>
          </cell>
        </row>
        <row r="153">
          <cell r="A153">
            <v>75.129588260970934</v>
          </cell>
          <cell r="D153">
            <v>12.680857776385039</v>
          </cell>
        </row>
        <row r="154">
          <cell r="A154">
            <v>76.254973164925048</v>
          </cell>
          <cell r="D154">
            <v>14.827824476282728</v>
          </cell>
        </row>
        <row r="155">
          <cell r="A155">
            <v>77.146732557204828</v>
          </cell>
          <cell r="D155">
            <v>16.52165563699225</v>
          </cell>
        </row>
        <row r="156">
          <cell r="A156">
            <v>77.384983322419387</v>
          </cell>
          <cell r="D156">
            <v>16.498776354632639</v>
          </cell>
        </row>
        <row r="157">
          <cell r="A157">
            <v>77.551801198583604</v>
          </cell>
          <cell r="D157">
            <v>11.430848977248843</v>
          </cell>
        </row>
        <row r="158">
          <cell r="A158">
            <v>78.075010363342287</v>
          </cell>
          <cell r="D158">
            <v>11.678896000453477</v>
          </cell>
        </row>
        <row r="159">
          <cell r="A159">
            <v>78.349741826035114</v>
          </cell>
          <cell r="D159">
            <v>10.647321402360376</v>
          </cell>
        </row>
        <row r="160">
          <cell r="A160">
            <v>78.44464598585607</v>
          </cell>
          <cell r="D160">
            <v>10.631852396504087</v>
          </cell>
        </row>
        <row r="161">
          <cell r="A161">
            <v>78.74358252210574</v>
          </cell>
          <cell r="D161">
            <v>9.6528130104547643</v>
          </cell>
        </row>
        <row r="162">
          <cell r="A162">
            <v>80.179290289441539</v>
          </cell>
          <cell r="D162">
            <v>12.041961305688375</v>
          </cell>
        </row>
        <row r="163">
          <cell r="A163">
            <v>80.411435534015851</v>
          </cell>
          <cell r="D163">
            <v>10.75166482072774</v>
          </cell>
        </row>
        <row r="164">
          <cell r="A164">
            <v>80.485661721792709</v>
          </cell>
          <cell r="D164">
            <v>8.8876167995126423</v>
          </cell>
        </row>
        <row r="165">
          <cell r="A165">
            <v>80.563379500160437</v>
          </cell>
          <cell r="D165">
            <v>8.5746066276527415</v>
          </cell>
        </row>
        <row r="166">
          <cell r="A166">
            <v>81.290512878430093</v>
          </cell>
          <cell r="D166">
            <v>8.7265314629489694</v>
          </cell>
        </row>
        <row r="167">
          <cell r="A167">
            <v>82.831541360200475</v>
          </cell>
          <cell r="D167">
            <v>10.331448589985541</v>
          </cell>
        </row>
        <row r="168">
          <cell r="A168">
            <v>82.916825501689601</v>
          </cell>
          <cell r="D168">
            <v>8.2690152855205383</v>
          </cell>
        </row>
        <row r="169">
          <cell r="A169">
            <v>83.24924618118861</v>
          </cell>
          <cell r="D169">
            <v>8.3097715064990325</v>
          </cell>
        </row>
        <row r="170">
          <cell r="A170">
            <v>83.30016756328358</v>
          </cell>
          <cell r="D170">
            <v>8.0021532202507046</v>
          </cell>
        </row>
        <row r="171">
          <cell r="A171">
            <v>83.691613004974357</v>
          </cell>
          <cell r="D171">
            <v>7.8158769877963721</v>
          </cell>
        </row>
        <row r="172">
          <cell r="A172">
            <v>84.810255014484738</v>
          </cell>
          <cell r="D172">
            <v>9.6849697617915638</v>
          </cell>
        </row>
        <row r="173">
          <cell r="A173">
            <v>85.509054318873069</v>
          </cell>
          <cell r="D173">
            <v>10.086463424146501</v>
          </cell>
        </row>
        <row r="174">
          <cell r="A174">
            <v>85.878718615796814</v>
          </cell>
          <cell r="D174">
            <v>9.3848833834176446</v>
          </cell>
        </row>
        <row r="175">
          <cell r="A175">
            <v>86.502795410062916</v>
          </cell>
          <cell r="D175">
            <v>9.6422715842220157</v>
          </cell>
        </row>
        <row r="176">
          <cell r="A176">
            <v>87.375236987804271</v>
          </cell>
          <cell r="D176">
            <v>10.197838804605226</v>
          </cell>
        </row>
        <row r="177">
          <cell r="A177">
            <v>89.323424925851157</v>
          </cell>
          <cell r="D177">
            <v>13.68269478595397</v>
          </cell>
        </row>
        <row r="178">
          <cell r="A178">
            <v>89.474920302124914</v>
          </cell>
          <cell r="D178">
            <v>13.702721199188687</v>
          </cell>
        </row>
        <row r="179">
          <cell r="A179">
            <v>89.712500723691761</v>
          </cell>
          <cell r="D179">
            <v>12.999750058907892</v>
          </cell>
        </row>
        <row r="180">
          <cell r="A180">
            <v>92.162219640364299</v>
          </cell>
          <cell r="D180">
            <v>17.487509132101337</v>
          </cell>
        </row>
        <row r="181">
          <cell r="A181">
            <v>92.617797907379284</v>
          </cell>
          <cell r="D181">
            <v>17.786042470334621</v>
          </cell>
        </row>
        <row r="182">
          <cell r="A182">
            <v>92.631587871987136</v>
          </cell>
          <cell r="D182">
            <v>17.121468449031681</v>
          </cell>
        </row>
        <row r="183">
          <cell r="A183">
            <v>93.44002507174929</v>
          </cell>
          <cell r="D183">
            <v>17.421194999324882</v>
          </cell>
        </row>
        <row r="184">
          <cell r="A184">
            <v>94.181236849415797</v>
          </cell>
          <cell r="D184">
            <v>18.211625316730931</v>
          </cell>
        </row>
        <row r="185">
          <cell r="A185">
            <v>95.723929342331303</v>
          </cell>
          <cell r="D185">
            <v>20.764092160870149</v>
          </cell>
        </row>
        <row r="186">
          <cell r="A186">
            <v>95.972911992215899</v>
          </cell>
          <cell r="D186">
            <v>20.923679998506174</v>
          </cell>
        </row>
        <row r="187">
          <cell r="A187">
            <v>96.139621004336149</v>
          </cell>
          <cell r="D187">
            <v>20.414209363369793</v>
          </cell>
        </row>
        <row r="188">
          <cell r="A188">
            <v>96.213471434754354</v>
          </cell>
          <cell r="D188">
            <v>19.867925241981141</v>
          </cell>
        </row>
        <row r="189">
          <cell r="A189">
            <v>97.360375731085171</v>
          </cell>
          <cell r="D189">
            <v>20.142966500463672</v>
          </cell>
        </row>
        <row r="190">
          <cell r="A190">
            <v>97.400595910687741</v>
          </cell>
          <cell r="D190">
            <v>19.747656527745278</v>
          </cell>
        </row>
        <row r="191">
          <cell r="A191">
            <v>97.562969962345164</v>
          </cell>
          <cell r="D191">
            <v>18.997875328824705</v>
          </cell>
        </row>
        <row r="192">
          <cell r="A192">
            <v>98.359504194094484</v>
          </cell>
          <cell r="D192">
            <v>20.352092700088122</v>
          </cell>
        </row>
        <row r="193">
          <cell r="A193">
            <v>98.441830551822321</v>
          </cell>
          <cell r="D193">
            <v>19.308875972865849</v>
          </cell>
        </row>
        <row r="194">
          <cell r="A194">
            <v>98.665127590331679</v>
          </cell>
          <cell r="D194">
            <v>18.903604287825402</v>
          </cell>
        </row>
        <row r="195">
          <cell r="A195">
            <v>98.675328575301265</v>
          </cell>
          <cell r="D195">
            <v>18.158734010984972</v>
          </cell>
        </row>
        <row r="196">
          <cell r="A196">
            <v>99.832019121258256</v>
          </cell>
          <cell r="C196">
            <v>202.71943509279205</v>
          </cell>
          <cell r="D196">
            <v>19.912686782763529</v>
          </cell>
        </row>
        <row r="197">
          <cell r="A197">
            <v>100</v>
          </cell>
          <cell r="D197">
            <v>18.771993322228866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BEA6-4DD0-4E26-962B-DDC59586BC4D}">
  <dimension ref="A1:F257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0.1640625" bestFit="1" customWidth="1"/>
    <col min="3" max="3" width="12.33203125" bestFit="1" customWidth="1"/>
    <col min="5" max="5" width="15.1640625" bestFit="1" customWidth="1"/>
    <col min="6" max="6" width="14.3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x14ac:dyDescent="0.2">
      <c r="A2" s="2">
        <v>43830</v>
      </c>
      <c r="B2">
        <v>29.280000999999999</v>
      </c>
      <c r="E2" s="3" t="s">
        <v>3</v>
      </c>
      <c r="F2" s="4">
        <v>26.3</v>
      </c>
    </row>
    <row r="3" spans="1:6" x14ac:dyDescent="0.2">
      <c r="A3" s="2">
        <v>43832</v>
      </c>
      <c r="B3">
        <v>30.629999000000002</v>
      </c>
      <c r="C3">
        <f>LN(B3/B2)</f>
        <v>4.5075164950836792E-2</v>
      </c>
      <c r="E3" s="3" t="s">
        <v>4</v>
      </c>
      <c r="F3" s="4">
        <v>53.35</v>
      </c>
    </row>
    <row r="4" spans="1:6" x14ac:dyDescent="0.2">
      <c r="A4" s="2">
        <v>43833</v>
      </c>
      <c r="B4">
        <v>30.27</v>
      </c>
      <c r="C4">
        <f t="shared" ref="C4:C67" si="0">LN(B4/B3)</f>
        <v>-1.1822765163325139E-2</v>
      </c>
      <c r="E4" s="3" t="s">
        <v>5</v>
      </c>
      <c r="F4" s="5">
        <v>2</v>
      </c>
    </row>
    <row r="5" spans="1:6" x14ac:dyDescent="0.2">
      <c r="A5" s="2">
        <v>43836</v>
      </c>
      <c r="B5">
        <v>29.99</v>
      </c>
      <c r="C5">
        <f t="shared" si="0"/>
        <v>-9.2931302727095686E-3</v>
      </c>
      <c r="E5" s="3" t="s">
        <v>6</v>
      </c>
      <c r="F5" s="5">
        <v>3.4000000000000002E-2</v>
      </c>
    </row>
    <row r="6" spans="1:6" x14ac:dyDescent="0.2">
      <c r="A6" s="2">
        <v>43837</v>
      </c>
      <c r="B6">
        <v>30.41</v>
      </c>
      <c r="C6">
        <f t="shared" si="0"/>
        <v>1.3907508928355688E-2</v>
      </c>
    </row>
    <row r="7" spans="1:6" x14ac:dyDescent="0.2">
      <c r="A7" s="2">
        <v>43838</v>
      </c>
      <c r="B7">
        <v>30.08</v>
      </c>
      <c r="C7">
        <f t="shared" si="0"/>
        <v>-1.0911002607634274E-2</v>
      </c>
    </row>
    <row r="8" spans="1:6" x14ac:dyDescent="0.2">
      <c r="A8" s="2">
        <v>43839</v>
      </c>
      <c r="B8">
        <v>30.57</v>
      </c>
      <c r="C8">
        <f t="shared" si="0"/>
        <v>1.6158636821104053E-2</v>
      </c>
    </row>
    <row r="9" spans="1:6" x14ac:dyDescent="0.2">
      <c r="A9" s="2">
        <v>43840</v>
      </c>
      <c r="B9">
        <v>31.129999000000002</v>
      </c>
      <c r="C9">
        <f t="shared" si="0"/>
        <v>1.815281642741947E-2</v>
      </c>
    </row>
    <row r="10" spans="1:6" x14ac:dyDescent="0.2">
      <c r="A10" s="2">
        <v>43843</v>
      </c>
      <c r="B10">
        <v>32.529998999999997</v>
      </c>
      <c r="C10">
        <f t="shared" si="0"/>
        <v>4.3990757414242326E-2</v>
      </c>
    </row>
    <row r="11" spans="1:6" x14ac:dyDescent="0.2">
      <c r="A11" s="2">
        <v>43844</v>
      </c>
      <c r="B11">
        <v>33.200001</v>
      </c>
      <c r="C11">
        <f t="shared" si="0"/>
        <v>2.0387196298519476E-2</v>
      </c>
    </row>
    <row r="12" spans="1:6" x14ac:dyDescent="0.2">
      <c r="A12" s="2">
        <v>43845</v>
      </c>
      <c r="B12">
        <v>32.799999</v>
      </c>
      <c r="C12">
        <f t="shared" si="0"/>
        <v>-1.2121421140631604E-2</v>
      </c>
    </row>
    <row r="13" spans="1:6" x14ac:dyDescent="0.2">
      <c r="A13" s="2">
        <v>43846</v>
      </c>
      <c r="B13">
        <v>33.240001999999997</v>
      </c>
      <c r="C13">
        <f t="shared" si="0"/>
        <v>1.3325545253424609E-2</v>
      </c>
    </row>
    <row r="14" spans="1:6" x14ac:dyDescent="0.2">
      <c r="A14" s="2">
        <v>43847</v>
      </c>
      <c r="B14">
        <v>33.220001000000003</v>
      </c>
      <c r="C14">
        <f t="shared" si="0"/>
        <v>-6.0189586822084772E-4</v>
      </c>
    </row>
    <row r="15" spans="1:6" x14ac:dyDescent="0.2">
      <c r="A15" s="2">
        <v>43850</v>
      </c>
      <c r="B15">
        <v>34</v>
      </c>
      <c r="C15">
        <f t="shared" si="0"/>
        <v>2.3208390328665021E-2</v>
      </c>
    </row>
    <row r="16" spans="1:6" x14ac:dyDescent="0.2">
      <c r="A16" s="2">
        <v>43851</v>
      </c>
      <c r="B16">
        <v>34.330002</v>
      </c>
      <c r="C16">
        <f t="shared" si="0"/>
        <v>9.6591411115209327E-3</v>
      </c>
    </row>
    <row r="17" spans="1:3" x14ac:dyDescent="0.2">
      <c r="A17" s="2">
        <v>43852</v>
      </c>
      <c r="B17">
        <v>34.82</v>
      </c>
      <c r="C17">
        <f t="shared" si="0"/>
        <v>1.4172268612360721E-2</v>
      </c>
    </row>
    <row r="18" spans="1:3" x14ac:dyDescent="0.2">
      <c r="A18" s="2">
        <v>43853</v>
      </c>
      <c r="B18">
        <v>36.119999</v>
      </c>
      <c r="C18">
        <f t="shared" si="0"/>
        <v>3.6654766523248498E-2</v>
      </c>
    </row>
    <row r="19" spans="1:3" x14ac:dyDescent="0.2">
      <c r="A19" s="2">
        <v>43854</v>
      </c>
      <c r="B19">
        <v>37</v>
      </c>
      <c r="C19">
        <f t="shared" si="0"/>
        <v>2.4071211780932935E-2</v>
      </c>
    </row>
    <row r="20" spans="1:3" x14ac:dyDescent="0.2">
      <c r="A20" s="2">
        <v>43858</v>
      </c>
      <c r="B20">
        <v>36.700001</v>
      </c>
      <c r="C20">
        <f t="shared" si="0"/>
        <v>-8.1411303357438198E-3</v>
      </c>
    </row>
    <row r="21" spans="1:3" x14ac:dyDescent="0.2">
      <c r="A21" s="2">
        <v>43859</v>
      </c>
      <c r="B21">
        <v>37.990001999999997</v>
      </c>
      <c r="C21">
        <f t="shared" si="0"/>
        <v>3.4546237536485183E-2</v>
      </c>
    </row>
    <row r="22" spans="1:3" x14ac:dyDescent="0.2">
      <c r="A22" s="2">
        <v>43860</v>
      </c>
      <c r="B22">
        <v>37.799999</v>
      </c>
      <c r="C22">
        <f t="shared" si="0"/>
        <v>-5.0139436744505717E-3</v>
      </c>
    </row>
    <row r="23" spans="1:3" x14ac:dyDescent="0.2">
      <c r="A23" s="2">
        <v>43861</v>
      </c>
      <c r="B23">
        <v>38.549999</v>
      </c>
      <c r="C23">
        <f t="shared" si="0"/>
        <v>1.9646997898485789E-2</v>
      </c>
    </row>
    <row r="24" spans="1:3" x14ac:dyDescent="0.2">
      <c r="A24" s="2">
        <v>43864</v>
      </c>
      <c r="B24">
        <v>38.060001</v>
      </c>
      <c r="C24">
        <f t="shared" si="0"/>
        <v>-1.279218592669415E-2</v>
      </c>
    </row>
    <row r="25" spans="1:3" x14ac:dyDescent="0.2">
      <c r="A25" s="2">
        <v>43865</v>
      </c>
      <c r="B25">
        <v>39.880001</v>
      </c>
      <c r="C25">
        <f t="shared" si="0"/>
        <v>4.6711082026556175E-2</v>
      </c>
    </row>
    <row r="26" spans="1:3" x14ac:dyDescent="0.2">
      <c r="A26" s="2">
        <v>43866</v>
      </c>
      <c r="B26">
        <v>39.200001</v>
      </c>
      <c r="C26">
        <f t="shared" si="0"/>
        <v>-1.7198197862242377E-2</v>
      </c>
    </row>
    <row r="27" spans="1:3" x14ac:dyDescent="0.2">
      <c r="A27" s="2">
        <v>43867</v>
      </c>
      <c r="B27">
        <v>38.990001999999997</v>
      </c>
      <c r="C27">
        <f t="shared" si="0"/>
        <v>-5.3715180169122091E-3</v>
      </c>
    </row>
    <row r="28" spans="1:3" x14ac:dyDescent="0.2">
      <c r="A28" s="2">
        <v>43868</v>
      </c>
      <c r="B28">
        <v>39.439999</v>
      </c>
      <c r="C28">
        <f t="shared" si="0"/>
        <v>1.1475250089756245E-2</v>
      </c>
    </row>
    <row r="29" spans="1:3" x14ac:dyDescent="0.2">
      <c r="A29" s="2">
        <v>43871</v>
      </c>
      <c r="B29">
        <v>38.520000000000003</v>
      </c>
      <c r="C29">
        <f t="shared" si="0"/>
        <v>-2.3602917449539875E-2</v>
      </c>
    </row>
    <row r="30" spans="1:3" x14ac:dyDescent="0.2">
      <c r="A30" s="2">
        <v>43872</v>
      </c>
      <c r="B30">
        <v>39.389999000000003</v>
      </c>
      <c r="C30">
        <f t="shared" si="0"/>
        <v>2.2334364665735185E-2</v>
      </c>
    </row>
    <row r="31" spans="1:3" x14ac:dyDescent="0.2">
      <c r="A31" s="2">
        <v>43873</v>
      </c>
      <c r="B31">
        <v>38.610000999999997</v>
      </c>
      <c r="C31">
        <f t="shared" si="0"/>
        <v>-2.0000615419489668E-2</v>
      </c>
    </row>
    <row r="32" spans="1:3" x14ac:dyDescent="0.2">
      <c r="A32" s="2">
        <v>43874</v>
      </c>
      <c r="B32">
        <v>38.560001</v>
      </c>
      <c r="C32">
        <f t="shared" si="0"/>
        <v>-1.2958405002159834E-3</v>
      </c>
    </row>
    <row r="33" spans="1:3" x14ac:dyDescent="0.2">
      <c r="A33" s="2">
        <v>43875</v>
      </c>
      <c r="B33">
        <v>38.610000999999997</v>
      </c>
      <c r="C33">
        <f t="shared" si="0"/>
        <v>1.2958405002158973E-3</v>
      </c>
    </row>
    <row r="34" spans="1:3" x14ac:dyDescent="0.2">
      <c r="A34" s="2">
        <v>43878</v>
      </c>
      <c r="B34">
        <v>39.520000000000003</v>
      </c>
      <c r="C34">
        <f t="shared" si="0"/>
        <v>2.3295536703496669E-2</v>
      </c>
    </row>
    <row r="35" spans="1:3" x14ac:dyDescent="0.2">
      <c r="A35" s="2">
        <v>43879</v>
      </c>
      <c r="B35">
        <v>39.869999</v>
      </c>
      <c r="C35">
        <f t="shared" si="0"/>
        <v>8.8172634320813591E-3</v>
      </c>
    </row>
    <row r="36" spans="1:3" x14ac:dyDescent="0.2">
      <c r="A36" s="2">
        <v>43880</v>
      </c>
      <c r="B36">
        <v>40.5</v>
      </c>
      <c r="C36">
        <f t="shared" si="0"/>
        <v>1.5677837800744956E-2</v>
      </c>
    </row>
    <row r="37" spans="1:3" x14ac:dyDescent="0.2">
      <c r="A37" s="2">
        <v>43881</v>
      </c>
      <c r="B37">
        <v>39.259998000000003</v>
      </c>
      <c r="C37">
        <f t="shared" si="0"/>
        <v>-3.1095836206614734E-2</v>
      </c>
    </row>
    <row r="38" spans="1:3" x14ac:dyDescent="0.2">
      <c r="A38" s="2">
        <v>43882</v>
      </c>
      <c r="B38">
        <v>38.990001999999997</v>
      </c>
      <c r="C38">
        <f t="shared" si="0"/>
        <v>-6.9008836161703084E-3</v>
      </c>
    </row>
    <row r="39" spans="1:3" x14ac:dyDescent="0.2">
      <c r="A39" s="2">
        <v>43885</v>
      </c>
      <c r="B39">
        <v>36.970001000000003</v>
      </c>
      <c r="C39">
        <f t="shared" si="0"/>
        <v>-5.3198454292209589E-2</v>
      </c>
    </row>
    <row r="40" spans="1:3" x14ac:dyDescent="0.2">
      <c r="A40" s="2">
        <v>43886</v>
      </c>
      <c r="B40">
        <v>37.029998999999997</v>
      </c>
      <c r="C40">
        <f t="shared" si="0"/>
        <v>1.6215679228909876E-3</v>
      </c>
    </row>
    <row r="41" spans="1:3" x14ac:dyDescent="0.2">
      <c r="A41" s="2">
        <v>43887</v>
      </c>
      <c r="B41">
        <v>35.970001000000003</v>
      </c>
      <c r="C41">
        <f t="shared" si="0"/>
        <v>-2.9043082411912346E-2</v>
      </c>
    </row>
    <row r="42" spans="1:3" x14ac:dyDescent="0.2">
      <c r="A42" s="2">
        <v>43888</v>
      </c>
      <c r="B42">
        <v>36.470001000000003</v>
      </c>
      <c r="C42">
        <f t="shared" si="0"/>
        <v>1.3804746731908242E-2</v>
      </c>
    </row>
    <row r="43" spans="1:3" x14ac:dyDescent="0.2">
      <c r="A43" s="2">
        <v>43889</v>
      </c>
      <c r="B43">
        <v>33.169998</v>
      </c>
      <c r="C43">
        <f t="shared" si="0"/>
        <v>-9.4844239576874115E-2</v>
      </c>
    </row>
    <row r="44" spans="1:3" x14ac:dyDescent="0.2">
      <c r="A44" s="2">
        <v>43892</v>
      </c>
      <c r="B44">
        <v>32.639999000000003</v>
      </c>
      <c r="C44">
        <f t="shared" si="0"/>
        <v>-1.6107293204860502E-2</v>
      </c>
    </row>
    <row r="45" spans="1:3" x14ac:dyDescent="0.2">
      <c r="A45" s="2">
        <v>43893</v>
      </c>
      <c r="B45">
        <v>34.659999999999997</v>
      </c>
      <c r="C45">
        <f t="shared" si="0"/>
        <v>6.004778482880891E-2</v>
      </c>
    </row>
    <row r="46" spans="1:3" x14ac:dyDescent="0.2">
      <c r="A46" s="2">
        <v>43894</v>
      </c>
      <c r="B46">
        <v>33.189999</v>
      </c>
      <c r="C46">
        <f t="shared" si="0"/>
        <v>-4.3337688685134275E-2</v>
      </c>
    </row>
    <row r="47" spans="1:3" x14ac:dyDescent="0.2">
      <c r="A47" s="2">
        <v>43895</v>
      </c>
      <c r="B47">
        <v>34.369999</v>
      </c>
      <c r="C47">
        <f t="shared" si="0"/>
        <v>3.4935466164275175E-2</v>
      </c>
    </row>
    <row r="48" spans="1:3" x14ac:dyDescent="0.2">
      <c r="A48" s="2">
        <v>43896</v>
      </c>
      <c r="B48">
        <v>32.939999</v>
      </c>
      <c r="C48">
        <f t="shared" si="0"/>
        <v>-4.2496367375334278E-2</v>
      </c>
    </row>
    <row r="49" spans="1:3" x14ac:dyDescent="0.2">
      <c r="A49" s="2">
        <v>43899</v>
      </c>
      <c r="B49">
        <v>27.629999000000002</v>
      </c>
      <c r="C49">
        <f t="shared" si="0"/>
        <v>-0.17578559164848648</v>
      </c>
    </row>
    <row r="50" spans="1:3" x14ac:dyDescent="0.2">
      <c r="A50" s="2">
        <v>43900</v>
      </c>
      <c r="B50">
        <v>29.58</v>
      </c>
      <c r="C50">
        <f t="shared" si="0"/>
        <v>6.8196354539873411E-2</v>
      </c>
    </row>
    <row r="51" spans="1:3" x14ac:dyDescent="0.2">
      <c r="A51" s="2">
        <v>43901</v>
      </c>
      <c r="B51">
        <v>27.030000999999999</v>
      </c>
      <c r="C51">
        <f t="shared" si="0"/>
        <v>-9.0151059998367727E-2</v>
      </c>
    </row>
    <row r="52" spans="1:3" x14ac:dyDescent="0.2">
      <c r="A52" s="2">
        <v>43902</v>
      </c>
      <c r="B52">
        <v>23.879999000000002</v>
      </c>
      <c r="C52">
        <f t="shared" si="0"/>
        <v>-0.1239061506359323</v>
      </c>
    </row>
    <row r="53" spans="1:3" x14ac:dyDescent="0.2">
      <c r="A53" s="2">
        <v>43903</v>
      </c>
      <c r="B53">
        <v>23.24</v>
      </c>
      <c r="C53">
        <f t="shared" si="0"/>
        <v>-2.716631466464324E-2</v>
      </c>
    </row>
    <row r="54" spans="1:3" x14ac:dyDescent="0.2">
      <c r="A54" s="2">
        <v>43906</v>
      </c>
      <c r="B54">
        <v>19.920000000000002</v>
      </c>
      <c r="C54">
        <f t="shared" si="0"/>
        <v>-0.15415067982725811</v>
      </c>
    </row>
    <row r="55" spans="1:3" x14ac:dyDescent="0.2">
      <c r="A55" s="2">
        <v>43907</v>
      </c>
      <c r="B55">
        <v>19.059999000000001</v>
      </c>
      <c r="C55">
        <f t="shared" si="0"/>
        <v>-4.4132406396294725E-2</v>
      </c>
    </row>
    <row r="56" spans="1:3" x14ac:dyDescent="0.2">
      <c r="A56" s="2">
        <v>43908</v>
      </c>
      <c r="B56">
        <v>12.76</v>
      </c>
      <c r="C56">
        <f t="shared" si="0"/>
        <v>-0.40127656784351373</v>
      </c>
    </row>
    <row r="57" spans="1:3" x14ac:dyDescent="0.2">
      <c r="A57" s="2">
        <v>43909</v>
      </c>
      <c r="B57">
        <v>9.9</v>
      </c>
      <c r="C57">
        <f t="shared" si="0"/>
        <v>-0.25378052077609958</v>
      </c>
    </row>
    <row r="58" spans="1:3" x14ac:dyDescent="0.2">
      <c r="A58" s="2">
        <v>43910</v>
      </c>
      <c r="B58">
        <v>12.44</v>
      </c>
      <c r="C58">
        <f t="shared" si="0"/>
        <v>0.22838233017048903</v>
      </c>
    </row>
    <row r="59" spans="1:3" x14ac:dyDescent="0.2">
      <c r="A59" s="2">
        <v>43913</v>
      </c>
      <c r="B59">
        <v>8.9</v>
      </c>
      <c r="C59">
        <f t="shared" si="0"/>
        <v>-0.33486581057293913</v>
      </c>
    </row>
    <row r="60" spans="1:3" x14ac:dyDescent="0.2">
      <c r="A60" s="2">
        <v>43914</v>
      </c>
      <c r="B60">
        <v>11.21</v>
      </c>
      <c r="C60">
        <f t="shared" si="0"/>
        <v>0.23075496034597448</v>
      </c>
    </row>
    <row r="61" spans="1:3" x14ac:dyDescent="0.2">
      <c r="A61" s="2">
        <v>43915</v>
      </c>
      <c r="B61">
        <v>15</v>
      </c>
      <c r="C61">
        <f t="shared" si="0"/>
        <v>0.2912439640181414</v>
      </c>
    </row>
    <row r="62" spans="1:3" x14ac:dyDescent="0.2">
      <c r="A62" s="2">
        <v>43916</v>
      </c>
      <c r="B62">
        <v>19.41</v>
      </c>
      <c r="C62">
        <f t="shared" si="0"/>
        <v>0.25773819607870885</v>
      </c>
    </row>
    <row r="63" spans="1:3" x14ac:dyDescent="0.2">
      <c r="A63" s="2">
        <v>43917</v>
      </c>
      <c r="B63">
        <v>19.100000000000001</v>
      </c>
      <c r="C63">
        <f t="shared" si="0"/>
        <v>-1.6100062128334581E-2</v>
      </c>
    </row>
    <row r="64" spans="1:3" x14ac:dyDescent="0.2">
      <c r="A64" s="2">
        <v>43920</v>
      </c>
      <c r="B64">
        <v>18.399999999999999</v>
      </c>
      <c r="C64">
        <f t="shared" si="0"/>
        <v>-3.7337670437644355E-2</v>
      </c>
    </row>
    <row r="65" spans="1:3" x14ac:dyDescent="0.2">
      <c r="A65" s="2">
        <v>43921</v>
      </c>
      <c r="B65">
        <v>18.799999</v>
      </c>
      <c r="C65">
        <f t="shared" si="0"/>
        <v>2.1506152029472973E-2</v>
      </c>
    </row>
    <row r="66" spans="1:3" x14ac:dyDescent="0.2">
      <c r="A66" s="2">
        <v>43922</v>
      </c>
      <c r="B66">
        <v>20.66</v>
      </c>
      <c r="C66">
        <f t="shared" si="0"/>
        <v>9.4342647047079786E-2</v>
      </c>
    </row>
    <row r="67" spans="1:3" x14ac:dyDescent="0.2">
      <c r="A67" s="2">
        <v>43923</v>
      </c>
      <c r="B67">
        <v>20.149999999999999</v>
      </c>
      <c r="C67">
        <f t="shared" si="0"/>
        <v>-2.4995175298800635E-2</v>
      </c>
    </row>
    <row r="68" spans="1:3" x14ac:dyDescent="0.2">
      <c r="A68" s="2">
        <v>43924</v>
      </c>
      <c r="B68">
        <v>19.549999</v>
      </c>
      <c r="C68">
        <f t="shared" ref="C68:C131" si="1">LN(B68/B67)</f>
        <v>-3.0229053112213584E-2</v>
      </c>
    </row>
    <row r="69" spans="1:3" x14ac:dyDescent="0.2">
      <c r="A69" s="2">
        <v>43927</v>
      </c>
      <c r="B69">
        <v>20.120000999999998</v>
      </c>
      <c r="C69">
        <f t="shared" si="1"/>
        <v>2.8739159652848036E-2</v>
      </c>
    </row>
    <row r="70" spans="1:3" x14ac:dyDescent="0.2">
      <c r="A70" s="2">
        <v>43928</v>
      </c>
      <c r="B70">
        <v>21.059999000000001</v>
      </c>
      <c r="C70">
        <f t="shared" si="1"/>
        <v>4.5661064289121214E-2</v>
      </c>
    </row>
    <row r="71" spans="1:3" x14ac:dyDescent="0.2">
      <c r="A71" s="2">
        <v>43929</v>
      </c>
      <c r="B71">
        <v>19.879999000000002</v>
      </c>
      <c r="C71">
        <f t="shared" si="1"/>
        <v>-5.7661308295831611E-2</v>
      </c>
    </row>
    <row r="72" spans="1:3" x14ac:dyDescent="0.2">
      <c r="A72" s="2">
        <v>43930</v>
      </c>
      <c r="B72">
        <v>22</v>
      </c>
      <c r="C72">
        <f t="shared" si="1"/>
        <v>0.10132830243169996</v>
      </c>
    </row>
    <row r="73" spans="1:3" x14ac:dyDescent="0.2">
      <c r="A73" s="2">
        <v>43935</v>
      </c>
      <c r="B73">
        <v>28.4</v>
      </c>
      <c r="C73">
        <f t="shared" si="1"/>
        <v>0.25534669180884439</v>
      </c>
    </row>
    <row r="74" spans="1:3" x14ac:dyDescent="0.2">
      <c r="A74" s="2">
        <v>43936</v>
      </c>
      <c r="B74">
        <v>27.879999000000002</v>
      </c>
      <c r="C74">
        <f t="shared" si="1"/>
        <v>-1.8479595142843541E-2</v>
      </c>
    </row>
    <row r="75" spans="1:3" x14ac:dyDescent="0.2">
      <c r="A75" s="2">
        <v>43937</v>
      </c>
      <c r="B75">
        <v>27.280000999999999</v>
      </c>
      <c r="C75">
        <f t="shared" si="1"/>
        <v>-2.1755680392164679E-2</v>
      </c>
    </row>
    <row r="76" spans="1:3" x14ac:dyDescent="0.2">
      <c r="A76" s="2">
        <v>43938</v>
      </c>
      <c r="B76">
        <v>29</v>
      </c>
      <c r="C76">
        <f t="shared" si="1"/>
        <v>6.1141960354321866E-2</v>
      </c>
    </row>
    <row r="77" spans="1:3" x14ac:dyDescent="0.2">
      <c r="A77" s="2">
        <v>43941</v>
      </c>
      <c r="B77">
        <v>29</v>
      </c>
      <c r="C77">
        <f t="shared" si="1"/>
        <v>0</v>
      </c>
    </row>
    <row r="78" spans="1:3" x14ac:dyDescent="0.2">
      <c r="A78" s="2">
        <v>43942</v>
      </c>
      <c r="B78">
        <v>27.32</v>
      </c>
      <c r="C78">
        <f t="shared" si="1"/>
        <v>-5.9676795283884691E-2</v>
      </c>
    </row>
    <row r="79" spans="1:3" x14ac:dyDescent="0.2">
      <c r="A79" s="2">
        <v>43943</v>
      </c>
      <c r="B79">
        <v>26.57</v>
      </c>
      <c r="C79">
        <f t="shared" si="1"/>
        <v>-2.7836274930867173E-2</v>
      </c>
    </row>
    <row r="80" spans="1:3" x14ac:dyDescent="0.2">
      <c r="A80" s="2">
        <v>43944</v>
      </c>
      <c r="B80">
        <v>27.15</v>
      </c>
      <c r="C80">
        <f t="shared" si="1"/>
        <v>2.1594286608222327E-2</v>
      </c>
    </row>
    <row r="81" spans="1:3" x14ac:dyDescent="0.2">
      <c r="A81" s="2">
        <v>43945</v>
      </c>
      <c r="B81">
        <v>27.01</v>
      </c>
      <c r="C81">
        <f t="shared" si="1"/>
        <v>-5.1698785754201813E-3</v>
      </c>
    </row>
    <row r="82" spans="1:3" x14ac:dyDescent="0.2">
      <c r="A82" s="2">
        <v>43948</v>
      </c>
      <c r="B82">
        <v>27.75</v>
      </c>
      <c r="C82">
        <f t="shared" si="1"/>
        <v>2.70286723879192E-2</v>
      </c>
    </row>
    <row r="83" spans="1:3" x14ac:dyDescent="0.2">
      <c r="A83" s="2">
        <v>43949</v>
      </c>
      <c r="B83">
        <v>28.309999000000001</v>
      </c>
      <c r="C83">
        <f t="shared" si="1"/>
        <v>1.9979223608156862E-2</v>
      </c>
    </row>
    <row r="84" spans="1:3" x14ac:dyDescent="0.2">
      <c r="A84" s="2">
        <v>43950</v>
      </c>
      <c r="B84">
        <v>28.15</v>
      </c>
      <c r="C84">
        <f t="shared" si="1"/>
        <v>-5.6677092149010058E-3</v>
      </c>
    </row>
    <row r="85" spans="1:3" x14ac:dyDescent="0.2">
      <c r="A85" s="2">
        <v>43951</v>
      </c>
      <c r="B85">
        <v>31.200001</v>
      </c>
      <c r="C85">
        <f t="shared" si="1"/>
        <v>0.10287077228101883</v>
      </c>
    </row>
    <row r="86" spans="1:3" x14ac:dyDescent="0.2">
      <c r="A86" s="2">
        <v>43952</v>
      </c>
      <c r="B86">
        <v>29.16</v>
      </c>
      <c r="C86">
        <f t="shared" si="1"/>
        <v>-6.7620219726260769E-2</v>
      </c>
    </row>
    <row r="87" spans="1:3" x14ac:dyDescent="0.2">
      <c r="A87" s="2">
        <v>43955</v>
      </c>
      <c r="B87">
        <v>36.099997999999999</v>
      </c>
      <c r="C87">
        <f t="shared" si="1"/>
        <v>0.21349490279671418</v>
      </c>
    </row>
    <row r="88" spans="1:3" x14ac:dyDescent="0.2">
      <c r="A88" s="2">
        <v>43956</v>
      </c>
      <c r="B88">
        <v>38.18</v>
      </c>
      <c r="C88">
        <f t="shared" si="1"/>
        <v>5.6019008360429869E-2</v>
      </c>
    </row>
    <row r="89" spans="1:3" x14ac:dyDescent="0.2">
      <c r="A89" s="2">
        <v>43957</v>
      </c>
      <c r="B89">
        <v>39.799999</v>
      </c>
      <c r="C89">
        <f t="shared" si="1"/>
        <v>4.1555068867162065E-2</v>
      </c>
    </row>
    <row r="90" spans="1:3" x14ac:dyDescent="0.2">
      <c r="A90" s="2">
        <v>43958</v>
      </c>
      <c r="B90">
        <v>39.5</v>
      </c>
      <c r="C90">
        <f t="shared" si="1"/>
        <v>-7.5662152576873379E-3</v>
      </c>
    </row>
    <row r="91" spans="1:3" x14ac:dyDescent="0.2">
      <c r="A91" s="2">
        <v>43959</v>
      </c>
      <c r="B91">
        <v>39.880001</v>
      </c>
      <c r="C91">
        <f t="shared" si="1"/>
        <v>9.5742982617867574E-3</v>
      </c>
    </row>
    <row r="92" spans="1:3" x14ac:dyDescent="0.2">
      <c r="A92" s="2">
        <v>43962</v>
      </c>
      <c r="B92">
        <v>42.169998</v>
      </c>
      <c r="C92">
        <f t="shared" si="1"/>
        <v>5.5834050162523498E-2</v>
      </c>
    </row>
    <row r="93" spans="1:3" x14ac:dyDescent="0.2">
      <c r="A93" s="2">
        <v>43963</v>
      </c>
      <c r="B93">
        <v>41.68</v>
      </c>
      <c r="C93">
        <f t="shared" si="1"/>
        <v>-1.1687622886275081E-2</v>
      </c>
    </row>
    <row r="94" spans="1:3" x14ac:dyDescent="0.2">
      <c r="A94" s="2">
        <v>43964</v>
      </c>
      <c r="B94">
        <v>43.459999000000003</v>
      </c>
      <c r="C94">
        <f t="shared" si="1"/>
        <v>4.18195543735079E-2</v>
      </c>
    </row>
    <row r="95" spans="1:3" x14ac:dyDescent="0.2">
      <c r="A95" s="2">
        <v>43965</v>
      </c>
      <c r="B95">
        <v>41.650002000000001</v>
      </c>
      <c r="C95">
        <f t="shared" si="1"/>
        <v>-4.2539535186561082E-2</v>
      </c>
    </row>
    <row r="96" spans="1:3" x14ac:dyDescent="0.2">
      <c r="A96" s="2">
        <v>43966</v>
      </c>
      <c r="B96">
        <v>41.200001</v>
      </c>
      <c r="C96">
        <f t="shared" si="1"/>
        <v>-1.0863136004733197E-2</v>
      </c>
    </row>
    <row r="97" spans="1:3" x14ac:dyDescent="0.2">
      <c r="A97" s="2">
        <v>43969</v>
      </c>
      <c r="B97">
        <v>42.310001</v>
      </c>
      <c r="C97">
        <f t="shared" si="1"/>
        <v>2.6585207739725298E-2</v>
      </c>
    </row>
    <row r="98" spans="1:3" x14ac:dyDescent="0.2">
      <c r="A98" s="2">
        <v>43970</v>
      </c>
      <c r="B98">
        <v>42</v>
      </c>
      <c r="C98">
        <f t="shared" si="1"/>
        <v>-7.3538700836820077E-3</v>
      </c>
    </row>
    <row r="99" spans="1:3" x14ac:dyDescent="0.2">
      <c r="A99" s="2">
        <v>43971</v>
      </c>
      <c r="B99">
        <v>42.889999000000003</v>
      </c>
      <c r="C99">
        <f t="shared" si="1"/>
        <v>2.0969056929962499E-2</v>
      </c>
    </row>
    <row r="100" spans="1:3" x14ac:dyDescent="0.2">
      <c r="A100" s="2">
        <v>43972</v>
      </c>
      <c r="B100">
        <v>44</v>
      </c>
      <c r="C100">
        <f t="shared" si="1"/>
        <v>2.5550958704930449E-2</v>
      </c>
    </row>
    <row r="101" spans="1:3" x14ac:dyDescent="0.2">
      <c r="A101" s="2">
        <v>43973</v>
      </c>
      <c r="B101">
        <v>44.509998000000003</v>
      </c>
      <c r="C101">
        <f t="shared" si="1"/>
        <v>1.1524204175778131E-2</v>
      </c>
    </row>
    <row r="102" spans="1:3" x14ac:dyDescent="0.2">
      <c r="A102" s="2">
        <v>43976</v>
      </c>
      <c r="B102">
        <v>48.5</v>
      </c>
      <c r="C102">
        <f t="shared" si="1"/>
        <v>8.5849959849398291E-2</v>
      </c>
    </row>
    <row r="103" spans="1:3" x14ac:dyDescent="0.2">
      <c r="A103" s="2">
        <v>43977</v>
      </c>
      <c r="B103">
        <v>49.110000999999997</v>
      </c>
      <c r="C103">
        <f t="shared" si="1"/>
        <v>1.2498902470167085E-2</v>
      </c>
    </row>
    <row r="104" spans="1:3" x14ac:dyDescent="0.2">
      <c r="A104" s="2">
        <v>43978</v>
      </c>
      <c r="B104">
        <v>45.25</v>
      </c>
      <c r="C104">
        <f t="shared" si="1"/>
        <v>-8.1860030267669484E-2</v>
      </c>
    </row>
    <row r="105" spans="1:3" x14ac:dyDescent="0.2">
      <c r="A105" s="2">
        <v>43979</v>
      </c>
      <c r="B105">
        <v>46.09</v>
      </c>
      <c r="C105">
        <f t="shared" si="1"/>
        <v>1.839333658648188E-2</v>
      </c>
    </row>
    <row r="106" spans="1:3" x14ac:dyDescent="0.2">
      <c r="A106" s="2">
        <v>43980</v>
      </c>
      <c r="B106">
        <v>47.41</v>
      </c>
      <c r="C106">
        <f t="shared" si="1"/>
        <v>2.8237170181609986E-2</v>
      </c>
    </row>
    <row r="107" spans="1:3" x14ac:dyDescent="0.2">
      <c r="A107" s="2">
        <v>43983</v>
      </c>
      <c r="B107">
        <v>47.75</v>
      </c>
      <c r="C107">
        <f t="shared" si="1"/>
        <v>7.1458900127123826E-3</v>
      </c>
    </row>
    <row r="108" spans="1:3" x14ac:dyDescent="0.2">
      <c r="A108" s="2">
        <v>43984</v>
      </c>
      <c r="B108">
        <v>49.52</v>
      </c>
      <c r="C108">
        <f t="shared" si="1"/>
        <v>3.6397561449601573E-2</v>
      </c>
    </row>
    <row r="109" spans="1:3" x14ac:dyDescent="0.2">
      <c r="A109" s="2">
        <v>43985</v>
      </c>
      <c r="B109">
        <v>52.259998000000003</v>
      </c>
      <c r="C109">
        <f t="shared" si="1"/>
        <v>5.3854593445937446E-2</v>
      </c>
    </row>
    <row r="110" spans="1:3" x14ac:dyDescent="0.2">
      <c r="A110" s="2">
        <v>43986</v>
      </c>
      <c r="B110">
        <v>52.200001</v>
      </c>
      <c r="C110">
        <f t="shared" si="1"/>
        <v>-1.1487077765972098E-3</v>
      </c>
    </row>
    <row r="111" spans="1:3" x14ac:dyDescent="0.2">
      <c r="A111" s="2">
        <v>43987</v>
      </c>
      <c r="B111">
        <v>50.610000999999997</v>
      </c>
      <c r="C111">
        <f t="shared" si="1"/>
        <v>-3.0933309060753741E-2</v>
      </c>
    </row>
    <row r="112" spans="1:3" x14ac:dyDescent="0.2">
      <c r="A112" s="2">
        <v>43991</v>
      </c>
      <c r="B112">
        <v>50.700001</v>
      </c>
      <c r="C112">
        <f t="shared" si="1"/>
        <v>1.7767253360757749E-3</v>
      </c>
    </row>
    <row r="113" spans="1:3" x14ac:dyDescent="0.2">
      <c r="A113" s="2">
        <v>43992</v>
      </c>
      <c r="B113">
        <v>54.52</v>
      </c>
      <c r="C113">
        <f t="shared" si="1"/>
        <v>7.2641676507328654E-2</v>
      </c>
    </row>
    <row r="114" spans="1:3" x14ac:dyDescent="0.2">
      <c r="A114" s="2">
        <v>43993</v>
      </c>
      <c r="B114">
        <v>52.099997999999999</v>
      </c>
      <c r="C114">
        <f t="shared" si="1"/>
        <v>-4.5402696456727391E-2</v>
      </c>
    </row>
    <row r="115" spans="1:3" x14ac:dyDescent="0.2">
      <c r="A115" s="2">
        <v>43994</v>
      </c>
      <c r="B115">
        <v>51.860000999999997</v>
      </c>
      <c r="C115">
        <f t="shared" si="1"/>
        <v>-4.6171109784023364E-3</v>
      </c>
    </row>
    <row r="116" spans="1:3" x14ac:dyDescent="0.2">
      <c r="A116" s="2">
        <v>43997</v>
      </c>
      <c r="B116">
        <v>51.16</v>
      </c>
      <c r="C116">
        <f t="shared" si="1"/>
        <v>-1.3589822682560308E-2</v>
      </c>
    </row>
    <row r="117" spans="1:3" x14ac:dyDescent="0.2">
      <c r="A117" s="2">
        <v>43998</v>
      </c>
      <c r="B117">
        <v>56.52</v>
      </c>
      <c r="C117">
        <f t="shared" si="1"/>
        <v>9.9636581105684935E-2</v>
      </c>
    </row>
    <row r="118" spans="1:3" x14ac:dyDescent="0.2">
      <c r="A118" s="2">
        <v>43999</v>
      </c>
      <c r="B118">
        <v>57.73</v>
      </c>
      <c r="C118">
        <f t="shared" si="1"/>
        <v>2.1182411256515422E-2</v>
      </c>
    </row>
    <row r="119" spans="1:3" x14ac:dyDescent="0.2">
      <c r="A119" s="2">
        <v>44000</v>
      </c>
      <c r="B119">
        <v>57.84</v>
      </c>
      <c r="C119">
        <f t="shared" si="1"/>
        <v>1.9036087776670941E-3</v>
      </c>
    </row>
    <row r="120" spans="1:3" x14ac:dyDescent="0.2">
      <c r="A120" s="2">
        <v>44001</v>
      </c>
      <c r="B120">
        <v>58.689999</v>
      </c>
      <c r="C120">
        <f t="shared" si="1"/>
        <v>1.4588759681055911E-2</v>
      </c>
    </row>
    <row r="121" spans="1:3" x14ac:dyDescent="0.2">
      <c r="A121" s="2">
        <v>44004</v>
      </c>
      <c r="B121">
        <v>57.939999</v>
      </c>
      <c r="C121">
        <f t="shared" si="1"/>
        <v>-1.2861362449594722E-2</v>
      </c>
    </row>
    <row r="122" spans="1:3" x14ac:dyDescent="0.2">
      <c r="A122" s="2">
        <v>44005</v>
      </c>
      <c r="B122">
        <v>59.169998</v>
      </c>
      <c r="C122">
        <f t="shared" si="1"/>
        <v>2.1006647805719036E-2</v>
      </c>
    </row>
    <row r="123" spans="1:3" x14ac:dyDescent="0.2">
      <c r="A123" s="2">
        <v>44006</v>
      </c>
      <c r="B123">
        <v>59.380001</v>
      </c>
      <c r="C123">
        <f t="shared" si="1"/>
        <v>3.5428632886112029E-3</v>
      </c>
    </row>
    <row r="124" spans="1:3" x14ac:dyDescent="0.2">
      <c r="A124" s="2">
        <v>44007</v>
      </c>
      <c r="B124">
        <v>56.919998</v>
      </c>
      <c r="C124">
        <f t="shared" si="1"/>
        <v>-4.2310748091684128E-2</v>
      </c>
    </row>
    <row r="125" spans="1:3" x14ac:dyDescent="0.2">
      <c r="A125" s="2">
        <v>44008</v>
      </c>
      <c r="B125">
        <v>57</v>
      </c>
      <c r="C125">
        <f t="shared" si="1"/>
        <v>1.4045297499335572E-3</v>
      </c>
    </row>
    <row r="126" spans="1:3" x14ac:dyDescent="0.2">
      <c r="A126" s="2">
        <v>44011</v>
      </c>
      <c r="B126">
        <v>56.900002000000001</v>
      </c>
      <c r="C126">
        <f t="shared" si="1"/>
        <v>-1.7558915528806645E-3</v>
      </c>
    </row>
    <row r="127" spans="1:3" x14ac:dyDescent="0.2">
      <c r="A127" s="2">
        <v>44012</v>
      </c>
      <c r="B127">
        <v>60.990001999999997</v>
      </c>
      <c r="C127">
        <f t="shared" si="1"/>
        <v>6.9414572818955828E-2</v>
      </c>
    </row>
    <row r="128" spans="1:3" x14ac:dyDescent="0.2">
      <c r="A128" s="2">
        <v>44013</v>
      </c>
      <c r="B128">
        <v>62.240001999999997</v>
      </c>
      <c r="C128">
        <f t="shared" si="1"/>
        <v>2.0287962903186255E-2</v>
      </c>
    </row>
    <row r="129" spans="1:3" x14ac:dyDescent="0.2">
      <c r="A129" s="2">
        <v>44014</v>
      </c>
      <c r="B129">
        <v>68.160004000000001</v>
      </c>
      <c r="C129">
        <f t="shared" si="1"/>
        <v>9.0860029202692927E-2</v>
      </c>
    </row>
    <row r="130" spans="1:3" x14ac:dyDescent="0.2">
      <c r="A130" s="2">
        <v>44015</v>
      </c>
      <c r="B130">
        <v>67.5</v>
      </c>
      <c r="C130">
        <f t="shared" si="1"/>
        <v>-9.7303433280204917E-3</v>
      </c>
    </row>
    <row r="131" spans="1:3" x14ac:dyDescent="0.2">
      <c r="A131" s="2">
        <v>44018</v>
      </c>
      <c r="B131">
        <v>68</v>
      </c>
      <c r="C131">
        <f t="shared" si="1"/>
        <v>7.38010729762246E-3</v>
      </c>
    </row>
    <row r="132" spans="1:3" x14ac:dyDescent="0.2">
      <c r="A132" s="2">
        <v>44019</v>
      </c>
      <c r="B132">
        <v>68</v>
      </c>
      <c r="C132">
        <f t="shared" ref="C132:C195" si="2">LN(B132/B131)</f>
        <v>0</v>
      </c>
    </row>
    <row r="133" spans="1:3" x14ac:dyDescent="0.2">
      <c r="A133" s="2">
        <v>44020</v>
      </c>
      <c r="B133">
        <v>66</v>
      </c>
      <c r="C133">
        <f t="shared" si="2"/>
        <v>-2.985296314968116E-2</v>
      </c>
    </row>
    <row r="134" spans="1:3" x14ac:dyDescent="0.2">
      <c r="A134" s="2">
        <v>44021</v>
      </c>
      <c r="B134">
        <v>73.5</v>
      </c>
      <c r="C134">
        <f t="shared" si="2"/>
        <v>0.10763066419236536</v>
      </c>
    </row>
    <row r="135" spans="1:3" x14ac:dyDescent="0.2">
      <c r="A135" s="2">
        <v>44022</v>
      </c>
      <c r="B135">
        <v>72.309997999999993</v>
      </c>
      <c r="C135">
        <f t="shared" si="2"/>
        <v>-1.6323001690622726E-2</v>
      </c>
    </row>
    <row r="136" spans="1:3" x14ac:dyDescent="0.2">
      <c r="A136" s="2">
        <v>44025</v>
      </c>
      <c r="B136">
        <v>71.739998</v>
      </c>
      <c r="C136">
        <f t="shared" si="2"/>
        <v>-7.913960302482129E-3</v>
      </c>
    </row>
    <row r="137" spans="1:3" x14ac:dyDescent="0.2">
      <c r="A137" s="2">
        <v>44026</v>
      </c>
      <c r="B137">
        <v>66.550003000000004</v>
      </c>
      <c r="C137">
        <f t="shared" si="2"/>
        <v>-7.509485430567843E-2</v>
      </c>
    </row>
    <row r="138" spans="1:3" x14ac:dyDescent="0.2">
      <c r="A138" s="2">
        <v>44027</v>
      </c>
      <c r="B138">
        <v>68.160004000000001</v>
      </c>
      <c r="C138">
        <f t="shared" si="2"/>
        <v>2.3904351286496883E-2</v>
      </c>
    </row>
    <row r="139" spans="1:3" x14ac:dyDescent="0.2">
      <c r="A139" s="2">
        <v>44028</v>
      </c>
      <c r="B139">
        <v>67.440002000000007</v>
      </c>
      <c r="C139">
        <f t="shared" si="2"/>
        <v>-1.0619597856914421E-2</v>
      </c>
    </row>
    <row r="140" spans="1:3" x14ac:dyDescent="0.2">
      <c r="A140" s="2">
        <v>44029</v>
      </c>
      <c r="B140">
        <v>67.370002999999997</v>
      </c>
      <c r="C140">
        <f t="shared" si="2"/>
        <v>-1.0384838468163926E-3</v>
      </c>
    </row>
    <row r="141" spans="1:3" x14ac:dyDescent="0.2">
      <c r="A141" s="2">
        <v>44032</v>
      </c>
      <c r="B141">
        <v>69.489998</v>
      </c>
      <c r="C141">
        <f t="shared" si="2"/>
        <v>3.098296904234223E-2</v>
      </c>
    </row>
    <row r="142" spans="1:3" x14ac:dyDescent="0.2">
      <c r="A142" s="2">
        <v>44033</v>
      </c>
      <c r="B142">
        <v>75.050003000000004</v>
      </c>
      <c r="C142">
        <f t="shared" si="2"/>
        <v>7.6971769507705359E-2</v>
      </c>
    </row>
    <row r="143" spans="1:3" x14ac:dyDescent="0.2">
      <c r="A143" s="2">
        <v>44034</v>
      </c>
      <c r="B143">
        <v>72.5</v>
      </c>
      <c r="C143">
        <f t="shared" si="2"/>
        <v>-3.4568036192192245E-2</v>
      </c>
    </row>
    <row r="144" spans="1:3" x14ac:dyDescent="0.2">
      <c r="A144" s="2">
        <v>44035</v>
      </c>
      <c r="B144">
        <v>72</v>
      </c>
      <c r="C144">
        <f t="shared" si="2"/>
        <v>-6.9204428445737952E-3</v>
      </c>
    </row>
    <row r="145" spans="1:3" x14ac:dyDescent="0.2">
      <c r="A145" s="2">
        <v>44036</v>
      </c>
      <c r="B145">
        <v>69.809997999999993</v>
      </c>
      <c r="C145">
        <f t="shared" si="2"/>
        <v>-3.0888881682936388E-2</v>
      </c>
    </row>
    <row r="146" spans="1:3" x14ac:dyDescent="0.2">
      <c r="A146" s="2">
        <v>44039</v>
      </c>
      <c r="B146">
        <v>70.269997000000004</v>
      </c>
      <c r="C146">
        <f t="shared" si="2"/>
        <v>6.567685178514685E-3</v>
      </c>
    </row>
    <row r="147" spans="1:3" x14ac:dyDescent="0.2">
      <c r="A147" s="2">
        <v>44040</v>
      </c>
      <c r="B147">
        <v>68.569999999999993</v>
      </c>
      <c r="C147">
        <f t="shared" si="2"/>
        <v>-2.4489801215360568E-2</v>
      </c>
    </row>
    <row r="148" spans="1:3" x14ac:dyDescent="0.2">
      <c r="A148" s="2">
        <v>44041</v>
      </c>
      <c r="B148">
        <v>67.769997000000004</v>
      </c>
      <c r="C148">
        <f t="shared" si="2"/>
        <v>-1.1735546415627291E-2</v>
      </c>
    </row>
    <row r="149" spans="1:3" x14ac:dyDescent="0.2">
      <c r="A149" s="2">
        <v>44042</v>
      </c>
      <c r="B149">
        <v>68.819999999999993</v>
      </c>
      <c r="C149">
        <f t="shared" si="2"/>
        <v>1.5374825488688596E-2</v>
      </c>
    </row>
    <row r="150" spans="1:3" x14ac:dyDescent="0.2">
      <c r="A150" s="2">
        <v>44043</v>
      </c>
      <c r="B150">
        <v>68.540001000000004</v>
      </c>
      <c r="C150">
        <f t="shared" si="2"/>
        <v>-4.0768693328510682E-3</v>
      </c>
    </row>
    <row r="151" spans="1:3" x14ac:dyDescent="0.2">
      <c r="A151" s="2">
        <v>44046</v>
      </c>
      <c r="B151">
        <v>66.5</v>
      </c>
      <c r="C151">
        <f t="shared" si="2"/>
        <v>-3.0215583374674733E-2</v>
      </c>
    </row>
    <row r="152" spans="1:3" x14ac:dyDescent="0.2">
      <c r="A152" s="2">
        <v>44047</v>
      </c>
      <c r="B152">
        <v>70.800003000000004</v>
      </c>
      <c r="C152">
        <f t="shared" si="2"/>
        <v>6.2657095410746155E-2</v>
      </c>
    </row>
    <row r="153" spans="1:3" x14ac:dyDescent="0.2">
      <c r="A153" s="2">
        <v>44048</v>
      </c>
      <c r="B153">
        <v>71</v>
      </c>
      <c r="C153">
        <f t="shared" si="2"/>
        <v>2.8208339687607531E-3</v>
      </c>
    </row>
    <row r="154" spans="1:3" x14ac:dyDescent="0.2">
      <c r="A154" s="2">
        <v>44049</v>
      </c>
      <c r="B154">
        <v>71.260002</v>
      </c>
      <c r="C154">
        <f t="shared" si="2"/>
        <v>3.6553112026105456E-3</v>
      </c>
    </row>
    <row r="155" spans="1:3" x14ac:dyDescent="0.2">
      <c r="A155" s="2">
        <v>44050</v>
      </c>
      <c r="B155">
        <v>70.699996999999996</v>
      </c>
      <c r="C155">
        <f t="shared" si="2"/>
        <v>-7.8896577742145514E-3</v>
      </c>
    </row>
    <row r="156" spans="1:3" x14ac:dyDescent="0.2">
      <c r="A156" s="2">
        <v>44053</v>
      </c>
      <c r="B156">
        <v>72.540001000000004</v>
      </c>
      <c r="C156">
        <f t="shared" si="2"/>
        <v>2.5692617170542525E-2</v>
      </c>
    </row>
    <row r="157" spans="1:3" x14ac:dyDescent="0.2">
      <c r="A157" s="2">
        <v>44054</v>
      </c>
      <c r="B157">
        <v>70.180000000000007</v>
      </c>
      <c r="C157">
        <f t="shared" si="2"/>
        <v>-3.3074777485184753E-2</v>
      </c>
    </row>
    <row r="158" spans="1:3" x14ac:dyDescent="0.2">
      <c r="A158" s="2">
        <v>44055</v>
      </c>
      <c r="B158">
        <v>71.050003000000004</v>
      </c>
      <c r="C158">
        <f t="shared" si="2"/>
        <v>1.232052661182572E-2</v>
      </c>
    </row>
    <row r="159" spans="1:3" x14ac:dyDescent="0.2">
      <c r="A159" s="2">
        <v>44056</v>
      </c>
      <c r="B159">
        <v>71.290001000000004</v>
      </c>
      <c r="C159">
        <f t="shared" si="2"/>
        <v>3.3721823898550042E-3</v>
      </c>
    </row>
    <row r="160" spans="1:3" x14ac:dyDescent="0.2">
      <c r="A160" s="2">
        <v>44057</v>
      </c>
      <c r="B160">
        <v>75.800003000000004</v>
      </c>
      <c r="C160">
        <f t="shared" si="2"/>
        <v>6.1342253069411837E-2</v>
      </c>
    </row>
    <row r="161" spans="1:3" x14ac:dyDescent="0.2">
      <c r="A161" s="2">
        <v>44060</v>
      </c>
      <c r="B161">
        <v>73.779999000000004</v>
      </c>
      <c r="C161">
        <f t="shared" si="2"/>
        <v>-2.7010653611440758E-2</v>
      </c>
    </row>
    <row r="162" spans="1:3" x14ac:dyDescent="0.2">
      <c r="A162" s="2">
        <v>44061</v>
      </c>
      <c r="B162">
        <v>75</v>
      </c>
      <c r="C162">
        <f t="shared" si="2"/>
        <v>1.6400434921589564E-2</v>
      </c>
    </row>
    <row r="163" spans="1:3" x14ac:dyDescent="0.2">
      <c r="A163" s="2">
        <v>44062</v>
      </c>
      <c r="B163">
        <v>74.900002000000001</v>
      </c>
      <c r="C163">
        <f t="shared" si="2"/>
        <v>-1.334196310867288E-3</v>
      </c>
    </row>
    <row r="164" spans="1:3" x14ac:dyDescent="0.2">
      <c r="A164" s="2">
        <v>44063</v>
      </c>
      <c r="B164">
        <v>79.980002999999996</v>
      </c>
      <c r="C164">
        <f t="shared" si="2"/>
        <v>6.5622723702605676E-2</v>
      </c>
    </row>
    <row r="165" spans="1:3" x14ac:dyDescent="0.2">
      <c r="A165" s="2">
        <v>44064</v>
      </c>
      <c r="B165">
        <v>78.949996999999996</v>
      </c>
      <c r="C165">
        <f t="shared" si="2"/>
        <v>-1.2961938225131931E-2</v>
      </c>
    </row>
    <row r="166" spans="1:3" x14ac:dyDescent="0.2">
      <c r="A166" s="2">
        <v>44067</v>
      </c>
      <c r="B166">
        <v>82.730002999999996</v>
      </c>
      <c r="C166">
        <f t="shared" si="2"/>
        <v>4.6767626761714684E-2</v>
      </c>
    </row>
    <row r="167" spans="1:3" x14ac:dyDescent="0.2">
      <c r="A167" s="2">
        <v>44068</v>
      </c>
      <c r="B167">
        <v>92.480002999999996</v>
      </c>
      <c r="C167">
        <f t="shared" si="2"/>
        <v>0.11141010789888153</v>
      </c>
    </row>
    <row r="168" spans="1:3" x14ac:dyDescent="0.2">
      <c r="A168" s="2">
        <v>44069</v>
      </c>
      <c r="B168">
        <v>90.720000999999996</v>
      </c>
      <c r="C168">
        <f t="shared" si="2"/>
        <v>-1.9214586361143635E-2</v>
      </c>
    </row>
    <row r="169" spans="1:3" x14ac:dyDescent="0.2">
      <c r="A169" s="2">
        <v>44070</v>
      </c>
      <c r="B169">
        <v>91.260002</v>
      </c>
      <c r="C169">
        <f t="shared" si="2"/>
        <v>5.9347464122933387E-3</v>
      </c>
    </row>
    <row r="170" spans="1:3" x14ac:dyDescent="0.2">
      <c r="A170" s="2">
        <v>44071</v>
      </c>
      <c r="B170">
        <v>88.75</v>
      </c>
      <c r="C170">
        <f t="shared" si="2"/>
        <v>-2.7889169059137547E-2</v>
      </c>
    </row>
    <row r="171" spans="1:3" x14ac:dyDescent="0.2">
      <c r="A171" s="2">
        <v>44074</v>
      </c>
      <c r="B171">
        <v>91.440002000000007</v>
      </c>
      <c r="C171">
        <f t="shared" si="2"/>
        <v>2.9859613003295739E-2</v>
      </c>
    </row>
    <row r="172" spans="1:3" x14ac:dyDescent="0.2">
      <c r="A172" s="2">
        <v>44075</v>
      </c>
      <c r="B172">
        <v>84.089995999999999</v>
      </c>
      <c r="C172">
        <f t="shared" si="2"/>
        <v>-8.3795435082097428E-2</v>
      </c>
    </row>
    <row r="173" spans="1:3" x14ac:dyDescent="0.2">
      <c r="A173" s="2">
        <v>44076</v>
      </c>
      <c r="B173">
        <v>82.5</v>
      </c>
      <c r="C173">
        <f t="shared" si="2"/>
        <v>-1.9089312936088385E-2</v>
      </c>
    </row>
    <row r="174" spans="1:3" x14ac:dyDescent="0.2">
      <c r="A174" s="2">
        <v>44077</v>
      </c>
      <c r="B174">
        <v>83.790001000000004</v>
      </c>
      <c r="C174">
        <f t="shared" si="2"/>
        <v>1.5515387219158062E-2</v>
      </c>
    </row>
    <row r="175" spans="1:3" x14ac:dyDescent="0.2">
      <c r="A175" s="2">
        <v>44078</v>
      </c>
      <c r="B175">
        <v>78.199996999999996</v>
      </c>
      <c r="C175">
        <f t="shared" si="2"/>
        <v>-6.9044071371700169E-2</v>
      </c>
    </row>
    <row r="176" spans="1:3" x14ac:dyDescent="0.2">
      <c r="A176" s="2">
        <v>44081</v>
      </c>
      <c r="B176">
        <v>76.349997999999999</v>
      </c>
      <c r="C176">
        <f t="shared" si="2"/>
        <v>-2.394160371860601E-2</v>
      </c>
    </row>
    <row r="177" spans="1:3" x14ac:dyDescent="0.2">
      <c r="A177" s="2">
        <v>44082</v>
      </c>
      <c r="B177">
        <v>75.040001000000004</v>
      </c>
      <c r="C177">
        <f t="shared" si="2"/>
        <v>-1.7306687445291971E-2</v>
      </c>
    </row>
    <row r="178" spans="1:3" x14ac:dyDescent="0.2">
      <c r="A178" s="2">
        <v>44083</v>
      </c>
      <c r="B178">
        <v>74.050003000000004</v>
      </c>
      <c r="C178">
        <f t="shared" si="2"/>
        <v>-1.3280736797221405E-2</v>
      </c>
    </row>
    <row r="179" spans="1:3" x14ac:dyDescent="0.2">
      <c r="A179" s="2">
        <v>44084</v>
      </c>
      <c r="B179">
        <v>75.629997000000003</v>
      </c>
      <c r="C179">
        <f t="shared" si="2"/>
        <v>2.1112408974164748E-2</v>
      </c>
    </row>
    <row r="180" spans="1:3" x14ac:dyDescent="0.2">
      <c r="A180" s="2">
        <v>44085</v>
      </c>
      <c r="B180">
        <v>73.870002999999997</v>
      </c>
      <c r="C180">
        <f t="shared" si="2"/>
        <v>-2.3546158048607293E-2</v>
      </c>
    </row>
    <row r="181" spans="1:3" x14ac:dyDescent="0.2">
      <c r="A181" s="2">
        <v>44088</v>
      </c>
      <c r="B181">
        <v>72.580001999999993</v>
      </c>
      <c r="C181">
        <f t="shared" si="2"/>
        <v>-1.7617402811806956E-2</v>
      </c>
    </row>
    <row r="182" spans="1:3" x14ac:dyDescent="0.2">
      <c r="A182" s="2">
        <v>44089</v>
      </c>
      <c r="B182">
        <v>75.010002</v>
      </c>
      <c r="C182">
        <f t="shared" si="2"/>
        <v>3.2932035303931913E-2</v>
      </c>
    </row>
    <row r="183" spans="1:3" x14ac:dyDescent="0.2">
      <c r="A183" s="2">
        <v>44090</v>
      </c>
      <c r="B183">
        <v>78.029999000000004</v>
      </c>
      <c r="C183">
        <f t="shared" si="2"/>
        <v>3.9471890668429904E-2</v>
      </c>
    </row>
    <row r="184" spans="1:3" x14ac:dyDescent="0.2">
      <c r="A184" s="2">
        <v>44091</v>
      </c>
      <c r="B184">
        <v>73.839995999999999</v>
      </c>
      <c r="C184">
        <f t="shared" si="2"/>
        <v>-5.5192819289671784E-2</v>
      </c>
    </row>
    <row r="185" spans="1:3" x14ac:dyDescent="0.2">
      <c r="A185" s="2">
        <v>44092</v>
      </c>
      <c r="B185">
        <v>75.800003000000004</v>
      </c>
      <c r="C185">
        <f t="shared" si="2"/>
        <v>2.6197796202747394E-2</v>
      </c>
    </row>
    <row r="186" spans="1:3" x14ac:dyDescent="0.2">
      <c r="A186" s="2">
        <v>44095</v>
      </c>
      <c r="B186">
        <v>74.860000999999997</v>
      </c>
      <c r="C186">
        <f t="shared" si="2"/>
        <v>-1.2478616391610083E-2</v>
      </c>
    </row>
    <row r="187" spans="1:3" x14ac:dyDescent="0.2">
      <c r="A187" s="2">
        <v>44096</v>
      </c>
      <c r="B187">
        <v>76.540001000000004</v>
      </c>
      <c r="C187">
        <f t="shared" si="2"/>
        <v>2.2193777228068635E-2</v>
      </c>
    </row>
    <row r="188" spans="1:3" x14ac:dyDescent="0.2">
      <c r="A188" s="2">
        <v>44097</v>
      </c>
      <c r="B188">
        <v>78.730002999999996</v>
      </c>
      <c r="C188">
        <f t="shared" si="2"/>
        <v>2.8210822238670306E-2</v>
      </c>
    </row>
    <row r="189" spans="1:3" x14ac:dyDescent="0.2">
      <c r="A189" s="2">
        <v>44098</v>
      </c>
      <c r="B189">
        <v>74.139999000000003</v>
      </c>
      <c r="C189">
        <f t="shared" si="2"/>
        <v>-6.0069131066700088E-2</v>
      </c>
    </row>
    <row r="190" spans="1:3" x14ac:dyDescent="0.2">
      <c r="A190" s="2">
        <v>44099</v>
      </c>
      <c r="B190">
        <v>75.949996999999996</v>
      </c>
      <c r="C190">
        <f t="shared" si="2"/>
        <v>2.4120005307519819E-2</v>
      </c>
    </row>
    <row r="191" spans="1:3" x14ac:dyDescent="0.2">
      <c r="A191" s="2">
        <v>44102</v>
      </c>
      <c r="B191">
        <v>79.800003000000004</v>
      </c>
      <c r="C191">
        <f t="shared" si="2"/>
        <v>4.9448352507637156E-2</v>
      </c>
    </row>
    <row r="192" spans="1:3" x14ac:dyDescent="0.2">
      <c r="A192" s="2">
        <v>44103</v>
      </c>
      <c r="B192">
        <v>81.779999000000004</v>
      </c>
      <c r="C192">
        <f t="shared" si="2"/>
        <v>2.4509160658820257E-2</v>
      </c>
    </row>
    <row r="193" spans="1:3" x14ac:dyDescent="0.2">
      <c r="A193" s="2">
        <v>44104</v>
      </c>
      <c r="B193">
        <v>79.989998</v>
      </c>
      <c r="C193">
        <f t="shared" si="2"/>
        <v>-2.2131100850962839E-2</v>
      </c>
    </row>
    <row r="194" spans="1:3" x14ac:dyDescent="0.2">
      <c r="A194" s="2">
        <v>44105</v>
      </c>
      <c r="B194">
        <v>80.449996999999996</v>
      </c>
      <c r="C194">
        <f t="shared" si="2"/>
        <v>5.7342342905442783E-3</v>
      </c>
    </row>
    <row r="195" spans="1:3" x14ac:dyDescent="0.2">
      <c r="A195" s="2">
        <v>44106</v>
      </c>
      <c r="B195">
        <v>79.650002000000001</v>
      </c>
      <c r="C195">
        <f t="shared" si="2"/>
        <v>-9.9937746822362557E-3</v>
      </c>
    </row>
    <row r="196" spans="1:3" x14ac:dyDescent="0.2">
      <c r="A196" s="2">
        <v>44109</v>
      </c>
      <c r="B196">
        <v>79.519997000000004</v>
      </c>
      <c r="C196">
        <f t="shared" ref="C196:C257" si="3">LN(B196/B195)</f>
        <v>-1.6335368439530428E-3</v>
      </c>
    </row>
    <row r="197" spans="1:3" x14ac:dyDescent="0.2">
      <c r="A197" s="2">
        <v>44110</v>
      </c>
      <c r="B197">
        <v>83.480002999999996</v>
      </c>
      <c r="C197">
        <f t="shared" si="3"/>
        <v>4.8598593523790846E-2</v>
      </c>
    </row>
    <row r="198" spans="1:3" x14ac:dyDescent="0.2">
      <c r="A198" s="2">
        <v>44111</v>
      </c>
      <c r="B198">
        <v>84.839995999999999</v>
      </c>
      <c r="C198">
        <f t="shared" si="3"/>
        <v>1.6159964403158016E-2</v>
      </c>
    </row>
    <row r="199" spans="1:3" x14ac:dyDescent="0.2">
      <c r="A199" s="2">
        <v>44112</v>
      </c>
      <c r="B199">
        <v>87.050003000000004</v>
      </c>
      <c r="C199">
        <f t="shared" si="3"/>
        <v>2.5715618128241229E-2</v>
      </c>
    </row>
    <row r="200" spans="1:3" x14ac:dyDescent="0.2">
      <c r="A200" s="2">
        <v>44113</v>
      </c>
      <c r="B200">
        <v>89.510002</v>
      </c>
      <c r="C200">
        <f t="shared" si="3"/>
        <v>2.7867672549569743E-2</v>
      </c>
    </row>
    <row r="201" spans="1:3" x14ac:dyDescent="0.2">
      <c r="A201" s="2">
        <v>44116</v>
      </c>
      <c r="B201">
        <v>92</v>
      </c>
      <c r="C201">
        <f t="shared" si="3"/>
        <v>2.7438203822320734E-2</v>
      </c>
    </row>
    <row r="202" spans="1:3" x14ac:dyDescent="0.2">
      <c r="A202" s="2">
        <v>44117</v>
      </c>
      <c r="B202">
        <v>94.459998999999996</v>
      </c>
      <c r="C202">
        <f t="shared" si="3"/>
        <v>2.6387876832439011E-2</v>
      </c>
    </row>
    <row r="203" spans="1:3" x14ac:dyDescent="0.2">
      <c r="A203" s="2">
        <v>44118</v>
      </c>
      <c r="B203">
        <v>96.089995999999999</v>
      </c>
      <c r="C203">
        <f t="shared" si="3"/>
        <v>1.7108756780055592E-2</v>
      </c>
    </row>
    <row r="204" spans="1:3" x14ac:dyDescent="0.2">
      <c r="A204" s="2">
        <v>44119</v>
      </c>
      <c r="B204">
        <v>95</v>
      </c>
      <c r="C204">
        <f t="shared" si="3"/>
        <v>-1.1408319060994033E-2</v>
      </c>
    </row>
    <row r="205" spans="1:3" x14ac:dyDescent="0.2">
      <c r="A205" s="2">
        <v>44120</v>
      </c>
      <c r="B205">
        <v>96.720000999999996</v>
      </c>
      <c r="C205">
        <f t="shared" si="3"/>
        <v>1.7943325045119505E-2</v>
      </c>
    </row>
    <row r="206" spans="1:3" x14ac:dyDescent="0.2">
      <c r="A206" s="2">
        <v>44123</v>
      </c>
      <c r="B206">
        <v>97.540001000000004</v>
      </c>
      <c r="C206">
        <f t="shared" si="3"/>
        <v>8.4423438884502731E-3</v>
      </c>
    </row>
    <row r="207" spans="1:3" x14ac:dyDescent="0.2">
      <c r="A207" s="2">
        <v>44124</v>
      </c>
      <c r="B207">
        <v>101.94000200000001</v>
      </c>
      <c r="C207">
        <f t="shared" si="3"/>
        <v>4.412186399716872E-2</v>
      </c>
    </row>
    <row r="208" spans="1:3" x14ac:dyDescent="0.2">
      <c r="A208" s="2">
        <v>44125</v>
      </c>
      <c r="B208">
        <v>101.32</v>
      </c>
      <c r="C208">
        <f t="shared" si="3"/>
        <v>-6.1005993978051083E-3</v>
      </c>
    </row>
    <row r="209" spans="1:3" x14ac:dyDescent="0.2">
      <c r="A209" s="2">
        <v>44126</v>
      </c>
      <c r="B209">
        <v>101.05999799999999</v>
      </c>
      <c r="C209">
        <f t="shared" si="3"/>
        <v>-2.5694450599357266E-3</v>
      </c>
    </row>
    <row r="210" spans="1:3" x14ac:dyDescent="0.2">
      <c r="A210" s="2">
        <v>44127</v>
      </c>
      <c r="B210">
        <v>102.129997</v>
      </c>
      <c r="C210">
        <f t="shared" si="3"/>
        <v>1.0532102142141753E-2</v>
      </c>
    </row>
    <row r="211" spans="1:3" x14ac:dyDescent="0.2">
      <c r="A211" s="2">
        <v>44130</v>
      </c>
      <c r="B211">
        <v>100.760002</v>
      </c>
      <c r="C211">
        <f t="shared" si="3"/>
        <v>-1.3505010882124665E-2</v>
      </c>
    </row>
    <row r="212" spans="1:3" x14ac:dyDescent="0.2">
      <c r="A212" s="2">
        <v>44131</v>
      </c>
      <c r="B212">
        <v>95.980002999999996</v>
      </c>
      <c r="C212">
        <f t="shared" si="3"/>
        <v>-4.8601603646945074E-2</v>
      </c>
    </row>
    <row r="213" spans="1:3" x14ac:dyDescent="0.2">
      <c r="A213" s="2">
        <v>44132</v>
      </c>
      <c r="B213">
        <v>102.970001</v>
      </c>
      <c r="C213">
        <f t="shared" si="3"/>
        <v>7.029782569361509E-2</v>
      </c>
    </row>
    <row r="214" spans="1:3" x14ac:dyDescent="0.2">
      <c r="A214" s="2">
        <v>44133</v>
      </c>
      <c r="B214">
        <v>99.550003000000004</v>
      </c>
      <c r="C214">
        <f t="shared" si="3"/>
        <v>-3.3777632734410749E-2</v>
      </c>
    </row>
    <row r="215" spans="1:3" x14ac:dyDescent="0.2">
      <c r="A215" s="2">
        <v>44134</v>
      </c>
      <c r="B215">
        <v>96.690002000000007</v>
      </c>
      <c r="C215">
        <f t="shared" si="3"/>
        <v>-2.9150055465696829E-2</v>
      </c>
    </row>
    <row r="216" spans="1:3" x14ac:dyDescent="0.2">
      <c r="A216" s="2">
        <v>44137</v>
      </c>
      <c r="B216">
        <v>98.269997000000004</v>
      </c>
      <c r="C216">
        <f t="shared" si="3"/>
        <v>1.6208756666079908E-2</v>
      </c>
    </row>
    <row r="217" spans="1:3" x14ac:dyDescent="0.2">
      <c r="A217" s="2">
        <v>44138</v>
      </c>
      <c r="B217">
        <v>99.129997000000003</v>
      </c>
      <c r="C217">
        <f t="shared" si="3"/>
        <v>8.7133279353166868E-3</v>
      </c>
    </row>
    <row r="218" spans="1:3" x14ac:dyDescent="0.2">
      <c r="A218" s="2">
        <v>44139</v>
      </c>
      <c r="B218">
        <v>100.75</v>
      </c>
      <c r="C218">
        <f t="shared" si="3"/>
        <v>1.6210111045277347E-2</v>
      </c>
    </row>
    <row r="219" spans="1:3" x14ac:dyDescent="0.2">
      <c r="A219" s="2">
        <v>44140</v>
      </c>
      <c r="B219">
        <v>103.25</v>
      </c>
      <c r="C219">
        <f t="shared" si="3"/>
        <v>2.4511031014349784E-2</v>
      </c>
    </row>
    <row r="220" spans="1:3" x14ac:dyDescent="0.2">
      <c r="A220" s="2">
        <v>44141</v>
      </c>
      <c r="B220">
        <v>100.5</v>
      </c>
      <c r="C220">
        <f t="shared" si="3"/>
        <v>-2.6995504342011638E-2</v>
      </c>
    </row>
    <row r="221" spans="1:3" x14ac:dyDescent="0.2">
      <c r="A221" s="2">
        <v>44144</v>
      </c>
      <c r="B221">
        <v>104.529999</v>
      </c>
      <c r="C221">
        <f t="shared" si="3"/>
        <v>3.9316374478853756E-2</v>
      </c>
    </row>
    <row r="222" spans="1:3" x14ac:dyDescent="0.2">
      <c r="A222" s="2">
        <v>44145</v>
      </c>
      <c r="B222">
        <v>93.18</v>
      </c>
      <c r="C222">
        <f t="shared" si="3"/>
        <v>-0.11494099558933345</v>
      </c>
    </row>
    <row r="223" spans="1:3" x14ac:dyDescent="0.2">
      <c r="A223" s="2">
        <v>44146</v>
      </c>
      <c r="B223">
        <v>96.040001000000004</v>
      </c>
      <c r="C223">
        <f t="shared" si="3"/>
        <v>3.0231675376729893E-2</v>
      </c>
    </row>
    <row r="224" spans="1:3" x14ac:dyDescent="0.2">
      <c r="A224" s="2">
        <v>44147</v>
      </c>
      <c r="B224">
        <v>99.230002999999996</v>
      </c>
      <c r="C224">
        <f t="shared" si="3"/>
        <v>3.2675636393561601E-2</v>
      </c>
    </row>
    <row r="225" spans="1:3" x14ac:dyDescent="0.2">
      <c r="A225" s="2">
        <v>44148</v>
      </c>
      <c r="B225">
        <v>101.849998</v>
      </c>
      <c r="C225">
        <f t="shared" si="3"/>
        <v>2.6060704877151775E-2</v>
      </c>
    </row>
    <row r="226" spans="1:3" x14ac:dyDescent="0.2">
      <c r="A226" s="2">
        <v>44151</v>
      </c>
      <c r="B226">
        <v>101.400002</v>
      </c>
      <c r="C226">
        <f t="shared" si="3"/>
        <v>-4.4280121551455026E-3</v>
      </c>
    </row>
    <row r="227" spans="1:3" x14ac:dyDescent="0.2">
      <c r="A227" s="2">
        <v>44152</v>
      </c>
      <c r="B227">
        <v>95.93</v>
      </c>
      <c r="C227">
        <f t="shared" si="3"/>
        <v>-5.5454352051092157E-2</v>
      </c>
    </row>
    <row r="228" spans="1:3" x14ac:dyDescent="0.2">
      <c r="A228" s="2">
        <v>44153</v>
      </c>
      <c r="B228">
        <v>94.690002000000007</v>
      </c>
      <c r="C228">
        <f t="shared" si="3"/>
        <v>-1.3010339712893105E-2</v>
      </c>
    </row>
    <row r="229" spans="1:3" x14ac:dyDescent="0.2">
      <c r="A229" s="2">
        <v>44154</v>
      </c>
      <c r="B229">
        <v>97.889999000000003</v>
      </c>
      <c r="C229">
        <f t="shared" si="3"/>
        <v>3.3235969940827774E-2</v>
      </c>
    </row>
    <row r="230" spans="1:3" x14ac:dyDescent="0.2">
      <c r="A230" s="2">
        <v>44155</v>
      </c>
      <c r="B230">
        <v>97.589995999999999</v>
      </c>
      <c r="C230">
        <f t="shared" si="3"/>
        <v>-3.06940089222806E-3</v>
      </c>
    </row>
    <row r="231" spans="1:3" x14ac:dyDescent="0.2">
      <c r="A231" s="2">
        <v>44158</v>
      </c>
      <c r="B231">
        <v>98.699996999999996</v>
      </c>
      <c r="C231">
        <f t="shared" si="3"/>
        <v>1.1309927878735741E-2</v>
      </c>
    </row>
    <row r="232" spans="1:3" x14ac:dyDescent="0.2">
      <c r="A232" s="2">
        <v>44159</v>
      </c>
      <c r="B232">
        <v>101.139999</v>
      </c>
      <c r="C232">
        <f t="shared" si="3"/>
        <v>2.4420769720253411E-2</v>
      </c>
    </row>
    <row r="233" spans="1:3" x14ac:dyDescent="0.2">
      <c r="A233" s="2">
        <v>44160</v>
      </c>
      <c r="B233">
        <v>95.220000999999996</v>
      </c>
      <c r="C233">
        <f t="shared" si="3"/>
        <v>-6.0315671496183956E-2</v>
      </c>
    </row>
    <row r="234" spans="1:3" x14ac:dyDescent="0.2">
      <c r="A234" s="2">
        <v>44161</v>
      </c>
      <c r="B234">
        <v>95.809997999999993</v>
      </c>
      <c r="C234">
        <f t="shared" si="3"/>
        <v>6.1770285197658504E-3</v>
      </c>
    </row>
    <row r="235" spans="1:3" x14ac:dyDescent="0.2">
      <c r="A235" s="2">
        <v>44162</v>
      </c>
      <c r="B235">
        <v>94.699996999999996</v>
      </c>
      <c r="C235">
        <f t="shared" si="3"/>
        <v>-1.1653074275088155E-2</v>
      </c>
    </row>
    <row r="236" spans="1:3" x14ac:dyDescent="0.2">
      <c r="A236" s="2">
        <v>44165</v>
      </c>
      <c r="B236">
        <v>95.010002</v>
      </c>
      <c r="C236">
        <f t="shared" si="3"/>
        <v>3.2682017560279968E-3</v>
      </c>
    </row>
    <row r="237" spans="1:3" x14ac:dyDescent="0.2">
      <c r="A237" s="2">
        <v>44166</v>
      </c>
      <c r="B237">
        <v>98.300003000000004</v>
      </c>
      <c r="C237">
        <f t="shared" si="3"/>
        <v>3.404188740286683E-2</v>
      </c>
    </row>
    <row r="238" spans="1:3" x14ac:dyDescent="0.2">
      <c r="A238" s="2">
        <v>44167</v>
      </c>
      <c r="B238">
        <v>98.559997999999993</v>
      </c>
      <c r="C238">
        <f t="shared" si="3"/>
        <v>2.6414218210612924E-3</v>
      </c>
    </row>
    <row r="239" spans="1:3" x14ac:dyDescent="0.2">
      <c r="A239" s="2">
        <v>44168</v>
      </c>
      <c r="B239">
        <v>96.199996999999996</v>
      </c>
      <c r="C239">
        <f t="shared" si="3"/>
        <v>-2.4236153006372434E-2</v>
      </c>
    </row>
    <row r="240" spans="1:3" x14ac:dyDescent="0.2">
      <c r="A240" s="2">
        <v>44169</v>
      </c>
      <c r="B240">
        <v>94.5</v>
      </c>
      <c r="C240">
        <f t="shared" si="3"/>
        <v>-1.7829491986932081E-2</v>
      </c>
    </row>
    <row r="241" spans="1:3" x14ac:dyDescent="0.2">
      <c r="A241" s="2">
        <v>44172</v>
      </c>
      <c r="B241">
        <v>96.599997999999999</v>
      </c>
      <c r="C241">
        <f t="shared" si="3"/>
        <v>2.1978886014841166E-2</v>
      </c>
    </row>
    <row r="242" spans="1:3" x14ac:dyDescent="0.2">
      <c r="A242" s="2">
        <v>44173</v>
      </c>
      <c r="B242">
        <v>95.68</v>
      </c>
      <c r="C242">
        <f t="shared" si="3"/>
        <v>-9.5694303122167111E-3</v>
      </c>
    </row>
    <row r="243" spans="1:3" x14ac:dyDescent="0.2">
      <c r="A243" s="2">
        <v>44174</v>
      </c>
      <c r="B243">
        <v>98.449996999999996</v>
      </c>
      <c r="C243">
        <f t="shared" si="3"/>
        <v>2.8539484410491311E-2</v>
      </c>
    </row>
    <row r="244" spans="1:3" x14ac:dyDescent="0.2">
      <c r="A244" s="2">
        <v>44175</v>
      </c>
      <c r="B244">
        <v>96.18</v>
      </c>
      <c r="C244">
        <f t="shared" si="3"/>
        <v>-2.3327338763296377E-2</v>
      </c>
    </row>
    <row r="245" spans="1:3" x14ac:dyDescent="0.2">
      <c r="A245" s="2">
        <v>44176</v>
      </c>
      <c r="B245">
        <v>101.010002</v>
      </c>
      <c r="C245">
        <f t="shared" si="3"/>
        <v>4.8998105791595858E-2</v>
      </c>
    </row>
    <row r="246" spans="1:3" x14ac:dyDescent="0.2">
      <c r="A246" s="2">
        <v>44179</v>
      </c>
      <c r="B246">
        <v>109.93</v>
      </c>
      <c r="C246">
        <f t="shared" si="3"/>
        <v>8.4624257949659998E-2</v>
      </c>
    </row>
    <row r="247" spans="1:3" x14ac:dyDescent="0.2">
      <c r="A247" s="2">
        <v>44180</v>
      </c>
      <c r="B247">
        <v>110</v>
      </c>
      <c r="C247">
        <f t="shared" si="3"/>
        <v>6.3656620164373966E-4</v>
      </c>
    </row>
    <row r="248" spans="1:3" x14ac:dyDescent="0.2">
      <c r="A248" s="2">
        <v>44181</v>
      </c>
      <c r="B248">
        <v>114.599998</v>
      </c>
      <c r="C248">
        <f t="shared" si="3"/>
        <v>4.0967421036215895E-2</v>
      </c>
    </row>
    <row r="249" spans="1:3" x14ac:dyDescent="0.2">
      <c r="A249" s="2">
        <v>44182</v>
      </c>
      <c r="B249">
        <v>120.30999799999999</v>
      </c>
      <c r="C249">
        <f t="shared" si="3"/>
        <v>4.8623941593078757E-2</v>
      </c>
    </row>
    <row r="250" spans="1:3" x14ac:dyDescent="0.2">
      <c r="A250" s="2">
        <v>44183</v>
      </c>
      <c r="B250">
        <v>111.290001</v>
      </c>
      <c r="C250">
        <f t="shared" si="3"/>
        <v>-7.7932312450843852E-2</v>
      </c>
    </row>
    <row r="251" spans="1:3" x14ac:dyDescent="0.2">
      <c r="A251" s="2">
        <v>44186</v>
      </c>
      <c r="B251">
        <v>112.150002</v>
      </c>
      <c r="C251">
        <f t="shared" si="3"/>
        <v>7.6978628286091637E-3</v>
      </c>
    </row>
    <row r="252" spans="1:3" x14ac:dyDescent="0.2">
      <c r="A252" s="2">
        <v>44187</v>
      </c>
      <c r="B252">
        <v>113.290001</v>
      </c>
      <c r="C252">
        <f t="shared" si="3"/>
        <v>1.0113632912825375E-2</v>
      </c>
    </row>
    <row r="253" spans="1:3" x14ac:dyDescent="0.2">
      <c r="A253" s="2">
        <v>44188</v>
      </c>
      <c r="B253">
        <v>114.989998</v>
      </c>
      <c r="C253">
        <f t="shared" si="3"/>
        <v>1.489423895545481E-2</v>
      </c>
    </row>
    <row r="254" spans="1:3" x14ac:dyDescent="0.2">
      <c r="A254" s="2">
        <v>44189</v>
      </c>
      <c r="B254">
        <v>115.949997</v>
      </c>
      <c r="C254">
        <f t="shared" si="3"/>
        <v>8.3138871605626125E-3</v>
      </c>
    </row>
    <row r="255" spans="1:3" x14ac:dyDescent="0.2">
      <c r="A255" s="2">
        <v>44194</v>
      </c>
      <c r="B255">
        <v>122.089996</v>
      </c>
      <c r="C255">
        <f t="shared" si="3"/>
        <v>5.1599407089728336E-2</v>
      </c>
    </row>
    <row r="256" spans="1:3" x14ac:dyDescent="0.2">
      <c r="A256" s="2">
        <v>44195</v>
      </c>
      <c r="B256">
        <v>117.629997</v>
      </c>
      <c r="C256">
        <f t="shared" si="3"/>
        <v>-3.7214365449395923E-2</v>
      </c>
    </row>
    <row r="257" spans="1:3" x14ac:dyDescent="0.2">
      <c r="A257" s="2">
        <v>44196</v>
      </c>
      <c r="B257">
        <v>118</v>
      </c>
      <c r="C257">
        <f t="shared" si="3"/>
        <v>3.1405449970131798E-3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96745-6097-4FE1-8D93-73FE70072DE4}">
  <dimension ref="A1:E25"/>
  <sheetViews>
    <sheetView workbookViewId="0">
      <selection sqref="A1:XFD1048576"/>
    </sheetView>
  </sheetViews>
  <sheetFormatPr baseColWidth="10" defaultColWidth="8.83203125" defaultRowHeight="15" x14ac:dyDescent="0.2"/>
  <cols>
    <col min="1" max="1" width="20.33203125" bestFit="1" customWidth="1"/>
    <col min="2" max="3" width="11.6640625" bestFit="1" customWidth="1"/>
    <col min="4" max="4" width="4.6640625" bestFit="1" customWidth="1"/>
    <col min="5" max="5" width="5.1640625" bestFit="1" customWidth="1"/>
  </cols>
  <sheetData>
    <row r="1" spans="1:5" x14ac:dyDescent="0.2">
      <c r="A1" s="1" t="s">
        <v>7</v>
      </c>
    </row>
    <row r="2" spans="1:5" x14ac:dyDescent="0.2">
      <c r="A2" s="1" t="s">
        <v>8</v>
      </c>
      <c r="B2" s="6">
        <f>AVERAGE([1]Data!C3:C257)</f>
        <v>5.4658035341943094E-3</v>
      </c>
    </row>
    <row r="3" spans="1:5" x14ac:dyDescent="0.2">
      <c r="A3" s="1" t="s">
        <v>9</v>
      </c>
      <c r="B3" s="6">
        <f>B2*255</f>
        <v>1.3937799012195489</v>
      </c>
    </row>
    <row r="5" spans="1:5" x14ac:dyDescent="0.2">
      <c r="A5" s="1" t="s">
        <v>10</v>
      </c>
    </row>
    <row r="6" spans="1:5" x14ac:dyDescent="0.2">
      <c r="A6" s="1" t="s">
        <v>11</v>
      </c>
      <c r="B6" s="7">
        <f>_xlfn.STDEV.S([1]Data!C3:C257)</f>
        <v>6.6141575745569559E-2</v>
      </c>
    </row>
    <row r="7" spans="1:5" x14ac:dyDescent="0.2">
      <c r="A7" s="1" t="s">
        <v>12</v>
      </c>
      <c r="B7" s="6">
        <f>B6*SQRT(255)</f>
        <v>1.0561962652543624</v>
      </c>
    </row>
    <row r="9" spans="1:5" x14ac:dyDescent="0.2">
      <c r="A9" s="1" t="s">
        <v>13</v>
      </c>
    </row>
    <row r="10" spans="1:5" ht="17" x14ac:dyDescent="0.25">
      <c r="A10" s="1" t="s">
        <v>14</v>
      </c>
      <c r="B10">
        <f>(LN(B15/[1]Data!F3)+([1]Data!F5+0.5*B14^2)*[1]Data!F4)/(B14*SQRT([1]Data!F4))</f>
        <v>0.74006410890760321</v>
      </c>
      <c r="D10" s="1" t="s">
        <v>15</v>
      </c>
      <c r="E10" s="8">
        <f>B15*_xlfn.NORM.S.DIST(B10,TRUE)-[1]Data!F3*EXP(-[1]Data!F5*[1]Data!F4)*_xlfn.NORM.S.DIST(B11,TRUE)-[1]Data!F2</f>
        <v>1.5178641632473955E-7</v>
      </c>
    </row>
    <row r="11" spans="1:5" ht="17" x14ac:dyDescent="0.25">
      <c r="A11" s="1" t="s">
        <v>16</v>
      </c>
      <c r="B11">
        <f>(LN(B15/[1]Data!F3)+([1]Data!F5-0.5*B14^2)*[1]Data!F4)/(B14*SQRT([1]Data!F4))</f>
        <v>-3.8520260195621311E-2</v>
      </c>
      <c r="D11" s="1" t="s">
        <v>17</v>
      </c>
      <c r="E11" s="9">
        <f>B7*[1]Data!F2-_xlfn.NORM.DIST(B10,0,1,TRUE)*B14*B15</f>
        <v>8.3868924960484037E-7</v>
      </c>
    </row>
    <row r="12" spans="1:5" x14ac:dyDescent="0.2">
      <c r="A12" s="1"/>
      <c r="D12" s="1"/>
    </row>
    <row r="13" spans="1:5" x14ac:dyDescent="0.2">
      <c r="C13" s="1" t="s">
        <v>18</v>
      </c>
      <c r="D13" s="1" t="s">
        <v>19</v>
      </c>
    </row>
    <row r="14" spans="1:5" ht="17" x14ac:dyDescent="0.25">
      <c r="A14" s="1" t="s">
        <v>20</v>
      </c>
      <c r="B14" s="10">
        <v>0.55054228711873998</v>
      </c>
      <c r="C14" s="11">
        <f>B7</f>
        <v>1.0561962652543624</v>
      </c>
      <c r="D14" s="12">
        <f>0</f>
        <v>0</v>
      </c>
    </row>
    <row r="15" spans="1:5" ht="17" x14ac:dyDescent="0.25">
      <c r="A15" s="1" t="s">
        <v>21</v>
      </c>
      <c r="B15" s="10">
        <v>65.495374064101497</v>
      </c>
      <c r="C15">
        <f>[1]Data!F2+[1]Data!F3*EXP(-[1]Data!F5*[1]Data!F4)</f>
        <v>76.142796265344344</v>
      </c>
      <c r="D15">
        <f>[1]Data!F2</f>
        <v>26.3</v>
      </c>
    </row>
    <row r="17" spans="1:2" ht="18" x14ac:dyDescent="0.25">
      <c r="A17" s="1" t="s">
        <v>22</v>
      </c>
      <c r="B17" s="9">
        <f>E10^2+E11^2</f>
        <v>7.2643877358343743E-13</v>
      </c>
    </row>
    <row r="19" spans="1:2" x14ac:dyDescent="0.2">
      <c r="A19" s="1" t="s">
        <v>23</v>
      </c>
    </row>
    <row r="20" spans="1:2" x14ac:dyDescent="0.2">
      <c r="A20" s="1" t="s">
        <v>24</v>
      </c>
      <c r="B20">
        <f>_xlfn.NORM.S.DIST(-B11,TRUE)</f>
        <v>0.5153635609148125</v>
      </c>
    </row>
    <row r="22" spans="1:2" x14ac:dyDescent="0.2">
      <c r="A22" s="1" t="s">
        <v>25</v>
      </c>
    </row>
    <row r="23" spans="1:2" ht="17" x14ac:dyDescent="0.25">
      <c r="A23" s="1" t="s">
        <v>26</v>
      </c>
      <c r="B23" s="13">
        <f>B15-[1]Data!F2</f>
        <v>39.1953740641015</v>
      </c>
    </row>
    <row r="24" spans="1:2" ht="17" x14ac:dyDescent="0.25">
      <c r="A24" s="1" t="s">
        <v>27</v>
      </c>
      <c r="B24" s="14">
        <f>-LN(B23/[1]Data!F3)/[1]Data!F4</f>
        <v>0.15415762324187193</v>
      </c>
    </row>
    <row r="25" spans="1:2" x14ac:dyDescent="0.2">
      <c r="A25" s="1" t="s">
        <v>28</v>
      </c>
      <c r="B25" s="15">
        <f>B24-[1]Data!F5</f>
        <v>0.12015762324187193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BC80F-666D-4A24-A283-3D507DD6DA1B}">
  <dimension ref="A2:E21"/>
  <sheetViews>
    <sheetView workbookViewId="0">
      <selection activeCell="C24" sqref="C24"/>
    </sheetView>
  </sheetViews>
  <sheetFormatPr baseColWidth="10" defaultColWidth="8.83203125" defaultRowHeight="15" x14ac:dyDescent="0.2"/>
  <sheetData>
    <row r="2" spans="1:5" x14ac:dyDescent="0.2">
      <c r="A2" t="s">
        <v>29</v>
      </c>
    </row>
    <row r="3" spans="1:5" x14ac:dyDescent="0.2">
      <c r="B3" t="s">
        <v>30</v>
      </c>
      <c r="C3" t="s">
        <v>31</v>
      </c>
      <c r="D3" t="s">
        <v>32</v>
      </c>
      <c r="E3" t="s">
        <v>33</v>
      </c>
    </row>
    <row r="4" spans="1:5" x14ac:dyDescent="0.2">
      <c r="A4" t="s">
        <v>30</v>
      </c>
      <c r="B4" s="16">
        <f>1-SUM(C4:E4)</f>
        <v>0.64999999999999991</v>
      </c>
      <c r="C4" s="16">
        <v>0.2</v>
      </c>
      <c r="D4" s="16">
        <v>0.1</v>
      </c>
      <c r="E4" s="16">
        <v>0.05</v>
      </c>
    </row>
    <row r="5" spans="1:5" x14ac:dyDescent="0.2">
      <c r="A5" t="s">
        <v>31</v>
      </c>
      <c r="B5" s="16">
        <v>0</v>
      </c>
      <c r="C5" s="16">
        <f>1-SUM(D5:F5)</f>
        <v>0.7</v>
      </c>
      <c r="D5" s="16">
        <v>0.2</v>
      </c>
      <c r="E5" s="16">
        <v>0.1</v>
      </c>
    </row>
    <row r="6" spans="1:5" x14ac:dyDescent="0.2">
      <c r="A6" t="s">
        <v>32</v>
      </c>
      <c r="B6" s="16">
        <v>0</v>
      </c>
      <c r="C6" s="16">
        <v>0</v>
      </c>
      <c r="D6" s="16">
        <f>1-SUM(E6:G6)</f>
        <v>0.8</v>
      </c>
      <c r="E6" s="16">
        <v>0.2</v>
      </c>
    </row>
    <row r="7" spans="1:5" x14ac:dyDescent="0.2">
      <c r="A7" t="s">
        <v>33</v>
      </c>
      <c r="B7" s="16">
        <v>0</v>
      </c>
      <c r="C7" s="16">
        <v>0</v>
      </c>
      <c r="D7" s="16">
        <v>0</v>
      </c>
      <c r="E7" s="16">
        <v>1</v>
      </c>
    </row>
    <row r="9" spans="1:5" x14ac:dyDescent="0.2">
      <c r="A9" t="s">
        <v>34</v>
      </c>
    </row>
    <row r="10" spans="1:5" x14ac:dyDescent="0.2">
      <c r="B10" t="s">
        <v>30</v>
      </c>
      <c r="C10" t="s">
        <v>31</v>
      </c>
      <c r="D10" t="s">
        <v>32</v>
      </c>
      <c r="E10" t="s">
        <v>33</v>
      </c>
    </row>
    <row r="11" spans="1:5" x14ac:dyDescent="0.2">
      <c r="A11" t="s">
        <v>30</v>
      </c>
      <c r="B11" s="16">
        <f>1-SUM(C11:E11)</f>
        <v>0.75</v>
      </c>
      <c r="C11" s="16">
        <v>0.15</v>
      </c>
      <c r="D11" s="16">
        <v>0.08</v>
      </c>
      <c r="E11" s="16">
        <v>0.02</v>
      </c>
    </row>
    <row r="12" spans="1:5" x14ac:dyDescent="0.2">
      <c r="A12" t="s">
        <v>31</v>
      </c>
      <c r="B12" s="16">
        <v>0</v>
      </c>
      <c r="C12" s="16">
        <f>1-SUM(D12:F12)</f>
        <v>0.66999999999999993</v>
      </c>
      <c r="D12" s="16">
        <v>0.25</v>
      </c>
      <c r="E12" s="16">
        <v>0.08</v>
      </c>
    </row>
    <row r="13" spans="1:5" x14ac:dyDescent="0.2">
      <c r="A13" t="s">
        <v>32</v>
      </c>
      <c r="B13" s="16">
        <v>0</v>
      </c>
      <c r="C13" s="16">
        <v>0</v>
      </c>
      <c r="D13" s="16">
        <f>1-SUM(E13:G13)</f>
        <v>0.85</v>
      </c>
      <c r="E13" s="16">
        <v>0.15</v>
      </c>
    </row>
    <row r="14" spans="1:5" x14ac:dyDescent="0.2">
      <c r="A14" t="s">
        <v>33</v>
      </c>
      <c r="B14" s="16">
        <v>0</v>
      </c>
      <c r="C14" s="16">
        <v>0</v>
      </c>
      <c r="D14" s="16">
        <v>0</v>
      </c>
      <c r="E14" s="16">
        <v>1</v>
      </c>
    </row>
    <row r="16" spans="1:5" x14ac:dyDescent="0.2">
      <c r="A16" t="s">
        <v>35</v>
      </c>
    </row>
    <row r="17" spans="1:5" x14ac:dyDescent="0.2">
      <c r="B17" t="s">
        <v>30</v>
      </c>
      <c r="C17" t="s">
        <v>31</v>
      </c>
      <c r="D17" t="s">
        <v>32</v>
      </c>
      <c r="E17" t="s">
        <v>33</v>
      </c>
    </row>
    <row r="18" spans="1:5" x14ac:dyDescent="0.2">
      <c r="A18" t="s">
        <v>30</v>
      </c>
      <c r="B18" s="16">
        <f>1-SUM(C18:E18)</f>
        <v>0.84</v>
      </c>
      <c r="C18" s="16">
        <v>0.1</v>
      </c>
      <c r="D18" s="16">
        <v>0.05</v>
      </c>
      <c r="E18" s="16">
        <v>0.01</v>
      </c>
    </row>
    <row r="19" spans="1:5" x14ac:dyDescent="0.2">
      <c r="A19" t="s">
        <v>31</v>
      </c>
      <c r="B19" s="16">
        <v>0</v>
      </c>
      <c r="C19" s="16">
        <f>1-SUM(D19:F19)</f>
        <v>0.85</v>
      </c>
      <c r="D19" s="16">
        <v>0.1</v>
      </c>
      <c r="E19" s="16">
        <v>0.05</v>
      </c>
    </row>
    <row r="20" spans="1:5" x14ac:dyDescent="0.2">
      <c r="A20" t="s">
        <v>32</v>
      </c>
      <c r="B20" s="16">
        <v>0</v>
      </c>
      <c r="C20" s="16">
        <v>0</v>
      </c>
      <c r="D20" s="16">
        <f>1-SUM(E20:G20)</f>
        <v>0.9</v>
      </c>
      <c r="E20" s="16">
        <v>0.1</v>
      </c>
    </row>
    <row r="21" spans="1:5" x14ac:dyDescent="0.2">
      <c r="A21" t="s">
        <v>33</v>
      </c>
      <c r="B21" s="16">
        <v>0</v>
      </c>
      <c r="C21" s="16">
        <v>0</v>
      </c>
      <c r="D21" s="16">
        <v>0</v>
      </c>
      <c r="E21" s="1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0DF03-7E68-4506-94FD-7E9F33DA9A24}">
  <dimension ref="A1:L16"/>
  <sheetViews>
    <sheetView workbookViewId="0">
      <selection sqref="A1:XFD1048576"/>
    </sheetView>
  </sheetViews>
  <sheetFormatPr baseColWidth="10" defaultColWidth="8.83203125" defaultRowHeight="15" x14ac:dyDescent="0.2"/>
  <cols>
    <col min="8" max="8" width="13.33203125" bestFit="1" customWidth="1"/>
  </cols>
  <sheetData>
    <row r="1" spans="1:12" x14ac:dyDescent="0.2">
      <c r="A1" s="1" t="s">
        <v>36</v>
      </c>
      <c r="H1" s="1" t="s">
        <v>37</v>
      </c>
    </row>
    <row r="2" spans="1:12" ht="17" x14ac:dyDescent="0.25">
      <c r="A2" s="32" t="s">
        <v>38</v>
      </c>
      <c r="B2" s="33" t="s">
        <v>39</v>
      </c>
      <c r="C2" s="33"/>
      <c r="D2" s="33"/>
      <c r="E2" s="33"/>
      <c r="F2" s="18"/>
      <c r="H2" s="19" t="s">
        <v>40</v>
      </c>
      <c r="I2" s="5">
        <v>0.7</v>
      </c>
      <c r="K2" s="20" t="s">
        <v>41</v>
      </c>
      <c r="L2" s="5">
        <v>2</v>
      </c>
    </row>
    <row r="3" spans="1:12" ht="17" x14ac:dyDescent="0.25">
      <c r="A3" s="32"/>
      <c r="B3" s="18" t="s">
        <v>30</v>
      </c>
      <c r="C3" s="18" t="s">
        <v>31</v>
      </c>
      <c r="D3" s="18" t="s">
        <v>32</v>
      </c>
      <c r="E3" s="18" t="s">
        <v>33</v>
      </c>
      <c r="F3" s="18"/>
      <c r="H3" s="1" t="s">
        <v>42</v>
      </c>
      <c r="I3" s="5">
        <v>0.5</v>
      </c>
      <c r="K3" s="20" t="s">
        <v>43</v>
      </c>
      <c r="L3" s="5">
        <v>0.03</v>
      </c>
    </row>
    <row r="4" spans="1:12" x14ac:dyDescent="0.2">
      <c r="A4" s="21">
        <v>0</v>
      </c>
      <c r="B4" s="22">
        <v>10000</v>
      </c>
      <c r="C4" s="22">
        <v>8000</v>
      </c>
      <c r="D4" s="22">
        <v>5000</v>
      </c>
      <c r="E4" s="22">
        <v>0</v>
      </c>
      <c r="F4" s="22"/>
    </row>
    <row r="5" spans="1:12" x14ac:dyDescent="0.2">
      <c r="A5">
        <v>1</v>
      </c>
      <c r="B5" s="23" cm="1">
        <f t="array" ref="B5:E5">MMULT(B4:E4,[2]Data!B4:E7)</f>
        <v>6499.9999999999991</v>
      </c>
      <c r="C5" s="23">
        <v>7600</v>
      </c>
      <c r="D5" s="23">
        <v>6600</v>
      </c>
      <c r="E5" s="23">
        <v>2300</v>
      </c>
      <c r="F5" s="23"/>
      <c r="H5" t="s">
        <v>44</v>
      </c>
    </row>
    <row r="6" spans="1:12" x14ac:dyDescent="0.2">
      <c r="A6">
        <v>2</v>
      </c>
      <c r="B6" s="23" cm="1">
        <f t="array" ref="B6:E6">MMULT(_xlfn.ANCHORARRAY(B5),[2]Data!B11:E14)</f>
        <v>4874.9999999999991</v>
      </c>
      <c r="C6" s="23">
        <v>6066.9999999999991</v>
      </c>
      <c r="D6" s="23">
        <v>8030</v>
      </c>
      <c r="E6" s="23">
        <v>4028</v>
      </c>
      <c r="F6" s="23"/>
      <c r="I6" t="s">
        <v>30</v>
      </c>
      <c r="J6" t="s">
        <v>31</v>
      </c>
      <c r="K6" t="s">
        <v>32</v>
      </c>
      <c r="L6" t="s">
        <v>33</v>
      </c>
    </row>
    <row r="7" spans="1:12" x14ac:dyDescent="0.2">
      <c r="A7">
        <v>3</v>
      </c>
      <c r="B7" s="24" cm="1">
        <f t="array" ref="B7:E7">MMULT(_xlfn.ANCHORARRAY(B6),[2]Data!B18:E21)</f>
        <v>4094.9999999999991</v>
      </c>
      <c r="C7" s="24">
        <v>5644.4499999999989</v>
      </c>
      <c r="D7" s="24">
        <v>8077.45</v>
      </c>
      <c r="E7" s="24">
        <v>5183.1000000000004</v>
      </c>
      <c r="F7" s="23"/>
      <c r="H7" t="s">
        <v>30</v>
      </c>
      <c r="I7" s="16" cm="1">
        <f t="array" ref="I7:L10">MMULT([2]Data!B4:E7,[2]Data!B11:E14)</f>
        <v>0.48749999999999993</v>
      </c>
      <c r="J7" s="16">
        <v>0.23149999999999998</v>
      </c>
      <c r="K7" s="16">
        <v>0.187</v>
      </c>
      <c r="L7" s="16">
        <v>9.4E-2</v>
      </c>
    </row>
    <row r="8" spans="1:12" x14ac:dyDescent="0.2">
      <c r="H8" t="s">
        <v>31</v>
      </c>
      <c r="I8" s="16">
        <v>0</v>
      </c>
      <c r="J8" s="16">
        <v>0.46899999999999992</v>
      </c>
      <c r="K8" s="16">
        <v>0.34499999999999997</v>
      </c>
      <c r="L8" s="16">
        <v>0.186</v>
      </c>
    </row>
    <row r="9" spans="1:12" x14ac:dyDescent="0.2">
      <c r="A9" s="1" t="s">
        <v>45</v>
      </c>
      <c r="H9" t="s">
        <v>32</v>
      </c>
      <c r="I9" s="16">
        <v>0</v>
      </c>
      <c r="J9" s="16">
        <v>0</v>
      </c>
      <c r="K9" s="16">
        <v>0.68</v>
      </c>
      <c r="L9" s="16">
        <v>0.32</v>
      </c>
    </row>
    <row r="10" spans="1:12" x14ac:dyDescent="0.2">
      <c r="A10" t="s">
        <v>46</v>
      </c>
      <c r="H10" t="s">
        <v>33</v>
      </c>
      <c r="I10" s="16">
        <v>0</v>
      </c>
      <c r="J10" s="16">
        <v>0</v>
      </c>
      <c r="K10" s="16">
        <v>0</v>
      </c>
      <c r="L10" s="16">
        <v>1</v>
      </c>
    </row>
    <row r="11" spans="1:12" x14ac:dyDescent="0.2">
      <c r="B11" t="s">
        <v>30</v>
      </c>
      <c r="C11" t="s">
        <v>31</v>
      </c>
      <c r="D11" t="s">
        <v>32</v>
      </c>
      <c r="E11" t="s">
        <v>33</v>
      </c>
    </row>
    <row r="12" spans="1:12" ht="17" x14ac:dyDescent="0.25">
      <c r="A12" t="s">
        <v>30</v>
      </c>
      <c r="B12" s="16" cm="1">
        <f t="array" ref="B12:E15">MMULT(MMULT([2]Data!B4:E7,[2]Data!B11:E14),[2]Data!B18:E21)</f>
        <v>0.40949999999999992</v>
      </c>
      <c r="C12" s="16">
        <v>0.24552499999999997</v>
      </c>
      <c r="D12" s="16">
        <v>0.21582499999999999</v>
      </c>
      <c r="E12" s="16">
        <v>0.12914999999999999</v>
      </c>
      <c r="F12" s="16"/>
      <c r="H12" s="1" t="s">
        <v>47</v>
      </c>
      <c r="I12" s="25">
        <f>L7</f>
        <v>9.4E-2</v>
      </c>
      <c r="K12" s="1"/>
    </row>
    <row r="13" spans="1:12" ht="17" x14ac:dyDescent="0.25">
      <c r="A13" t="s">
        <v>31</v>
      </c>
      <c r="B13" s="16">
        <v>0</v>
      </c>
      <c r="C13" s="16">
        <v>0.39864999999999989</v>
      </c>
      <c r="D13" s="16">
        <v>0.3574</v>
      </c>
      <c r="E13" s="16">
        <v>0.24395</v>
      </c>
      <c r="F13" s="16"/>
      <c r="H13" s="1" t="s">
        <v>48</v>
      </c>
      <c r="I13" s="25">
        <f>L8</f>
        <v>0.186</v>
      </c>
      <c r="K13" s="1"/>
    </row>
    <row r="14" spans="1:12" x14ac:dyDescent="0.2">
      <c r="A14" t="s">
        <v>32</v>
      </c>
      <c r="B14" s="16">
        <v>0</v>
      </c>
      <c r="C14" s="16">
        <v>0</v>
      </c>
      <c r="D14" s="16">
        <v>0.6120000000000001</v>
      </c>
      <c r="E14" s="16">
        <v>0.38800000000000001</v>
      </c>
      <c r="F14" s="16"/>
    </row>
    <row r="15" spans="1:12" x14ac:dyDescent="0.2">
      <c r="A15" t="s">
        <v>33</v>
      </c>
      <c r="B15" s="16">
        <v>0</v>
      </c>
      <c r="C15" s="16">
        <v>0</v>
      </c>
      <c r="D15" s="16">
        <v>0</v>
      </c>
      <c r="E15" s="16">
        <v>1</v>
      </c>
      <c r="F15" s="16"/>
      <c r="H15" s="1" t="s">
        <v>49</v>
      </c>
      <c r="I15" s="26">
        <f>-(1/L2)*LN(1-(1-I2)*I12)</f>
        <v>1.4302628505167218E-2</v>
      </c>
    </row>
    <row r="16" spans="1:12" x14ac:dyDescent="0.2">
      <c r="H16" s="1" t="s">
        <v>50</v>
      </c>
      <c r="I16" s="26">
        <f>-(1/L2)*LN(1-(1-I3)*I13)</f>
        <v>4.8806414433500207E-2</v>
      </c>
    </row>
  </sheetData>
  <mergeCells count="2">
    <mergeCell ref="A2:A3"/>
    <mergeCell ref="B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6BEF7-88F5-468B-A86A-C4895F37B314}">
  <dimension ref="A1:H14"/>
  <sheetViews>
    <sheetView workbookViewId="0">
      <selection sqref="A1:XFD1048576"/>
    </sheetView>
  </sheetViews>
  <sheetFormatPr baseColWidth="10" defaultColWidth="8.83203125" defaultRowHeight="15" x14ac:dyDescent="0.2"/>
  <cols>
    <col min="1" max="1" width="5.1640625" bestFit="1" customWidth="1"/>
    <col min="2" max="2" width="11.6640625" bestFit="1" customWidth="1"/>
    <col min="4" max="4" width="3.6640625" bestFit="1" customWidth="1"/>
    <col min="5" max="5" width="11.6640625" bestFit="1" customWidth="1"/>
    <col min="7" max="7" width="2.6640625" bestFit="1" customWidth="1"/>
    <col min="8" max="8" width="3.6640625" bestFit="1" customWidth="1"/>
  </cols>
  <sheetData>
    <row r="1" spans="1:8" x14ac:dyDescent="0.2">
      <c r="A1" s="34" t="s">
        <v>51</v>
      </c>
      <c r="B1" s="34"/>
    </row>
    <row r="3" spans="1:8" x14ac:dyDescent="0.2">
      <c r="A3" s="1" t="s">
        <v>52</v>
      </c>
      <c r="B3">
        <f>COUNT(B5:B14)</f>
        <v>10</v>
      </c>
    </row>
    <row r="5" spans="1:8" ht="17" x14ac:dyDescent="0.25">
      <c r="A5" t="s">
        <v>53</v>
      </c>
      <c r="B5">
        <v>0.33109922386230278</v>
      </c>
      <c r="D5" t="s">
        <v>54</v>
      </c>
      <c r="E5">
        <v>0.33883326622978099</v>
      </c>
      <c r="G5" s="3" t="s">
        <v>55</v>
      </c>
      <c r="H5" s="5">
        <v>0.5</v>
      </c>
    </row>
    <row r="6" spans="1:8" x14ac:dyDescent="0.2">
      <c r="A6" t="s">
        <v>56</v>
      </c>
      <c r="B6">
        <v>1.1003996474049367</v>
      </c>
      <c r="D6" t="s">
        <v>57</v>
      </c>
      <c r="E6">
        <v>0.80063774848637426</v>
      </c>
      <c r="G6" s="27" t="s">
        <v>58</v>
      </c>
      <c r="H6" s="5">
        <v>0.1</v>
      </c>
    </row>
    <row r="7" spans="1:8" x14ac:dyDescent="0.2">
      <c r="A7" t="s">
        <v>59</v>
      </c>
      <c r="B7">
        <v>2.8368436756521755</v>
      </c>
      <c r="D7" t="s">
        <v>60</v>
      </c>
      <c r="E7">
        <v>4.0180312939384306</v>
      </c>
      <c r="G7" s="27" t="s">
        <v>61</v>
      </c>
      <c r="H7" s="5">
        <v>1</v>
      </c>
    </row>
    <row r="8" spans="1:8" x14ac:dyDescent="0.2">
      <c r="A8" t="s">
        <v>62</v>
      </c>
      <c r="B8">
        <v>4.712895309562958</v>
      </c>
      <c r="D8" t="s">
        <v>63</v>
      </c>
      <c r="E8">
        <v>6.5790617913480731E-2</v>
      </c>
      <c r="G8" s="27" t="s">
        <v>64</v>
      </c>
      <c r="H8" s="5">
        <v>1</v>
      </c>
    </row>
    <row r="9" spans="1:8" x14ac:dyDescent="0.2">
      <c r="A9" t="s">
        <v>65</v>
      </c>
      <c r="B9">
        <v>4.8913184016678546</v>
      </c>
      <c r="D9" t="s">
        <v>66</v>
      </c>
      <c r="E9">
        <v>0.19448203443755882</v>
      </c>
      <c r="G9" s="3" t="s">
        <v>38</v>
      </c>
      <c r="H9" s="5">
        <v>10</v>
      </c>
    </row>
    <row r="10" spans="1:8" x14ac:dyDescent="0.2">
      <c r="A10" t="s">
        <v>67</v>
      </c>
      <c r="B10">
        <v>5.4914067853408115</v>
      </c>
      <c r="D10" t="s">
        <v>68</v>
      </c>
      <c r="E10">
        <v>5.5371914922378515E-2</v>
      </c>
      <c r="G10" s="28" t="s">
        <v>69</v>
      </c>
      <c r="H10" s="10">
        <f>(1+H6)*H7*H8</f>
        <v>1.1000000000000001</v>
      </c>
    </row>
    <row r="11" spans="1:8" x14ac:dyDescent="0.2">
      <c r="A11" t="s">
        <v>70</v>
      </c>
      <c r="B11">
        <v>6.158639109365029</v>
      </c>
      <c r="D11" t="s">
        <v>71</v>
      </c>
      <c r="E11">
        <v>0.86452119934082283</v>
      </c>
    </row>
    <row r="12" spans="1:8" x14ac:dyDescent="0.2">
      <c r="A12" t="s">
        <v>72</v>
      </c>
      <c r="B12">
        <v>7.4442610500714981</v>
      </c>
      <c r="D12" t="s">
        <v>73</v>
      </c>
      <c r="E12">
        <v>0.10793334096595415</v>
      </c>
    </row>
    <row r="13" spans="1:8" x14ac:dyDescent="0.2">
      <c r="A13" t="s">
        <v>74</v>
      </c>
      <c r="B13">
        <v>8.9405479275902024</v>
      </c>
      <c r="D13" t="s">
        <v>75</v>
      </c>
      <c r="E13">
        <v>0.11216284510166893</v>
      </c>
    </row>
    <row r="14" spans="1:8" x14ac:dyDescent="0.2">
      <c r="A14" t="s">
        <v>76</v>
      </c>
      <c r="B14">
        <v>9.9515629715033231</v>
      </c>
      <c r="D14" t="s">
        <v>77</v>
      </c>
      <c r="E14">
        <v>0.76979264497394406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5EE2B-9241-433A-B17E-FBAA8C710AA7}">
  <dimension ref="A1:L61"/>
  <sheetViews>
    <sheetView workbookViewId="0">
      <selection activeCell="G16" sqref="G16"/>
    </sheetView>
  </sheetViews>
  <sheetFormatPr baseColWidth="10" defaultColWidth="8.83203125" defaultRowHeight="15" x14ac:dyDescent="0.2"/>
  <cols>
    <col min="1" max="4" width="11.6640625" bestFit="1" customWidth="1"/>
    <col min="5" max="5" width="12.33203125" bestFit="1" customWidth="1"/>
  </cols>
  <sheetData>
    <row r="1" spans="1:12" x14ac:dyDescent="0.2">
      <c r="A1" s="1" t="s">
        <v>78</v>
      </c>
    </row>
    <row r="2" spans="1:12" x14ac:dyDescent="0.2">
      <c r="A2" s="1" t="s">
        <v>79</v>
      </c>
      <c r="B2" s="10">
        <f>ROUND('[3]Data '!H5+'[3]Data '!H10*'[3]Data '!H9-SUM('[3]Data '!E5:E14),4)</f>
        <v>4.1723999999999997</v>
      </c>
    </row>
    <row r="4" spans="1:12" x14ac:dyDescent="0.2">
      <c r="A4" s="1" t="s">
        <v>80</v>
      </c>
    </row>
    <row r="5" spans="1:12" x14ac:dyDescent="0.2">
      <c r="A5" s="32" t="s">
        <v>38</v>
      </c>
      <c r="B5" s="33" t="s">
        <v>81</v>
      </c>
      <c r="C5" s="33"/>
      <c r="D5" s="32" t="s">
        <v>82</v>
      </c>
      <c r="E5" s="32" t="s">
        <v>83</v>
      </c>
    </row>
    <row r="6" spans="1:12" x14ac:dyDescent="0.2">
      <c r="A6" s="32"/>
      <c r="B6" s="18" t="s">
        <v>84</v>
      </c>
      <c r="C6" s="18" t="s">
        <v>85</v>
      </c>
      <c r="D6" s="32"/>
      <c r="E6" s="32"/>
      <c r="I6" s="17" t="s">
        <v>38</v>
      </c>
      <c r="J6" s="17" t="s">
        <v>86</v>
      </c>
      <c r="K6" s="17" t="s">
        <v>38</v>
      </c>
      <c r="L6" s="17" t="s">
        <v>86</v>
      </c>
    </row>
    <row r="7" spans="1:12" x14ac:dyDescent="0.2">
      <c r="A7" s="21">
        <v>0</v>
      </c>
      <c r="B7" s="29">
        <v>0</v>
      </c>
      <c r="C7" s="29">
        <v>0</v>
      </c>
      <c r="D7" s="21">
        <f>'[3]Data '!H5</f>
        <v>0.5</v>
      </c>
      <c r="E7" s="21">
        <f>'[3]Data '!H5</f>
        <v>0.5</v>
      </c>
      <c r="I7">
        <v>0</v>
      </c>
      <c r="J7">
        <v>0.5</v>
      </c>
      <c r="K7" cm="1">
        <f t="array" ref="K7:L30">_xlfn._xlws.SORT(I7:J30,1)</f>
        <v>0</v>
      </c>
      <c r="L7">
        <v>0.5</v>
      </c>
    </row>
    <row r="8" spans="1:12" x14ac:dyDescent="0.2">
      <c r="A8">
        <f>'[3]Data '!B5</f>
        <v>0.33109922386230278</v>
      </c>
      <c r="B8">
        <f>'[3]Data '!H$10*A8</f>
        <v>0.36420914624853307</v>
      </c>
      <c r="C8">
        <f>SUM('[3]Data '!E$5:E5)</f>
        <v>0.33883326622978099</v>
      </c>
      <c r="D8">
        <f>'[3]Data '!H$5+B8-C7</f>
        <v>0.86420914624853307</v>
      </c>
      <c r="E8">
        <f>D8-'[3]Data '!E5</f>
        <v>0.52537588001875202</v>
      </c>
      <c r="I8">
        <v>0.33109922386230278</v>
      </c>
      <c r="J8">
        <v>0.86420914624853307</v>
      </c>
      <c r="K8">
        <v>0</v>
      </c>
      <c r="L8">
        <v>0.5</v>
      </c>
    </row>
    <row r="9" spans="1:12" x14ac:dyDescent="0.2">
      <c r="A9">
        <f>'[3]Data '!B6</f>
        <v>1.1003996474049367</v>
      </c>
      <c r="B9">
        <f>'[3]Data '!H$10*A9</f>
        <v>1.2104396121454304</v>
      </c>
      <c r="C9">
        <f>SUM('[3]Data '!E$5:E6)</f>
        <v>1.1394710147161553</v>
      </c>
      <c r="D9">
        <f>'[3]Data '!H$5+B9-C8</f>
        <v>1.3716063459156493</v>
      </c>
      <c r="E9">
        <f>D9-'[3]Data '!E6</f>
        <v>0.57096859742927508</v>
      </c>
      <c r="I9">
        <v>1.1003996474049367</v>
      </c>
      <c r="J9">
        <v>1.3716063459156493</v>
      </c>
      <c r="K9">
        <v>0.33109922386230278</v>
      </c>
      <c r="L9">
        <v>0.86420914624853307</v>
      </c>
    </row>
    <row r="10" spans="1:12" x14ac:dyDescent="0.2">
      <c r="A10">
        <f>'[3]Data '!B7</f>
        <v>2.8368436756521755</v>
      </c>
      <c r="B10">
        <f>'[3]Data '!H$10*A10</f>
        <v>3.1205280432173934</v>
      </c>
      <c r="C10">
        <f>SUM('[3]Data '!E$5:E7)</f>
        <v>5.1575023086545855</v>
      </c>
      <c r="D10">
        <f>'[3]Data '!H$5+B10-C9</f>
        <v>2.4810570285012381</v>
      </c>
      <c r="E10">
        <f>D10-'[3]Data '!E7</f>
        <v>-1.5369742654371925</v>
      </c>
      <c r="I10">
        <v>2.8368436756521755</v>
      </c>
      <c r="J10">
        <v>2.4810570285012381</v>
      </c>
      <c r="K10">
        <v>0.33109922386230278</v>
      </c>
      <c r="L10">
        <v>0.52537588001875202</v>
      </c>
    </row>
    <row r="11" spans="1:12" x14ac:dyDescent="0.2">
      <c r="A11">
        <f>'[3]Data '!B8</f>
        <v>4.712895309562958</v>
      </c>
      <c r="B11">
        <f>'[3]Data '!H$10*A11</f>
        <v>5.1841848405192543</v>
      </c>
      <c r="C11">
        <f>SUM('[3]Data '!E$5:E8)</f>
        <v>5.2232929265680665</v>
      </c>
      <c r="D11">
        <f>'[3]Data '!H$5+B11-C10</f>
        <v>0.52668253186466885</v>
      </c>
      <c r="E11">
        <f>D11-'[3]Data '!E8</f>
        <v>0.46089191395118811</v>
      </c>
      <c r="I11">
        <v>4.712895309562958</v>
      </c>
      <c r="J11">
        <v>0.52668253186466885</v>
      </c>
      <c r="K11">
        <v>1.1003996474049367</v>
      </c>
      <c r="L11">
        <v>1.3716063459156493</v>
      </c>
    </row>
    <row r="12" spans="1:12" x14ac:dyDescent="0.2">
      <c r="A12">
        <f>'[3]Data '!B9</f>
        <v>4.8913184016678546</v>
      </c>
      <c r="B12">
        <f>'[3]Data '!H$10*A12</f>
        <v>5.38045024183464</v>
      </c>
      <c r="C12">
        <f>SUM('[3]Data '!E$5:E9)</f>
        <v>5.4177749610056249</v>
      </c>
      <c r="D12">
        <f>'[3]Data '!H$5+B12-C11</f>
        <v>0.65715731526657351</v>
      </c>
      <c r="E12">
        <f>D12-'[3]Data '!E9</f>
        <v>0.46267528082901466</v>
      </c>
      <c r="I12">
        <v>4.8913184016678546</v>
      </c>
      <c r="J12">
        <v>0.65715731526657351</v>
      </c>
      <c r="K12">
        <v>1.1003996474049367</v>
      </c>
      <c r="L12">
        <v>0.57096859742927508</v>
      </c>
    </row>
    <row r="13" spans="1:12" x14ac:dyDescent="0.2">
      <c r="A13">
        <f>'[3]Data '!B10</f>
        <v>5.4914067853408115</v>
      </c>
      <c r="B13">
        <f>'[3]Data '!H$10*A13</f>
        <v>6.0405474638748933</v>
      </c>
      <c r="C13">
        <f>SUM('[3]Data '!E$5:E10)</f>
        <v>5.4731468759280038</v>
      </c>
      <c r="D13">
        <f>'[3]Data '!H$5+B13-C12</f>
        <v>1.1227725028692683</v>
      </c>
      <c r="E13">
        <f>D13-'[3]Data '!E10</f>
        <v>1.0674005879468897</v>
      </c>
      <c r="I13">
        <v>5.4914067853408115</v>
      </c>
      <c r="J13">
        <v>1.1227725028692683</v>
      </c>
      <c r="K13">
        <v>2.8368436756521755</v>
      </c>
      <c r="L13">
        <v>2.4810570285012381</v>
      </c>
    </row>
    <row r="14" spans="1:12" x14ac:dyDescent="0.2">
      <c r="A14">
        <f>'[3]Data '!B11</f>
        <v>6.158639109365029</v>
      </c>
      <c r="B14">
        <f>'[3]Data '!H$10*A14</f>
        <v>6.7745030203015322</v>
      </c>
      <c r="C14">
        <f>SUM('[3]Data '!E$5:E11)</f>
        <v>6.3376680752688266</v>
      </c>
      <c r="D14">
        <f>'[3]Data '!H$5+B14-C13</f>
        <v>1.8013561443735284</v>
      </c>
      <c r="E14">
        <f>D14-'[3]Data '!E11</f>
        <v>0.93683494503270559</v>
      </c>
      <c r="I14">
        <v>6.158639109365029</v>
      </c>
      <c r="J14">
        <v>1.8013561443735284</v>
      </c>
      <c r="K14">
        <v>2.8368436756521755</v>
      </c>
      <c r="L14">
        <v>-1.5369742654371925</v>
      </c>
    </row>
    <row r="15" spans="1:12" x14ac:dyDescent="0.2">
      <c r="A15">
        <f>'[3]Data '!B12</f>
        <v>7.4442610500714981</v>
      </c>
      <c r="B15">
        <f>'[3]Data '!H$10*A15</f>
        <v>8.1886871550786484</v>
      </c>
      <c r="C15">
        <f>SUM('[3]Data '!E$5:E12)</f>
        <v>6.4456014162347808</v>
      </c>
      <c r="D15">
        <f>'[3]Data '!H$5+B15-C14</f>
        <v>2.3510190798098218</v>
      </c>
      <c r="E15">
        <f>D15-'[3]Data '!E12</f>
        <v>2.2430857388438676</v>
      </c>
      <c r="I15">
        <v>7.4442610500714981</v>
      </c>
      <c r="J15">
        <v>2.3510190798098218</v>
      </c>
      <c r="K15">
        <v>4.712895309562958</v>
      </c>
      <c r="L15">
        <v>0.52668253186466885</v>
      </c>
    </row>
    <row r="16" spans="1:12" x14ac:dyDescent="0.2">
      <c r="A16">
        <f>'[3]Data '!B13</f>
        <v>8.9405479275902024</v>
      </c>
      <c r="B16">
        <f>'[3]Data '!H$10*A16</f>
        <v>9.8346027203492241</v>
      </c>
      <c r="C16">
        <f>SUM('[3]Data '!E$5:E13)</f>
        <v>6.55776426133645</v>
      </c>
      <c r="D16">
        <f>'[3]Data '!H$5+B16-C15</f>
        <v>3.8890013041144433</v>
      </c>
      <c r="E16">
        <f>D16-'[3]Data '!E13</f>
        <v>3.7768384590127746</v>
      </c>
      <c r="I16">
        <v>8.9405479275902024</v>
      </c>
      <c r="J16">
        <v>3.8890013041144433</v>
      </c>
      <c r="K16">
        <v>4.712895309562958</v>
      </c>
      <c r="L16">
        <v>0.46089191395118811</v>
      </c>
    </row>
    <row r="17" spans="1:12" x14ac:dyDescent="0.2">
      <c r="A17">
        <f>'[3]Data '!B14</f>
        <v>9.9515629715033231</v>
      </c>
      <c r="B17">
        <f>'[3]Data '!H$10*A17</f>
        <v>10.946719268653656</v>
      </c>
      <c r="C17">
        <f>SUM('[3]Data '!E$5:E14)</f>
        <v>7.3275569063103942</v>
      </c>
      <c r="D17">
        <f>'[3]Data '!H$5+B17-C16</f>
        <v>4.8889550073172057</v>
      </c>
      <c r="E17">
        <f>D17-'[3]Data '!E14</f>
        <v>4.1191623623432614</v>
      </c>
      <c r="I17">
        <v>9.9515629715033231</v>
      </c>
      <c r="J17">
        <v>4.8889550073172057</v>
      </c>
      <c r="K17">
        <v>4.8913184016678546</v>
      </c>
      <c r="L17">
        <v>0.65715731526657351</v>
      </c>
    </row>
    <row r="18" spans="1:12" x14ac:dyDescent="0.2">
      <c r="A18">
        <v>10</v>
      </c>
      <c r="B18">
        <f>'[3]Data '!H$10*A18</f>
        <v>11</v>
      </c>
      <c r="C18">
        <f>SUM('[3]Data '!E$5:E15)</f>
        <v>7.3275569063103942</v>
      </c>
      <c r="D18">
        <f>'[3]Data '!H$5+B18-C17</f>
        <v>4.1724430936896058</v>
      </c>
      <c r="E18">
        <f>D18-'[3]Data '!E15</f>
        <v>4.1724430936896058</v>
      </c>
      <c r="I18">
        <v>10</v>
      </c>
      <c r="J18">
        <v>4.1724430936896058</v>
      </c>
      <c r="K18">
        <v>4.8913184016678546</v>
      </c>
      <c r="L18">
        <v>0.46267528082901466</v>
      </c>
    </row>
    <row r="19" spans="1:12" x14ac:dyDescent="0.2">
      <c r="I19">
        <v>0</v>
      </c>
      <c r="J19">
        <v>0.5</v>
      </c>
      <c r="K19">
        <v>5.4914067853408115</v>
      </c>
      <c r="L19">
        <v>1.1227725028692683</v>
      </c>
    </row>
    <row r="20" spans="1:12" x14ac:dyDescent="0.2">
      <c r="I20">
        <v>0.33109922386230278</v>
      </c>
      <c r="J20">
        <v>0.52537588001875202</v>
      </c>
      <c r="K20">
        <v>5.4914067853408115</v>
      </c>
      <c r="L20">
        <v>1.0674005879468897</v>
      </c>
    </row>
    <row r="21" spans="1:12" x14ac:dyDescent="0.2">
      <c r="I21">
        <v>1.1003996474049367</v>
      </c>
      <c r="J21">
        <v>0.57096859742927508</v>
      </c>
      <c r="K21">
        <v>6.158639109365029</v>
      </c>
      <c r="L21">
        <v>1.8013561443735284</v>
      </c>
    </row>
    <row r="22" spans="1:12" x14ac:dyDescent="0.2">
      <c r="I22">
        <v>2.8368436756521755</v>
      </c>
      <c r="J22">
        <v>-1.5369742654371925</v>
      </c>
      <c r="K22">
        <v>6.158639109365029</v>
      </c>
      <c r="L22">
        <v>0.93683494503270559</v>
      </c>
    </row>
    <row r="23" spans="1:12" x14ac:dyDescent="0.2">
      <c r="I23">
        <v>4.712895309562958</v>
      </c>
      <c r="J23">
        <v>0.46089191395118811</v>
      </c>
      <c r="K23">
        <v>7.4442610500714981</v>
      </c>
      <c r="L23">
        <v>2.3510190798098218</v>
      </c>
    </row>
    <row r="24" spans="1:12" x14ac:dyDescent="0.2">
      <c r="I24">
        <v>4.8913184016678546</v>
      </c>
      <c r="J24">
        <v>0.46267528082901466</v>
      </c>
      <c r="K24">
        <v>7.4442610500714981</v>
      </c>
      <c r="L24">
        <v>2.2430857388438676</v>
      </c>
    </row>
    <row r="25" spans="1:12" x14ac:dyDescent="0.2">
      <c r="I25">
        <v>5.4914067853408115</v>
      </c>
      <c r="J25">
        <v>1.0674005879468897</v>
      </c>
      <c r="K25">
        <v>8.9405479275902024</v>
      </c>
      <c r="L25">
        <v>3.8890013041144433</v>
      </c>
    </row>
    <row r="26" spans="1:12" x14ac:dyDescent="0.2">
      <c r="I26">
        <v>6.158639109365029</v>
      </c>
      <c r="J26">
        <v>0.93683494503270559</v>
      </c>
      <c r="K26">
        <v>8.9405479275902024</v>
      </c>
      <c r="L26">
        <v>3.7768384590127746</v>
      </c>
    </row>
    <row r="27" spans="1:12" x14ac:dyDescent="0.2">
      <c r="I27">
        <v>7.4442610500714981</v>
      </c>
      <c r="J27">
        <v>2.2430857388438676</v>
      </c>
      <c r="K27">
        <v>9.9515629715033231</v>
      </c>
      <c r="L27">
        <v>4.8889550073172057</v>
      </c>
    </row>
    <row r="28" spans="1:12" x14ac:dyDescent="0.2">
      <c r="I28">
        <v>8.9405479275902024</v>
      </c>
      <c r="J28">
        <v>3.7768384590127746</v>
      </c>
      <c r="K28">
        <v>9.9515629715033231</v>
      </c>
      <c r="L28">
        <v>4.1191623623432614</v>
      </c>
    </row>
    <row r="29" spans="1:12" x14ac:dyDescent="0.2">
      <c r="I29">
        <v>9.9515629715033231</v>
      </c>
      <c r="J29">
        <v>4.1191623623432614</v>
      </c>
      <c r="K29">
        <v>10</v>
      </c>
      <c r="L29">
        <v>4.1724430936896058</v>
      </c>
    </row>
    <row r="30" spans="1:12" x14ac:dyDescent="0.2">
      <c r="I30">
        <v>10</v>
      </c>
      <c r="J30">
        <v>4.1724430936896058</v>
      </c>
      <c r="K30">
        <v>10</v>
      </c>
      <c r="L30">
        <v>4.1724430936896058</v>
      </c>
    </row>
    <row r="35" spans="1:2" x14ac:dyDescent="0.2">
      <c r="A35" s="1" t="s">
        <v>87</v>
      </c>
    </row>
    <row r="36" spans="1:2" x14ac:dyDescent="0.2">
      <c r="A36" s="1" t="s">
        <v>88</v>
      </c>
      <c r="B36">
        <f>MIN(J7:J30)</f>
        <v>-1.5369742654371925</v>
      </c>
    </row>
    <row r="37" spans="1:2" ht="17" x14ac:dyDescent="0.25">
      <c r="A37" s="1" t="s">
        <v>89</v>
      </c>
      <c r="B37" s="10">
        <f>ROUND('[3]Data '!H5-B36,4)</f>
        <v>2.0369999999999999</v>
      </c>
    </row>
    <row r="39" spans="1:2" x14ac:dyDescent="0.2">
      <c r="A39" s="1" t="s">
        <v>90</v>
      </c>
    </row>
    <row r="40" spans="1:2" ht="17" x14ac:dyDescent="0.25">
      <c r="A40" s="30" t="s">
        <v>58</v>
      </c>
      <c r="B40" s="30" t="s">
        <v>91</v>
      </c>
    </row>
    <row r="41" spans="1:2" x14ac:dyDescent="0.2">
      <c r="A41">
        <v>0</v>
      </c>
      <c r="B41">
        <f>EXP(-A41*'[3]Data '!H$5/(1+A41))/(1+A41)</f>
        <v>1</v>
      </c>
    </row>
    <row r="42" spans="1:2" x14ac:dyDescent="0.2">
      <c r="A42">
        <v>0.05</v>
      </c>
      <c r="B42">
        <f>EXP(-A42*'[3]Data '!H$5/(1+A42))/(1+A42)</f>
        <v>0.92997303490689831</v>
      </c>
    </row>
    <row r="43" spans="1:2" x14ac:dyDescent="0.2">
      <c r="A43">
        <v>0.1</v>
      </c>
      <c r="B43">
        <f>EXP(-A43*'[3]Data '!H$5/(1+A43))/(1+A43)</f>
        <v>0.86869366933480374</v>
      </c>
    </row>
    <row r="44" spans="1:2" x14ac:dyDescent="0.2">
      <c r="A44">
        <v>0.15</v>
      </c>
      <c r="B44">
        <f>EXP(-A44*'[3]Data '!H$5/(1+A44))/(1+A44)</f>
        <v>0.81466415234791256</v>
      </c>
    </row>
    <row r="45" spans="1:2" x14ac:dyDescent="0.2">
      <c r="A45">
        <v>0.2</v>
      </c>
      <c r="B45">
        <f>EXP(-A45*'[3]Data '!H$5/(1+A45))/(1+A45)</f>
        <v>0.76670367885776947</v>
      </c>
    </row>
    <row r="46" spans="1:2" x14ac:dyDescent="0.2">
      <c r="A46">
        <v>0.25</v>
      </c>
      <c r="B46">
        <f>EXP(-A46*'[3]Data '!H$5/(1+A46))/(1+A46)</f>
        <v>0.72386993442876757</v>
      </c>
    </row>
    <row r="47" spans="1:2" x14ac:dyDescent="0.2">
      <c r="A47">
        <v>0.3</v>
      </c>
      <c r="B47">
        <f>EXP(-A47*'[3]Data '!H$5/(1+A47))/(1+A47)</f>
        <v>0.68540259745812027</v>
      </c>
    </row>
    <row r="48" spans="1:2" x14ac:dyDescent="0.2">
      <c r="A48">
        <v>0.35</v>
      </c>
      <c r="B48">
        <f>EXP(-A48*'[3]Data '!H$5/(1+A48))/(1+A48)</f>
        <v>0.65068200865480885</v>
      </c>
    </row>
    <row r="49" spans="1:2" x14ac:dyDescent="0.2">
      <c r="A49">
        <v>0.4</v>
      </c>
      <c r="B49">
        <f>EXP(-A49*'[3]Data '!H$5/(1+A49))/(1+A49)</f>
        <v>0.61919849982155828</v>
      </c>
    </row>
    <row r="50" spans="1:2" x14ac:dyDescent="0.2">
      <c r="A50">
        <v>0.45</v>
      </c>
      <c r="B50">
        <f>EXP(-A50*'[3]Data '!H$5/(1+A50))/(1+A50)</f>
        <v>0.59052933270536578</v>
      </c>
    </row>
    <row r="51" spans="1:2" x14ac:dyDescent="0.2">
      <c r="A51">
        <v>0.5</v>
      </c>
      <c r="B51">
        <f>EXP(-A51*'[3]Data '!H$5/(1+A51))/(1+A51)</f>
        <v>0.56432114992707605</v>
      </c>
    </row>
    <row r="52" spans="1:2" x14ac:dyDescent="0.2">
      <c r="A52">
        <v>0.55000000000000004</v>
      </c>
      <c r="B52">
        <f>EXP(-A52*'[3]Data '!H$5/(1+A52))/(1+A52)</f>
        <v>0.54027647172362891</v>
      </c>
    </row>
    <row r="53" spans="1:2" x14ac:dyDescent="0.2">
      <c r="A53">
        <v>0.6</v>
      </c>
      <c r="B53">
        <f>EXP(-A53*'[3]Data '!H$5/(1+A53))/(1+A53)</f>
        <v>0.51814319886275018</v>
      </c>
    </row>
    <row r="54" spans="1:2" x14ac:dyDescent="0.2">
      <c r="A54">
        <v>0.65</v>
      </c>
      <c r="B54">
        <f>EXP(-A54*'[3]Data '!H$5/(1+A54))/(1+A54)</f>
        <v>0.49770637469960388</v>
      </c>
    </row>
    <row r="55" spans="1:2" x14ac:dyDescent="0.2">
      <c r="A55">
        <v>0.7</v>
      </c>
      <c r="B55">
        <f>EXP(-A55*'[3]Data '!H$5/(1+A55))/(1+A55)</f>
        <v>0.47878166293117791</v>
      </c>
    </row>
    <row r="56" spans="1:2" x14ac:dyDescent="0.2">
      <c r="A56">
        <v>0.75</v>
      </c>
      <c r="B56">
        <f>EXP(-A56*'[3]Data '!H$5/(1+A56))/(1+A56)</f>
        <v>0.46121014114593673</v>
      </c>
    </row>
    <row r="57" spans="1:2" x14ac:dyDescent="0.2">
      <c r="A57">
        <v>0.8</v>
      </c>
      <c r="B57">
        <f>EXP(-A57*'[3]Data '!H$5/(1+A57))/(1+A57)</f>
        <v>0.44485411273156</v>
      </c>
    </row>
    <row r="58" spans="1:2" x14ac:dyDescent="0.2">
      <c r="A58">
        <v>0.85</v>
      </c>
      <c r="B58">
        <f>EXP(-A58*'[3]Data '!H$5/(1+A58))/(1+A58)</f>
        <v>0.42959371369524008</v>
      </c>
    </row>
    <row r="59" spans="1:2" x14ac:dyDescent="0.2">
      <c r="A59">
        <v>0.9</v>
      </c>
      <c r="B59">
        <f>EXP(-A59*'[3]Data '!H$5/(1+A59))/(1+A59)</f>
        <v>0.41532414496052161</v>
      </c>
    </row>
    <row r="60" spans="1:2" x14ac:dyDescent="0.2">
      <c r="A60">
        <v>0.95</v>
      </c>
      <c r="B60">
        <f>EXP(-A60*'[3]Data '!H$5/(1+A60))/(1+A60)</f>
        <v>0.40195340052857498</v>
      </c>
    </row>
    <row r="61" spans="1:2" x14ac:dyDescent="0.2">
      <c r="A61">
        <v>1</v>
      </c>
      <c r="B61">
        <f>EXP(-A61*'[3]Data '!H$5/(1+A61))/(1+A61)</f>
        <v>0.38940039153570244</v>
      </c>
    </row>
  </sheetData>
  <mergeCells count="4">
    <mergeCell ref="A5:A6"/>
    <mergeCell ref="B5:C5"/>
    <mergeCell ref="D5:D6"/>
    <mergeCell ref="E5:E6"/>
  </mergeCells>
  <conditionalFormatting sqref="D8:D27">
    <cfRule type="cellIs" dxfId="7" priority="3" operator="lessThan">
      <formula>0</formula>
    </cfRule>
    <cfRule type="cellIs" dxfId="6" priority="4" operator="lessThan">
      <formula>0</formula>
    </cfRule>
  </conditionalFormatting>
  <conditionalFormatting sqref="E19:E27">
    <cfRule type="cellIs" dxfId="5" priority="1" operator="lessThan">
      <formula>0</formula>
    </cfRule>
    <cfRule type="cellIs" dxfId="4" priority="2" operator="lessThan">
      <formula>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28DFF-4E7C-445F-BE8E-1A0586B9AD3F}">
  <dimension ref="A1:J300"/>
  <sheetViews>
    <sheetView workbookViewId="0">
      <selection activeCell="O11" sqref="O11"/>
    </sheetView>
  </sheetViews>
  <sheetFormatPr baseColWidth="10" defaultColWidth="8.83203125" defaultRowHeight="15" x14ac:dyDescent="0.2"/>
  <cols>
    <col min="1" max="1" width="14.83203125" bestFit="1" customWidth="1"/>
    <col min="2" max="2" width="13" bestFit="1" customWidth="1"/>
    <col min="3" max="3" width="14.83203125" bestFit="1" customWidth="1"/>
    <col min="4" max="4" width="11.6640625" bestFit="1" customWidth="1"/>
    <col min="5" max="5" width="15.33203125" customWidth="1"/>
    <col min="6" max="6" width="2.6640625" bestFit="1" customWidth="1"/>
    <col min="7" max="7" width="4.6640625" bestFit="1" customWidth="1"/>
    <col min="9" max="9" width="2.5" bestFit="1" customWidth="1"/>
    <col min="10" max="10" width="3.6640625" bestFit="1" customWidth="1"/>
  </cols>
  <sheetData>
    <row r="1" spans="1:10" ht="47.75" customHeight="1" x14ac:dyDescent="0.2">
      <c r="A1" s="31" t="s">
        <v>92</v>
      </c>
      <c r="B1" s="31" t="s">
        <v>93</v>
      </c>
      <c r="C1" s="31" t="s">
        <v>94</v>
      </c>
      <c r="D1" s="31" t="s">
        <v>95</v>
      </c>
    </row>
    <row r="2" spans="1:10" ht="17" x14ac:dyDescent="0.25">
      <c r="A2">
        <v>0.50799054624032824</v>
      </c>
      <c r="B2">
        <v>0.8396274891156692</v>
      </c>
      <c r="C2">
        <f>_xlfn.GAMMA.INV(A2,1,1/G$4)</f>
        <v>0.35462867385787572</v>
      </c>
      <c r="D2">
        <f>_xlfn.GAMMA.INV(B2,G$5,G$6)</f>
        <v>2.3107193216724689</v>
      </c>
      <c r="F2" s="3" t="s">
        <v>55</v>
      </c>
      <c r="G2" s="5">
        <v>4</v>
      </c>
      <c r="I2" s="3" t="s">
        <v>96</v>
      </c>
      <c r="J2" s="5">
        <v>0.7</v>
      </c>
    </row>
    <row r="3" spans="1:10" x14ac:dyDescent="0.2">
      <c r="A3">
        <v>0.84196747882632128</v>
      </c>
      <c r="B3">
        <v>0.90870334183632695</v>
      </c>
      <c r="C3">
        <f t="shared" ref="C3:C66" si="0">_xlfn.GAMMA.INV(A3,1,1/G$4)</f>
        <v>0.92247721846107289</v>
      </c>
      <c r="D3">
        <f t="shared" ref="D3:D66" si="1">_xlfn.GAMMA.INV(B3,G$5,G$6)</f>
        <v>2.7267258905940777</v>
      </c>
      <c r="F3" s="3" t="s">
        <v>58</v>
      </c>
      <c r="G3" s="5">
        <v>0.15</v>
      </c>
      <c r="I3" s="27" t="s">
        <v>97</v>
      </c>
      <c r="J3" s="5">
        <v>0.4</v>
      </c>
    </row>
    <row r="4" spans="1:10" ht="17" x14ac:dyDescent="0.25">
      <c r="A4">
        <v>0.47714275591848565</v>
      </c>
      <c r="B4">
        <v>0.35692171726017763</v>
      </c>
      <c r="C4">
        <f t="shared" si="0"/>
        <v>0.32422340402176625</v>
      </c>
      <c r="D4">
        <f t="shared" si="1"/>
        <v>1.0621421305437544</v>
      </c>
      <c r="F4" s="3" t="s">
        <v>61</v>
      </c>
      <c r="G4" s="5">
        <v>2</v>
      </c>
      <c r="I4" s="28" t="s">
        <v>98</v>
      </c>
      <c r="J4" s="10">
        <f>(G3-J3+J2+J2*J3)*G4*G7</f>
        <v>2.19</v>
      </c>
    </row>
    <row r="5" spans="1:10" x14ac:dyDescent="0.2">
      <c r="A5">
        <v>0.93152915234166367</v>
      </c>
      <c r="B5">
        <v>7.1581652889504688E-2</v>
      </c>
      <c r="C5">
        <f t="shared" si="0"/>
        <v>1.3406736029648239</v>
      </c>
      <c r="D5">
        <f t="shared" si="1"/>
        <v>0.47569720477999483</v>
      </c>
      <c r="F5" s="3" t="s">
        <v>99</v>
      </c>
      <c r="G5" s="5">
        <v>3</v>
      </c>
    </row>
    <row r="6" spans="1:10" x14ac:dyDescent="0.2">
      <c r="A6">
        <v>0.13346453031200978</v>
      </c>
      <c r="B6">
        <v>0.42004090492261958</v>
      </c>
      <c r="C6">
        <f t="shared" si="0"/>
        <v>7.1626118114597515E-2</v>
      </c>
      <c r="D6">
        <f t="shared" si="1"/>
        <v>1.1804455523571269</v>
      </c>
      <c r="F6" s="3" t="s">
        <v>100</v>
      </c>
      <c r="G6" s="5">
        <v>0.5</v>
      </c>
    </row>
    <row r="7" spans="1:10" x14ac:dyDescent="0.2">
      <c r="A7">
        <v>0.68089584613226251</v>
      </c>
      <c r="B7">
        <v>0.93629761851893678</v>
      </c>
      <c r="C7">
        <f t="shared" si="0"/>
        <v>0.57111886416720625</v>
      </c>
      <c r="D7">
        <f t="shared" si="1"/>
        <v>2.9808200042998183</v>
      </c>
      <c r="F7" s="3" t="s">
        <v>64</v>
      </c>
      <c r="G7" s="5">
        <f>G5*G6</f>
        <v>1.5</v>
      </c>
    </row>
    <row r="8" spans="1:10" x14ac:dyDescent="0.2">
      <c r="A8">
        <v>9.0949358684701553E-2</v>
      </c>
      <c r="B8">
        <v>0.82772007943214143</v>
      </c>
      <c r="C8">
        <f t="shared" si="0"/>
        <v>4.7677237669264634E-2</v>
      </c>
      <c r="D8">
        <f t="shared" si="1"/>
        <v>2.255789247798111</v>
      </c>
      <c r="F8" s="3" t="s">
        <v>38</v>
      </c>
      <c r="G8" s="5">
        <v>100</v>
      </c>
    </row>
    <row r="9" spans="1:10" x14ac:dyDescent="0.2">
      <c r="A9">
        <v>8.5332375484607037E-2</v>
      </c>
      <c r="B9">
        <v>4.6252617793441919E-3</v>
      </c>
      <c r="C9">
        <f t="shared" si="0"/>
        <v>4.4597265797156317E-2</v>
      </c>
      <c r="D9">
        <f t="shared" si="1"/>
        <v>0.16422064991576532</v>
      </c>
      <c r="F9" s="28" t="s">
        <v>69</v>
      </c>
      <c r="G9" s="10">
        <f>(1+G3)*G4*G7</f>
        <v>3.4499999999999997</v>
      </c>
    </row>
    <row r="10" spans="1:10" x14ac:dyDescent="0.2">
      <c r="A10">
        <v>0.45794053945550961</v>
      </c>
      <c r="B10">
        <v>0.9958111214951767</v>
      </c>
      <c r="C10">
        <f t="shared" si="0"/>
        <v>0.30618978887904474</v>
      </c>
      <c r="D10">
        <f t="shared" si="1"/>
        <v>4.7462738897964414</v>
      </c>
    </row>
    <row r="11" spans="1:10" x14ac:dyDescent="0.2">
      <c r="A11">
        <v>0.50450227211492116</v>
      </c>
      <c r="B11">
        <v>1.2788489682736714E-2</v>
      </c>
      <c r="C11">
        <f t="shared" si="0"/>
        <v>0.35109625536097205</v>
      </c>
      <c r="D11">
        <f t="shared" si="1"/>
        <v>0.23909789511809507</v>
      </c>
    </row>
    <row r="12" spans="1:10" x14ac:dyDescent="0.2">
      <c r="A12">
        <v>0.75578080919604196</v>
      </c>
      <c r="B12">
        <v>5.9780844551044487E-2</v>
      </c>
      <c r="C12">
        <f t="shared" si="0"/>
        <v>0.70484456698624454</v>
      </c>
      <c r="D12">
        <f t="shared" si="1"/>
        <v>0.44054960811410132</v>
      </c>
    </row>
    <row r="13" spans="1:10" x14ac:dyDescent="0.2">
      <c r="A13">
        <v>9.6181056134846288E-2</v>
      </c>
      <c r="B13">
        <v>0.52215573382255243</v>
      </c>
      <c r="C13">
        <f t="shared" si="0"/>
        <v>5.056311099217653E-2</v>
      </c>
      <c r="D13">
        <f t="shared" si="1"/>
        <v>1.3824874808673795</v>
      </c>
    </row>
    <row r="14" spans="1:10" x14ac:dyDescent="0.2">
      <c r="A14">
        <v>0.87771394587938301</v>
      </c>
      <c r="B14">
        <v>0.93432689420543258</v>
      </c>
      <c r="C14">
        <f t="shared" si="0"/>
        <v>1.0506961364379164</v>
      </c>
      <c r="D14">
        <f t="shared" si="1"/>
        <v>2.9595939651997298</v>
      </c>
    </row>
    <row r="15" spans="1:10" x14ac:dyDescent="0.2">
      <c r="A15">
        <v>0.82878559322977319</v>
      </c>
      <c r="B15">
        <v>0.97316892762528973</v>
      </c>
      <c r="C15">
        <f t="shared" si="0"/>
        <v>0.88241933355990032</v>
      </c>
      <c r="D15">
        <f t="shared" si="1"/>
        <v>3.5657821894012804</v>
      </c>
    </row>
    <row r="16" spans="1:10" x14ac:dyDescent="0.2">
      <c r="A16">
        <v>7.5989184051502789E-2</v>
      </c>
      <c r="B16">
        <v>0.35705757008680228</v>
      </c>
      <c r="C16">
        <f t="shared" si="0"/>
        <v>3.951575091849794E-2</v>
      </c>
      <c r="D16">
        <f t="shared" si="1"/>
        <v>1.062394022765631</v>
      </c>
    </row>
    <row r="17" spans="1:4" x14ac:dyDescent="0.2">
      <c r="A17">
        <v>0.53521744480856315</v>
      </c>
      <c r="B17">
        <v>0.47969873599146817</v>
      </c>
      <c r="C17">
        <f t="shared" si="0"/>
        <v>0.38309280300442455</v>
      </c>
      <c r="D17">
        <f t="shared" si="1"/>
        <v>1.2962753945005925</v>
      </c>
    </row>
    <row r="18" spans="1:4" x14ac:dyDescent="0.2">
      <c r="A18">
        <v>0.8446525162834686</v>
      </c>
      <c r="B18">
        <v>0.31802497389206741</v>
      </c>
      <c r="C18">
        <f t="shared" si="0"/>
        <v>0.93104542039306459</v>
      </c>
      <c r="D18">
        <f t="shared" si="1"/>
        <v>0.99021175437168851</v>
      </c>
    </row>
    <row r="19" spans="1:4" x14ac:dyDescent="0.2">
      <c r="A19">
        <v>0.69973425214311291</v>
      </c>
      <c r="B19">
        <v>0.26912089850268761</v>
      </c>
      <c r="C19">
        <f t="shared" si="0"/>
        <v>0.60154368512439316</v>
      </c>
      <c r="D19">
        <f t="shared" si="1"/>
        <v>0.8995182139277168</v>
      </c>
    </row>
    <row r="20" spans="1:4" x14ac:dyDescent="0.2">
      <c r="A20">
        <v>0.55152899853494564</v>
      </c>
      <c r="B20">
        <v>0.13948501610537511</v>
      </c>
      <c r="C20">
        <f t="shared" si="0"/>
        <v>0.40095562814238001</v>
      </c>
      <c r="D20">
        <f t="shared" si="1"/>
        <v>0.64258269904316445</v>
      </c>
    </row>
    <row r="21" spans="1:4" x14ac:dyDescent="0.2">
      <c r="A21">
        <v>0.47185885629921687</v>
      </c>
      <c r="B21">
        <v>0.1568267070503252</v>
      </c>
      <c r="C21">
        <f t="shared" si="0"/>
        <v>0.31919585669187178</v>
      </c>
      <c r="D21">
        <f t="shared" si="1"/>
        <v>0.679802027267989</v>
      </c>
    </row>
    <row r="22" spans="1:4" x14ac:dyDescent="0.2">
      <c r="A22">
        <v>0.26250822898699144</v>
      </c>
      <c r="B22">
        <v>0.24820846247418382</v>
      </c>
      <c r="C22">
        <f t="shared" si="0"/>
        <v>0.15225017438943778</v>
      </c>
      <c r="D22">
        <f t="shared" si="1"/>
        <v>0.86026998526420395</v>
      </c>
    </row>
    <row r="23" spans="1:4" x14ac:dyDescent="0.2">
      <c r="A23">
        <v>0.2396481555369856</v>
      </c>
      <c r="B23">
        <v>0.31827588767188097</v>
      </c>
      <c r="C23">
        <f t="shared" si="0"/>
        <v>0.13698699979537032</v>
      </c>
      <c r="D23">
        <f t="shared" si="1"/>
        <v>0.99067530098253931</v>
      </c>
    </row>
    <row r="24" spans="1:4" x14ac:dyDescent="0.2">
      <c r="A24">
        <v>0.17025627181887304</v>
      </c>
      <c r="B24">
        <v>0.24695777397178875</v>
      </c>
      <c r="C24">
        <f t="shared" si="0"/>
        <v>9.3319193547806586E-2</v>
      </c>
      <c r="D24">
        <f t="shared" si="1"/>
        <v>0.8579083745477194</v>
      </c>
    </row>
    <row r="25" spans="1:4" x14ac:dyDescent="0.2">
      <c r="A25">
        <v>0.55667030174054277</v>
      </c>
      <c r="B25">
        <v>0.58277075302235792</v>
      </c>
      <c r="C25">
        <f t="shared" si="0"/>
        <v>0.4067207729414104</v>
      </c>
      <c r="D25">
        <f t="shared" si="1"/>
        <v>1.5133626437913112</v>
      </c>
    </row>
    <row r="26" spans="1:4" x14ac:dyDescent="0.2">
      <c r="A26">
        <v>0.58832234856861954</v>
      </c>
      <c r="B26">
        <v>0.13674158236846901</v>
      </c>
      <c r="C26">
        <f t="shared" si="0"/>
        <v>0.44375731765259513</v>
      </c>
      <c r="D26">
        <f t="shared" si="1"/>
        <v>0.63655732335604809</v>
      </c>
    </row>
    <row r="27" spans="1:4" x14ac:dyDescent="0.2">
      <c r="A27">
        <v>0.32206002202353234</v>
      </c>
      <c r="B27">
        <v>0.584278767454673</v>
      </c>
      <c r="C27">
        <f t="shared" si="0"/>
        <v>0.19434826150944431</v>
      </c>
      <c r="D27">
        <f t="shared" si="1"/>
        <v>1.5167624258020862</v>
      </c>
    </row>
    <row r="28" spans="1:4" x14ac:dyDescent="0.2">
      <c r="A28">
        <v>0.51831875524772597</v>
      </c>
      <c r="B28">
        <v>0.75231701127116679</v>
      </c>
      <c r="C28">
        <f t="shared" si="0"/>
        <v>0.36523635082002087</v>
      </c>
      <c r="D28">
        <f t="shared" si="1"/>
        <v>1.9678306023465315</v>
      </c>
    </row>
    <row r="29" spans="1:4" x14ac:dyDescent="0.2">
      <c r="A29">
        <v>0.25003267748684654</v>
      </c>
      <c r="B29">
        <v>0.42842269359442686</v>
      </c>
      <c r="C29">
        <f t="shared" si="0"/>
        <v>0.14386282169172113</v>
      </c>
      <c r="D29">
        <f t="shared" si="1"/>
        <v>1.1964261704081653</v>
      </c>
    </row>
    <row r="30" spans="1:4" x14ac:dyDescent="0.2">
      <c r="A30">
        <v>0.70182339105333313</v>
      </c>
      <c r="B30">
        <v>0.69668869109556786</v>
      </c>
      <c r="C30">
        <f t="shared" si="0"/>
        <v>0.60503466027542729</v>
      </c>
      <c r="D30">
        <f t="shared" si="1"/>
        <v>1.7984071160130608</v>
      </c>
    </row>
    <row r="31" spans="1:4" x14ac:dyDescent="0.2">
      <c r="A31">
        <v>0.40260410735575358</v>
      </c>
      <c r="B31">
        <v>7.1718212744370069E-2</v>
      </c>
      <c r="C31">
        <f t="shared" si="0"/>
        <v>0.25758762430501314</v>
      </c>
      <c r="D31">
        <f t="shared" si="1"/>
        <v>0.47608768619725722</v>
      </c>
    </row>
    <row r="32" spans="1:4" x14ac:dyDescent="0.2">
      <c r="A32">
        <v>0.10444392204686659</v>
      </c>
      <c r="B32">
        <v>0.30885991042986172</v>
      </c>
      <c r="C32">
        <f t="shared" si="0"/>
        <v>5.5155218747747592E-2</v>
      </c>
      <c r="D32">
        <f t="shared" si="1"/>
        <v>0.97327532916271009</v>
      </c>
    </row>
    <row r="33" spans="1:4" x14ac:dyDescent="0.2">
      <c r="A33">
        <v>0.99157641180175671</v>
      </c>
      <c r="B33">
        <v>0.35986442745114888</v>
      </c>
      <c r="C33">
        <f t="shared" si="0"/>
        <v>2.3883596948472143</v>
      </c>
      <c r="D33">
        <f t="shared" si="1"/>
        <v>1.0676000817524818</v>
      </c>
    </row>
    <row r="34" spans="1:4" x14ac:dyDescent="0.2">
      <c r="A34">
        <v>0.25232298665848463</v>
      </c>
      <c r="B34">
        <v>0.98144120397370771</v>
      </c>
      <c r="C34">
        <f t="shared" si="0"/>
        <v>0.14539209730292099</v>
      </c>
      <c r="D34">
        <f t="shared" si="1"/>
        <v>3.806888908399821</v>
      </c>
    </row>
    <row r="35" spans="1:4" x14ac:dyDescent="0.2">
      <c r="A35">
        <v>0.23556548571812319</v>
      </c>
      <c r="B35">
        <v>0.87682411291280937</v>
      </c>
      <c r="C35">
        <f t="shared" si="0"/>
        <v>0.13430945775679046</v>
      </c>
      <c r="D35">
        <f t="shared" si="1"/>
        <v>2.5088095360999385</v>
      </c>
    </row>
    <row r="36" spans="1:4" x14ac:dyDescent="0.2">
      <c r="A36">
        <v>0.53981662376704376</v>
      </c>
      <c r="B36">
        <v>0.45967593807242657</v>
      </c>
      <c r="C36">
        <f t="shared" si="0"/>
        <v>0.38806511247585568</v>
      </c>
      <c r="D36">
        <f t="shared" si="1"/>
        <v>1.2568101949937329</v>
      </c>
    </row>
    <row r="37" spans="1:4" x14ac:dyDescent="0.2">
      <c r="A37">
        <v>0.49474232778102378</v>
      </c>
      <c r="B37">
        <v>0.99465908526913627</v>
      </c>
      <c r="C37">
        <f t="shared" si="0"/>
        <v>0.34134336890909894</v>
      </c>
      <c r="D37">
        <f t="shared" si="1"/>
        <v>4.5959988210439278</v>
      </c>
    </row>
    <row r="38" spans="1:4" x14ac:dyDescent="0.2">
      <c r="A38">
        <v>0.21533903505802909</v>
      </c>
      <c r="B38">
        <v>0.85642359200560991</v>
      </c>
      <c r="C38">
        <f t="shared" si="0"/>
        <v>0.12125177314275967</v>
      </c>
      <c r="D38">
        <f t="shared" si="1"/>
        <v>2.3945473498234358</v>
      </c>
    </row>
    <row r="39" spans="1:4" x14ac:dyDescent="0.2">
      <c r="A39">
        <v>0.54195449712277133</v>
      </c>
      <c r="B39">
        <v>1.6212409474972489E-2</v>
      </c>
      <c r="C39">
        <f t="shared" si="0"/>
        <v>0.39039337427131854</v>
      </c>
      <c r="D39">
        <f t="shared" si="1"/>
        <v>0.26162733981150521</v>
      </c>
    </row>
    <row r="40" spans="1:4" x14ac:dyDescent="0.2">
      <c r="A40">
        <v>0.2373234978138572</v>
      </c>
      <c r="B40">
        <v>0.73286513200980619</v>
      </c>
      <c r="C40">
        <f t="shared" si="0"/>
        <v>0.13546065950531222</v>
      </c>
      <c r="D40">
        <f t="shared" si="1"/>
        <v>1.9054680998832696</v>
      </c>
    </row>
    <row r="41" spans="1:4" x14ac:dyDescent="0.2">
      <c r="A41">
        <v>0.30947742852952775</v>
      </c>
      <c r="B41">
        <v>6.5079039237067038E-2</v>
      </c>
      <c r="C41">
        <f t="shared" si="0"/>
        <v>0.18515330903919341</v>
      </c>
      <c r="D41">
        <f t="shared" si="1"/>
        <v>0.45669297178526086</v>
      </c>
    </row>
    <row r="42" spans="1:4" x14ac:dyDescent="0.2">
      <c r="A42">
        <v>0.41303843790121619</v>
      </c>
      <c r="B42">
        <v>0.27368098034412802</v>
      </c>
      <c r="C42">
        <f t="shared" si="0"/>
        <v>0.26639797162111345</v>
      </c>
      <c r="D42">
        <f t="shared" si="1"/>
        <v>0.90802576206535024</v>
      </c>
    </row>
    <row r="43" spans="1:4" x14ac:dyDescent="0.2">
      <c r="A43">
        <v>0.46778955886836082</v>
      </c>
      <c r="B43">
        <v>6.2924292320852171E-2</v>
      </c>
      <c r="C43">
        <f t="shared" si="0"/>
        <v>0.31535815090959807</v>
      </c>
      <c r="D43">
        <f t="shared" si="1"/>
        <v>0.45020448470545299</v>
      </c>
    </row>
    <row r="44" spans="1:4" x14ac:dyDescent="0.2">
      <c r="A44">
        <v>3.3277748907544091E-2</v>
      </c>
      <c r="B44">
        <v>0.12783781393864402</v>
      </c>
      <c r="C44">
        <f t="shared" si="0"/>
        <v>1.6922026099340577E-2</v>
      </c>
      <c r="D44">
        <f t="shared" si="1"/>
        <v>0.61670547853568047</v>
      </c>
    </row>
    <row r="45" spans="1:4" x14ac:dyDescent="0.2">
      <c r="A45">
        <v>0.4787326308173312</v>
      </c>
      <c r="B45">
        <v>0.34839314213538741</v>
      </c>
      <c r="C45">
        <f t="shared" si="0"/>
        <v>0.3257460921256557</v>
      </c>
      <c r="D45">
        <f t="shared" si="1"/>
        <v>1.0463425003800124</v>
      </c>
    </row>
    <row r="46" spans="1:4" x14ac:dyDescent="0.2">
      <c r="A46">
        <v>9.8885547338924962E-2</v>
      </c>
      <c r="B46">
        <v>0.33590362220190406</v>
      </c>
      <c r="C46">
        <f t="shared" si="0"/>
        <v>5.2061500480286488E-2</v>
      </c>
      <c r="D46">
        <f t="shared" si="1"/>
        <v>1.0232427891669629</v>
      </c>
    </row>
    <row r="47" spans="1:4" x14ac:dyDescent="0.2">
      <c r="A47">
        <v>0.73640416539706754</v>
      </c>
      <c r="B47">
        <v>0.55888665347618727</v>
      </c>
      <c r="C47">
        <f t="shared" si="0"/>
        <v>0.66666913922009918</v>
      </c>
      <c r="D47">
        <f t="shared" si="1"/>
        <v>1.4605150300783118</v>
      </c>
    </row>
    <row r="48" spans="1:4" x14ac:dyDescent="0.2">
      <c r="A48">
        <v>0.70520099215279297</v>
      </c>
      <c r="B48">
        <v>0.95891118392227825</v>
      </c>
      <c r="C48">
        <f t="shared" si="0"/>
        <v>0.61073074209206413</v>
      </c>
      <c r="D48">
        <f t="shared" si="1"/>
        <v>3.2813241900204493</v>
      </c>
    </row>
    <row r="49" spans="1:4" x14ac:dyDescent="0.2">
      <c r="A49">
        <v>0.87765936453928373</v>
      </c>
      <c r="B49">
        <v>0.72374763471304793</v>
      </c>
      <c r="C49">
        <f t="shared" si="0"/>
        <v>1.050473015481252</v>
      </c>
      <c r="D49">
        <f t="shared" si="1"/>
        <v>1.8774704400808284</v>
      </c>
    </row>
    <row r="50" spans="1:4" x14ac:dyDescent="0.2">
      <c r="A50">
        <v>0.49501418828728982</v>
      </c>
      <c r="B50">
        <v>0.31589627533577269</v>
      </c>
      <c r="C50">
        <f t="shared" si="0"/>
        <v>0.34161247285993113</v>
      </c>
      <c r="D50">
        <f t="shared" si="1"/>
        <v>0.98627893325723415</v>
      </c>
    </row>
    <row r="51" spans="1:4" x14ac:dyDescent="0.2">
      <c r="A51">
        <v>0.61614062134061265</v>
      </c>
      <c r="B51">
        <v>0.58691269378263999</v>
      </c>
      <c r="C51">
        <f t="shared" si="0"/>
        <v>0.47873949743518268</v>
      </c>
      <c r="D51">
        <f t="shared" si="1"/>
        <v>1.5227195270412626</v>
      </c>
    </row>
    <row r="52" spans="1:4" x14ac:dyDescent="0.2">
      <c r="A52">
        <v>0.4381318497599016</v>
      </c>
      <c r="B52">
        <v>0.90060846586861787</v>
      </c>
      <c r="C52">
        <f t="shared" si="0"/>
        <v>0.28824403236346924</v>
      </c>
      <c r="D52">
        <f t="shared" si="1"/>
        <v>2.6655726679039899</v>
      </c>
    </row>
    <row r="53" spans="1:4" x14ac:dyDescent="0.2">
      <c r="A53">
        <v>4.4808382091582888E-2</v>
      </c>
      <c r="B53">
        <v>0.73395506453970516</v>
      </c>
      <c r="C53">
        <f t="shared" si="0"/>
        <v>2.2921655801904136E-2</v>
      </c>
      <c r="D53">
        <f t="shared" si="1"/>
        <v>1.9088651829176999</v>
      </c>
    </row>
    <row r="54" spans="1:4" x14ac:dyDescent="0.2">
      <c r="A54">
        <v>3.8913355672426708E-2</v>
      </c>
      <c r="B54">
        <v>0.28463940841884983</v>
      </c>
      <c r="C54">
        <f t="shared" si="0"/>
        <v>1.9845356742729678E-2</v>
      </c>
      <c r="D54">
        <f t="shared" si="1"/>
        <v>0.92841345886710136</v>
      </c>
    </row>
    <row r="55" spans="1:4" x14ac:dyDescent="0.2">
      <c r="A55">
        <v>0.47980937559018888</v>
      </c>
      <c r="B55">
        <v>0.64276925744536484</v>
      </c>
      <c r="C55">
        <f t="shared" si="0"/>
        <v>0.32677997458959673</v>
      </c>
      <c r="D55">
        <f t="shared" si="1"/>
        <v>1.6554784809800138</v>
      </c>
    </row>
    <row r="56" spans="1:4" x14ac:dyDescent="0.2">
      <c r="A56">
        <v>0.50130502766758556</v>
      </c>
      <c r="B56">
        <v>0.76754118249987968</v>
      </c>
      <c r="C56">
        <f t="shared" si="0"/>
        <v>0.34788032401403657</v>
      </c>
      <c r="D56">
        <f t="shared" si="1"/>
        <v>2.0194496890456901</v>
      </c>
    </row>
    <row r="57" spans="1:4" x14ac:dyDescent="0.2">
      <c r="A57">
        <v>0.87180358271086156</v>
      </c>
      <c r="B57">
        <v>3.0866634170213181E-2</v>
      </c>
      <c r="C57">
        <f t="shared" si="0"/>
        <v>1.0270958405743211</v>
      </c>
      <c r="D57">
        <f t="shared" si="1"/>
        <v>0.33618546622956208</v>
      </c>
    </row>
    <row r="58" spans="1:4" x14ac:dyDescent="0.2">
      <c r="A58">
        <v>0.73888118077709208</v>
      </c>
      <c r="B58">
        <v>0.54150042133222076</v>
      </c>
      <c r="C58">
        <f t="shared" si="0"/>
        <v>0.67138986459385652</v>
      </c>
      <c r="D58">
        <f t="shared" si="1"/>
        <v>1.4231308424788445</v>
      </c>
    </row>
    <row r="59" spans="1:4" x14ac:dyDescent="0.2">
      <c r="A59">
        <v>0.70263014242489275</v>
      </c>
      <c r="B59">
        <v>0.40009397607522246</v>
      </c>
      <c r="C59">
        <f t="shared" si="0"/>
        <v>0.60638930161810634</v>
      </c>
      <c r="D59">
        <f t="shared" si="1"/>
        <v>1.1427153087100119</v>
      </c>
    </row>
    <row r="60" spans="1:4" x14ac:dyDescent="0.2">
      <c r="A60">
        <v>0.49102507834534137</v>
      </c>
      <c r="B60">
        <v>0.36623749910144021</v>
      </c>
      <c r="C60">
        <f t="shared" si="0"/>
        <v>0.33767826673954449</v>
      </c>
      <c r="D60">
        <f t="shared" si="1"/>
        <v>1.07943377539875</v>
      </c>
    </row>
    <row r="61" spans="1:4" x14ac:dyDescent="0.2">
      <c r="A61">
        <v>0.71136550111909835</v>
      </c>
      <c r="B61">
        <v>0.77689127542865422</v>
      </c>
      <c r="C61">
        <f t="shared" si="0"/>
        <v>0.62129705052234485</v>
      </c>
      <c r="D61">
        <f t="shared" si="1"/>
        <v>2.0525348417955227</v>
      </c>
    </row>
    <row r="62" spans="1:4" x14ac:dyDescent="0.2">
      <c r="A62">
        <v>0.63539556258615992</v>
      </c>
      <c r="B62">
        <v>0.38454984750803889</v>
      </c>
      <c r="C62">
        <f t="shared" si="0"/>
        <v>0.50447112308788045</v>
      </c>
      <c r="D62">
        <f t="shared" si="1"/>
        <v>1.1135616160639086</v>
      </c>
    </row>
    <row r="63" spans="1:4" x14ac:dyDescent="0.2">
      <c r="A63">
        <v>0.64520021545570461</v>
      </c>
      <c r="B63">
        <v>0.54079432707522357</v>
      </c>
      <c r="C63">
        <f t="shared" si="0"/>
        <v>0.51810081790324647</v>
      </c>
      <c r="D63">
        <f t="shared" si="1"/>
        <v>1.421630345369425</v>
      </c>
    </row>
    <row r="64" spans="1:4" x14ac:dyDescent="0.2">
      <c r="A64">
        <v>0.37594995609608484</v>
      </c>
      <c r="B64">
        <v>0.73027324196530929</v>
      </c>
      <c r="C64">
        <f t="shared" si="0"/>
        <v>0.23576235763223785</v>
      </c>
      <c r="D64">
        <f t="shared" si="1"/>
        <v>1.8974334830606283</v>
      </c>
    </row>
    <row r="65" spans="1:4" x14ac:dyDescent="0.2">
      <c r="A65">
        <v>0.62757916884216491</v>
      </c>
      <c r="B65">
        <v>0.53343937109107364</v>
      </c>
      <c r="C65">
        <f t="shared" si="0"/>
        <v>0.49386539877775104</v>
      </c>
      <c r="D65">
        <f t="shared" si="1"/>
        <v>1.4060788566590674</v>
      </c>
    </row>
    <row r="66" spans="1:4" x14ac:dyDescent="0.2">
      <c r="A66">
        <v>4.2297246505395014E-2</v>
      </c>
      <c r="B66">
        <v>0.74270481802241395</v>
      </c>
      <c r="C66">
        <f t="shared" si="0"/>
        <v>2.1608913673430461E-2</v>
      </c>
      <c r="D66">
        <f t="shared" si="1"/>
        <v>1.9365438638492207</v>
      </c>
    </row>
    <row r="67" spans="1:4" x14ac:dyDescent="0.2">
      <c r="A67">
        <v>0.94212066104486114</v>
      </c>
      <c r="B67">
        <v>0.41966049065206945</v>
      </c>
      <c r="C67">
        <f t="shared" ref="C67:C130" si="2">_xlfn.GAMMA.INV(A67,1,1/G$4)</f>
        <v>1.4246973991194136</v>
      </c>
      <c r="D67">
        <f t="shared" ref="D67:D130" si="3">_xlfn.GAMMA.INV(B67,G$5,G$6)</f>
        <v>1.1797221517036989</v>
      </c>
    </row>
    <row r="68" spans="1:4" x14ac:dyDescent="0.2">
      <c r="A68">
        <v>0.61345043693145407</v>
      </c>
      <c r="B68">
        <v>7.9056359120701192E-2</v>
      </c>
      <c r="C68">
        <f t="shared" si="2"/>
        <v>0.47524759177624082</v>
      </c>
      <c r="D68">
        <f t="shared" si="3"/>
        <v>0.49660407761013908</v>
      </c>
    </row>
    <row r="69" spans="1:4" x14ac:dyDescent="0.2">
      <c r="A69">
        <v>0.39756366084178996</v>
      </c>
      <c r="B69">
        <v>0.78595027408912832</v>
      </c>
      <c r="C69">
        <f t="shared" si="2"/>
        <v>0.25338664017402923</v>
      </c>
      <c r="D69">
        <f t="shared" si="3"/>
        <v>2.085697549388922</v>
      </c>
    </row>
    <row r="70" spans="1:4" x14ac:dyDescent="0.2">
      <c r="A70">
        <v>0.20245314853184693</v>
      </c>
      <c r="B70">
        <v>0.38578326290974441</v>
      </c>
      <c r="C70">
        <f t="shared" si="2"/>
        <v>0.11310734906314002</v>
      </c>
      <c r="D70">
        <f t="shared" si="3"/>
        <v>1.1158681028483861</v>
      </c>
    </row>
    <row r="71" spans="1:4" x14ac:dyDescent="0.2">
      <c r="A71">
        <v>0.80172622632133472</v>
      </c>
      <c r="B71">
        <v>0.55395977266767782</v>
      </c>
      <c r="C71">
        <f t="shared" si="2"/>
        <v>0.8090532539918821</v>
      </c>
      <c r="D71">
        <f t="shared" si="3"/>
        <v>1.4498335481750886</v>
      </c>
    </row>
    <row r="72" spans="1:4" x14ac:dyDescent="0.2">
      <c r="A72">
        <v>0.8780088096056905</v>
      </c>
      <c r="B72">
        <v>7.3285716673591295E-2</v>
      </c>
      <c r="C72">
        <f t="shared" si="2"/>
        <v>1.0519032233694243</v>
      </c>
      <c r="D72">
        <f t="shared" si="3"/>
        <v>0.48054609019961669</v>
      </c>
    </row>
    <row r="73" spans="1:4" x14ac:dyDescent="0.2">
      <c r="A73">
        <v>0.34058747579130366</v>
      </c>
      <c r="B73">
        <v>0.37636490194622962</v>
      </c>
      <c r="C73">
        <f t="shared" si="2"/>
        <v>0.20820297759221107</v>
      </c>
      <c r="D73">
        <f t="shared" si="3"/>
        <v>1.0982822547519842</v>
      </c>
    </row>
    <row r="74" spans="1:4" x14ac:dyDescent="0.2">
      <c r="A74">
        <v>0.6879976306431641</v>
      </c>
      <c r="B74">
        <v>0.82614622985460784</v>
      </c>
      <c r="C74">
        <f t="shared" si="2"/>
        <v>0.58237224855453351</v>
      </c>
      <c r="D74">
        <f t="shared" si="3"/>
        <v>2.2487752703958117</v>
      </c>
    </row>
    <row r="75" spans="1:4" x14ac:dyDescent="0.2">
      <c r="A75">
        <v>0.81626453878268057</v>
      </c>
      <c r="B75">
        <v>0.89150432633283416</v>
      </c>
      <c r="C75">
        <f t="shared" si="2"/>
        <v>0.84712913332319206</v>
      </c>
      <c r="D75">
        <f t="shared" si="3"/>
        <v>2.6019530114225513</v>
      </c>
    </row>
    <row r="76" spans="1:4" x14ac:dyDescent="0.2">
      <c r="A76">
        <v>0.60463029071754082</v>
      </c>
      <c r="B76">
        <v>0.83341871265993073</v>
      </c>
      <c r="C76">
        <f t="shared" si="2"/>
        <v>0.46396698948175363</v>
      </c>
      <c r="D76">
        <f t="shared" si="3"/>
        <v>2.2816549727286541</v>
      </c>
    </row>
    <row r="77" spans="1:4" x14ac:dyDescent="0.2">
      <c r="A77">
        <v>0.31898213169714396</v>
      </c>
      <c r="B77">
        <v>0.19995352816799639</v>
      </c>
      <c r="C77">
        <f t="shared" si="2"/>
        <v>0.19208336742332929</v>
      </c>
      <c r="D77">
        <f t="shared" si="3"/>
        <v>0.76743055913347991</v>
      </c>
    </row>
    <row r="78" spans="1:4" x14ac:dyDescent="0.2">
      <c r="A78">
        <v>0.24269409551366661</v>
      </c>
      <c r="B78">
        <v>0.53598837737664917</v>
      </c>
      <c r="C78">
        <f t="shared" si="2"/>
        <v>0.13899400306638696</v>
      </c>
      <c r="D78">
        <f t="shared" si="3"/>
        <v>1.4114525399486277</v>
      </c>
    </row>
    <row r="79" spans="1:4" x14ac:dyDescent="0.2">
      <c r="A79">
        <v>0.39689639617049988</v>
      </c>
      <c r="B79">
        <v>0.27484983707386279</v>
      </c>
      <c r="C79">
        <f t="shared" si="2"/>
        <v>0.2528331415170062</v>
      </c>
      <c r="D79">
        <f t="shared" si="3"/>
        <v>0.91020402906766629</v>
      </c>
    </row>
    <row r="80" spans="1:4" x14ac:dyDescent="0.2">
      <c r="A80">
        <v>0.98119321580239205</v>
      </c>
      <c r="B80">
        <v>0.36848158836852729</v>
      </c>
      <c r="C80">
        <f t="shared" si="2"/>
        <v>1.9867688063331104</v>
      </c>
      <c r="D80">
        <f t="shared" si="3"/>
        <v>1.0836054254407461</v>
      </c>
    </row>
    <row r="81" spans="1:4" x14ac:dyDescent="0.2">
      <c r="A81">
        <v>0.68921488637428674</v>
      </c>
      <c r="B81">
        <v>0.22231814304680519</v>
      </c>
      <c r="C81">
        <f t="shared" si="2"/>
        <v>0.5843267792964526</v>
      </c>
      <c r="D81">
        <f t="shared" si="3"/>
        <v>0.8109536581576996</v>
      </c>
    </row>
    <row r="82" spans="1:4" x14ac:dyDescent="0.2">
      <c r="A82">
        <v>0.10749160003954839</v>
      </c>
      <c r="B82">
        <v>0.41250530369663507</v>
      </c>
      <c r="C82">
        <f t="shared" si="2"/>
        <v>5.6859676826119449E-2</v>
      </c>
      <c r="D82">
        <f t="shared" si="3"/>
        <v>1.1661447751776857</v>
      </c>
    </row>
    <row r="83" spans="1:4" x14ac:dyDescent="0.2">
      <c r="A83">
        <v>0.3477489442781474</v>
      </c>
      <c r="B83">
        <v>0.36523305673340101</v>
      </c>
      <c r="C83">
        <f t="shared" si="2"/>
        <v>0.21366286819096836</v>
      </c>
      <c r="D83">
        <f t="shared" si="3"/>
        <v>1.0775674039812604</v>
      </c>
    </row>
    <row r="84" spans="1:4" x14ac:dyDescent="0.2">
      <c r="A84">
        <v>0.30293781847641732</v>
      </c>
      <c r="B84">
        <v>0.22583756804204402</v>
      </c>
      <c r="C84">
        <f t="shared" si="2"/>
        <v>0.18044032955553777</v>
      </c>
      <c r="D84">
        <f t="shared" si="3"/>
        <v>0.81771651541928814</v>
      </c>
    </row>
    <row r="85" spans="1:4" x14ac:dyDescent="0.2">
      <c r="A85">
        <v>0.25233910896490985</v>
      </c>
      <c r="B85">
        <v>0.28496207719696143</v>
      </c>
      <c r="C85">
        <f t="shared" si="2"/>
        <v>0.14540287901746102</v>
      </c>
      <c r="D85">
        <f t="shared" si="3"/>
        <v>0.92901270297906657</v>
      </c>
    </row>
    <row r="86" spans="1:4" x14ac:dyDescent="0.2">
      <c r="A86">
        <v>0.41997362797829396</v>
      </c>
      <c r="B86">
        <v>0.26432069163225491</v>
      </c>
      <c r="C86">
        <f t="shared" si="2"/>
        <v>0.2723408537362072</v>
      </c>
      <c r="D86">
        <f t="shared" si="3"/>
        <v>0.89054513795217793</v>
      </c>
    </row>
    <row r="87" spans="1:4" x14ac:dyDescent="0.2">
      <c r="A87">
        <v>0.44945713085885275</v>
      </c>
      <c r="B87">
        <v>0.57261267292924178</v>
      </c>
      <c r="C87">
        <f t="shared" si="2"/>
        <v>0.29842522637604318</v>
      </c>
      <c r="D87">
        <f t="shared" si="3"/>
        <v>1.4906619012660065</v>
      </c>
    </row>
    <row r="88" spans="1:4" x14ac:dyDescent="0.2">
      <c r="A88">
        <v>0.76878674623285526</v>
      </c>
      <c r="B88">
        <v>0.39432332499677547</v>
      </c>
      <c r="C88">
        <f t="shared" si="2"/>
        <v>0.73220740892226299</v>
      </c>
      <c r="D88">
        <f t="shared" si="3"/>
        <v>1.1318694649589915</v>
      </c>
    </row>
    <row r="89" spans="1:4" x14ac:dyDescent="0.2">
      <c r="A89">
        <v>0.86444874429237262</v>
      </c>
      <c r="B89">
        <v>0.84541271158322617</v>
      </c>
      <c r="C89">
        <f t="shared" si="2"/>
        <v>0.999202719641892</v>
      </c>
      <c r="D89">
        <f t="shared" si="3"/>
        <v>2.3386913851892195</v>
      </c>
    </row>
    <row r="90" spans="1:4" x14ac:dyDescent="0.2">
      <c r="A90">
        <v>0.24731773152132075</v>
      </c>
      <c r="B90">
        <v>7.189640285919674E-2</v>
      </c>
      <c r="C90">
        <f t="shared" si="2"/>
        <v>0.14205604722077669</v>
      </c>
      <c r="D90">
        <f t="shared" si="3"/>
        <v>0.47659670180882463</v>
      </c>
    </row>
    <row r="91" spans="1:4" x14ac:dyDescent="0.2">
      <c r="A91">
        <v>0.24522525706532883</v>
      </c>
      <c r="B91">
        <v>0.95386717767379425</v>
      </c>
      <c r="C91">
        <f t="shared" si="2"/>
        <v>0.14066796398917655</v>
      </c>
      <c r="D91">
        <f t="shared" si="3"/>
        <v>3.2028177030306075</v>
      </c>
    </row>
    <row r="92" spans="1:4" x14ac:dyDescent="0.2">
      <c r="A92">
        <v>0.62278287346962813</v>
      </c>
      <c r="B92">
        <v>0.63374393415890728</v>
      </c>
      <c r="C92">
        <f t="shared" si="2"/>
        <v>0.48746716243912946</v>
      </c>
      <c r="D92">
        <f t="shared" si="3"/>
        <v>1.6331087653797129</v>
      </c>
    </row>
    <row r="93" spans="1:4" x14ac:dyDescent="0.2">
      <c r="A93">
        <v>0.86079907948770296</v>
      </c>
      <c r="B93">
        <v>0.17589026935595498</v>
      </c>
      <c r="C93">
        <f t="shared" si="2"/>
        <v>0.98591845911399278</v>
      </c>
      <c r="D93">
        <f t="shared" si="3"/>
        <v>0.71926845830283015</v>
      </c>
    </row>
    <row r="94" spans="1:4" x14ac:dyDescent="0.2">
      <c r="A94">
        <v>0.18206559437956837</v>
      </c>
      <c r="B94">
        <v>0.87289646202826499</v>
      </c>
      <c r="C94">
        <f t="shared" si="2"/>
        <v>0.10048656716137833</v>
      </c>
      <c r="D94">
        <f t="shared" si="3"/>
        <v>2.4855719581096913</v>
      </c>
    </row>
    <row r="95" spans="1:4" x14ac:dyDescent="0.2">
      <c r="A95">
        <v>0.61424304809995411</v>
      </c>
      <c r="B95">
        <v>0.36286107860269767</v>
      </c>
      <c r="C95">
        <f t="shared" si="2"/>
        <v>0.47627388306268831</v>
      </c>
      <c r="D95">
        <f t="shared" si="3"/>
        <v>1.0731619603697498</v>
      </c>
    </row>
    <row r="96" spans="1:4" x14ac:dyDescent="0.2">
      <c r="A96">
        <v>0.59781494356979936</v>
      </c>
      <c r="B96">
        <v>0.72939357684602291</v>
      </c>
      <c r="C96">
        <f t="shared" si="2"/>
        <v>0.45542147845408659</v>
      </c>
      <c r="D96">
        <f t="shared" si="3"/>
        <v>1.8947204384452934</v>
      </c>
    </row>
    <row r="97" spans="1:4" x14ac:dyDescent="0.2">
      <c r="A97">
        <v>0.93823323813607862</v>
      </c>
      <c r="B97">
        <v>0.61206385918817507</v>
      </c>
      <c r="C97">
        <f t="shared" si="2"/>
        <v>1.3921949465600814</v>
      </c>
      <c r="D97">
        <f t="shared" si="3"/>
        <v>1.5808929760780392</v>
      </c>
    </row>
    <row r="98" spans="1:4" x14ac:dyDescent="0.2">
      <c r="A98">
        <v>0.12429645616312046</v>
      </c>
      <c r="B98">
        <v>0.47896837655248892</v>
      </c>
      <c r="C98">
        <f t="shared" si="2"/>
        <v>6.6363832800172662E-2</v>
      </c>
      <c r="D98">
        <f t="shared" si="3"/>
        <v>1.294823721900459</v>
      </c>
    </row>
    <row r="99" spans="1:4" x14ac:dyDescent="0.2">
      <c r="A99">
        <v>0.98897202748165702</v>
      </c>
      <c r="B99">
        <v>0.92452507519922611</v>
      </c>
      <c r="C99">
        <f t="shared" si="2"/>
        <v>2.2536601389064517</v>
      </c>
      <c r="D99">
        <f t="shared" si="3"/>
        <v>2.8620359186293203</v>
      </c>
    </row>
    <row r="100" spans="1:4" x14ac:dyDescent="0.2">
      <c r="A100">
        <v>0.38366569498030834</v>
      </c>
      <c r="B100">
        <v>0.48409857810759105</v>
      </c>
      <c r="C100">
        <f t="shared" si="2"/>
        <v>0.24198287985228104</v>
      </c>
      <c r="D100">
        <f t="shared" si="3"/>
        <v>1.3050411520455558</v>
      </c>
    </row>
    <row r="101" spans="1:4" x14ac:dyDescent="0.2">
      <c r="A101">
        <v>0.17286992437011739</v>
      </c>
      <c r="B101">
        <v>0.25904994990512742</v>
      </c>
      <c r="C101">
        <f t="shared" si="2"/>
        <v>9.4896655098080859E-2</v>
      </c>
      <c r="D101">
        <f t="shared" si="3"/>
        <v>0.88066956110074857</v>
      </c>
    </row>
    <row r="102" spans="1:4" x14ac:dyDescent="0.2">
      <c r="A102">
        <v>0.40039872052482739</v>
      </c>
      <c r="B102">
        <v>0.14477096067600226</v>
      </c>
      <c r="C102">
        <f t="shared" si="2"/>
        <v>0.25574518943738134</v>
      </c>
      <c r="D102">
        <f t="shared" si="3"/>
        <v>0.65408038653357237</v>
      </c>
    </row>
    <row r="103" spans="1:4" x14ac:dyDescent="0.2">
      <c r="A103">
        <v>0.96858445199210075</v>
      </c>
      <c r="B103">
        <v>0.83105487011777768</v>
      </c>
      <c r="C103">
        <f t="shared" si="2"/>
        <v>1.7302261745658489</v>
      </c>
      <c r="D103">
        <f t="shared" si="3"/>
        <v>2.2708346580010974</v>
      </c>
    </row>
    <row r="104" spans="1:4" x14ac:dyDescent="0.2">
      <c r="A104">
        <v>0.92212421762737673</v>
      </c>
      <c r="B104">
        <v>0.94508380612686604</v>
      </c>
      <c r="C104">
        <f t="shared" si="2"/>
        <v>1.2763201277032745</v>
      </c>
      <c r="D104">
        <f t="shared" si="3"/>
        <v>3.0835380222449675</v>
      </c>
    </row>
    <row r="105" spans="1:4" x14ac:dyDescent="0.2">
      <c r="A105">
        <v>0.81067986672785264</v>
      </c>
      <c r="B105">
        <v>0.16349601953150394</v>
      </c>
      <c r="C105">
        <f t="shared" si="2"/>
        <v>0.83215793499628843</v>
      </c>
      <c r="D105">
        <f t="shared" si="3"/>
        <v>0.69376334088196334</v>
      </c>
    </row>
    <row r="106" spans="1:4" x14ac:dyDescent="0.2">
      <c r="A106">
        <v>0.55147736725383834</v>
      </c>
      <c r="B106">
        <v>0.52656911786719485</v>
      </c>
      <c r="C106">
        <f t="shared" si="2"/>
        <v>0.40089806777718329</v>
      </c>
      <c r="D106">
        <f t="shared" si="3"/>
        <v>1.391677423420524</v>
      </c>
    </row>
    <row r="107" spans="1:4" x14ac:dyDescent="0.2">
      <c r="A107">
        <v>2.7734531636918636E-2</v>
      </c>
      <c r="B107">
        <v>0.66090272824869611</v>
      </c>
      <c r="C107">
        <f t="shared" si="2"/>
        <v>1.4063198105548055E-2</v>
      </c>
      <c r="D107">
        <f t="shared" si="3"/>
        <v>1.7016668381058202</v>
      </c>
    </row>
    <row r="108" spans="1:4" x14ac:dyDescent="0.2">
      <c r="A108">
        <v>0.74418631069597652</v>
      </c>
      <c r="B108">
        <v>0.10357765315866507</v>
      </c>
      <c r="C108">
        <f t="shared" si="2"/>
        <v>0.68165293780818026</v>
      </c>
      <c r="D108">
        <f t="shared" si="3"/>
        <v>0.55983751301994777</v>
      </c>
    </row>
    <row r="109" spans="1:4" x14ac:dyDescent="0.2">
      <c r="A109">
        <v>0.99481767801948418</v>
      </c>
      <c r="B109">
        <v>0.64910414487102097</v>
      </c>
      <c r="C109">
        <f t="shared" si="2"/>
        <v>2.6312510321809315</v>
      </c>
      <c r="D109">
        <f t="shared" si="3"/>
        <v>1.6714194145773122</v>
      </c>
    </row>
    <row r="110" spans="1:4" x14ac:dyDescent="0.2">
      <c r="A110">
        <v>0.25707501085286044</v>
      </c>
      <c r="B110">
        <v>0.79793883202900884</v>
      </c>
      <c r="C110">
        <f t="shared" si="2"/>
        <v>0.14858009804708844</v>
      </c>
      <c r="D110">
        <f t="shared" si="3"/>
        <v>2.1314256210356759</v>
      </c>
    </row>
    <row r="111" spans="1:4" x14ac:dyDescent="0.2">
      <c r="A111">
        <v>0.152892612883468</v>
      </c>
      <c r="B111">
        <v>0.44192932686959729</v>
      </c>
      <c r="C111">
        <f t="shared" si="2"/>
        <v>8.2963903552552828E-2</v>
      </c>
      <c r="D111">
        <f t="shared" si="3"/>
        <v>1.2223579707774777</v>
      </c>
    </row>
    <row r="112" spans="1:4" x14ac:dyDescent="0.2">
      <c r="A112">
        <v>0.28840970508500818</v>
      </c>
      <c r="B112">
        <v>0.39293991163442643</v>
      </c>
      <c r="C112">
        <f t="shared" si="2"/>
        <v>0.17012648084142698</v>
      </c>
      <c r="D112">
        <f t="shared" si="3"/>
        <v>1.1292735048255789</v>
      </c>
    </row>
    <row r="113" spans="1:4" x14ac:dyDescent="0.2">
      <c r="A113">
        <v>0.65550521969933395</v>
      </c>
      <c r="B113">
        <v>0.20515047822484422</v>
      </c>
      <c r="C113">
        <f t="shared" si="2"/>
        <v>0.53283817008261181</v>
      </c>
      <c r="D113">
        <f t="shared" si="3"/>
        <v>0.77763698242647972</v>
      </c>
    </row>
    <row r="114" spans="1:4" x14ac:dyDescent="0.2">
      <c r="A114">
        <v>0.14782762381083359</v>
      </c>
      <c r="B114">
        <v>0.27430153664362633</v>
      </c>
      <c r="C114">
        <f t="shared" si="2"/>
        <v>7.9983226572896388E-2</v>
      </c>
      <c r="D114">
        <f t="shared" si="3"/>
        <v>0.9091823412410861</v>
      </c>
    </row>
    <row r="115" spans="1:4" x14ac:dyDescent="0.2">
      <c r="A115">
        <v>0.26699646752853945</v>
      </c>
      <c r="B115">
        <v>0.41070144736064673</v>
      </c>
      <c r="C115">
        <f t="shared" si="2"/>
        <v>0.15530237895500831</v>
      </c>
      <c r="D115">
        <f t="shared" si="3"/>
        <v>1.1627302725809594</v>
      </c>
    </row>
    <row r="116" spans="1:4" x14ac:dyDescent="0.2">
      <c r="A116">
        <v>0.46944623241639016</v>
      </c>
      <c r="B116">
        <v>0.31067453788936672</v>
      </c>
      <c r="C116">
        <f t="shared" si="2"/>
        <v>0.31691698670434154</v>
      </c>
      <c r="D116">
        <f t="shared" si="3"/>
        <v>0.97662956800174217</v>
      </c>
    </row>
    <row r="117" spans="1:4" x14ac:dyDescent="0.2">
      <c r="A117">
        <v>0.43432522661271278</v>
      </c>
      <c r="B117">
        <v>0.95194861348354054</v>
      </c>
      <c r="C117">
        <f t="shared" si="2"/>
        <v>0.28486798562533666</v>
      </c>
      <c r="D117">
        <f t="shared" si="3"/>
        <v>3.1750541048344618</v>
      </c>
    </row>
    <row r="118" spans="1:4" x14ac:dyDescent="0.2">
      <c r="A118">
        <v>0.22486493089277526</v>
      </c>
      <c r="B118">
        <v>0.32349462239368643</v>
      </c>
      <c r="C118">
        <f t="shared" si="2"/>
        <v>0.12735899104762957</v>
      </c>
      <c r="D118">
        <f t="shared" si="3"/>
        <v>1.0003159534201833</v>
      </c>
    </row>
    <row r="119" spans="1:4" x14ac:dyDescent="0.2">
      <c r="A119">
        <v>0.56491672148759886</v>
      </c>
      <c r="B119">
        <v>0.90423620678606575</v>
      </c>
      <c r="C119">
        <f t="shared" si="2"/>
        <v>0.41610891068029315</v>
      </c>
      <c r="D119">
        <f t="shared" si="3"/>
        <v>2.6923986758510479</v>
      </c>
    </row>
    <row r="120" spans="1:4" x14ac:dyDescent="0.2">
      <c r="A120">
        <v>0.68805720142334026</v>
      </c>
      <c r="B120">
        <v>0.76961982459456935</v>
      </c>
      <c r="C120">
        <f t="shared" si="2"/>
        <v>0.58246772293821125</v>
      </c>
      <c r="D120">
        <f t="shared" si="3"/>
        <v>2.0267093754192294</v>
      </c>
    </row>
    <row r="121" spans="1:4" x14ac:dyDescent="0.2">
      <c r="A121">
        <v>0.80425505103009731</v>
      </c>
      <c r="B121">
        <v>0.89478012520533146</v>
      </c>
      <c r="C121">
        <f t="shared" si="2"/>
        <v>0.81547137395922786</v>
      </c>
      <c r="D121">
        <f t="shared" si="3"/>
        <v>2.6242707544211195</v>
      </c>
    </row>
    <row r="122" spans="1:4" x14ac:dyDescent="0.2">
      <c r="A122">
        <v>0.62902944281365181</v>
      </c>
      <c r="B122">
        <v>0.85994059225659258</v>
      </c>
      <c r="C122">
        <f t="shared" si="2"/>
        <v>0.49581629010381262</v>
      </c>
      <c r="D122">
        <f t="shared" si="3"/>
        <v>2.4131791833049268</v>
      </c>
    </row>
    <row r="123" spans="1:4" x14ac:dyDescent="0.2">
      <c r="A123">
        <v>0.31338635955362493</v>
      </c>
      <c r="B123">
        <v>5.5932274227876944E-2</v>
      </c>
      <c r="C123">
        <f t="shared" si="2"/>
        <v>0.18799176574967624</v>
      </c>
      <c r="D123">
        <f t="shared" si="3"/>
        <v>0.42839607107984201</v>
      </c>
    </row>
    <row r="124" spans="1:4" x14ac:dyDescent="0.2">
      <c r="A124">
        <v>0.19982725012995617</v>
      </c>
      <c r="B124">
        <v>0.44937087024908862</v>
      </c>
      <c r="C124">
        <f t="shared" si="2"/>
        <v>0.11146381864388304</v>
      </c>
      <c r="D124">
        <f t="shared" si="3"/>
        <v>1.2367489117546153</v>
      </c>
    </row>
    <row r="125" spans="1:4" x14ac:dyDescent="0.2">
      <c r="A125">
        <v>0.17910511761905734</v>
      </c>
      <c r="B125">
        <v>0.43438767222275665</v>
      </c>
      <c r="C125">
        <f t="shared" si="2"/>
        <v>9.8680106901916281E-2</v>
      </c>
      <c r="D125">
        <f t="shared" si="3"/>
        <v>1.2078498773642194</v>
      </c>
    </row>
    <row r="126" spans="1:4" x14ac:dyDescent="0.2">
      <c r="A126">
        <v>2.0303434318531544E-3</v>
      </c>
      <c r="B126">
        <v>0.86988670684982894</v>
      </c>
      <c r="C126">
        <f t="shared" si="2"/>
        <v>1.0162036866125917E-3</v>
      </c>
      <c r="D126">
        <f t="shared" si="3"/>
        <v>2.4681920718010901</v>
      </c>
    </row>
    <row r="127" spans="1:4" x14ac:dyDescent="0.2">
      <c r="A127">
        <v>0.99854304584871989</v>
      </c>
      <c r="B127">
        <v>0.87834703466099084</v>
      </c>
      <c r="C127">
        <f t="shared" si="2"/>
        <v>3.2657036100785244</v>
      </c>
      <c r="D127">
        <f t="shared" si="3"/>
        <v>2.5179972171830158</v>
      </c>
    </row>
    <row r="128" spans="1:4" x14ac:dyDescent="0.2">
      <c r="A128">
        <v>1.8797136993259911E-2</v>
      </c>
      <c r="B128">
        <v>0.9047211637812973</v>
      </c>
      <c r="C128">
        <f t="shared" si="2"/>
        <v>9.4880243697518119E-3</v>
      </c>
      <c r="D128">
        <f t="shared" si="3"/>
        <v>2.6960542036003621</v>
      </c>
    </row>
    <row r="129" spans="1:4" x14ac:dyDescent="0.2">
      <c r="A129">
        <v>0.35645491798311379</v>
      </c>
      <c r="B129">
        <v>0.9224034857241753</v>
      </c>
      <c r="C129">
        <f t="shared" si="2"/>
        <v>0.22038159843778538</v>
      </c>
      <c r="D129">
        <f t="shared" si="3"/>
        <v>2.8424633039365794</v>
      </c>
    </row>
    <row r="130" spans="1:4" x14ac:dyDescent="0.2">
      <c r="A130">
        <v>0.38885139812403835</v>
      </c>
      <c r="B130">
        <v>0.93623402573210401</v>
      </c>
      <c r="C130">
        <f t="shared" si="2"/>
        <v>0.24620756922761852</v>
      </c>
      <c r="D130">
        <f t="shared" si="3"/>
        <v>2.9801256464928065</v>
      </c>
    </row>
    <row r="131" spans="1:4" x14ac:dyDescent="0.2">
      <c r="A131">
        <v>0.18104324191944821</v>
      </c>
      <c r="B131">
        <v>0.32951722471596911</v>
      </c>
      <c r="C131">
        <f t="shared" ref="C131:C194" si="4">_xlfn.GAMMA.INV(A131,1,1/G$4)</f>
        <v>9.9861997479699427E-2</v>
      </c>
      <c r="D131">
        <f t="shared" ref="D131:D194" si="5">_xlfn.GAMMA.INV(B131,G$5,G$6)</f>
        <v>1.0114417864570593</v>
      </c>
    </row>
    <row r="132" spans="1:4" x14ac:dyDescent="0.2">
      <c r="A132">
        <v>0.962032482239494</v>
      </c>
      <c r="B132">
        <v>0.71782957648841916</v>
      </c>
      <c r="C132">
        <f t="shared" si="4"/>
        <v>1.6355121402890727</v>
      </c>
      <c r="D132">
        <f t="shared" si="5"/>
        <v>1.8596827005021712</v>
      </c>
    </row>
    <row r="133" spans="1:4" x14ac:dyDescent="0.2">
      <c r="A133">
        <v>2.8068529089821159E-2</v>
      </c>
      <c r="B133">
        <v>8.9611398407360765E-2</v>
      </c>
      <c r="C133">
        <f t="shared" si="4"/>
        <v>1.4234990092996133E-2</v>
      </c>
      <c r="D133">
        <f t="shared" si="5"/>
        <v>0.52470694703227239</v>
      </c>
    </row>
    <row r="134" spans="1:4" x14ac:dyDescent="0.2">
      <c r="A134">
        <v>0.22472397370662012</v>
      </c>
      <c r="B134">
        <v>4.5823922403982476E-2</v>
      </c>
      <c r="C134">
        <f t="shared" si="4"/>
        <v>0.12726807504028051</v>
      </c>
      <c r="D134">
        <f t="shared" si="5"/>
        <v>0.39439350891899716</v>
      </c>
    </row>
    <row r="135" spans="1:4" x14ac:dyDescent="0.2">
      <c r="A135">
        <v>0.86231606849822262</v>
      </c>
      <c r="B135">
        <v>0.92027350479180037</v>
      </c>
      <c r="C135">
        <f t="shared" si="4"/>
        <v>0.99139728606395539</v>
      </c>
      <c r="D135">
        <f t="shared" si="5"/>
        <v>2.8233004906866914</v>
      </c>
    </row>
    <row r="136" spans="1:4" x14ac:dyDescent="0.2">
      <c r="A136">
        <v>0.31815460426867892</v>
      </c>
      <c r="B136">
        <v>0.15944237734786892</v>
      </c>
      <c r="C136">
        <f t="shared" si="4"/>
        <v>0.19147616965668349</v>
      </c>
      <c r="D136">
        <f t="shared" si="5"/>
        <v>0.68529884280492315</v>
      </c>
    </row>
    <row r="137" spans="1:4" x14ac:dyDescent="0.2">
      <c r="A137">
        <v>0.54729769992899024</v>
      </c>
      <c r="B137">
        <v>0.33046613251838919</v>
      </c>
      <c r="C137">
        <f t="shared" si="4"/>
        <v>0.396260271884463</v>
      </c>
      <c r="D137">
        <f t="shared" si="5"/>
        <v>1.0131949339827964</v>
      </c>
    </row>
    <row r="138" spans="1:4" x14ac:dyDescent="0.2">
      <c r="A138">
        <v>0.5547454739728781</v>
      </c>
      <c r="B138">
        <v>1.1623012328949134E-2</v>
      </c>
      <c r="C138">
        <f t="shared" si="4"/>
        <v>0.40455459586365833</v>
      </c>
      <c r="D138">
        <f t="shared" si="5"/>
        <v>0.23064946874036787</v>
      </c>
    </row>
    <row r="139" spans="1:4" x14ac:dyDescent="0.2">
      <c r="A139">
        <v>0.44364953867362733</v>
      </c>
      <c r="B139">
        <v>0.56704202901645895</v>
      </c>
      <c r="C139">
        <f t="shared" si="4"/>
        <v>0.29317842858852949</v>
      </c>
      <c r="D139">
        <f t="shared" si="5"/>
        <v>1.4783561199339037</v>
      </c>
    </row>
    <row r="140" spans="1:4" x14ac:dyDescent="0.2">
      <c r="A140">
        <v>0.62538926912081949</v>
      </c>
      <c r="B140">
        <v>0.32685787419047396</v>
      </c>
      <c r="C140">
        <f t="shared" si="4"/>
        <v>0.49093392157432353</v>
      </c>
      <c r="D140">
        <f t="shared" si="5"/>
        <v>1.0065288599235886</v>
      </c>
    </row>
    <row r="141" spans="1:4" x14ac:dyDescent="0.2">
      <c r="A141">
        <v>0.38997903776517295</v>
      </c>
      <c r="B141">
        <v>0.70120335125500333</v>
      </c>
      <c r="C141">
        <f t="shared" si="4"/>
        <v>0.24713097904291562</v>
      </c>
      <c r="D141">
        <f t="shared" si="5"/>
        <v>1.811210926174226</v>
      </c>
    </row>
    <row r="142" spans="1:4" x14ac:dyDescent="0.2">
      <c r="A142">
        <v>0.83187306562666785</v>
      </c>
      <c r="B142">
        <v>0.27684026122215144</v>
      </c>
      <c r="C142">
        <f t="shared" si="4"/>
        <v>0.89151801156296706</v>
      </c>
      <c r="D142">
        <f t="shared" si="5"/>
        <v>0.91391121919502505</v>
      </c>
    </row>
    <row r="143" spans="1:4" x14ac:dyDescent="0.2">
      <c r="A143">
        <v>0.28568427140470143</v>
      </c>
      <c r="B143">
        <v>0.85669464646267268</v>
      </c>
      <c r="C143">
        <f t="shared" si="4"/>
        <v>0.1682151087353059</v>
      </c>
      <c r="D143">
        <f t="shared" si="5"/>
        <v>2.3959689801316895</v>
      </c>
    </row>
    <row r="144" spans="1:4" x14ac:dyDescent="0.2">
      <c r="A144">
        <v>0.47269276535878846</v>
      </c>
      <c r="B144">
        <v>0.21218971118939878</v>
      </c>
      <c r="C144">
        <f t="shared" si="4"/>
        <v>0.3199859561891169</v>
      </c>
      <c r="D144">
        <f t="shared" si="5"/>
        <v>0.79136781835809711</v>
      </c>
    </row>
    <row r="145" spans="1:4" x14ac:dyDescent="0.2">
      <c r="A145">
        <v>0.63207909710597454</v>
      </c>
      <c r="B145">
        <v>9.6395649167368869E-2</v>
      </c>
      <c r="C145">
        <f t="shared" si="4"/>
        <v>0.49994365085180859</v>
      </c>
      <c r="D145">
        <f t="shared" si="5"/>
        <v>0.54203244847453147</v>
      </c>
    </row>
    <row r="146" spans="1:4" x14ac:dyDescent="0.2">
      <c r="A146">
        <v>0.11535826868708932</v>
      </c>
      <c r="B146">
        <v>0.28133737219825716</v>
      </c>
      <c r="C146">
        <f t="shared" si="4"/>
        <v>6.1286269656276704E-2</v>
      </c>
      <c r="D146">
        <f t="shared" si="5"/>
        <v>0.92227781053472879</v>
      </c>
    </row>
    <row r="147" spans="1:4" x14ac:dyDescent="0.2">
      <c r="A147">
        <v>0.45125943537016744</v>
      </c>
      <c r="B147">
        <v>0.26375327344134014</v>
      </c>
      <c r="C147">
        <f t="shared" si="4"/>
        <v>0.30006475451850612</v>
      </c>
      <c r="D147">
        <f t="shared" si="5"/>
        <v>0.88948318333342447</v>
      </c>
    </row>
    <row r="148" spans="1:4" x14ac:dyDescent="0.2">
      <c r="A148">
        <v>0.99427277775368017</v>
      </c>
      <c r="B148">
        <v>0.37021243492859479</v>
      </c>
      <c r="C148">
        <f t="shared" si="4"/>
        <v>2.5812623197812261</v>
      </c>
      <c r="D148">
        <f t="shared" si="5"/>
        <v>1.0868248117752797</v>
      </c>
    </row>
    <row r="149" spans="1:4" x14ac:dyDescent="0.2">
      <c r="A149">
        <v>0.90176346613862124</v>
      </c>
      <c r="B149">
        <v>0.61185797629707261</v>
      </c>
      <c r="C149">
        <f t="shared" si="4"/>
        <v>1.1601885487807069</v>
      </c>
      <c r="D149">
        <f t="shared" si="5"/>
        <v>1.5804067660172518</v>
      </c>
    </row>
    <row r="150" spans="1:4" x14ac:dyDescent="0.2">
      <c r="A150">
        <v>0.93230961369289489</v>
      </c>
      <c r="B150">
        <v>2.4160681343250223E-2</v>
      </c>
      <c r="C150">
        <f t="shared" si="4"/>
        <v>1.3464055567369206</v>
      </c>
      <c r="D150">
        <f t="shared" si="5"/>
        <v>0.30522744938020779</v>
      </c>
    </row>
    <row r="151" spans="1:4" x14ac:dyDescent="0.2">
      <c r="A151">
        <v>0.73639123736163292</v>
      </c>
      <c r="B151">
        <v>0.42950167992201782</v>
      </c>
      <c r="C151">
        <f t="shared" si="4"/>
        <v>0.66664461736367975</v>
      </c>
      <c r="D151">
        <f t="shared" si="5"/>
        <v>1.198489336719891</v>
      </c>
    </row>
    <row r="152" spans="1:4" x14ac:dyDescent="0.2">
      <c r="A152">
        <v>0.8946818813727232</v>
      </c>
      <c r="B152">
        <v>6.4098127110993053E-2</v>
      </c>
      <c r="C152">
        <f t="shared" si="4"/>
        <v>1.1253849039541091</v>
      </c>
      <c r="D152">
        <f t="shared" si="5"/>
        <v>0.45375177108829562</v>
      </c>
    </row>
    <row r="153" spans="1:4" x14ac:dyDescent="0.2">
      <c r="A153">
        <v>0.83195421123797375</v>
      </c>
      <c r="B153">
        <v>3.923351142747078E-2</v>
      </c>
      <c r="C153">
        <f t="shared" si="4"/>
        <v>0.89175939227977552</v>
      </c>
      <c r="D153">
        <f t="shared" si="5"/>
        <v>0.3701741548331639</v>
      </c>
    </row>
    <row r="154" spans="1:4" x14ac:dyDescent="0.2">
      <c r="A154">
        <v>0.37904802217238043</v>
      </c>
      <c r="B154">
        <v>0.20537125279785551</v>
      </c>
      <c r="C154">
        <f t="shared" si="4"/>
        <v>0.23825076521455685</v>
      </c>
      <c r="D154">
        <f t="shared" si="5"/>
        <v>0.7780692259707207</v>
      </c>
    </row>
    <row r="155" spans="1:4" x14ac:dyDescent="0.2">
      <c r="A155">
        <v>0.28368534934242151</v>
      </c>
      <c r="B155">
        <v>0.99997517124832658</v>
      </c>
      <c r="C155">
        <f t="shared" si="4"/>
        <v>0.16681787616421506</v>
      </c>
      <c r="D155">
        <f t="shared" si="5"/>
        <v>7.7617978945477448</v>
      </c>
    </row>
    <row r="156" spans="1:4" x14ac:dyDescent="0.2">
      <c r="A156">
        <v>0.64880664193561222</v>
      </c>
      <c r="B156">
        <v>0.47277126321407237</v>
      </c>
      <c r="C156">
        <f t="shared" si="4"/>
        <v>0.52320916475867929</v>
      </c>
      <c r="D156">
        <f t="shared" si="5"/>
        <v>1.2825443537383574</v>
      </c>
    </row>
    <row r="157" spans="1:4" x14ac:dyDescent="0.2">
      <c r="A157">
        <v>0.42274024129737409</v>
      </c>
      <c r="B157">
        <v>0.84429046682309505</v>
      </c>
      <c r="C157">
        <f t="shared" si="4"/>
        <v>0.27473146269283161</v>
      </c>
      <c r="D157">
        <f t="shared" si="5"/>
        <v>2.3331950019862959</v>
      </c>
    </row>
    <row r="158" spans="1:4" x14ac:dyDescent="0.2">
      <c r="A158">
        <v>0.17288233904094785</v>
      </c>
      <c r="B158">
        <v>2.7038216899874623E-2</v>
      </c>
      <c r="C158">
        <f t="shared" si="4"/>
        <v>9.4904159820956457E-2</v>
      </c>
      <c r="D158">
        <f t="shared" si="5"/>
        <v>0.31901302266312342</v>
      </c>
    </row>
    <row r="159" spans="1:4" x14ac:dyDescent="0.2">
      <c r="A159">
        <v>0.45001983910122445</v>
      </c>
      <c r="B159">
        <v>0.84442907677976042</v>
      </c>
      <c r="C159">
        <f t="shared" si="4"/>
        <v>0.29893653624966665</v>
      </c>
      <c r="D159">
        <f t="shared" si="5"/>
        <v>2.3338720006230025</v>
      </c>
    </row>
    <row r="160" spans="1:4" x14ac:dyDescent="0.2">
      <c r="A160">
        <v>0.94338127593845422</v>
      </c>
      <c r="B160">
        <v>0.36581319533669432</v>
      </c>
      <c r="C160">
        <f t="shared" si="4"/>
        <v>1.4357077673357967</v>
      </c>
      <c r="D160">
        <f t="shared" si="5"/>
        <v>1.0786453074740072</v>
      </c>
    </row>
    <row r="161" spans="1:4" x14ac:dyDescent="0.2">
      <c r="A161">
        <v>0.37141906799631919</v>
      </c>
      <c r="B161">
        <v>0.88658733245321686</v>
      </c>
      <c r="C161">
        <f t="shared" si="4"/>
        <v>0.23214524457431263</v>
      </c>
      <c r="D161">
        <f t="shared" si="5"/>
        <v>2.5695636722548096</v>
      </c>
    </row>
    <row r="162" spans="1:4" x14ac:dyDescent="0.2">
      <c r="A162">
        <v>0.13795893957890337</v>
      </c>
      <c r="B162">
        <v>0.92799338847570056</v>
      </c>
      <c r="C162">
        <f t="shared" si="4"/>
        <v>7.4226187776859034E-2</v>
      </c>
      <c r="D162">
        <f t="shared" si="5"/>
        <v>2.8951476749234435</v>
      </c>
    </row>
    <row r="163" spans="1:4" x14ac:dyDescent="0.2">
      <c r="A163">
        <v>0.14395775869195304</v>
      </c>
      <c r="B163">
        <v>0.16183513886615186</v>
      </c>
      <c r="C163">
        <f t="shared" si="4"/>
        <v>7.771777836772463E-2</v>
      </c>
      <c r="D163">
        <f t="shared" si="5"/>
        <v>0.6903030092646173</v>
      </c>
    </row>
    <row r="164" spans="1:4" x14ac:dyDescent="0.2">
      <c r="A164">
        <v>0.76642843404957706</v>
      </c>
      <c r="B164">
        <v>0.77836503749215902</v>
      </c>
      <c r="C164">
        <f t="shared" si="4"/>
        <v>0.72713337826966062</v>
      </c>
      <c r="D164">
        <f t="shared" si="5"/>
        <v>2.057853233020436</v>
      </c>
    </row>
    <row r="165" spans="1:4" x14ac:dyDescent="0.2">
      <c r="A165">
        <v>0.95413518270379272</v>
      </c>
      <c r="B165">
        <v>0.88006397048357188</v>
      </c>
      <c r="C165">
        <f t="shared" si="4"/>
        <v>1.5410284817703879</v>
      </c>
      <c r="D165">
        <f t="shared" si="5"/>
        <v>2.5284789257722107</v>
      </c>
    </row>
    <row r="166" spans="1:4" x14ac:dyDescent="0.2">
      <c r="A166">
        <v>0.15681448755514305</v>
      </c>
      <c r="B166">
        <v>0.95456274532224306</v>
      </c>
      <c r="C166">
        <f t="shared" si="4"/>
        <v>8.5284141489125623E-2</v>
      </c>
      <c r="D166">
        <f t="shared" si="5"/>
        <v>3.2131508204660029</v>
      </c>
    </row>
    <row r="167" spans="1:4" x14ac:dyDescent="0.2">
      <c r="A167">
        <v>0.48564488095394631</v>
      </c>
      <c r="B167">
        <v>0.31346072855234963</v>
      </c>
      <c r="C167">
        <f t="shared" si="4"/>
        <v>0.33242067949901027</v>
      </c>
      <c r="D167">
        <f t="shared" si="5"/>
        <v>0.98177866732049801</v>
      </c>
    </row>
    <row r="168" spans="1:4" x14ac:dyDescent="0.2">
      <c r="A168">
        <v>9.6828448584622584E-2</v>
      </c>
      <c r="B168">
        <v>0.11997807816828188</v>
      </c>
      <c r="C168">
        <f t="shared" si="4"/>
        <v>5.0921382094966793E-2</v>
      </c>
      <c r="D168">
        <f t="shared" si="5"/>
        <v>0.59876587576612939</v>
      </c>
    </row>
    <row r="169" spans="1:4" x14ac:dyDescent="0.2">
      <c r="A169">
        <v>0.54291727336245754</v>
      </c>
      <c r="B169">
        <v>0.57266318001943095</v>
      </c>
      <c r="C169">
        <f t="shared" si="4"/>
        <v>0.39144544169077916</v>
      </c>
      <c r="D169">
        <f t="shared" si="5"/>
        <v>1.4907739282244854</v>
      </c>
    </row>
    <row r="170" spans="1:4" x14ac:dyDescent="0.2">
      <c r="A170">
        <v>0.89325196334367452</v>
      </c>
      <c r="B170">
        <v>0.23205716318326319</v>
      </c>
      <c r="C170">
        <f t="shared" si="4"/>
        <v>1.1186420095103766</v>
      </c>
      <c r="D170">
        <f t="shared" si="5"/>
        <v>0.82961889547504997</v>
      </c>
    </row>
    <row r="171" spans="1:4" x14ac:dyDescent="0.2">
      <c r="A171">
        <v>0.75281014868112273</v>
      </c>
      <c r="B171">
        <v>0.62536423807808272</v>
      </c>
      <c r="C171">
        <f t="shared" si="4"/>
        <v>0.69879930438832394</v>
      </c>
      <c r="D171">
        <f t="shared" si="5"/>
        <v>1.61268116322216</v>
      </c>
    </row>
    <row r="172" spans="1:4" x14ac:dyDescent="0.2">
      <c r="A172">
        <v>0.52256563969837178</v>
      </c>
      <c r="B172">
        <v>0.80483732638612615</v>
      </c>
      <c r="C172">
        <f t="shared" si="4"/>
        <v>0.36966429692374086</v>
      </c>
      <c r="D172">
        <f t="shared" si="5"/>
        <v>2.1587783585598457</v>
      </c>
    </row>
    <row r="173" spans="1:4" x14ac:dyDescent="0.2">
      <c r="A173">
        <v>0.71296570871544795</v>
      </c>
      <c r="B173">
        <v>0.61370352053088117</v>
      </c>
      <c r="C173">
        <f t="shared" si="4"/>
        <v>0.62407679426609675</v>
      </c>
      <c r="D173">
        <f t="shared" si="5"/>
        <v>1.5847713980548421</v>
      </c>
    </row>
    <row r="174" spans="1:4" x14ac:dyDescent="0.2">
      <c r="A174">
        <v>0.82533460353152821</v>
      </c>
      <c r="B174">
        <v>0.7424815476276091</v>
      </c>
      <c r="C174">
        <f t="shared" si="4"/>
        <v>0.87244157774135822</v>
      </c>
      <c r="D174">
        <f t="shared" si="5"/>
        <v>1.9358283355290471</v>
      </c>
    </row>
    <row r="175" spans="1:4" x14ac:dyDescent="0.2">
      <c r="A175">
        <v>0.97968459626687854</v>
      </c>
      <c r="B175">
        <v>0.38621698930735449</v>
      </c>
      <c r="C175">
        <f t="shared" si="4"/>
        <v>1.9481879380468894</v>
      </c>
      <c r="D175">
        <f t="shared" si="5"/>
        <v>1.1166794328199188</v>
      </c>
    </row>
    <row r="176" spans="1:4" x14ac:dyDescent="0.2">
      <c r="A176">
        <v>0.26139407343788579</v>
      </c>
      <c r="B176">
        <v>6.1335923857919417E-2</v>
      </c>
      <c r="C176">
        <f t="shared" si="4"/>
        <v>0.15149537627375639</v>
      </c>
      <c r="D176">
        <f t="shared" si="5"/>
        <v>0.44535494400691417</v>
      </c>
    </row>
    <row r="177" spans="1:4" x14ac:dyDescent="0.2">
      <c r="A177">
        <v>0.37821496143244815</v>
      </c>
      <c r="B177">
        <v>0.6782388056418831</v>
      </c>
      <c r="C177">
        <f t="shared" si="4"/>
        <v>0.23758042156684747</v>
      </c>
      <c r="D177">
        <f t="shared" si="5"/>
        <v>1.7475318050174098</v>
      </c>
    </row>
    <row r="178" spans="1:4" x14ac:dyDescent="0.2">
      <c r="A178">
        <v>0.99254922953148272</v>
      </c>
      <c r="B178">
        <v>0.45774361150293175</v>
      </c>
      <c r="C178">
        <f t="shared" si="4"/>
        <v>2.4497189166725399</v>
      </c>
      <c r="D178">
        <f t="shared" si="5"/>
        <v>1.2530362204562955</v>
      </c>
    </row>
    <row r="179" spans="1:4" x14ac:dyDescent="0.2">
      <c r="A179">
        <v>0.59794103983073521</v>
      </c>
      <c r="B179">
        <v>0.32269181311758555</v>
      </c>
      <c r="C179">
        <f t="shared" si="4"/>
        <v>0.45557826701497922</v>
      </c>
      <c r="D179">
        <f t="shared" si="5"/>
        <v>0.99883295218505941</v>
      </c>
    </row>
    <row r="180" spans="1:4" x14ac:dyDescent="0.2">
      <c r="A180">
        <v>2.7203075449296343E-2</v>
      </c>
      <c r="B180">
        <v>0.31928219482043052</v>
      </c>
      <c r="C180">
        <f t="shared" si="4"/>
        <v>1.378996460785459E-2</v>
      </c>
      <c r="D180">
        <f t="shared" si="5"/>
        <v>0.99253434827731768</v>
      </c>
    </row>
    <row r="181" spans="1:4" x14ac:dyDescent="0.2">
      <c r="A181">
        <v>0.80148178096682743</v>
      </c>
      <c r="B181">
        <v>0.79004561655840022</v>
      </c>
      <c r="C181">
        <f t="shared" si="4"/>
        <v>0.80843719976215622</v>
      </c>
      <c r="D181">
        <f t="shared" si="5"/>
        <v>2.101072738836971</v>
      </c>
    </row>
    <row r="182" spans="1:4" x14ac:dyDescent="0.2">
      <c r="A182">
        <v>0.77291333616091595</v>
      </c>
      <c r="B182">
        <v>0.42492509460638062</v>
      </c>
      <c r="C182">
        <f t="shared" si="4"/>
        <v>0.74121177766650082</v>
      </c>
      <c r="D182">
        <f t="shared" si="5"/>
        <v>1.1897478224051337</v>
      </c>
    </row>
    <row r="183" spans="1:4" x14ac:dyDescent="0.2">
      <c r="A183">
        <v>0.95428756812640192</v>
      </c>
      <c r="B183">
        <v>0.41982893634661078</v>
      </c>
      <c r="C183">
        <f t="shared" si="4"/>
        <v>1.5426924929155028</v>
      </c>
      <c r="D183">
        <f t="shared" si="5"/>
        <v>1.1800424504939673</v>
      </c>
    </row>
    <row r="184" spans="1:4" x14ac:dyDescent="0.2">
      <c r="A184">
        <v>0.39223397584208963</v>
      </c>
      <c r="B184">
        <v>9.9977696191671406E-2</v>
      </c>
      <c r="C184">
        <f t="shared" si="4"/>
        <v>0.2489826498845896</v>
      </c>
      <c r="D184">
        <f t="shared" si="5"/>
        <v>0.55097737944466252</v>
      </c>
    </row>
    <row r="185" spans="1:4" x14ac:dyDescent="0.2">
      <c r="A185">
        <v>0.28352937054330352</v>
      </c>
      <c r="B185">
        <v>0.45586683854866361</v>
      </c>
      <c r="C185">
        <f t="shared" si="4"/>
        <v>0.16670901212024489</v>
      </c>
      <c r="D185">
        <f t="shared" si="5"/>
        <v>1.2493762452567696</v>
      </c>
    </row>
    <row r="186" spans="1:4" x14ac:dyDescent="0.2">
      <c r="A186">
        <v>0.13731085954474209</v>
      </c>
      <c r="B186">
        <v>0.32952287982339901</v>
      </c>
      <c r="C186">
        <f t="shared" si="4"/>
        <v>7.3850430418210392E-2</v>
      </c>
      <c r="D186">
        <f t="shared" si="5"/>
        <v>1.0114522342921455</v>
      </c>
    </row>
    <row r="187" spans="1:4" x14ac:dyDescent="0.2">
      <c r="A187">
        <v>0.89911848732697197</v>
      </c>
      <c r="B187">
        <v>0.95335185906206998</v>
      </c>
      <c r="C187">
        <f t="shared" si="4"/>
        <v>1.146904296330822</v>
      </c>
      <c r="D187">
        <f t="shared" si="5"/>
        <v>3.1952559292599201</v>
      </c>
    </row>
    <row r="188" spans="1:4" x14ac:dyDescent="0.2">
      <c r="A188">
        <v>7.7290066903432431E-2</v>
      </c>
      <c r="B188">
        <v>0.16195842612590738</v>
      </c>
      <c r="C188">
        <f t="shared" si="4"/>
        <v>4.0220179602573174E-2</v>
      </c>
      <c r="D188">
        <f t="shared" si="5"/>
        <v>0.69056023721143966</v>
      </c>
    </row>
    <row r="189" spans="1:4" x14ac:dyDescent="0.2">
      <c r="A189">
        <v>0.27729062118780412</v>
      </c>
      <c r="B189">
        <v>0.6113105506257257</v>
      </c>
      <c r="C189">
        <f t="shared" si="4"/>
        <v>0.1623740516574215</v>
      </c>
      <c r="D189">
        <f t="shared" si="5"/>
        <v>1.5791148172147311</v>
      </c>
    </row>
    <row r="190" spans="1:4" x14ac:dyDescent="0.2">
      <c r="A190">
        <v>0.79669916751545133</v>
      </c>
      <c r="B190">
        <v>0.10258951968211572</v>
      </c>
      <c r="C190">
        <f t="shared" si="4"/>
        <v>0.79653423174931348</v>
      </c>
      <c r="D190">
        <f t="shared" si="5"/>
        <v>0.55741799466801834</v>
      </c>
    </row>
    <row r="191" spans="1:4" x14ac:dyDescent="0.2">
      <c r="A191">
        <v>0.15181178439673448</v>
      </c>
      <c r="B191">
        <v>0.67836545401669157</v>
      </c>
      <c r="C191">
        <f t="shared" si="4"/>
        <v>8.2326357727837043E-2</v>
      </c>
      <c r="D191">
        <f t="shared" si="5"/>
        <v>1.7478735009231867</v>
      </c>
    </row>
    <row r="192" spans="1:4" x14ac:dyDescent="0.2">
      <c r="A192">
        <v>0.36019643345822439</v>
      </c>
      <c r="B192">
        <v>0.47024627304527034</v>
      </c>
      <c r="C192">
        <f t="shared" si="4"/>
        <v>0.22329703850935623</v>
      </c>
      <c r="D192">
        <f t="shared" si="5"/>
        <v>1.2775602848227794</v>
      </c>
    </row>
    <row r="193" spans="1:4" x14ac:dyDescent="0.2">
      <c r="A193">
        <v>2.0195257914764397E-2</v>
      </c>
      <c r="B193">
        <v>0.37514832947792087</v>
      </c>
      <c r="C193">
        <f t="shared" si="4"/>
        <v>1.0200984969582409E-2</v>
      </c>
      <c r="D193">
        <f t="shared" si="5"/>
        <v>1.0960149056054815</v>
      </c>
    </row>
    <row r="194" spans="1:4" x14ac:dyDescent="0.2">
      <c r="A194">
        <v>0.90107379312775415</v>
      </c>
      <c r="B194">
        <v>0.38432548584700088</v>
      </c>
      <c r="C194">
        <f t="shared" si="4"/>
        <v>1.1566905459569972</v>
      </c>
      <c r="D194">
        <f t="shared" si="5"/>
        <v>1.1131421769531897</v>
      </c>
    </row>
    <row r="195" spans="1:4" x14ac:dyDescent="0.2">
      <c r="A195">
        <v>0.36369187967989369</v>
      </c>
      <c r="B195">
        <v>0.80392188927221309</v>
      </c>
      <c r="C195">
        <f t="shared" ref="C195:C258" si="6">_xlfn.GAMMA.INV(A195,1,1/G$4)</f>
        <v>0.2260361835228096</v>
      </c>
      <c r="D195">
        <f t="shared" ref="D195:D258" si="7">_xlfn.GAMMA.INV(B195,G$5,G$6)</f>
        <v>2.155102264255826</v>
      </c>
    </row>
    <row r="196" spans="1:4" x14ac:dyDescent="0.2">
      <c r="A196">
        <v>0.66500711977164872</v>
      </c>
      <c r="B196">
        <v>0.87256860784948576</v>
      </c>
      <c r="C196">
        <f t="shared" si="6"/>
        <v>0.54682300021630881</v>
      </c>
      <c r="D196">
        <f t="shared" si="7"/>
        <v>2.4836611704238756</v>
      </c>
    </row>
    <row r="197" spans="1:4" x14ac:dyDescent="0.2">
      <c r="A197">
        <v>0.81555280072916914</v>
      </c>
      <c r="B197">
        <v>1.5658763830768141E-2</v>
      </c>
      <c r="C197">
        <f t="shared" si="6"/>
        <v>0.84519601963679802</v>
      </c>
      <c r="D197">
        <f t="shared" si="7"/>
        <v>0.2581815081339236</v>
      </c>
    </row>
    <row r="198" spans="1:4" x14ac:dyDescent="0.2">
      <c r="A198">
        <v>0.9747965035377073</v>
      </c>
      <c r="B198">
        <v>0.8429646130792503</v>
      </c>
      <c r="C198">
        <f t="shared" si="6"/>
        <v>1.8403862727928821</v>
      </c>
      <c r="D198">
        <f t="shared" si="7"/>
        <v>2.3267455823033218</v>
      </c>
    </row>
    <row r="199" spans="1:4" x14ac:dyDescent="0.2">
      <c r="A199">
        <v>0.36188277049415385</v>
      </c>
      <c r="B199">
        <v>0.29981365677147931</v>
      </c>
      <c r="C199">
        <f t="shared" si="6"/>
        <v>0.2246166336047398</v>
      </c>
      <c r="D199">
        <f t="shared" si="7"/>
        <v>0.95654300711663098</v>
      </c>
    </row>
    <row r="200" spans="1:4" x14ac:dyDescent="0.2">
      <c r="A200">
        <v>0.65621020532081409</v>
      </c>
      <c r="B200">
        <v>0.89405889755269019</v>
      </c>
      <c r="C200">
        <f t="shared" si="6"/>
        <v>0.53386243518115584</v>
      </c>
      <c r="D200">
        <f t="shared" si="7"/>
        <v>2.6193040024754395</v>
      </c>
    </row>
    <row r="201" spans="1:4" x14ac:dyDescent="0.2">
      <c r="A201">
        <v>0.39240981090998195</v>
      </c>
      <c r="B201">
        <v>3.6574124336983482E-2</v>
      </c>
      <c r="C201">
        <f t="shared" si="6"/>
        <v>0.24912732768950183</v>
      </c>
      <c r="D201">
        <f t="shared" si="7"/>
        <v>0.35981839245219799</v>
      </c>
    </row>
    <row r="202" spans="1:4" x14ac:dyDescent="0.2">
      <c r="A202">
        <v>0.90232596422216971</v>
      </c>
      <c r="B202">
        <v>0.54520339341796842</v>
      </c>
      <c r="C202">
        <f t="shared" si="6"/>
        <v>1.1630597549146862</v>
      </c>
      <c r="D202">
        <f t="shared" si="7"/>
        <v>1.4310219782510143</v>
      </c>
    </row>
    <row r="203" spans="1:4" x14ac:dyDescent="0.2">
      <c r="A203">
        <v>0.93478447592003566</v>
      </c>
      <c r="B203">
        <v>0.11094345143200413</v>
      </c>
      <c r="C203">
        <f t="shared" si="6"/>
        <v>1.3650288695023669</v>
      </c>
      <c r="D203">
        <f t="shared" si="7"/>
        <v>0.57759459088635434</v>
      </c>
    </row>
    <row r="204" spans="1:4" x14ac:dyDescent="0.2">
      <c r="A204">
        <v>0.92348974738879985</v>
      </c>
      <c r="B204">
        <v>0.70678107773038223</v>
      </c>
      <c r="C204">
        <f t="shared" si="6"/>
        <v>1.2851652630341135</v>
      </c>
      <c r="D204">
        <f t="shared" si="7"/>
        <v>1.8272353141842259</v>
      </c>
    </row>
    <row r="205" spans="1:4" x14ac:dyDescent="0.2">
      <c r="A205">
        <v>0.44822672917368211</v>
      </c>
      <c r="B205">
        <v>0.61925165908762481</v>
      </c>
      <c r="C205">
        <f t="shared" si="6"/>
        <v>0.29730902916950391</v>
      </c>
      <c r="D205">
        <f t="shared" si="7"/>
        <v>1.5979780785667903</v>
      </c>
    </row>
    <row r="206" spans="1:4" x14ac:dyDescent="0.2">
      <c r="A206">
        <v>4.8387448553740775E-2</v>
      </c>
      <c r="B206">
        <v>1.2137792110519796E-2</v>
      </c>
      <c r="C206">
        <f t="shared" si="6"/>
        <v>2.4798655403041641E-2</v>
      </c>
      <c r="D206">
        <f t="shared" si="7"/>
        <v>0.23443855610740635</v>
      </c>
    </row>
    <row r="207" spans="1:4" x14ac:dyDescent="0.2">
      <c r="A207">
        <v>0.59028434111180683</v>
      </c>
      <c r="B207">
        <v>0.29332040865266495</v>
      </c>
      <c r="C207">
        <f t="shared" si="6"/>
        <v>0.44614593739166769</v>
      </c>
      <c r="D207">
        <f t="shared" si="7"/>
        <v>0.94451770582998462</v>
      </c>
    </row>
    <row r="208" spans="1:4" x14ac:dyDescent="0.2">
      <c r="A208">
        <v>1.4823491009659406E-2</v>
      </c>
      <c r="B208">
        <v>0.38489531313922498</v>
      </c>
      <c r="C208">
        <f t="shared" si="6"/>
        <v>7.4672284596972883E-3</v>
      </c>
      <c r="D208">
        <f t="shared" si="7"/>
        <v>1.1142075265527611</v>
      </c>
    </row>
    <row r="209" spans="1:4" x14ac:dyDescent="0.2">
      <c r="A209">
        <v>0.30750717361856794</v>
      </c>
      <c r="B209">
        <v>1.2465250784246429E-2</v>
      </c>
      <c r="C209">
        <f t="shared" si="6"/>
        <v>0.18372869999514052</v>
      </c>
      <c r="D209">
        <f t="shared" si="7"/>
        <v>0.23680082534173094</v>
      </c>
    </row>
    <row r="210" spans="1:4" x14ac:dyDescent="0.2">
      <c r="A210">
        <v>0.25341031895954158</v>
      </c>
      <c r="B210">
        <v>0.86185957752584008</v>
      </c>
      <c r="C210">
        <f t="shared" si="6"/>
        <v>0.14611976693315523</v>
      </c>
      <c r="D210">
        <f t="shared" si="7"/>
        <v>2.4235192433066342</v>
      </c>
    </row>
    <row r="211" spans="1:4" x14ac:dyDescent="0.2">
      <c r="A211">
        <v>0.41195613777991558</v>
      </c>
      <c r="B211">
        <v>0.29072709153858922</v>
      </c>
      <c r="C211">
        <f t="shared" si="6"/>
        <v>0.265476869126618</v>
      </c>
      <c r="D211">
        <f t="shared" si="7"/>
        <v>0.93971042520036652</v>
      </c>
    </row>
    <row r="212" spans="1:4" x14ac:dyDescent="0.2">
      <c r="A212">
        <v>0.44616378137710266</v>
      </c>
      <c r="B212">
        <v>0.52557990915375608</v>
      </c>
      <c r="C212">
        <f t="shared" si="6"/>
        <v>0.29544313509898606</v>
      </c>
      <c r="D212">
        <f t="shared" si="7"/>
        <v>1.3896134958540052</v>
      </c>
    </row>
    <row r="213" spans="1:4" x14ac:dyDescent="0.2">
      <c r="A213">
        <v>0.75966443527802252</v>
      </c>
      <c r="B213">
        <v>0.91354661827326278</v>
      </c>
      <c r="C213">
        <f t="shared" si="6"/>
        <v>0.71285957292546687</v>
      </c>
      <c r="D213">
        <f t="shared" si="7"/>
        <v>2.7657117546207206</v>
      </c>
    </row>
    <row r="214" spans="1:4" x14ac:dyDescent="0.2">
      <c r="A214">
        <v>0.24201549987299809</v>
      </c>
      <c r="B214">
        <v>1.8059725769330459E-2</v>
      </c>
      <c r="C214">
        <f t="shared" si="6"/>
        <v>0.13854617096505017</v>
      </c>
      <c r="D214">
        <f t="shared" si="7"/>
        <v>0.2726685028307323</v>
      </c>
    </row>
    <row r="215" spans="1:4" x14ac:dyDescent="0.2">
      <c r="A215">
        <v>0.60713121242586854</v>
      </c>
      <c r="B215">
        <v>0.85075407346766707</v>
      </c>
      <c r="C215">
        <f t="shared" si="6"/>
        <v>0.46713979835916641</v>
      </c>
      <c r="D215">
        <f t="shared" si="7"/>
        <v>2.3653374750602509</v>
      </c>
    </row>
    <row r="216" spans="1:4" x14ac:dyDescent="0.2">
      <c r="A216">
        <v>0.46543665744563567</v>
      </c>
      <c r="B216">
        <v>0.39725624626121536</v>
      </c>
      <c r="C216">
        <f t="shared" si="6"/>
        <v>0.31315252374274732</v>
      </c>
      <c r="D216">
        <f t="shared" si="7"/>
        <v>1.1373782924898264</v>
      </c>
    </row>
    <row r="217" spans="1:4" x14ac:dyDescent="0.2">
      <c r="A217">
        <v>0.38325881905521875</v>
      </c>
      <c r="B217">
        <v>9.4301153592601383E-2</v>
      </c>
      <c r="C217">
        <f t="shared" si="6"/>
        <v>0.24165291145660078</v>
      </c>
      <c r="D217">
        <f t="shared" si="7"/>
        <v>0.5367391424735195</v>
      </c>
    </row>
    <row r="218" spans="1:4" x14ac:dyDescent="0.2">
      <c r="A218">
        <v>0.27087043502538166</v>
      </c>
      <c r="B218">
        <v>0.73721348918596841</v>
      </c>
      <c r="C218">
        <f t="shared" si="6"/>
        <v>0.15795191651677493</v>
      </c>
      <c r="D218">
        <f t="shared" si="7"/>
        <v>1.9190871037481882</v>
      </c>
    </row>
    <row r="219" spans="1:4" x14ac:dyDescent="0.2">
      <c r="A219">
        <v>6.1980216693118262E-3</v>
      </c>
      <c r="B219">
        <v>0.32402369276888043</v>
      </c>
      <c r="C219">
        <f t="shared" si="6"/>
        <v>3.1086545715191655E-3</v>
      </c>
      <c r="D219">
        <f t="shared" si="7"/>
        <v>1.0012932868008995</v>
      </c>
    </row>
    <row r="220" spans="1:4" x14ac:dyDescent="0.2">
      <c r="A220">
        <v>0.12746011743036945</v>
      </c>
      <c r="B220">
        <v>0.21844334621467665</v>
      </c>
      <c r="C220">
        <f t="shared" si="6"/>
        <v>6.8173457634365595E-2</v>
      </c>
      <c r="D220">
        <f t="shared" si="7"/>
        <v>0.80348314040407431</v>
      </c>
    </row>
    <row r="221" spans="1:4" x14ac:dyDescent="0.2">
      <c r="A221">
        <v>0.54039496987302249</v>
      </c>
      <c r="B221">
        <v>2.1542532750476462E-2</v>
      </c>
      <c r="C221">
        <f t="shared" si="6"/>
        <v>0.38869389424587941</v>
      </c>
      <c r="D221">
        <f t="shared" si="7"/>
        <v>0.2918859429605894</v>
      </c>
    </row>
    <row r="222" spans="1:4" x14ac:dyDescent="0.2">
      <c r="A222">
        <v>0.57344932289723138</v>
      </c>
      <c r="B222">
        <v>0.2673257939557292</v>
      </c>
      <c r="C222">
        <f t="shared" si="6"/>
        <v>0.42601204911751317</v>
      </c>
      <c r="D222">
        <f t="shared" si="7"/>
        <v>0.89616480808957888</v>
      </c>
    </row>
    <row r="223" spans="1:4" x14ac:dyDescent="0.2">
      <c r="A223">
        <v>0.90368002758355526</v>
      </c>
      <c r="B223">
        <v>0.7270063106518061</v>
      </c>
      <c r="C223">
        <f t="shared" si="6"/>
        <v>1.1700397918978938</v>
      </c>
      <c r="D223">
        <f t="shared" si="7"/>
        <v>1.887392491448582</v>
      </c>
    </row>
    <row r="224" spans="1:4" x14ac:dyDescent="0.2">
      <c r="A224">
        <v>0.11093611477375742</v>
      </c>
      <c r="B224">
        <v>0.36803541709540999</v>
      </c>
      <c r="C224">
        <f t="shared" si="6"/>
        <v>5.8793092076694538E-2</v>
      </c>
      <c r="D224">
        <f t="shared" si="7"/>
        <v>1.0827758053301797</v>
      </c>
    </row>
    <row r="225" spans="1:4" x14ac:dyDescent="0.2">
      <c r="A225">
        <v>0.56977998694134702</v>
      </c>
      <c r="B225">
        <v>0.85395294336156635</v>
      </c>
      <c r="C225">
        <f t="shared" si="6"/>
        <v>0.42172927143552741</v>
      </c>
      <c r="D225">
        <f t="shared" si="7"/>
        <v>2.3816965142716446</v>
      </c>
    </row>
    <row r="226" spans="1:4" x14ac:dyDescent="0.2">
      <c r="A226">
        <v>0.7139988705580268</v>
      </c>
      <c r="B226">
        <v>0.75603017014499252</v>
      </c>
      <c r="C226">
        <f t="shared" si="6"/>
        <v>0.62587975953613684</v>
      </c>
      <c r="D226">
        <f t="shared" si="7"/>
        <v>1.9801782573316991</v>
      </c>
    </row>
    <row r="227" spans="1:4" x14ac:dyDescent="0.2">
      <c r="A227">
        <v>0.64090213911150506</v>
      </c>
      <c r="B227">
        <v>0.2688669749841186</v>
      </c>
      <c r="C227">
        <f t="shared" si="6"/>
        <v>0.51208016731820827</v>
      </c>
      <c r="D227">
        <f t="shared" si="7"/>
        <v>0.89904401818445356</v>
      </c>
    </row>
    <row r="228" spans="1:4" x14ac:dyDescent="0.2">
      <c r="A228">
        <v>0.50647585370767234</v>
      </c>
      <c r="B228">
        <v>3.4325699637812734E-3</v>
      </c>
      <c r="C228">
        <f t="shared" si="6"/>
        <v>0.35309174632418477</v>
      </c>
      <c r="D228">
        <f t="shared" si="7"/>
        <v>0.14745996212429452</v>
      </c>
    </row>
    <row r="229" spans="1:4" x14ac:dyDescent="0.2">
      <c r="A229">
        <v>0.48377789878456534</v>
      </c>
      <c r="B229">
        <v>0.91765612342422664</v>
      </c>
      <c r="C229">
        <f t="shared" si="6"/>
        <v>0.33060908869817834</v>
      </c>
      <c r="D229">
        <f t="shared" si="7"/>
        <v>2.8003840643292799</v>
      </c>
    </row>
    <row r="230" spans="1:4" x14ac:dyDescent="0.2">
      <c r="A230">
        <v>0.58356088144533358</v>
      </c>
      <c r="B230">
        <v>0.85756627654640338</v>
      </c>
      <c r="C230">
        <f t="shared" si="6"/>
        <v>0.43800750099903346</v>
      </c>
      <c r="D230">
        <f t="shared" si="7"/>
        <v>2.4005565519433665</v>
      </c>
    </row>
    <row r="231" spans="1:4" x14ac:dyDescent="0.2">
      <c r="A231">
        <v>0.56670467753495712</v>
      </c>
      <c r="B231">
        <v>0.46664626260992659</v>
      </c>
      <c r="C231">
        <f t="shared" si="6"/>
        <v>0.41816787271818817</v>
      </c>
      <c r="D231">
        <f t="shared" si="7"/>
        <v>1.2704728138097252</v>
      </c>
    </row>
    <row r="232" spans="1:4" x14ac:dyDescent="0.2">
      <c r="A232">
        <v>0.23356807331409013</v>
      </c>
      <c r="B232">
        <v>0.59894862182196063</v>
      </c>
      <c r="C232">
        <f t="shared" si="6"/>
        <v>0.13300469760002945</v>
      </c>
      <c r="D232">
        <f t="shared" si="7"/>
        <v>1.5502581970018654</v>
      </c>
    </row>
    <row r="233" spans="1:4" x14ac:dyDescent="0.2">
      <c r="A233">
        <v>0.3445540387141105</v>
      </c>
      <c r="B233">
        <v>3.990165200134399E-2</v>
      </c>
      <c r="C233">
        <f t="shared" si="6"/>
        <v>0.21121970904989273</v>
      </c>
      <c r="D233">
        <f t="shared" si="7"/>
        <v>0.37271893303390657</v>
      </c>
    </row>
    <row r="234" spans="1:4" x14ac:dyDescent="0.2">
      <c r="A234">
        <v>0.11384811462257383</v>
      </c>
      <c r="B234">
        <v>0.53826419661585834</v>
      </c>
      <c r="C234">
        <f t="shared" si="6"/>
        <v>6.0433457438981736E-2</v>
      </c>
      <c r="D234">
        <f t="shared" si="7"/>
        <v>1.4162645669725737</v>
      </c>
    </row>
    <row r="235" spans="1:4" x14ac:dyDescent="0.2">
      <c r="A235">
        <v>0.80421502556240343</v>
      </c>
      <c r="B235">
        <v>0.90796269946455832</v>
      </c>
      <c r="C235">
        <f t="shared" si="6"/>
        <v>0.81536914558422913</v>
      </c>
      <c r="D235">
        <f t="shared" si="7"/>
        <v>2.7209305966720767</v>
      </c>
    </row>
    <row r="236" spans="1:4" x14ac:dyDescent="0.2">
      <c r="A236">
        <v>0.80827489010663056</v>
      </c>
      <c r="B236">
        <v>0.90021195433944412</v>
      </c>
      <c r="C236">
        <f t="shared" si="6"/>
        <v>0.82584632607455755</v>
      </c>
      <c r="D236">
        <f t="shared" si="7"/>
        <v>2.6626944699309938</v>
      </c>
    </row>
    <row r="237" spans="1:4" x14ac:dyDescent="0.2">
      <c r="A237">
        <v>0.29176809597793962</v>
      </c>
      <c r="B237">
        <v>0.80456199806093665</v>
      </c>
      <c r="C237">
        <f t="shared" si="6"/>
        <v>0.17249184543340618</v>
      </c>
      <c r="D237">
        <f t="shared" si="7"/>
        <v>2.1576712052504674</v>
      </c>
    </row>
    <row r="238" spans="1:4" x14ac:dyDescent="0.2">
      <c r="A238">
        <v>0.4391218770990295</v>
      </c>
      <c r="B238">
        <v>6.1871428058198896E-3</v>
      </c>
      <c r="C238">
        <f t="shared" si="6"/>
        <v>0.28912582339623616</v>
      </c>
      <c r="D238">
        <f t="shared" si="7"/>
        <v>0.18258371964675729</v>
      </c>
    </row>
    <row r="239" spans="1:4" x14ac:dyDescent="0.2">
      <c r="A239">
        <v>0.69716556419425812</v>
      </c>
      <c r="B239">
        <v>0.11280354296951545</v>
      </c>
      <c r="C239">
        <f t="shared" si="6"/>
        <v>0.59728451964767892</v>
      </c>
      <c r="D239">
        <f t="shared" si="7"/>
        <v>0.58200548989434331</v>
      </c>
    </row>
    <row r="240" spans="1:4" x14ac:dyDescent="0.2">
      <c r="A240">
        <v>6.9768098471331474E-2</v>
      </c>
      <c r="B240">
        <v>0.55860176359186897</v>
      </c>
      <c r="C240">
        <f t="shared" si="6"/>
        <v>3.6160683718278283E-2</v>
      </c>
      <c r="D240">
        <f t="shared" si="7"/>
        <v>1.4598954358114637</v>
      </c>
    </row>
    <row r="241" spans="1:4" x14ac:dyDescent="0.2">
      <c r="A241">
        <v>0.63667396830239165</v>
      </c>
      <c r="B241">
        <v>0.62222839089106596</v>
      </c>
      <c r="C241">
        <f t="shared" si="6"/>
        <v>0.50622734443705208</v>
      </c>
      <c r="D241">
        <f t="shared" si="7"/>
        <v>1.6051178927488097</v>
      </c>
    </row>
    <row r="242" spans="1:4" x14ac:dyDescent="0.2">
      <c r="A242">
        <v>5.1542790744190881E-2</v>
      </c>
      <c r="B242">
        <v>0.49575260302399538</v>
      </c>
      <c r="C242">
        <f t="shared" si="6"/>
        <v>2.6459302373093029E-2</v>
      </c>
      <c r="D242">
        <f t="shared" si="7"/>
        <v>1.3284365598502232</v>
      </c>
    </row>
    <row r="243" spans="1:4" x14ac:dyDescent="0.2">
      <c r="A243">
        <v>0.39369959982609326</v>
      </c>
      <c r="B243">
        <v>0.31245314695914717</v>
      </c>
      <c r="C243">
        <f t="shared" si="6"/>
        <v>0.25018985293921703</v>
      </c>
      <c r="D243">
        <f t="shared" si="7"/>
        <v>0.97991670582546342</v>
      </c>
    </row>
    <row r="244" spans="1:4" x14ac:dyDescent="0.2">
      <c r="A244">
        <v>0.5534107196358472</v>
      </c>
      <c r="B244">
        <v>0.47152823884575779</v>
      </c>
      <c r="C244">
        <f t="shared" si="6"/>
        <v>0.40305797131569282</v>
      </c>
      <c r="D244">
        <f t="shared" si="7"/>
        <v>1.2800893940341995</v>
      </c>
    </row>
    <row r="245" spans="1:4" x14ac:dyDescent="0.2">
      <c r="A245">
        <v>0.73916016756218084</v>
      </c>
      <c r="B245">
        <v>0.93412261708149535</v>
      </c>
      <c r="C245">
        <f t="shared" si="6"/>
        <v>0.67192436442591985</v>
      </c>
      <c r="D245">
        <f t="shared" si="7"/>
        <v>2.9574275429882251</v>
      </c>
    </row>
    <row r="246" spans="1:4" x14ac:dyDescent="0.2">
      <c r="A246">
        <v>0.75796620933281278</v>
      </c>
      <c r="B246">
        <v>0.30347173680192374</v>
      </c>
      <c r="C246">
        <f t="shared" si="6"/>
        <v>0.70933896585839284</v>
      </c>
      <c r="D246">
        <f t="shared" si="7"/>
        <v>0.96331163403750908</v>
      </c>
    </row>
    <row r="247" spans="1:4" x14ac:dyDescent="0.2">
      <c r="A247">
        <v>9.0200563772189435E-2</v>
      </c>
      <c r="B247">
        <v>0.69516716053186245</v>
      </c>
      <c r="C247">
        <f t="shared" si="6"/>
        <v>4.7265551756247089E-2</v>
      </c>
      <c r="D247">
        <f t="shared" si="7"/>
        <v>1.7941246284588084</v>
      </c>
    </row>
    <row r="248" spans="1:4" x14ac:dyDescent="0.2">
      <c r="A248">
        <v>0.67348291352892597</v>
      </c>
      <c r="B248">
        <v>0.61394631550949486</v>
      </c>
      <c r="C248">
        <f t="shared" si="6"/>
        <v>0.55963649970556206</v>
      </c>
      <c r="D248">
        <f t="shared" si="7"/>
        <v>1.5853466440543118</v>
      </c>
    </row>
    <row r="249" spans="1:4" x14ac:dyDescent="0.2">
      <c r="A249">
        <v>3.3395198546060101E-3</v>
      </c>
      <c r="B249">
        <v>0.17322850191956585</v>
      </c>
      <c r="C249">
        <f t="shared" si="6"/>
        <v>1.6725542483793634E-3</v>
      </c>
      <c r="D249">
        <f t="shared" si="7"/>
        <v>0.71383588572129841</v>
      </c>
    </row>
    <row r="250" spans="1:4" x14ac:dyDescent="0.2">
      <c r="A250">
        <v>0.61363391289638691</v>
      </c>
      <c r="B250">
        <v>0.22831595421883732</v>
      </c>
      <c r="C250">
        <f t="shared" si="6"/>
        <v>0.47548497339522899</v>
      </c>
      <c r="D250">
        <f t="shared" si="7"/>
        <v>0.82246667182490407</v>
      </c>
    </row>
    <row r="251" spans="1:4" x14ac:dyDescent="0.2">
      <c r="A251">
        <v>0.17081837794491317</v>
      </c>
      <c r="B251">
        <v>0.11518868389848669</v>
      </c>
      <c r="C251">
        <f t="shared" si="6"/>
        <v>9.3658031065403186E-2</v>
      </c>
      <c r="D251">
        <f t="shared" si="7"/>
        <v>0.5876209350562771</v>
      </c>
    </row>
    <row r="252" spans="1:4" x14ac:dyDescent="0.2">
      <c r="A252">
        <v>0.42824636771391322</v>
      </c>
      <c r="B252">
        <v>0.80804880732307505</v>
      </c>
      <c r="C252">
        <f t="shared" si="6"/>
        <v>0.27952354658614798</v>
      </c>
      <c r="D252">
        <f t="shared" si="7"/>
        <v>2.171790698908787</v>
      </c>
    </row>
    <row r="253" spans="1:4" x14ac:dyDescent="0.2">
      <c r="A253">
        <v>0.34606097207617648</v>
      </c>
      <c r="B253">
        <v>0.10178933614766417</v>
      </c>
      <c r="C253">
        <f t="shared" si="6"/>
        <v>0.21237058067267592</v>
      </c>
      <c r="D253">
        <f t="shared" si="7"/>
        <v>0.55545185499543759</v>
      </c>
    </row>
    <row r="254" spans="1:4" x14ac:dyDescent="0.2">
      <c r="A254">
        <v>0.96517321565301761</v>
      </c>
      <c r="B254">
        <v>0.75103482562676172</v>
      </c>
      <c r="C254">
        <f t="shared" si="6"/>
        <v>1.6786842615494306</v>
      </c>
      <c r="D254">
        <f t="shared" si="7"/>
        <v>1.9636014972927771</v>
      </c>
    </row>
    <row r="255" spans="1:4" x14ac:dyDescent="0.2">
      <c r="A255">
        <v>0.95236657627122057</v>
      </c>
      <c r="B255">
        <v>0.32198555038453558</v>
      </c>
      <c r="C255">
        <f t="shared" si="6"/>
        <v>1.5221102924905892</v>
      </c>
      <c r="D255">
        <f t="shared" si="7"/>
        <v>0.99752829393672526</v>
      </c>
    </row>
    <row r="256" spans="1:4" x14ac:dyDescent="0.2">
      <c r="A256">
        <v>0.36372789637463965</v>
      </c>
      <c r="B256">
        <v>0.13313543739868572</v>
      </c>
      <c r="C256">
        <f t="shared" si="6"/>
        <v>0.22606448562438083</v>
      </c>
      <c r="D256">
        <f t="shared" si="7"/>
        <v>0.62857340890234614</v>
      </c>
    </row>
    <row r="257" spans="1:4" x14ac:dyDescent="0.2">
      <c r="A257">
        <v>0.13872896142788949</v>
      </c>
      <c r="B257">
        <v>0.72594306969393263</v>
      </c>
      <c r="C257">
        <f t="shared" si="6"/>
        <v>7.4673014501212678E-2</v>
      </c>
      <c r="D257">
        <f t="shared" si="7"/>
        <v>1.8841449650342807</v>
      </c>
    </row>
    <row r="258" spans="1:4" x14ac:dyDescent="0.2">
      <c r="A258">
        <v>0.25698685636598184</v>
      </c>
      <c r="B258">
        <v>0.721037132762683</v>
      </c>
      <c r="C258">
        <f t="shared" si="6"/>
        <v>0.1485207722346355</v>
      </c>
      <c r="D258">
        <f t="shared" si="7"/>
        <v>1.8692870304320874</v>
      </c>
    </row>
    <row r="259" spans="1:4" x14ac:dyDescent="0.2">
      <c r="A259">
        <v>0.90721643668953733</v>
      </c>
      <c r="B259">
        <v>0.96037775317006735</v>
      </c>
      <c r="C259">
        <f t="shared" ref="C259:C300" si="8">_xlfn.GAMMA.INV(A259,1,1/G$4)</f>
        <v>1.1887428871884089</v>
      </c>
      <c r="D259">
        <f t="shared" ref="D259:D300" si="9">_xlfn.GAMMA.INV(B259,G$5,G$6)</f>
        <v>3.3058520230993338</v>
      </c>
    </row>
    <row r="260" spans="1:4" x14ac:dyDescent="0.2">
      <c r="A260">
        <v>0.64653016103937067</v>
      </c>
      <c r="B260">
        <v>0.58488604117512666</v>
      </c>
      <c r="C260">
        <f t="shared" si="8"/>
        <v>0.51997855923595382</v>
      </c>
      <c r="D260">
        <f t="shared" si="9"/>
        <v>1.5181337353020392</v>
      </c>
    </row>
    <row r="261" spans="1:4" x14ac:dyDescent="0.2">
      <c r="A261">
        <v>0.65242325698979564</v>
      </c>
      <c r="B261">
        <v>0.69656955029833434</v>
      </c>
      <c r="C261">
        <f t="shared" si="8"/>
        <v>0.52838489758236307</v>
      </c>
      <c r="D261">
        <f t="shared" si="9"/>
        <v>1.7980711956776658</v>
      </c>
    </row>
    <row r="262" spans="1:4" x14ac:dyDescent="0.2">
      <c r="A262">
        <v>0.75470118035807032</v>
      </c>
      <c r="B262">
        <v>0.99948602212306414</v>
      </c>
      <c r="C262">
        <f t="shared" si="8"/>
        <v>0.70263906981259761</v>
      </c>
      <c r="D262">
        <f t="shared" si="9"/>
        <v>6.0094323579765829</v>
      </c>
    </row>
    <row r="263" spans="1:4" x14ac:dyDescent="0.2">
      <c r="A263">
        <v>0.95288457234411095</v>
      </c>
      <c r="B263">
        <v>0.48965536247451491</v>
      </c>
      <c r="C263">
        <f t="shared" si="8"/>
        <v>1.5275773902562308</v>
      </c>
      <c r="D263">
        <f t="shared" si="9"/>
        <v>1.316163552034427</v>
      </c>
    </row>
    <row r="264" spans="1:4" x14ac:dyDescent="0.2">
      <c r="A264">
        <v>0.54299826244478411</v>
      </c>
      <c r="B264">
        <v>0.4343322434455823</v>
      </c>
      <c r="C264">
        <f t="shared" si="8"/>
        <v>0.39153404300248618</v>
      </c>
      <c r="D264">
        <f t="shared" si="9"/>
        <v>1.2077435202578248</v>
      </c>
    </row>
    <row r="265" spans="1:4" x14ac:dyDescent="0.2">
      <c r="A265">
        <v>0.15299362594640609</v>
      </c>
      <c r="B265">
        <v>0.44927105148068569</v>
      </c>
      <c r="C265">
        <f t="shared" si="8"/>
        <v>8.3023529455708261E-2</v>
      </c>
      <c r="D265">
        <f t="shared" si="9"/>
        <v>1.2365553589316349</v>
      </c>
    </row>
    <row r="266" spans="1:4" x14ac:dyDescent="0.2">
      <c r="A266">
        <v>0.54609884040199308</v>
      </c>
      <c r="B266">
        <v>0.74890471160440197</v>
      </c>
      <c r="C266">
        <f t="shared" si="8"/>
        <v>0.39493790738981482</v>
      </c>
      <c r="D266">
        <f t="shared" si="9"/>
        <v>1.9566141781934714</v>
      </c>
    </row>
    <row r="267" spans="1:4" x14ac:dyDescent="0.2">
      <c r="A267">
        <v>0.79894815477404668</v>
      </c>
      <c r="B267">
        <v>0.34678823462787389</v>
      </c>
      <c r="C267">
        <f t="shared" si="8"/>
        <v>0.80209623386770934</v>
      </c>
      <c r="D267">
        <f t="shared" si="9"/>
        <v>1.0433720119584178</v>
      </c>
    </row>
    <row r="268" spans="1:4" x14ac:dyDescent="0.2">
      <c r="A268">
        <v>0.92805305896611134</v>
      </c>
      <c r="B268">
        <v>0.52103781737394128</v>
      </c>
      <c r="C268">
        <f t="shared" si="8"/>
        <v>1.3159131808587055</v>
      </c>
      <c r="D268">
        <f t="shared" si="9"/>
        <v>1.380167086079207</v>
      </c>
    </row>
    <row r="269" spans="1:4" x14ac:dyDescent="0.2">
      <c r="A269">
        <v>1.5995550040688755E-2</v>
      </c>
      <c r="B269">
        <v>0.65203118812876815</v>
      </c>
      <c r="C269">
        <f t="shared" si="8"/>
        <v>8.0624298118680271E-3</v>
      </c>
      <c r="D269">
        <f t="shared" si="9"/>
        <v>1.6788542953779517</v>
      </c>
    </row>
    <row r="270" spans="1:4" x14ac:dyDescent="0.2">
      <c r="A270">
        <v>0.20195169682854841</v>
      </c>
      <c r="B270">
        <v>1.8107741313844961E-2</v>
      </c>
      <c r="C270">
        <f t="shared" si="8"/>
        <v>0.1127930765370864</v>
      </c>
      <c r="D270">
        <f t="shared" si="9"/>
        <v>0.27294683694784444</v>
      </c>
    </row>
    <row r="271" spans="1:4" x14ac:dyDescent="0.2">
      <c r="A271">
        <v>0.30498617824399732</v>
      </c>
      <c r="B271">
        <v>0.82348027141118441</v>
      </c>
      <c r="C271">
        <f t="shared" si="8"/>
        <v>0.18191177309819406</v>
      </c>
      <c r="D271">
        <f t="shared" si="9"/>
        <v>2.2370174204920059</v>
      </c>
    </row>
    <row r="272" spans="1:4" x14ac:dyDescent="0.2">
      <c r="A272">
        <v>0.53475375921425061</v>
      </c>
      <c r="B272">
        <v>0.7162163706410134</v>
      </c>
      <c r="C272">
        <f t="shared" si="8"/>
        <v>0.38259423174003127</v>
      </c>
      <c r="D272">
        <f t="shared" si="9"/>
        <v>1.854884380050243</v>
      </c>
    </row>
    <row r="273" spans="1:4" x14ac:dyDescent="0.2">
      <c r="A273">
        <v>0.99104285128907232</v>
      </c>
      <c r="B273">
        <v>0.10178180236777101</v>
      </c>
      <c r="C273">
        <f t="shared" si="8"/>
        <v>2.3576516634330966</v>
      </c>
      <c r="D273">
        <f t="shared" si="9"/>
        <v>0.55543331430558429</v>
      </c>
    </row>
    <row r="274" spans="1:4" x14ac:dyDescent="0.2">
      <c r="A274">
        <v>0.60444138712797391</v>
      </c>
      <c r="B274">
        <v>0.39685780237437929</v>
      </c>
      <c r="C274">
        <f t="shared" si="8"/>
        <v>0.46372815166564885</v>
      </c>
      <c r="D274">
        <f t="shared" si="9"/>
        <v>1.1366294813078912</v>
      </c>
    </row>
    <row r="275" spans="1:4" x14ac:dyDescent="0.2">
      <c r="A275">
        <v>0.73356544378347788</v>
      </c>
      <c r="B275">
        <v>0.56831722302009635</v>
      </c>
      <c r="C275">
        <f t="shared" si="8"/>
        <v>0.66131331660037451</v>
      </c>
      <c r="D275">
        <f t="shared" si="9"/>
        <v>1.481164378220053</v>
      </c>
    </row>
    <row r="276" spans="1:4" x14ac:dyDescent="0.2">
      <c r="A276">
        <v>0.91021291014749717</v>
      </c>
      <c r="B276">
        <v>0.67178829399457363</v>
      </c>
      <c r="C276">
        <f t="shared" si="8"/>
        <v>1.2051570397857858</v>
      </c>
      <c r="D276">
        <f t="shared" si="9"/>
        <v>1.7302586284272432</v>
      </c>
    </row>
    <row r="277" spans="1:4" x14ac:dyDescent="0.2">
      <c r="A277">
        <v>4.1733867527704249E-2</v>
      </c>
      <c r="B277">
        <v>0.266852911680306</v>
      </c>
      <c r="C277">
        <f t="shared" si="8"/>
        <v>2.1314869757553725E-2</v>
      </c>
      <c r="D277">
        <f t="shared" si="9"/>
        <v>0.89528099434808273</v>
      </c>
    </row>
    <row r="278" spans="1:4" x14ac:dyDescent="0.2">
      <c r="A278">
        <v>0.6089828479952184</v>
      </c>
      <c r="B278">
        <v>0.55811867597511089</v>
      </c>
      <c r="C278">
        <f t="shared" si="8"/>
        <v>0.46950192646949956</v>
      </c>
      <c r="D278">
        <f t="shared" si="9"/>
        <v>1.45884534253316</v>
      </c>
    </row>
    <row r="279" spans="1:4" x14ac:dyDescent="0.2">
      <c r="A279">
        <v>0.49766515871426564</v>
      </c>
      <c r="B279">
        <v>0.35321952245308585</v>
      </c>
      <c r="C279">
        <f t="shared" si="8"/>
        <v>0.34424418356615133</v>
      </c>
      <c r="D279">
        <f t="shared" si="9"/>
        <v>1.0552804477193014</v>
      </c>
    </row>
    <row r="280" spans="1:4" x14ac:dyDescent="0.2">
      <c r="A280">
        <v>0.61188706446780639</v>
      </c>
      <c r="B280">
        <v>0.32054230332989164</v>
      </c>
      <c r="C280">
        <f t="shared" si="8"/>
        <v>0.47322945537626754</v>
      </c>
      <c r="D280">
        <f t="shared" si="9"/>
        <v>0.99486219528985043</v>
      </c>
    </row>
    <row r="281" spans="1:4" x14ac:dyDescent="0.2">
      <c r="A281">
        <v>0.83264139999787556</v>
      </c>
      <c r="B281">
        <v>0.11740215301646617</v>
      </c>
      <c r="C281">
        <f t="shared" si="8"/>
        <v>0.89380823166431922</v>
      </c>
      <c r="D281">
        <f t="shared" si="9"/>
        <v>0.59279288069632263</v>
      </c>
    </row>
    <row r="282" spans="1:4" x14ac:dyDescent="0.2">
      <c r="A282">
        <v>0.35584072313443982</v>
      </c>
      <c r="B282">
        <v>0.10024368298398711</v>
      </c>
      <c r="C282">
        <f t="shared" si="8"/>
        <v>0.21990462956599924</v>
      </c>
      <c r="D282">
        <f t="shared" si="9"/>
        <v>0.55163635964521263</v>
      </c>
    </row>
    <row r="283" spans="1:4" x14ac:dyDescent="0.2">
      <c r="A283">
        <v>0.69481599678134232</v>
      </c>
      <c r="B283">
        <v>0.79102996067000741</v>
      </c>
      <c r="C283">
        <f t="shared" si="8"/>
        <v>0.59342019751951092</v>
      </c>
      <c r="D283">
        <f t="shared" si="9"/>
        <v>2.1048054388634472</v>
      </c>
    </row>
    <row r="284" spans="1:4" x14ac:dyDescent="0.2">
      <c r="A284">
        <v>0.33892712741074038</v>
      </c>
      <c r="B284">
        <v>0.99232462607724559</v>
      </c>
      <c r="C284">
        <f t="shared" si="8"/>
        <v>0.20694559961620873</v>
      </c>
      <c r="D284">
        <f t="shared" si="9"/>
        <v>4.3697233672299678</v>
      </c>
    </row>
    <row r="285" spans="1:4" x14ac:dyDescent="0.2">
      <c r="A285">
        <v>0.5613122407801725</v>
      </c>
      <c r="B285">
        <v>0.5064951040221608</v>
      </c>
      <c r="C285">
        <f t="shared" si="8"/>
        <v>0.41198368679653807</v>
      </c>
      <c r="D285">
        <f t="shared" si="9"/>
        <v>1.3502441228517827</v>
      </c>
    </row>
    <row r="286" spans="1:4" x14ac:dyDescent="0.2">
      <c r="A286">
        <v>0.82857300682860446</v>
      </c>
      <c r="B286">
        <v>0.54389244497922118</v>
      </c>
      <c r="C286">
        <f t="shared" si="8"/>
        <v>0.88179889940196576</v>
      </c>
      <c r="D286">
        <f t="shared" si="9"/>
        <v>1.4282240445660448</v>
      </c>
    </row>
    <row r="287" spans="1:4" x14ac:dyDescent="0.2">
      <c r="A287">
        <v>0.2661395802040688</v>
      </c>
      <c r="B287">
        <v>8.5765280901124119E-2</v>
      </c>
      <c r="C287">
        <f t="shared" si="8"/>
        <v>0.15471821610840211</v>
      </c>
      <c r="D287">
        <f t="shared" si="9"/>
        <v>0.51464014895588861</v>
      </c>
    </row>
    <row r="288" spans="1:4" x14ac:dyDescent="0.2">
      <c r="A288">
        <v>0.45358326831924956</v>
      </c>
      <c r="B288">
        <v>0.23562275475925254</v>
      </c>
      <c r="C288">
        <f t="shared" si="8"/>
        <v>0.3021866747619551</v>
      </c>
      <c r="D288">
        <f t="shared" si="9"/>
        <v>0.83641586709163995</v>
      </c>
    </row>
    <row r="289" spans="1:4" x14ac:dyDescent="0.2">
      <c r="A289">
        <v>0.33626011607200801</v>
      </c>
      <c r="B289">
        <v>0.47437765532584197</v>
      </c>
      <c r="C289">
        <f t="shared" si="8"/>
        <v>0.20493247366429157</v>
      </c>
      <c r="D289">
        <f t="shared" si="9"/>
        <v>1.2857209017518425</v>
      </c>
    </row>
    <row r="290" spans="1:4" x14ac:dyDescent="0.2">
      <c r="A290">
        <v>0.45409460930774825</v>
      </c>
      <c r="B290">
        <v>0.60082737041816714</v>
      </c>
      <c r="C290">
        <f t="shared" si="8"/>
        <v>0.30265479768593234</v>
      </c>
      <c r="D290">
        <f t="shared" si="9"/>
        <v>1.5546053893264382</v>
      </c>
    </row>
    <row r="291" spans="1:4" x14ac:dyDescent="0.2">
      <c r="A291">
        <v>0.41361794974824229</v>
      </c>
      <c r="B291">
        <v>0.22841595080893129</v>
      </c>
      <c r="C291">
        <f t="shared" si="8"/>
        <v>0.26689186947682025</v>
      </c>
      <c r="D291">
        <f t="shared" si="9"/>
        <v>0.82265812215395862</v>
      </c>
    </row>
    <row r="292" spans="1:4" x14ac:dyDescent="0.2">
      <c r="A292">
        <v>0.90867064335047287</v>
      </c>
      <c r="B292">
        <v>6.7049571529719576E-2</v>
      </c>
      <c r="C292">
        <f t="shared" si="8"/>
        <v>1.1966415012718645</v>
      </c>
      <c r="D292">
        <f t="shared" si="9"/>
        <v>0.46254023298023578</v>
      </c>
    </row>
    <row r="293" spans="1:4" x14ac:dyDescent="0.2">
      <c r="A293">
        <v>0.1523574002045297</v>
      </c>
      <c r="B293">
        <v>0.57745034558683084</v>
      </c>
      <c r="C293">
        <f t="shared" si="8"/>
        <v>8.2648097267930057E-2</v>
      </c>
      <c r="D293">
        <f t="shared" si="9"/>
        <v>1.5014299389472583</v>
      </c>
    </row>
    <row r="294" spans="1:4" x14ac:dyDescent="0.2">
      <c r="A294">
        <v>0.67356882510560856</v>
      </c>
      <c r="B294">
        <v>0.29899337093772471</v>
      </c>
      <c r="C294">
        <f t="shared" si="8"/>
        <v>0.55976807456724975</v>
      </c>
      <c r="D294">
        <f t="shared" si="9"/>
        <v>0.95502466639587791</v>
      </c>
    </row>
    <row r="295" spans="1:4" x14ac:dyDescent="0.2">
      <c r="A295">
        <v>0.34745877019924165</v>
      </c>
      <c r="B295">
        <v>0.20758180284057282</v>
      </c>
      <c r="C295">
        <f t="shared" si="8"/>
        <v>0.21344047717370901</v>
      </c>
      <c r="D295">
        <f t="shared" si="9"/>
        <v>0.78239132956641044</v>
      </c>
    </row>
    <row r="296" spans="1:4" x14ac:dyDescent="0.2">
      <c r="A296">
        <v>0.12037275036272743</v>
      </c>
      <c r="B296">
        <v>0.98285628765420929</v>
      </c>
      <c r="C296">
        <f t="shared" si="8"/>
        <v>6.4128520601430455E-2</v>
      </c>
      <c r="D296">
        <f t="shared" si="9"/>
        <v>3.8582423279609634</v>
      </c>
    </row>
    <row r="297" spans="1:4" x14ac:dyDescent="0.2">
      <c r="A297">
        <v>0.82497602028330042</v>
      </c>
      <c r="B297">
        <v>0.38086051214000327</v>
      </c>
      <c r="C297">
        <f t="shared" si="8"/>
        <v>0.87141614374669463</v>
      </c>
      <c r="D297">
        <f t="shared" si="9"/>
        <v>1.1066689502043776</v>
      </c>
    </row>
    <row r="298" spans="1:4" x14ac:dyDescent="0.2">
      <c r="A298">
        <v>0.54715378202738618</v>
      </c>
      <c r="B298">
        <v>0.23623940861543702</v>
      </c>
      <c r="C298">
        <f t="shared" si="8"/>
        <v>0.39610134290390797</v>
      </c>
      <c r="D298">
        <f t="shared" si="9"/>
        <v>0.83758951848567043</v>
      </c>
    </row>
    <row r="299" spans="1:4" x14ac:dyDescent="0.2">
      <c r="A299">
        <v>0.57743631242960614</v>
      </c>
      <c r="B299">
        <v>4.9946441587996215E-2</v>
      </c>
      <c r="C299">
        <f t="shared" si="8"/>
        <v>0.43070755186671461</v>
      </c>
      <c r="D299">
        <f t="shared" si="9"/>
        <v>0.40866422147839621</v>
      </c>
    </row>
    <row r="300" spans="1:4" x14ac:dyDescent="0.2">
      <c r="A300">
        <v>0.78257820214115814</v>
      </c>
      <c r="B300">
        <v>0.31891698106270039</v>
      </c>
      <c r="C300">
        <f t="shared" si="8"/>
        <v>0.76295802159065729</v>
      </c>
      <c r="D300">
        <f t="shared" si="9"/>
        <v>0.99185966072211729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62709-AFAE-42FA-9228-6A8E1E0670BE}">
  <dimension ref="A1:G197"/>
  <sheetViews>
    <sheetView workbookViewId="0">
      <selection sqref="A1:XFD1048576"/>
    </sheetView>
  </sheetViews>
  <sheetFormatPr baseColWidth="10" defaultColWidth="8.83203125" defaultRowHeight="15" x14ac:dyDescent="0.2"/>
  <cols>
    <col min="1" max="3" width="11.6640625" bestFit="1" customWidth="1"/>
    <col min="4" max="4" width="12.33203125" bestFit="1" customWidth="1"/>
    <col min="6" max="6" width="19.83203125" bestFit="1" customWidth="1"/>
    <col min="7" max="7" width="7.6640625" bestFit="1" customWidth="1"/>
  </cols>
  <sheetData>
    <row r="1" spans="1:4" x14ac:dyDescent="0.2">
      <c r="A1" s="1" t="s">
        <v>101</v>
      </c>
    </row>
    <row r="2" spans="1:4" ht="14.5" customHeight="1" x14ac:dyDescent="0.2">
      <c r="A2" s="33" t="s">
        <v>81</v>
      </c>
      <c r="B2" s="33"/>
      <c r="C2" s="33"/>
      <c r="D2" s="32" t="s">
        <v>102</v>
      </c>
    </row>
    <row r="3" spans="1:4" ht="32" x14ac:dyDescent="0.2">
      <c r="A3" s="31" t="s">
        <v>103</v>
      </c>
      <c r="B3" s="17" t="s">
        <v>84</v>
      </c>
      <c r="C3" s="17" t="s">
        <v>85</v>
      </c>
      <c r="D3" s="32"/>
    </row>
    <row r="4" spans="1:4" x14ac:dyDescent="0.2">
      <c r="A4">
        <f>SUM('[4]Data '!C$2:C2)</f>
        <v>0.35462867385787572</v>
      </c>
      <c r="B4">
        <f>'[4]Data '!G$9*'[4]Solutions (a,b)'!A4</f>
        <v>1.2234689248096711</v>
      </c>
      <c r="C4">
        <f>SUM('[4]Data '!D$2:'[4]Data '!D2)</f>
        <v>2.3107193216724689</v>
      </c>
      <c r="D4">
        <f>'[4]Data '!G$2+B4-C4</f>
        <v>2.9127496031372022</v>
      </c>
    </row>
    <row r="5" spans="1:4" x14ac:dyDescent="0.2">
      <c r="A5">
        <f>SUM('[4]Data '!C$2:C3)</f>
        <v>1.2771058923189487</v>
      </c>
      <c r="B5">
        <f>'[4]Data '!G$9*'[4]Solutions (a,b)'!A5</f>
        <v>4.4060153285003727</v>
      </c>
      <c r="C5">
        <f>SUM('[4]Data '!D$2:'[4]Data '!D3)</f>
        <v>5.0374452122665465</v>
      </c>
      <c r="D5">
        <f>'[4]Data '!G$2+B5-C5</f>
        <v>3.3685701162338271</v>
      </c>
    </row>
    <row r="6" spans="1:4" x14ac:dyDescent="0.2">
      <c r="A6">
        <f>SUM('[4]Data '!C$2:C4)</f>
        <v>1.6013292963407149</v>
      </c>
      <c r="B6">
        <f>'[4]Data '!G$9*'[4]Solutions (a,b)'!A6</f>
        <v>5.5245860723754658</v>
      </c>
      <c r="C6" t="e">
        <f>SUM('[4]Data '!D$2:'[4]Data '!D4)</f>
        <v>#REF!</v>
      </c>
      <c r="D6" t="e">
        <f>'[4]Data '!G$2+B6-C6</f>
        <v>#REF!</v>
      </c>
    </row>
    <row r="7" spans="1:4" x14ac:dyDescent="0.2">
      <c r="A7">
        <f>SUM('[4]Data '!C$2:C5)</f>
        <v>2.9420028993055389</v>
      </c>
      <c r="B7">
        <f>'[4]Data '!G$9*'[4]Solutions (a,b)'!A7</f>
        <v>10.149910002604109</v>
      </c>
      <c r="C7" t="e">
        <f>SUM('[4]Data '!D$2:'[4]Data '!D5)</f>
        <v>#REF!</v>
      </c>
      <c r="D7" t="e">
        <f>'[4]Data '!G$2+B7-C7</f>
        <v>#REF!</v>
      </c>
    </row>
    <row r="8" spans="1:4" x14ac:dyDescent="0.2">
      <c r="A8">
        <f>SUM('[4]Data '!C$2:C6)</f>
        <v>3.0136290174201363</v>
      </c>
      <c r="B8">
        <f>'[4]Data '!G$9*'[4]Solutions (a,b)'!A8</f>
        <v>10.39702011009947</v>
      </c>
      <c r="C8" t="e">
        <f>SUM('[4]Data '!D$2:'[4]Data '!D6)</f>
        <v>#REF!</v>
      </c>
      <c r="D8" t="e">
        <f>'[4]Data '!G$2+B8-C8</f>
        <v>#REF!</v>
      </c>
    </row>
    <row r="9" spans="1:4" x14ac:dyDescent="0.2">
      <c r="A9">
        <f>SUM('[4]Data '!C$2:C7)</f>
        <v>3.5847478815873428</v>
      </c>
      <c r="B9">
        <f>'[4]Data '!G$9*'[4]Solutions (a,b)'!A9</f>
        <v>12.367380191476332</v>
      </c>
      <c r="C9" t="e">
        <f>SUM('[4]Data '!D$2:'[4]Data '!D7)</f>
        <v>#REF!</v>
      </c>
      <c r="D9" t="e">
        <f>'[4]Data '!G$2+B9-C9</f>
        <v>#REF!</v>
      </c>
    </row>
    <row r="10" spans="1:4" x14ac:dyDescent="0.2">
      <c r="A10">
        <f>SUM('[4]Data '!C$2:C8)</f>
        <v>3.6324251192566073</v>
      </c>
      <c r="B10">
        <f>'[4]Data '!G$9*'[4]Solutions (a,b)'!A10</f>
        <v>12.531866661435295</v>
      </c>
      <c r="C10" t="e">
        <f>SUM('[4]Data '!D$2:'[4]Data '!D8)</f>
        <v>#REF!</v>
      </c>
      <c r="D10" t="e">
        <f>'[4]Data '!G$2+B10-C10</f>
        <v>#REF!</v>
      </c>
    </row>
    <row r="11" spans="1:4" x14ac:dyDescent="0.2">
      <c r="A11">
        <f>SUM('[4]Data '!C$2:C9)</f>
        <v>3.6770223850537636</v>
      </c>
      <c r="B11">
        <f>'[4]Data '!G$9*'[4]Solutions (a,b)'!A11</f>
        <v>12.685727228435484</v>
      </c>
      <c r="C11" t="e">
        <f>SUM('[4]Data '!D$2:'[4]Data '!D9)</f>
        <v>#REF!</v>
      </c>
      <c r="D11" t="e">
        <f>'[4]Data '!G$2+B11-C11</f>
        <v>#REF!</v>
      </c>
    </row>
    <row r="12" spans="1:4" x14ac:dyDescent="0.2">
      <c r="A12">
        <f>SUM('[4]Data '!C$2:C10)</f>
        <v>3.9832121739328081</v>
      </c>
      <c r="B12">
        <f>'[4]Data '!G$9*'[4]Solutions (a,b)'!A12</f>
        <v>13.742082000068187</v>
      </c>
      <c r="C12" t="e">
        <f>SUM('[4]Data '!D$2:'[4]Data '!D10)</f>
        <v>#REF!</v>
      </c>
      <c r="D12" t="e">
        <f>'[4]Data '!G$2+B12-C12</f>
        <v>#REF!</v>
      </c>
    </row>
    <row r="13" spans="1:4" x14ac:dyDescent="0.2">
      <c r="A13">
        <f>SUM('[4]Data '!C$2:C11)</f>
        <v>4.3343084292937801</v>
      </c>
      <c r="B13">
        <f>'[4]Data '!G$9*'[4]Solutions (a,b)'!A13</f>
        <v>14.95336408106354</v>
      </c>
      <c r="C13" t="e">
        <f>SUM('[4]Data '!D$2:'[4]Data '!D11)</f>
        <v>#REF!</v>
      </c>
      <c r="D13" t="e">
        <f>'[4]Data '!G$2+B13-C13</f>
        <v>#REF!</v>
      </c>
    </row>
    <row r="14" spans="1:4" x14ac:dyDescent="0.2">
      <c r="A14">
        <f>SUM('[4]Data '!C$2:C12)</f>
        <v>5.0391529962800243</v>
      </c>
      <c r="B14">
        <f>'[4]Data '!G$9*'[4]Solutions (a,b)'!A14</f>
        <v>17.385077837166083</v>
      </c>
      <c r="C14" t="e">
        <f>SUM('[4]Data '!D$2:'[4]Data '!D12)</f>
        <v>#REF!</v>
      </c>
      <c r="D14" t="e">
        <f>'[4]Data '!G$2+B14-C14</f>
        <v>#REF!</v>
      </c>
    </row>
    <row r="15" spans="1:4" x14ac:dyDescent="0.2">
      <c r="A15">
        <f>SUM('[4]Data '!C$2:C13)</f>
        <v>5.089716107272201</v>
      </c>
      <c r="B15">
        <f>'[4]Data '!G$9*'[4]Solutions (a,b)'!A15</f>
        <v>17.559520570089092</v>
      </c>
      <c r="C15" t="e">
        <f>SUM('[4]Data '!D$2:'[4]Data '!D13)</f>
        <v>#REF!</v>
      </c>
      <c r="D15" t="e">
        <f>'[4]Data '!G$2+B15-C15</f>
        <v>#REF!</v>
      </c>
    </row>
    <row r="16" spans="1:4" x14ac:dyDescent="0.2">
      <c r="A16">
        <f>SUM('[4]Data '!C$2:C14)</f>
        <v>6.1404122437101174</v>
      </c>
      <c r="B16">
        <f>'[4]Data '!G$9*'[4]Solutions (a,b)'!A16</f>
        <v>21.184422240799904</v>
      </c>
      <c r="C16" t="e">
        <f>SUM('[4]Data '!D$2:'[4]Data '!D14)</f>
        <v>#REF!</v>
      </c>
      <c r="D16" t="e">
        <f>'[4]Data '!G$2+B16-C16</f>
        <v>#REF!</v>
      </c>
    </row>
    <row r="17" spans="1:7" x14ac:dyDescent="0.2">
      <c r="A17">
        <f>SUM('[4]Data '!C$2:C15)</f>
        <v>7.0228315772700176</v>
      </c>
      <c r="B17">
        <f>'[4]Data '!G$9*'[4]Solutions (a,b)'!A17</f>
        <v>24.22876894158156</v>
      </c>
      <c r="C17" t="e">
        <f>SUM('[4]Data '!D$2:'[4]Data '!D15)</f>
        <v>#REF!</v>
      </c>
      <c r="D17" t="e">
        <f>'[4]Data '!G$2+B17-C17</f>
        <v>#REF!</v>
      </c>
    </row>
    <row r="18" spans="1:7" x14ac:dyDescent="0.2">
      <c r="A18">
        <f>SUM('[4]Data '!C$2:C16)</f>
        <v>7.0623473281885154</v>
      </c>
      <c r="B18">
        <f>'[4]Data '!G$9*'[4]Solutions (a,b)'!A18</f>
        <v>24.365098282250376</v>
      </c>
      <c r="C18" t="e">
        <f>SUM('[4]Data '!D$2:'[4]Data '!D16)</f>
        <v>#REF!</v>
      </c>
      <c r="D18" t="e">
        <f>'[4]Data '!G$2+B18-C18</f>
        <v>#REF!</v>
      </c>
    </row>
    <row r="19" spans="1:7" x14ac:dyDescent="0.2">
      <c r="A19">
        <f>SUM('[4]Data '!C$2:C17)</f>
        <v>7.4454401311929397</v>
      </c>
      <c r="B19">
        <f>'[4]Data '!G$9*'[4]Solutions (a,b)'!A19</f>
        <v>25.686768452615642</v>
      </c>
      <c r="C19" t="e">
        <f>SUM('[4]Data '!D$2:'[4]Data '!D17)</f>
        <v>#REF!</v>
      </c>
      <c r="D19" t="e">
        <f>'[4]Data '!G$2+B19-C19</f>
        <v>#REF!</v>
      </c>
    </row>
    <row r="20" spans="1:7" x14ac:dyDescent="0.2">
      <c r="A20">
        <f>SUM('[4]Data '!C$2:C18)</f>
        <v>8.3764855515860042</v>
      </c>
      <c r="B20">
        <f>'[4]Data '!G$9*'[4]Solutions (a,b)'!A20</f>
        <v>28.898875152971712</v>
      </c>
      <c r="C20" t="e">
        <f>SUM('[4]Data '!D$2:'[4]Data '!D18)</f>
        <v>#REF!</v>
      </c>
      <c r="D20" t="e">
        <f>'[4]Data '!G$2+B20-C20</f>
        <v>#REF!</v>
      </c>
    </row>
    <row r="21" spans="1:7" x14ac:dyDescent="0.2">
      <c r="A21">
        <f>SUM('[4]Data '!C$2:C19)</f>
        <v>8.9780292367103982</v>
      </c>
      <c r="B21">
        <f>'[4]Data '!G$9*'[4]Solutions (a,b)'!A21</f>
        <v>30.974200866650872</v>
      </c>
      <c r="C21" t="e">
        <f>SUM('[4]Data '!D$2:'[4]Data '!D19)</f>
        <v>#REF!</v>
      </c>
      <c r="D21" t="e">
        <f>'[4]Data '!G$2+B21-C21</f>
        <v>#REF!</v>
      </c>
      <c r="F21" s="1" t="s">
        <v>104</v>
      </c>
    </row>
    <row r="22" spans="1:7" x14ac:dyDescent="0.2">
      <c r="A22">
        <f>SUM('[4]Data '!C$2:C20)</f>
        <v>9.3789848648527787</v>
      </c>
      <c r="B22">
        <f>'[4]Data '!G$9*'[4]Solutions (a,b)'!A22</f>
        <v>32.357497783742083</v>
      </c>
      <c r="C22" t="e">
        <f>SUM('[4]Data '!D$2:'[4]Data '!D20)</f>
        <v>#REF!</v>
      </c>
      <c r="D22" t="e">
        <f>'[4]Data '!G$2+B22-C22</f>
        <v>#REF!</v>
      </c>
      <c r="F22" s="1" t="s">
        <v>105</v>
      </c>
      <c r="G22" s="10">
        <f>ROUND('[4]Data '!G2+'[4]Data '!G9*'[4]Data '!G8-'[4]Solutions (a,b)'!C196,4)</f>
        <v>59.400799999999997</v>
      </c>
    </row>
    <row r="23" spans="1:7" x14ac:dyDescent="0.2">
      <c r="A23">
        <f>SUM('[4]Data '!C$2:C21)</f>
        <v>9.6981807215446505</v>
      </c>
      <c r="B23">
        <f>'[4]Data '!G$9*'[4]Solutions (a,b)'!A23</f>
        <v>33.458723489329039</v>
      </c>
      <c r="C23" t="e">
        <f>SUM('[4]Data '!D$2:'[4]Data '!D21)</f>
        <v>#REF!</v>
      </c>
      <c r="D23" t="e">
        <f>'[4]Data '!G$2+B23-C23</f>
        <v>#REF!</v>
      </c>
      <c r="F23" s="1" t="s">
        <v>106</v>
      </c>
      <c r="G23" s="10">
        <f>COUNT(D4:D196)</f>
        <v>2</v>
      </c>
    </row>
    <row r="24" spans="1:7" x14ac:dyDescent="0.2">
      <c r="A24">
        <f>SUM('[4]Data '!C$2:C22)</f>
        <v>9.8504308959340889</v>
      </c>
      <c r="B24">
        <f>'[4]Data '!G$9*'[4]Solutions (a,b)'!A24</f>
        <v>33.983986590972606</v>
      </c>
      <c r="C24" t="e">
        <f>SUM('[4]Data '!D$2:'[4]Data '!D22)</f>
        <v>#REF!</v>
      </c>
      <c r="D24" t="e">
        <f>'[4]Data '!G$2+B24-C24</f>
        <v>#REF!</v>
      </c>
      <c r="F24" s="1" t="s">
        <v>107</v>
      </c>
      <c r="G24" s="10">
        <f>ROUND(A12,2)</f>
        <v>3.98</v>
      </c>
    </row>
    <row r="25" spans="1:7" x14ac:dyDescent="0.2">
      <c r="A25">
        <f>SUM('[4]Data '!C$2:C23)</f>
        <v>9.9874178957294593</v>
      </c>
      <c r="B25">
        <f>'[4]Data '!G$9*'[4]Solutions (a,b)'!A25</f>
        <v>34.456591740266632</v>
      </c>
      <c r="C25" t="e">
        <f>SUM('[4]Data '!D$2:'[4]Data '!D23)</f>
        <v>#REF!</v>
      </c>
      <c r="D25" t="e">
        <f>'[4]Data '!G$2+B25-C25</f>
        <v>#REF!</v>
      </c>
      <c r="F25" s="1" t="s">
        <v>108</v>
      </c>
      <c r="G25" s="10">
        <f>ROUND(AVERAGE('[4]Data '!D2:D194),4)</f>
        <v>1.5004999999999999</v>
      </c>
    </row>
    <row r="26" spans="1:7" x14ac:dyDescent="0.2">
      <c r="A26">
        <f>SUM('[4]Data '!C$2:C24)</f>
        <v>10.080737089277266</v>
      </c>
      <c r="B26">
        <f>'[4]Data '!G$9*'[4]Solutions (a,b)'!A26</f>
        <v>34.778542958006561</v>
      </c>
      <c r="C26" t="e">
        <f>SUM('[4]Data '!D$2:'[4]Data '!D24)</f>
        <v>#REF!</v>
      </c>
      <c r="D26" t="e">
        <f>'[4]Data '!G$2+B26-C26</f>
        <v>#REF!</v>
      </c>
    </row>
    <row r="27" spans="1:7" x14ac:dyDescent="0.2">
      <c r="A27">
        <f>SUM('[4]Data '!C$2:C25)</f>
        <v>10.487457862218676</v>
      </c>
      <c r="B27">
        <f>'[4]Data '!G$9*'[4]Solutions (a,b)'!A27</f>
        <v>36.18172962465443</v>
      </c>
      <c r="C27" t="e">
        <f>SUM('[4]Data '!D$2:'[4]Data '!D25)</f>
        <v>#REF!</v>
      </c>
      <c r="D27" t="e">
        <f>'[4]Data '!G$2+B27-C27</f>
        <v>#REF!</v>
      </c>
    </row>
    <row r="28" spans="1:7" x14ac:dyDescent="0.2">
      <c r="A28">
        <f>SUM('[4]Data '!C$2:C26)</f>
        <v>10.931215179871272</v>
      </c>
      <c r="B28">
        <f>'[4]Data '!G$9*'[4]Solutions (a,b)'!A28</f>
        <v>37.712692370555885</v>
      </c>
      <c r="C28" t="e">
        <f>SUM('[4]Data '!D$2:'[4]Data '!D26)</f>
        <v>#REF!</v>
      </c>
      <c r="D28" t="e">
        <f>'[4]Data '!G$2+B28-C28</f>
        <v>#REF!</v>
      </c>
    </row>
    <row r="29" spans="1:7" x14ac:dyDescent="0.2">
      <c r="A29">
        <f>SUM('[4]Data '!C$2:C27)</f>
        <v>11.125563441380717</v>
      </c>
      <c r="B29">
        <f>'[4]Data '!G$9*'[4]Solutions (a,b)'!A29</f>
        <v>38.383193872763471</v>
      </c>
      <c r="C29" t="e">
        <f>SUM('[4]Data '!D$2:'[4]Data '!D27)</f>
        <v>#REF!</v>
      </c>
      <c r="D29" t="e">
        <f>'[4]Data '!G$2+B29-C29</f>
        <v>#REF!</v>
      </c>
    </row>
    <row r="30" spans="1:7" x14ac:dyDescent="0.2">
      <c r="A30">
        <f>SUM('[4]Data '!C$2:C28)</f>
        <v>11.490799792200738</v>
      </c>
      <c r="B30">
        <f>'[4]Data '!G$9*'[4]Solutions (a,b)'!A30</f>
        <v>39.64325928309254</v>
      </c>
      <c r="C30" t="e">
        <f>SUM('[4]Data '!D$2:'[4]Data '!D28)</f>
        <v>#REF!</v>
      </c>
      <c r="D30" t="e">
        <f>'[4]Data '!G$2+B30-C30</f>
        <v>#REF!</v>
      </c>
    </row>
    <row r="31" spans="1:7" x14ac:dyDescent="0.2">
      <c r="A31">
        <f>SUM('[4]Data '!C$2:C29)</f>
        <v>11.634662613892459</v>
      </c>
      <c r="B31">
        <f>'[4]Data '!G$9*'[4]Solutions (a,b)'!A31</f>
        <v>40.139586017928984</v>
      </c>
      <c r="C31" t="e">
        <f>SUM('[4]Data '!D$2:'[4]Data '!D29)</f>
        <v>#REF!</v>
      </c>
      <c r="D31" t="e">
        <f>'[4]Data '!G$2+B31-C31</f>
        <v>#REF!</v>
      </c>
    </row>
    <row r="32" spans="1:7" x14ac:dyDescent="0.2">
      <c r="A32">
        <f>SUM('[4]Data '!C$2:C30)</f>
        <v>12.239697274167886</v>
      </c>
      <c r="B32">
        <f>'[4]Data '!G$9*'[4]Solutions (a,b)'!A32</f>
        <v>42.226955595879204</v>
      </c>
      <c r="C32" t="e">
        <f>SUM('[4]Data '!D$2:'[4]Data '!D30)</f>
        <v>#REF!</v>
      </c>
      <c r="D32" t="e">
        <f>'[4]Data '!G$2+B32-C32</f>
        <v>#REF!</v>
      </c>
    </row>
    <row r="33" spans="1:4" x14ac:dyDescent="0.2">
      <c r="A33">
        <f>SUM('[4]Data '!C$2:C31)</f>
        <v>12.4972848984729</v>
      </c>
      <c r="B33">
        <f>'[4]Data '!G$9*'[4]Solutions (a,b)'!A33</f>
        <v>43.115632899731501</v>
      </c>
      <c r="C33" t="e">
        <f>SUM('[4]Data '!D$2:'[4]Data '!D31)</f>
        <v>#REF!</v>
      </c>
      <c r="D33" t="e">
        <f>'[4]Data '!G$2+B33-C33</f>
        <v>#REF!</v>
      </c>
    </row>
    <row r="34" spans="1:4" x14ac:dyDescent="0.2">
      <c r="A34">
        <f>SUM('[4]Data '!C$2:C32)</f>
        <v>12.552440117220648</v>
      </c>
      <c r="B34">
        <f>'[4]Data '!G$9*'[4]Solutions (a,b)'!A34</f>
        <v>43.30591840441123</v>
      </c>
      <c r="C34" t="e">
        <f>SUM('[4]Data '!D$2:'[4]Data '!D32)</f>
        <v>#REF!</v>
      </c>
      <c r="D34" t="e">
        <f>'[4]Data '!G$2+B34-C34</f>
        <v>#REF!</v>
      </c>
    </row>
    <row r="35" spans="1:4" x14ac:dyDescent="0.2">
      <c r="A35">
        <f>SUM('[4]Data '!C$2:C33)</f>
        <v>14.940799812067862</v>
      </c>
      <c r="B35">
        <f>'[4]Data '!G$9*'[4]Solutions (a,b)'!A35</f>
        <v>51.545759351634118</v>
      </c>
      <c r="C35" t="e">
        <f>SUM('[4]Data '!D$2:'[4]Data '!D33)</f>
        <v>#REF!</v>
      </c>
      <c r="D35" t="e">
        <f>'[4]Data '!G$2+B35-C35</f>
        <v>#REF!</v>
      </c>
    </row>
    <row r="36" spans="1:4" x14ac:dyDescent="0.2">
      <c r="A36">
        <f>SUM('[4]Data '!C$2:C34)</f>
        <v>15.086191909370783</v>
      </c>
      <c r="B36">
        <f>'[4]Data '!G$9*'[4]Solutions (a,b)'!A36</f>
        <v>52.047362087329198</v>
      </c>
      <c r="C36" t="e">
        <f>SUM('[4]Data '!D$2:'[4]Data '!D34)</f>
        <v>#REF!</v>
      </c>
      <c r="D36" t="e">
        <f>'[4]Data '!G$2+B36-C36</f>
        <v>#REF!</v>
      </c>
    </row>
    <row r="37" spans="1:4" x14ac:dyDescent="0.2">
      <c r="A37">
        <f>SUM('[4]Data '!C$2:C35)</f>
        <v>15.220501367127573</v>
      </c>
      <c r="B37">
        <f>'[4]Data '!G$9*'[4]Solutions (a,b)'!A37</f>
        <v>52.510729716590127</v>
      </c>
      <c r="C37" t="e">
        <f>SUM('[4]Data '!D$2:'[4]Data '!D35)</f>
        <v>#REF!</v>
      </c>
      <c r="D37" t="e">
        <f>'[4]Data '!G$2+B37-C37</f>
        <v>#REF!</v>
      </c>
    </row>
    <row r="38" spans="1:4" x14ac:dyDescent="0.2">
      <c r="A38">
        <f>SUM('[4]Data '!C$2:C36)</f>
        <v>15.608566479603429</v>
      </c>
      <c r="B38">
        <f>'[4]Data '!G$9*'[4]Solutions (a,b)'!A38</f>
        <v>53.849554354631827</v>
      </c>
      <c r="C38" t="e">
        <f>SUM('[4]Data '!D$2:'[4]Data '!D36)</f>
        <v>#REF!</v>
      </c>
      <c r="D38" t="e">
        <f>'[4]Data '!G$2+B38-C38</f>
        <v>#REF!</v>
      </c>
    </row>
    <row r="39" spans="1:4" x14ac:dyDescent="0.2">
      <c r="A39">
        <f>SUM('[4]Data '!C$2:C37)</f>
        <v>15.949909848512528</v>
      </c>
      <c r="B39">
        <f>'[4]Data '!G$9*'[4]Solutions (a,b)'!A39</f>
        <v>55.027188977368219</v>
      </c>
      <c r="C39" t="e">
        <f>SUM('[4]Data '!D$2:'[4]Data '!D37)</f>
        <v>#REF!</v>
      </c>
      <c r="D39" t="e">
        <f>'[4]Data '!G$2+B39-C39</f>
        <v>#REF!</v>
      </c>
    </row>
    <row r="40" spans="1:4" x14ac:dyDescent="0.2">
      <c r="A40">
        <f>SUM('[4]Data '!C$2:C38)</f>
        <v>16.071161621655289</v>
      </c>
      <c r="B40">
        <f>'[4]Data '!G$9*'[4]Solutions (a,b)'!A40</f>
        <v>55.44550759471074</v>
      </c>
      <c r="C40" t="e">
        <f>SUM('[4]Data '!D$2:'[4]Data '!D38)</f>
        <v>#REF!</v>
      </c>
      <c r="D40" t="e">
        <f>'[4]Data '!G$2+B40-C40</f>
        <v>#REF!</v>
      </c>
    </row>
    <row r="41" spans="1:4" x14ac:dyDescent="0.2">
      <c r="A41">
        <f>SUM('[4]Data '!C$2:C39)</f>
        <v>16.461554995926608</v>
      </c>
      <c r="B41">
        <f>'[4]Data '!G$9*'[4]Solutions (a,b)'!A41</f>
        <v>56.792364735946798</v>
      </c>
      <c r="C41" t="e">
        <f>SUM('[4]Data '!D$2:'[4]Data '!D39)</f>
        <v>#REF!</v>
      </c>
      <c r="D41" t="e">
        <f>'[4]Data '!G$2+B41-C41</f>
        <v>#REF!</v>
      </c>
    </row>
    <row r="42" spans="1:4" x14ac:dyDescent="0.2">
      <c r="A42">
        <f>SUM('[4]Data '!C$2:C40)</f>
        <v>16.597015655431921</v>
      </c>
      <c r="B42">
        <f>'[4]Data '!G$9*'[4]Solutions (a,b)'!A42</f>
        <v>57.259704011240125</v>
      </c>
      <c r="C42" t="e">
        <f>SUM('[4]Data '!D$2:'[4]Data '!D40)</f>
        <v>#REF!</v>
      </c>
      <c r="D42" t="e">
        <f>'[4]Data '!G$2+B42-C42</f>
        <v>#REF!</v>
      </c>
    </row>
    <row r="43" spans="1:4" x14ac:dyDescent="0.2">
      <c r="A43">
        <f>SUM('[4]Data '!C$2:C41)</f>
        <v>16.782168964471115</v>
      </c>
      <c r="B43">
        <f>'[4]Data '!G$9*'[4]Solutions (a,b)'!A43</f>
        <v>57.898482927425341</v>
      </c>
      <c r="C43" t="e">
        <f>SUM('[4]Data '!D$2:'[4]Data '!D41)</f>
        <v>#REF!</v>
      </c>
      <c r="D43" t="e">
        <f>'[4]Data '!G$2+B43-C43</f>
        <v>#REF!</v>
      </c>
    </row>
    <row r="44" spans="1:4" x14ac:dyDescent="0.2">
      <c r="A44">
        <f>SUM('[4]Data '!C$2:C42)</f>
        <v>17.048566936092229</v>
      </c>
      <c r="B44">
        <f>'[4]Data '!G$9*'[4]Solutions (a,b)'!A44</f>
        <v>58.817555929518186</v>
      </c>
      <c r="C44" t="e">
        <f>SUM('[4]Data '!D$2:'[4]Data '!D42)</f>
        <v>#REF!</v>
      </c>
      <c r="D44" t="e">
        <f>'[4]Data '!G$2+B44-C44</f>
        <v>#REF!</v>
      </c>
    </row>
    <row r="45" spans="1:4" x14ac:dyDescent="0.2">
      <c r="A45">
        <f>SUM('[4]Data '!C$2:C43)</f>
        <v>17.363925087001828</v>
      </c>
      <c r="B45">
        <f>'[4]Data '!G$9*'[4]Solutions (a,b)'!A45</f>
        <v>59.9055415501563</v>
      </c>
      <c r="C45" t="e">
        <f>SUM('[4]Data '!D$2:'[4]Data '!D43)</f>
        <v>#REF!</v>
      </c>
      <c r="D45" t="e">
        <f>'[4]Data '!G$2+B45-C45</f>
        <v>#REF!</v>
      </c>
    </row>
    <row r="46" spans="1:4" x14ac:dyDescent="0.2">
      <c r="A46">
        <f>SUM('[4]Data '!C$2:C44)</f>
        <v>17.380847113101169</v>
      </c>
      <c r="B46">
        <f>'[4]Data '!G$9*'[4]Solutions (a,b)'!A46</f>
        <v>59.963922540199029</v>
      </c>
      <c r="C46" t="e">
        <f>SUM('[4]Data '!D$2:'[4]Data '!D44)</f>
        <v>#REF!</v>
      </c>
      <c r="D46" t="e">
        <f>'[4]Data '!G$2+B46-C46</f>
        <v>#REF!</v>
      </c>
    </row>
    <row r="47" spans="1:4" x14ac:dyDescent="0.2">
      <c r="A47">
        <f>SUM('[4]Data '!C$2:C45)</f>
        <v>17.706593205226824</v>
      </c>
      <c r="B47">
        <f>'[4]Data '!G$9*'[4]Solutions (a,b)'!A47</f>
        <v>61.087746558032535</v>
      </c>
      <c r="C47" t="e">
        <f>SUM('[4]Data '!D$2:'[4]Data '!D45)</f>
        <v>#REF!</v>
      </c>
      <c r="D47" t="e">
        <f>'[4]Data '!G$2+B47-C47</f>
        <v>#REF!</v>
      </c>
    </row>
    <row r="48" spans="1:4" x14ac:dyDescent="0.2">
      <c r="A48">
        <f>SUM('[4]Data '!C$2:C46)</f>
        <v>17.758654705707109</v>
      </c>
      <c r="B48">
        <f>'[4]Data '!G$9*'[4]Solutions (a,b)'!A48</f>
        <v>61.267358734689523</v>
      </c>
      <c r="C48" t="e">
        <f>SUM('[4]Data '!D$2:'[4]Data '!D46)</f>
        <v>#REF!</v>
      </c>
      <c r="D48" t="e">
        <f>'[4]Data '!G$2+B48-C48</f>
        <v>#REF!</v>
      </c>
    </row>
    <row r="49" spans="1:4" x14ac:dyDescent="0.2">
      <c r="A49">
        <f>SUM('[4]Data '!C$2:C47)</f>
        <v>18.425323844927206</v>
      </c>
      <c r="B49">
        <f>'[4]Data '!G$9*'[4]Solutions (a,b)'!A49</f>
        <v>63.567367264998857</v>
      </c>
      <c r="C49" t="e">
        <f>SUM('[4]Data '!D$2:'[4]Data '!D47)</f>
        <v>#REF!</v>
      </c>
      <c r="D49" t="e">
        <f>'[4]Data '!G$2+B49-C49</f>
        <v>#REF!</v>
      </c>
    </row>
    <row r="50" spans="1:4" x14ac:dyDescent="0.2">
      <c r="A50">
        <f>SUM('[4]Data '!C$2:C48)</f>
        <v>19.036054587019269</v>
      </c>
      <c r="B50">
        <f>'[4]Data '!G$9*'[4]Solutions (a,b)'!A50</f>
        <v>65.674388325216469</v>
      </c>
      <c r="C50" t="e">
        <f>SUM('[4]Data '!D$2:'[4]Data '!D48)</f>
        <v>#REF!</v>
      </c>
      <c r="D50" t="e">
        <f>'[4]Data '!G$2+B50-C50</f>
        <v>#REF!</v>
      </c>
    </row>
    <row r="51" spans="1:4" x14ac:dyDescent="0.2">
      <c r="A51">
        <f>SUM('[4]Data '!C$2:C49)</f>
        <v>20.086527602500521</v>
      </c>
      <c r="B51">
        <f>'[4]Data '!G$9*'[4]Solutions (a,b)'!A51</f>
        <v>69.298520228626785</v>
      </c>
      <c r="C51" t="e">
        <f>SUM('[4]Data '!D$2:'[4]Data '!D49)</f>
        <v>#REF!</v>
      </c>
      <c r="D51" t="e">
        <f>'[4]Data '!G$2+B51-C51</f>
        <v>#REF!</v>
      </c>
    </row>
    <row r="52" spans="1:4" x14ac:dyDescent="0.2">
      <c r="A52">
        <f>SUM('[4]Data '!C$2:C50)</f>
        <v>20.428140075360453</v>
      </c>
      <c r="B52">
        <f>'[4]Data '!G$9*'[4]Solutions (a,b)'!A52</f>
        <v>70.477083259993563</v>
      </c>
      <c r="C52" t="e">
        <f>SUM('[4]Data '!D$2:'[4]Data '!D50)</f>
        <v>#REF!</v>
      </c>
      <c r="D52" t="e">
        <f>'[4]Data '!G$2+B52-C52</f>
        <v>#REF!</v>
      </c>
    </row>
    <row r="53" spans="1:4" x14ac:dyDescent="0.2">
      <c r="A53">
        <f>SUM('[4]Data '!C$2:C51)</f>
        <v>20.906879572795635</v>
      </c>
      <c r="B53">
        <f>'[4]Data '!G$9*'[4]Solutions (a,b)'!A53</f>
        <v>72.128734526144939</v>
      </c>
      <c r="C53" t="e">
        <f>SUM('[4]Data '!D$2:'[4]Data '!D51)</f>
        <v>#REF!</v>
      </c>
      <c r="D53" t="e">
        <f>'[4]Data '!G$2+B53-C53</f>
        <v>#REF!</v>
      </c>
    </row>
    <row r="54" spans="1:4" x14ac:dyDescent="0.2">
      <c r="A54">
        <f>SUM('[4]Data '!C$2:C52)</f>
        <v>21.195123605159104</v>
      </c>
      <c r="B54">
        <f>'[4]Data '!G$9*'[4]Solutions (a,b)'!A54</f>
        <v>73.123176437798904</v>
      </c>
      <c r="C54" t="e">
        <f>SUM('[4]Data '!D$2:'[4]Data '!D52)</f>
        <v>#REF!</v>
      </c>
      <c r="D54" t="e">
        <f>'[4]Data '!G$2+B54-C54</f>
        <v>#REF!</v>
      </c>
    </row>
    <row r="55" spans="1:4" x14ac:dyDescent="0.2">
      <c r="A55">
        <f>SUM('[4]Data '!C$2:C53)</f>
        <v>21.218045260961009</v>
      </c>
      <c r="B55">
        <f>'[4]Data '!G$9*'[4]Solutions (a,b)'!A55</f>
        <v>73.202256150315478</v>
      </c>
      <c r="C55" t="e">
        <f>SUM('[4]Data '!D$2:'[4]Data '!D53)</f>
        <v>#REF!</v>
      </c>
      <c r="D55" t="e">
        <f>'[4]Data '!G$2+B55-C55</f>
        <v>#REF!</v>
      </c>
    </row>
    <row r="56" spans="1:4" x14ac:dyDescent="0.2">
      <c r="A56">
        <f>SUM('[4]Data '!C$2:C54)</f>
        <v>21.237890617703737</v>
      </c>
      <c r="B56">
        <f>'[4]Data '!G$9*'[4]Solutions (a,b)'!A56</f>
        <v>73.270722631077888</v>
      </c>
      <c r="C56" t="e">
        <f>SUM('[4]Data '!D$2:'[4]Data '!D54)</f>
        <v>#REF!</v>
      </c>
      <c r="D56" t="e">
        <f>'[4]Data '!G$2+B56-C56</f>
        <v>#REF!</v>
      </c>
    </row>
    <row r="57" spans="1:4" x14ac:dyDescent="0.2">
      <c r="A57">
        <f>SUM('[4]Data '!C$2:C55)</f>
        <v>21.564670592293332</v>
      </c>
      <c r="B57">
        <f>'[4]Data '!G$9*'[4]Solutions (a,b)'!A57</f>
        <v>74.398113543411995</v>
      </c>
      <c r="C57" t="e">
        <f>SUM('[4]Data '!D$2:'[4]Data '!D55)</f>
        <v>#REF!</v>
      </c>
      <c r="D57" t="e">
        <f>'[4]Data '!G$2+B57-C57</f>
        <v>#REF!</v>
      </c>
    </row>
    <row r="58" spans="1:4" x14ac:dyDescent="0.2">
      <c r="A58">
        <f>SUM('[4]Data '!C$2:C56)</f>
        <v>21.912550916307367</v>
      </c>
      <c r="B58">
        <f>'[4]Data '!G$9*'[4]Solutions (a,b)'!A58</f>
        <v>75.59830066126041</v>
      </c>
      <c r="C58" t="e">
        <f>SUM('[4]Data '!D$2:'[4]Data '!D56)</f>
        <v>#REF!</v>
      </c>
      <c r="D58" t="e">
        <f>'[4]Data '!G$2+B58-C58</f>
        <v>#REF!</v>
      </c>
    </row>
    <row r="59" spans="1:4" x14ac:dyDescent="0.2">
      <c r="A59">
        <f>SUM('[4]Data '!C$2:C57)</f>
        <v>22.93964675688169</v>
      </c>
      <c r="B59">
        <f>'[4]Data '!G$9*'[4]Solutions (a,b)'!A59</f>
        <v>79.141781311241829</v>
      </c>
      <c r="C59" t="e">
        <f>SUM('[4]Data '!D$2:'[4]Data '!D57)</f>
        <v>#REF!</v>
      </c>
      <c r="D59" t="e">
        <f>'[4]Data '!G$2+B59-C59</f>
        <v>#REF!</v>
      </c>
    </row>
    <row r="60" spans="1:4" x14ac:dyDescent="0.2">
      <c r="A60">
        <f>SUM('[4]Data '!C$2:C58)</f>
        <v>23.611036621475545</v>
      </c>
      <c r="B60">
        <f>'[4]Data '!G$9*'[4]Solutions (a,b)'!A60</f>
        <v>81.458076344090628</v>
      </c>
      <c r="C60" t="e">
        <f>SUM('[4]Data '!D$2:'[4]Data '!D58)</f>
        <v>#REF!</v>
      </c>
      <c r="D60" t="e">
        <f>'[4]Data '!G$2+B60-C60</f>
        <v>#REF!</v>
      </c>
    </row>
    <row r="61" spans="1:4" x14ac:dyDescent="0.2">
      <c r="A61">
        <f>SUM('[4]Data '!C$2:C59)</f>
        <v>24.21742592309365</v>
      </c>
      <c r="B61">
        <f>'[4]Data '!G$9*'[4]Solutions (a,b)'!A61</f>
        <v>83.550119434673093</v>
      </c>
      <c r="C61" t="e">
        <f>SUM('[4]Data '!D$2:'[4]Data '!D59)</f>
        <v>#REF!</v>
      </c>
      <c r="D61" t="e">
        <f>'[4]Data '!G$2+B61-C61</f>
        <v>#REF!</v>
      </c>
    </row>
    <row r="62" spans="1:4" x14ac:dyDescent="0.2">
      <c r="A62">
        <f>SUM('[4]Data '!C$2:C60)</f>
        <v>24.555104189833195</v>
      </c>
      <c r="B62">
        <f>'[4]Data '!G$9*'[4]Solutions (a,b)'!A62</f>
        <v>84.715109454924516</v>
      </c>
      <c r="C62" t="e">
        <f>SUM('[4]Data '!D$2:'[4]Data '!D60)</f>
        <v>#REF!</v>
      </c>
      <c r="D62" t="e">
        <f>'[4]Data '!G$2+B62-C62</f>
        <v>#REF!</v>
      </c>
    </row>
    <row r="63" spans="1:4" x14ac:dyDescent="0.2">
      <c r="A63">
        <f>SUM('[4]Data '!C$2:C61)</f>
        <v>25.176401240355538</v>
      </c>
      <c r="B63">
        <f>'[4]Data '!G$9*'[4]Solutions (a,b)'!A63</f>
        <v>86.858584279226605</v>
      </c>
      <c r="C63" t="e">
        <f>SUM('[4]Data '!D$2:'[4]Data '!D61)</f>
        <v>#REF!</v>
      </c>
      <c r="D63" t="e">
        <f>'[4]Data '!G$2+B63-C63</f>
        <v>#REF!</v>
      </c>
    </row>
    <row r="64" spans="1:4" x14ac:dyDescent="0.2">
      <c r="A64">
        <f>SUM('[4]Data '!C$2:C62)</f>
        <v>25.68087236344342</v>
      </c>
      <c r="B64">
        <f>'[4]Data '!G$9*'[4]Solutions (a,b)'!A64</f>
        <v>88.59900965387979</v>
      </c>
      <c r="C64" t="e">
        <f>SUM('[4]Data '!D$2:'[4]Data '!D62)</f>
        <v>#REF!</v>
      </c>
      <c r="D64" t="e">
        <f>'[4]Data '!G$2+B64-C64</f>
        <v>#REF!</v>
      </c>
    </row>
    <row r="65" spans="1:4" x14ac:dyDescent="0.2">
      <c r="A65">
        <f>SUM('[4]Data '!C$2:C63)</f>
        <v>26.198973181346666</v>
      </c>
      <c r="B65">
        <f>'[4]Data '!G$9*'[4]Solutions (a,b)'!A65</f>
        <v>90.386457475645997</v>
      </c>
      <c r="C65" t="e">
        <f>SUM('[4]Data '!D$2:'[4]Data '!D63)</f>
        <v>#REF!</v>
      </c>
      <c r="D65" t="e">
        <f>'[4]Data '!G$2+B65-C65</f>
        <v>#REF!</v>
      </c>
    </row>
    <row r="66" spans="1:4" x14ac:dyDescent="0.2">
      <c r="A66">
        <f>SUM('[4]Data '!C$2:C64)</f>
        <v>26.434735538978906</v>
      </c>
      <c r="B66">
        <f>'[4]Data '!G$9*'[4]Solutions (a,b)'!A66</f>
        <v>91.199837609477214</v>
      </c>
      <c r="C66" t="e">
        <f>SUM('[4]Data '!D$2:'[4]Data '!D64)</f>
        <v>#REF!</v>
      </c>
      <c r="D66" t="e">
        <f>'[4]Data '!G$2+B66-C66</f>
        <v>#REF!</v>
      </c>
    </row>
    <row r="67" spans="1:4" x14ac:dyDescent="0.2">
      <c r="A67">
        <f>SUM('[4]Data '!C$2:C65)</f>
        <v>26.928600937756656</v>
      </c>
      <c r="B67">
        <f>'[4]Data '!G$9*'[4]Solutions (a,b)'!A67</f>
        <v>92.903673235260456</v>
      </c>
      <c r="C67" t="e">
        <f>SUM('[4]Data '!D$2:'[4]Data '!D65)</f>
        <v>#REF!</v>
      </c>
      <c r="D67" t="e">
        <f>'[4]Data '!G$2+B67-C67</f>
        <v>#REF!</v>
      </c>
    </row>
    <row r="68" spans="1:4" x14ac:dyDescent="0.2">
      <c r="A68">
        <f>SUM('[4]Data '!C$2:C66)</f>
        <v>26.950209851430085</v>
      </c>
      <c r="B68">
        <f>'[4]Data '!G$9*'[4]Solutions (a,b)'!A68</f>
        <v>92.978223987433779</v>
      </c>
      <c r="C68" t="e">
        <f>SUM('[4]Data '!D$2:'[4]Data '!D66)</f>
        <v>#REF!</v>
      </c>
      <c r="D68" t="e">
        <f>'[4]Data '!G$2+B68-C68</f>
        <v>#REF!</v>
      </c>
    </row>
    <row r="69" spans="1:4" x14ac:dyDescent="0.2">
      <c r="A69">
        <f>SUM('[4]Data '!C$2:C67)</f>
        <v>28.374907250549498</v>
      </c>
      <c r="B69">
        <f>'[4]Data '!G$9*'[4]Solutions (a,b)'!A69</f>
        <v>97.893430014395761</v>
      </c>
      <c r="C69" t="e">
        <f>SUM('[4]Data '!D$2:'[4]Data '!D67)</f>
        <v>#REF!</v>
      </c>
      <c r="D69" t="e">
        <f>'[4]Data '!G$2+B69-C69</f>
        <v>#REF!</v>
      </c>
    </row>
    <row r="70" spans="1:4" x14ac:dyDescent="0.2">
      <c r="A70">
        <f>SUM('[4]Data '!C$2:C68)</f>
        <v>28.85015484232574</v>
      </c>
      <c r="B70">
        <f>'[4]Data '!G$9*'[4]Solutions (a,b)'!A70</f>
        <v>99.5330342060238</v>
      </c>
      <c r="C70" t="e">
        <f>SUM('[4]Data '!D$2:'[4]Data '!D68)</f>
        <v>#REF!</v>
      </c>
      <c r="D70" t="e">
        <f>'[4]Data '!G$2+B70-C70</f>
        <v>#REF!</v>
      </c>
    </row>
    <row r="71" spans="1:4" x14ac:dyDescent="0.2">
      <c r="A71">
        <f>SUM('[4]Data '!C$2:C69)</f>
        <v>29.103541482499768</v>
      </c>
      <c r="B71">
        <f>'[4]Data '!G$9*'[4]Solutions (a,b)'!A71</f>
        <v>100.40721811462419</v>
      </c>
      <c r="C71" t="e">
        <f>SUM('[4]Data '!D$2:'[4]Data '!D69)</f>
        <v>#REF!</v>
      </c>
      <c r="D71" t="e">
        <f>'[4]Data '!G$2+B71-C71</f>
        <v>#REF!</v>
      </c>
    </row>
    <row r="72" spans="1:4" x14ac:dyDescent="0.2">
      <c r="A72">
        <f>SUM('[4]Data '!C$2:C70)</f>
        <v>29.216648831562907</v>
      </c>
      <c r="B72">
        <f>'[4]Data '!G$9*'[4]Solutions (a,b)'!A72</f>
        <v>100.79743846889203</v>
      </c>
      <c r="C72" t="e">
        <f>SUM('[4]Data '!D$2:'[4]Data '!D70)</f>
        <v>#REF!</v>
      </c>
      <c r="D72" t="e">
        <f>'[4]Data '!G$2+B72-C72</f>
        <v>#REF!</v>
      </c>
    </row>
    <row r="73" spans="1:4" x14ac:dyDescent="0.2">
      <c r="A73">
        <f>SUM('[4]Data '!C$2:C71)</f>
        <v>30.025702085554787</v>
      </c>
      <c r="B73">
        <f>'[4]Data '!G$9*'[4]Solutions (a,b)'!A73</f>
        <v>103.58867219516401</v>
      </c>
      <c r="C73" t="e">
        <f>SUM('[4]Data '!D$2:'[4]Data '!D71)</f>
        <v>#REF!</v>
      </c>
      <c r="D73" t="e">
        <f>'[4]Data '!G$2+B73-C73</f>
        <v>#REF!</v>
      </c>
    </row>
    <row r="74" spans="1:4" x14ac:dyDescent="0.2">
      <c r="A74">
        <f>SUM('[4]Data '!C$2:C72)</f>
        <v>31.077605308924213</v>
      </c>
      <c r="B74">
        <f>'[4]Data '!G$9*'[4]Solutions (a,b)'!A74</f>
        <v>107.21773831578852</v>
      </c>
      <c r="C74" t="e">
        <f>SUM('[4]Data '!D$2:'[4]Data '!D72)</f>
        <v>#REF!</v>
      </c>
      <c r="D74" t="e">
        <f>'[4]Data '!G$2+B74-C74</f>
        <v>#REF!</v>
      </c>
    </row>
    <row r="75" spans="1:4" x14ac:dyDescent="0.2">
      <c r="A75">
        <f>SUM('[4]Data '!C$2:C73)</f>
        <v>31.285808286516424</v>
      </c>
      <c r="B75">
        <f>'[4]Data '!G$9*'[4]Solutions (a,b)'!A75</f>
        <v>107.93603858848165</v>
      </c>
      <c r="C75" t="e">
        <f>SUM('[4]Data '!D$2:'[4]Data '!D73)</f>
        <v>#REF!</v>
      </c>
      <c r="D75" t="e">
        <f>'[4]Data '!G$2+B75-C75</f>
        <v>#REF!</v>
      </c>
    </row>
    <row r="76" spans="1:4" x14ac:dyDescent="0.2">
      <c r="A76">
        <f>SUM('[4]Data '!C$2:C74)</f>
        <v>31.868180535070959</v>
      </c>
      <c r="B76">
        <f>'[4]Data '!G$9*'[4]Solutions (a,b)'!A76</f>
        <v>109.94522284599481</v>
      </c>
      <c r="C76" t="e">
        <f>SUM('[4]Data '!D$2:'[4]Data '!D74)</f>
        <v>#REF!</v>
      </c>
      <c r="D76" t="e">
        <f>'[4]Data '!G$2+B76-C76</f>
        <v>#REF!</v>
      </c>
    </row>
    <row r="77" spans="1:4" x14ac:dyDescent="0.2">
      <c r="A77">
        <f>SUM('[4]Data '!C$2:C75)</f>
        <v>32.715309668394148</v>
      </c>
      <c r="B77">
        <f>'[4]Data '!G$9*'[4]Solutions (a,b)'!A77</f>
        <v>112.8678183559598</v>
      </c>
      <c r="C77" t="e">
        <f>SUM('[4]Data '!D$2:'[4]Data '!D75)</f>
        <v>#REF!</v>
      </c>
      <c r="D77" t="e">
        <f>'[4]Data '!G$2+B77-C77</f>
        <v>#REF!</v>
      </c>
    </row>
    <row r="78" spans="1:4" x14ac:dyDescent="0.2">
      <c r="A78">
        <f>SUM('[4]Data '!C$2:C76)</f>
        <v>33.179276657875903</v>
      </c>
      <c r="B78">
        <f>'[4]Data '!G$9*'[4]Solutions (a,b)'!A78</f>
        <v>114.46850446967186</v>
      </c>
      <c r="C78" t="e">
        <f>SUM('[4]Data '!D$2:'[4]Data '!D76)</f>
        <v>#REF!</v>
      </c>
      <c r="D78" t="e">
        <f>'[4]Data '!G$2+B78-C78</f>
        <v>#REF!</v>
      </c>
    </row>
    <row r="79" spans="1:4" x14ac:dyDescent="0.2">
      <c r="A79">
        <f>SUM('[4]Data '!C$2:C77)</f>
        <v>33.371360025299232</v>
      </c>
      <c r="B79">
        <f>'[4]Data '!G$9*'[4]Solutions (a,b)'!A79</f>
        <v>115.13119208728234</v>
      </c>
      <c r="C79" t="e">
        <f>SUM('[4]Data '!D$2:'[4]Data '!D77)</f>
        <v>#REF!</v>
      </c>
      <c r="D79" t="e">
        <f>'[4]Data '!G$2+B79-C79</f>
        <v>#REF!</v>
      </c>
    </row>
    <row r="80" spans="1:4" x14ac:dyDescent="0.2">
      <c r="A80">
        <f>SUM('[4]Data '!C$2:C78)</f>
        <v>33.510354028365619</v>
      </c>
      <c r="B80">
        <f>'[4]Data '!G$9*'[4]Solutions (a,b)'!A80</f>
        <v>115.61072139786137</v>
      </c>
      <c r="C80" t="e">
        <f>SUM('[4]Data '!D$2:'[4]Data '!D78)</f>
        <v>#REF!</v>
      </c>
      <c r="D80" t="e">
        <f>'[4]Data '!G$2+B80-C80</f>
        <v>#REF!</v>
      </c>
    </row>
    <row r="81" spans="1:4" x14ac:dyDescent="0.2">
      <c r="A81">
        <f>SUM('[4]Data '!C$2:C79)</f>
        <v>33.763187169882627</v>
      </c>
      <c r="B81">
        <f>'[4]Data '!G$9*'[4]Solutions (a,b)'!A81</f>
        <v>116.48299573609505</v>
      </c>
      <c r="C81" t="e">
        <f>SUM('[4]Data '!D$2:'[4]Data '!D79)</f>
        <v>#REF!</v>
      </c>
      <c r="D81" t="e">
        <f>'[4]Data '!G$2+B81-C81</f>
        <v>#REF!</v>
      </c>
    </row>
    <row r="82" spans="1:4" x14ac:dyDescent="0.2">
      <c r="A82">
        <f>SUM('[4]Data '!C$2:C80)</f>
        <v>35.749955976215738</v>
      </c>
      <c r="B82">
        <f>'[4]Data '!G$9*'[4]Solutions (a,b)'!A82</f>
        <v>123.33734811794429</v>
      </c>
      <c r="C82" t="e">
        <f>SUM('[4]Data '!D$2:'[4]Data '!D80)</f>
        <v>#REF!</v>
      </c>
      <c r="D82" t="e">
        <f>'[4]Data '!G$2+B82-C82</f>
        <v>#REF!</v>
      </c>
    </row>
    <row r="83" spans="1:4" x14ac:dyDescent="0.2">
      <c r="A83">
        <f>SUM('[4]Data '!C$2:C81)</f>
        <v>36.334282755512191</v>
      </c>
      <c r="B83">
        <f>'[4]Data '!G$9*'[4]Solutions (a,b)'!A83</f>
        <v>125.35327550651705</v>
      </c>
      <c r="C83" t="e">
        <f>SUM('[4]Data '!D$2:'[4]Data '!D81)</f>
        <v>#REF!</v>
      </c>
      <c r="D83" t="e">
        <f>'[4]Data '!G$2+B83-C83</f>
        <v>#REF!</v>
      </c>
    </row>
    <row r="84" spans="1:4" x14ac:dyDescent="0.2">
      <c r="A84">
        <f>SUM('[4]Data '!C$2:C82)</f>
        <v>36.391142432338313</v>
      </c>
      <c r="B84">
        <f>'[4]Data '!G$9*'[4]Solutions (a,b)'!A84</f>
        <v>125.54944139156717</v>
      </c>
      <c r="C84" t="e">
        <f>SUM('[4]Data '!D$2:'[4]Data '!D82)</f>
        <v>#REF!</v>
      </c>
      <c r="D84" t="e">
        <f>'[4]Data '!G$2+B84-C84</f>
        <v>#REF!</v>
      </c>
    </row>
    <row r="85" spans="1:4" x14ac:dyDescent="0.2">
      <c r="A85">
        <f>SUM('[4]Data '!C$2:C83)</f>
        <v>36.604805300529279</v>
      </c>
      <c r="B85">
        <f>'[4]Data '!G$9*'[4]Solutions (a,b)'!A85</f>
        <v>126.286578286826</v>
      </c>
      <c r="C85" t="e">
        <f>SUM('[4]Data '!D$2:'[4]Data '!D83)</f>
        <v>#REF!</v>
      </c>
      <c r="D85" t="e">
        <f>'[4]Data '!G$2+B85-C85</f>
        <v>#REF!</v>
      </c>
    </row>
    <row r="86" spans="1:4" x14ac:dyDescent="0.2">
      <c r="A86">
        <f>SUM('[4]Data '!C$2:C84)</f>
        <v>36.785245630084816</v>
      </c>
      <c r="B86">
        <f>'[4]Data '!G$9*'[4]Solutions (a,b)'!A86</f>
        <v>126.9090974237926</v>
      </c>
      <c r="C86" t="e">
        <f>SUM('[4]Data '!D$2:'[4]Data '!D84)</f>
        <v>#REF!</v>
      </c>
      <c r="D86" t="e">
        <f>'[4]Data '!G$2+B86-C86</f>
        <v>#REF!</v>
      </c>
    </row>
    <row r="87" spans="1:4" x14ac:dyDescent="0.2">
      <c r="A87">
        <f>SUM('[4]Data '!C$2:C85)</f>
        <v>36.930648509102276</v>
      </c>
      <c r="B87">
        <f>'[4]Data '!G$9*'[4]Solutions (a,b)'!A87</f>
        <v>127.41073735640285</v>
      </c>
      <c r="C87" t="e">
        <f>SUM('[4]Data '!D$2:'[4]Data '!D85)</f>
        <v>#REF!</v>
      </c>
      <c r="D87" t="e">
        <f>'[4]Data '!G$2+B87-C87</f>
        <v>#REF!</v>
      </c>
    </row>
    <row r="88" spans="1:4" x14ac:dyDescent="0.2">
      <c r="A88">
        <f>SUM('[4]Data '!C$2:C86)</f>
        <v>37.202989362838487</v>
      </c>
      <c r="B88">
        <f>'[4]Data '!G$9*'[4]Solutions (a,b)'!A88</f>
        <v>128.35031330179277</v>
      </c>
      <c r="C88" t="e">
        <f>SUM('[4]Data '!D$2:'[4]Data '!D86)</f>
        <v>#REF!</v>
      </c>
      <c r="D88" t="e">
        <f>'[4]Data '!G$2+B88-C88</f>
        <v>#REF!</v>
      </c>
    </row>
    <row r="89" spans="1:4" x14ac:dyDescent="0.2">
      <c r="A89">
        <f>SUM('[4]Data '!C$2:C87)</f>
        <v>37.501414589214534</v>
      </c>
      <c r="B89">
        <f>'[4]Data '!G$9*'[4]Solutions (a,b)'!A89</f>
        <v>129.37988033279012</v>
      </c>
      <c r="C89" t="e">
        <f>SUM('[4]Data '!D$2:'[4]Data '!D87)</f>
        <v>#REF!</v>
      </c>
      <c r="D89" t="e">
        <f>'[4]Data '!G$2+B89-C89</f>
        <v>#REF!</v>
      </c>
    </row>
    <row r="90" spans="1:4" x14ac:dyDescent="0.2">
      <c r="A90">
        <f>SUM('[4]Data '!C$2:C88)</f>
        <v>38.233621998136798</v>
      </c>
      <c r="B90">
        <f>'[4]Data '!G$9*'[4]Solutions (a,b)'!A90</f>
        <v>131.90599589357194</v>
      </c>
      <c r="C90" t="e">
        <f>SUM('[4]Data '!D$2:'[4]Data '!D88)</f>
        <v>#REF!</v>
      </c>
      <c r="D90" t="e">
        <f>'[4]Data '!G$2+B90-C90</f>
        <v>#REF!</v>
      </c>
    </row>
    <row r="91" spans="1:4" x14ac:dyDescent="0.2">
      <c r="A91">
        <f>SUM('[4]Data '!C$2:C89)</f>
        <v>39.232824717778691</v>
      </c>
      <c r="B91">
        <f>'[4]Data '!G$9*'[4]Solutions (a,b)'!A91</f>
        <v>135.35324527633648</v>
      </c>
      <c r="C91" t="e">
        <f>SUM('[4]Data '!D$2:'[4]Data '!D89)</f>
        <v>#REF!</v>
      </c>
      <c r="D91" t="e">
        <f>'[4]Data '!G$2+B91-C91</f>
        <v>#REF!</v>
      </c>
    </row>
    <row r="92" spans="1:4" x14ac:dyDescent="0.2">
      <c r="A92">
        <f>SUM('[4]Data '!C$2:C90)</f>
        <v>39.374880764999467</v>
      </c>
      <c r="B92">
        <f>'[4]Data '!G$9*'[4]Solutions (a,b)'!A92</f>
        <v>135.84333863924815</v>
      </c>
      <c r="C92" t="e">
        <f>SUM('[4]Data '!D$2:'[4]Data '!D90)</f>
        <v>#REF!</v>
      </c>
      <c r="D92" t="e">
        <f>'[4]Data '!G$2+B92-C92</f>
        <v>#REF!</v>
      </c>
    </row>
    <row r="93" spans="1:4" x14ac:dyDescent="0.2">
      <c r="A93">
        <f>SUM('[4]Data '!C$2:C91)</f>
        <v>39.515548728988641</v>
      </c>
      <c r="B93">
        <f>'[4]Data '!G$9*'[4]Solutions (a,b)'!A93</f>
        <v>136.32864311501081</v>
      </c>
      <c r="C93" t="e">
        <f>SUM('[4]Data '!D$2:'[4]Data '!D91)</f>
        <v>#REF!</v>
      </c>
      <c r="D93" t="e">
        <f>'[4]Data '!G$2+B93-C93</f>
        <v>#REF!</v>
      </c>
    </row>
    <row r="94" spans="1:4" x14ac:dyDescent="0.2">
      <c r="A94">
        <f>SUM('[4]Data '!C$2:C92)</f>
        <v>40.003015891427772</v>
      </c>
      <c r="B94">
        <f>'[4]Data '!G$9*'[4]Solutions (a,b)'!A94</f>
        <v>138.01040482542581</v>
      </c>
      <c r="C94" t="e">
        <f>SUM('[4]Data '!D$2:'[4]Data '!D92)</f>
        <v>#REF!</v>
      </c>
      <c r="D94" t="e">
        <f>'[4]Data '!G$2+B94-C94</f>
        <v>#REF!</v>
      </c>
    </row>
    <row r="95" spans="1:4" x14ac:dyDescent="0.2">
      <c r="A95">
        <f>SUM('[4]Data '!C$2:C93)</f>
        <v>40.988934350541761</v>
      </c>
      <c r="B95">
        <f>'[4]Data '!G$9*'[4]Solutions (a,b)'!A95</f>
        <v>141.41182350936907</v>
      </c>
      <c r="C95" t="e">
        <f>SUM('[4]Data '!D$2:'[4]Data '!D93)</f>
        <v>#REF!</v>
      </c>
      <c r="D95" t="e">
        <f>'[4]Data '!G$2+B95-C95</f>
        <v>#REF!</v>
      </c>
    </row>
    <row r="96" spans="1:4" x14ac:dyDescent="0.2">
      <c r="A96">
        <f>SUM('[4]Data '!C$2:C94)</f>
        <v>41.089420917703137</v>
      </c>
      <c r="B96">
        <f>'[4]Data '!G$9*'[4]Solutions (a,b)'!A96</f>
        <v>141.7585021660758</v>
      </c>
      <c r="C96" t="e">
        <f>SUM('[4]Data '!D$2:'[4]Data '!D94)</f>
        <v>#REF!</v>
      </c>
      <c r="D96" t="e">
        <f>'[4]Data '!G$2+B96-C96</f>
        <v>#REF!</v>
      </c>
    </row>
    <row r="97" spans="1:4" x14ac:dyDescent="0.2">
      <c r="A97">
        <f>SUM('[4]Data '!C$2:C95)</f>
        <v>41.565694800765826</v>
      </c>
      <c r="B97">
        <f>'[4]Data '!G$9*'[4]Solutions (a,b)'!A97</f>
        <v>143.4016470626421</v>
      </c>
      <c r="C97" t="e">
        <f>SUM('[4]Data '!D$2:'[4]Data '!D95)</f>
        <v>#REF!</v>
      </c>
      <c r="D97" t="e">
        <f>'[4]Data '!G$2+B97-C97</f>
        <v>#REF!</v>
      </c>
    </row>
    <row r="98" spans="1:4" x14ac:dyDescent="0.2">
      <c r="A98">
        <f>SUM('[4]Data '!C$2:C96)</f>
        <v>42.02111627921991</v>
      </c>
      <c r="B98">
        <f>'[4]Data '!G$9*'[4]Solutions (a,b)'!A98</f>
        <v>144.97285116330869</v>
      </c>
      <c r="C98" t="e">
        <f>SUM('[4]Data '!D$2:'[4]Data '!D96)</f>
        <v>#REF!</v>
      </c>
      <c r="D98" t="e">
        <f>'[4]Data '!G$2+B98-C98</f>
        <v>#REF!</v>
      </c>
    </row>
    <row r="99" spans="1:4" x14ac:dyDescent="0.2">
      <c r="A99">
        <f>SUM('[4]Data '!C$2:C97)</f>
        <v>43.413311225779992</v>
      </c>
      <c r="B99">
        <f>'[4]Data '!G$9*'[4]Solutions (a,b)'!A99</f>
        <v>149.77592372894097</v>
      </c>
      <c r="C99" t="e">
        <f>SUM('[4]Data '!D$2:'[4]Data '!D97)</f>
        <v>#REF!</v>
      </c>
      <c r="D99" t="e">
        <f>'[4]Data '!G$2+B99-C99</f>
        <v>#REF!</v>
      </c>
    </row>
    <row r="100" spans="1:4" x14ac:dyDescent="0.2">
      <c r="A100">
        <f>SUM('[4]Data '!C$2:C98)</f>
        <v>43.479675058580163</v>
      </c>
      <c r="B100">
        <f>'[4]Data '!G$9*'[4]Solutions (a,b)'!A100</f>
        <v>150.00487895210156</v>
      </c>
      <c r="C100" t="e">
        <f>SUM('[4]Data '!D$2:'[4]Data '!D98)</f>
        <v>#REF!</v>
      </c>
      <c r="D100" t="e">
        <f>'[4]Data '!G$2+B100-C100</f>
        <v>#REF!</v>
      </c>
    </row>
    <row r="101" spans="1:4" x14ac:dyDescent="0.2">
      <c r="A101">
        <f>SUM('[4]Data '!C$2:C99)</f>
        <v>45.733335197486618</v>
      </c>
      <c r="B101">
        <f>'[4]Data '!G$9*'[4]Solutions (a,b)'!A101</f>
        <v>157.78000643132881</v>
      </c>
      <c r="C101" t="e">
        <f>SUM('[4]Data '!D$2:'[4]Data '!D99)</f>
        <v>#REF!</v>
      </c>
      <c r="D101" t="e">
        <f>'[4]Data '!G$2+B101-C101</f>
        <v>#REF!</v>
      </c>
    </row>
    <row r="102" spans="1:4" x14ac:dyDescent="0.2">
      <c r="A102">
        <f>SUM('[4]Data '!C$2:C100)</f>
        <v>45.975318077338898</v>
      </c>
      <c r="B102">
        <f>'[4]Data '!G$9*'[4]Solutions (a,b)'!A102</f>
        <v>158.61484736681919</v>
      </c>
      <c r="C102" t="e">
        <f>SUM('[4]Data '!D$2:'[4]Data '!D100)</f>
        <v>#REF!</v>
      </c>
      <c r="D102" t="e">
        <f>'[4]Data '!G$2+B102-C102</f>
        <v>#REF!</v>
      </c>
    </row>
    <row r="103" spans="1:4" x14ac:dyDescent="0.2">
      <c r="A103">
        <f>SUM('[4]Data '!C$2:C101)</f>
        <v>46.07021473243698</v>
      </c>
      <c r="B103">
        <f>'[4]Data '!G$9*'[4]Solutions (a,b)'!A103</f>
        <v>158.94224082690758</v>
      </c>
      <c r="C103" t="e">
        <f>SUM('[4]Data '!D$2:'[4]Data '!D101)</f>
        <v>#REF!</v>
      </c>
      <c r="D103" t="e">
        <f>'[4]Data '!G$2+B103-C103</f>
        <v>#REF!</v>
      </c>
    </row>
    <row r="104" spans="1:4" x14ac:dyDescent="0.2">
      <c r="A104">
        <f>SUM('[4]Data '!C$2:C102)</f>
        <v>46.325959921874365</v>
      </c>
      <c r="B104">
        <f>'[4]Data '!G$9*'[4]Solutions (a,b)'!A104</f>
        <v>159.82456173046654</v>
      </c>
      <c r="C104" t="e">
        <f>SUM('[4]Data '!D$2:'[4]Data '!D102)</f>
        <v>#REF!</v>
      </c>
      <c r="D104" t="e">
        <f>'[4]Data '!G$2+B104-C104</f>
        <v>#REF!</v>
      </c>
    </row>
    <row r="105" spans="1:4" x14ac:dyDescent="0.2">
      <c r="A105">
        <f>SUM('[4]Data '!C$2:C103)</f>
        <v>48.056186096440214</v>
      </c>
      <c r="B105">
        <f>'[4]Data '!G$9*'[4]Solutions (a,b)'!A105</f>
        <v>165.79384203271871</v>
      </c>
      <c r="C105" t="e">
        <f>SUM('[4]Data '!D$2:'[4]Data '!D103)</f>
        <v>#REF!</v>
      </c>
      <c r="D105" t="e">
        <f>'[4]Data '!G$2+B105-C105</f>
        <v>#REF!</v>
      </c>
    </row>
    <row r="106" spans="1:4" x14ac:dyDescent="0.2">
      <c r="A106">
        <f>SUM('[4]Data '!C$2:C104)</f>
        <v>49.332506224143486</v>
      </c>
      <c r="B106">
        <f>'[4]Data '!G$9*'[4]Solutions (a,b)'!A106</f>
        <v>170.19714647329502</v>
      </c>
      <c r="C106" t="e">
        <f>SUM('[4]Data '!D$2:'[4]Data '!D104)</f>
        <v>#REF!</v>
      </c>
      <c r="D106" t="e">
        <f>'[4]Data '!G$2+B106-C106</f>
        <v>#REF!</v>
      </c>
    </row>
    <row r="107" spans="1:4" x14ac:dyDescent="0.2">
      <c r="A107">
        <f>SUM('[4]Data '!C$2:C105)</f>
        <v>50.164664159139775</v>
      </c>
      <c r="B107">
        <f>'[4]Data '!G$9*'[4]Solutions (a,b)'!A107</f>
        <v>173.06809134903222</v>
      </c>
      <c r="C107" t="e">
        <f>SUM('[4]Data '!D$2:'[4]Data '!D105)</f>
        <v>#REF!</v>
      </c>
      <c r="D107" t="e">
        <f>'[4]Data '!G$2+B107-C107</f>
        <v>#REF!</v>
      </c>
    </row>
    <row r="108" spans="1:4" x14ac:dyDescent="0.2">
      <c r="A108">
        <f>SUM('[4]Data '!C$2:C106)</f>
        <v>50.56556222691696</v>
      </c>
      <c r="B108">
        <f>'[4]Data '!G$9*'[4]Solutions (a,b)'!A108</f>
        <v>174.45118968286349</v>
      </c>
      <c r="C108" t="e">
        <f>SUM('[4]Data '!D$2:'[4]Data '!D106)</f>
        <v>#REF!</v>
      </c>
      <c r="D108" t="e">
        <f>'[4]Data '!G$2+B108-C108</f>
        <v>#REF!</v>
      </c>
    </row>
    <row r="109" spans="1:4" x14ac:dyDescent="0.2">
      <c r="A109">
        <f>SUM('[4]Data '!C$2:C107)</f>
        <v>50.579625425022506</v>
      </c>
      <c r="B109">
        <f>'[4]Data '!G$9*'[4]Solutions (a,b)'!A109</f>
        <v>174.49970771632763</v>
      </c>
      <c r="C109" t="e">
        <f>SUM('[4]Data '!D$2:'[4]Data '!D107)</f>
        <v>#REF!</v>
      </c>
      <c r="D109" t="e">
        <f>'[4]Data '!G$2+B109-C109</f>
        <v>#REF!</v>
      </c>
    </row>
    <row r="110" spans="1:4" x14ac:dyDescent="0.2">
      <c r="A110">
        <f>SUM('[4]Data '!C$2:C108)</f>
        <v>51.261278362830687</v>
      </c>
      <c r="B110">
        <f>'[4]Data '!G$9*'[4]Solutions (a,b)'!A110</f>
        <v>176.85141035176585</v>
      </c>
      <c r="C110" t="e">
        <f>SUM('[4]Data '!D$2:'[4]Data '!D108)</f>
        <v>#REF!</v>
      </c>
      <c r="D110" t="e">
        <f>'[4]Data '!G$2+B110-C110</f>
        <v>#REF!</v>
      </c>
    </row>
    <row r="111" spans="1:4" x14ac:dyDescent="0.2">
      <c r="A111">
        <f>SUM('[4]Data '!C$2:C109)</f>
        <v>53.892529395011621</v>
      </c>
      <c r="B111">
        <f>'[4]Data '!G$9*'[4]Solutions (a,b)'!A111</f>
        <v>185.92922641279009</v>
      </c>
      <c r="C111" t="e">
        <f>SUM('[4]Data '!D$2:'[4]Data '!D109)</f>
        <v>#REF!</v>
      </c>
      <c r="D111" t="e">
        <f>'[4]Data '!G$2+B111-C111</f>
        <v>#REF!</v>
      </c>
    </row>
    <row r="112" spans="1:4" x14ac:dyDescent="0.2">
      <c r="A112">
        <f>SUM('[4]Data '!C$2:C110)</f>
        <v>54.041109493058713</v>
      </c>
      <c r="B112">
        <f>'[4]Data '!G$9*'[4]Solutions (a,b)'!A112</f>
        <v>186.44182775105256</v>
      </c>
      <c r="C112" t="e">
        <f>SUM('[4]Data '!D$2:'[4]Data '!D110)</f>
        <v>#REF!</v>
      </c>
      <c r="D112" t="e">
        <f>'[4]Data '!G$2+B112-C112</f>
        <v>#REF!</v>
      </c>
    </row>
    <row r="113" spans="1:4" x14ac:dyDescent="0.2">
      <c r="A113">
        <f>SUM('[4]Data '!C$2:C111)</f>
        <v>54.124073396611266</v>
      </c>
      <c r="B113">
        <f>'[4]Data '!G$9*'[4]Solutions (a,b)'!A113</f>
        <v>186.72805321830884</v>
      </c>
      <c r="C113" t="e">
        <f>SUM('[4]Data '!D$2:'[4]Data '!D111)</f>
        <v>#REF!</v>
      </c>
      <c r="D113" t="e">
        <f>'[4]Data '!G$2+B113-C113</f>
        <v>#REF!</v>
      </c>
    </row>
    <row r="114" spans="1:4" x14ac:dyDescent="0.2">
      <c r="A114">
        <f>SUM('[4]Data '!C$2:C112)</f>
        <v>54.294199877452691</v>
      </c>
      <c r="B114">
        <f>'[4]Data '!G$9*'[4]Solutions (a,b)'!A114</f>
        <v>187.31498957721178</v>
      </c>
      <c r="C114" t="e">
        <f>SUM('[4]Data '!D$2:'[4]Data '!D112)</f>
        <v>#REF!</v>
      </c>
      <c r="D114" t="e">
        <f>'[4]Data '!G$2+B114-C114</f>
        <v>#REF!</v>
      </c>
    </row>
    <row r="115" spans="1:4" x14ac:dyDescent="0.2">
      <c r="A115">
        <f>SUM('[4]Data '!C$2:C113)</f>
        <v>54.827038047535304</v>
      </c>
      <c r="B115">
        <f>'[4]Data '!G$9*'[4]Solutions (a,b)'!A115</f>
        <v>189.15328126399677</v>
      </c>
      <c r="C115" t="e">
        <f>SUM('[4]Data '!D$2:'[4]Data '!D113)</f>
        <v>#REF!</v>
      </c>
      <c r="D115" t="e">
        <f>'[4]Data '!G$2+B115-C115</f>
        <v>#REF!</v>
      </c>
    </row>
    <row r="116" spans="1:4" x14ac:dyDescent="0.2">
      <c r="A116">
        <f>SUM('[4]Data '!C$2:C114)</f>
        <v>54.907021274108203</v>
      </c>
      <c r="B116">
        <f>'[4]Data '!G$9*'[4]Solutions (a,b)'!A116</f>
        <v>189.42922339567329</v>
      </c>
      <c r="C116" t="e">
        <f>SUM('[4]Data '!D$2:'[4]Data '!D114)</f>
        <v>#REF!</v>
      </c>
      <c r="D116" t="e">
        <f>'[4]Data '!G$2+B116-C116</f>
        <v>#REF!</v>
      </c>
    </row>
    <row r="117" spans="1:4" x14ac:dyDescent="0.2">
      <c r="A117">
        <f>SUM('[4]Data '!C$2:C115)</f>
        <v>55.06232365306321</v>
      </c>
      <c r="B117">
        <f>'[4]Data '!G$9*'[4]Solutions (a,b)'!A117</f>
        <v>189.96501660306805</v>
      </c>
      <c r="C117" t="e">
        <f>SUM('[4]Data '!D$2:'[4]Data '!D115)</f>
        <v>#REF!</v>
      </c>
      <c r="D117" t="e">
        <f>'[4]Data '!G$2+B117-C117</f>
        <v>#REF!</v>
      </c>
    </row>
    <row r="118" spans="1:4" x14ac:dyDescent="0.2">
      <c r="A118">
        <f>SUM('[4]Data '!C$2:C116)</f>
        <v>55.379240639767552</v>
      </c>
      <c r="B118">
        <f>'[4]Data '!G$9*'[4]Solutions (a,b)'!A118</f>
        <v>191.05838020719804</v>
      </c>
      <c r="C118" t="e">
        <f>SUM('[4]Data '!D$2:'[4]Data '!D116)</f>
        <v>#REF!</v>
      </c>
      <c r="D118" t="e">
        <f>'[4]Data '!G$2+B118-C118</f>
        <v>#REF!</v>
      </c>
    </row>
    <row r="119" spans="1:4" x14ac:dyDescent="0.2">
      <c r="A119">
        <f>SUM('[4]Data '!C$2:C117)</f>
        <v>55.664108625392892</v>
      </c>
      <c r="B119">
        <f>'[4]Data '!G$9*'[4]Solutions (a,b)'!A119</f>
        <v>192.04117475760546</v>
      </c>
      <c r="C119" t="e">
        <f>SUM('[4]Data '!D$2:'[4]Data '!D117)</f>
        <v>#REF!</v>
      </c>
      <c r="D119" t="e">
        <f>'[4]Data '!G$2+B119-C119</f>
        <v>#REF!</v>
      </c>
    </row>
    <row r="120" spans="1:4" x14ac:dyDescent="0.2">
      <c r="A120">
        <f>SUM('[4]Data '!C$2:C118)</f>
        <v>55.791467616440521</v>
      </c>
      <c r="B120">
        <f>'[4]Data '!G$9*'[4]Solutions (a,b)'!A120</f>
        <v>192.48056327671978</v>
      </c>
      <c r="C120" t="e">
        <f>SUM('[4]Data '!D$2:'[4]Data '!D118)</f>
        <v>#REF!</v>
      </c>
      <c r="D120" t="e">
        <f>'[4]Data '!G$2+B120-C120</f>
        <v>#REF!</v>
      </c>
    </row>
    <row r="121" spans="1:4" x14ac:dyDescent="0.2">
      <c r="A121">
        <f>SUM('[4]Data '!C$2:C119)</f>
        <v>56.207576527120814</v>
      </c>
      <c r="B121">
        <f>'[4]Data '!G$9*'[4]Solutions (a,b)'!A121</f>
        <v>193.91613901856678</v>
      </c>
      <c r="C121" t="e">
        <f>SUM('[4]Data '!D$2:'[4]Data '!D119)</f>
        <v>#REF!</v>
      </c>
      <c r="D121" t="e">
        <f>'[4]Data '!G$2+B121-C121</f>
        <v>#REF!</v>
      </c>
    </row>
    <row r="122" spans="1:4" x14ac:dyDescent="0.2">
      <c r="A122">
        <f>SUM('[4]Data '!C$2:C120)</f>
        <v>56.790044250059026</v>
      </c>
      <c r="B122">
        <f>'[4]Data '!G$9*'[4]Solutions (a,b)'!A122</f>
        <v>195.92565266270361</v>
      </c>
      <c r="C122" t="e">
        <f>SUM('[4]Data '!D$2:'[4]Data '!D120)</f>
        <v>#REF!</v>
      </c>
      <c r="D122" t="e">
        <f>'[4]Data '!G$2+B122-C122</f>
        <v>#REF!</v>
      </c>
    </row>
    <row r="123" spans="1:4" x14ac:dyDescent="0.2">
      <c r="A123">
        <f>SUM('[4]Data '!C$2:C121)</f>
        <v>57.605515624018253</v>
      </c>
      <c r="B123">
        <f>'[4]Data '!G$9*'[4]Solutions (a,b)'!A123</f>
        <v>198.73902890286297</v>
      </c>
      <c r="C123" t="e">
        <f>SUM('[4]Data '!D$2:'[4]Data '!D121)</f>
        <v>#REF!</v>
      </c>
      <c r="D123" t="e">
        <f>'[4]Data '!G$2+B123-C123</f>
        <v>#REF!</v>
      </c>
    </row>
    <row r="124" spans="1:4" x14ac:dyDescent="0.2">
      <c r="A124">
        <f>SUM('[4]Data '!C$2:C122)</f>
        <v>58.101331914122063</v>
      </c>
      <c r="B124">
        <f>'[4]Data '!G$9*'[4]Solutions (a,b)'!A124</f>
        <v>200.44959510372109</v>
      </c>
      <c r="C124" t="e">
        <f>SUM('[4]Data '!D$2:'[4]Data '!D122)</f>
        <v>#REF!</v>
      </c>
      <c r="D124" t="e">
        <f>'[4]Data '!G$2+B124-C124</f>
        <v>#REF!</v>
      </c>
    </row>
    <row r="125" spans="1:4" x14ac:dyDescent="0.2">
      <c r="A125">
        <f>SUM('[4]Data '!C$2:C123)</f>
        <v>58.289323679871742</v>
      </c>
      <c r="B125">
        <f>'[4]Data '!G$9*'[4]Solutions (a,b)'!A125</f>
        <v>201.0981666955575</v>
      </c>
      <c r="C125" t="e">
        <f>SUM('[4]Data '!D$2:'[4]Data '!D123)</f>
        <v>#REF!</v>
      </c>
      <c r="D125" t="e">
        <f>'[4]Data '!G$2+B125-C125</f>
        <v>#REF!</v>
      </c>
    </row>
    <row r="126" spans="1:4" x14ac:dyDescent="0.2">
      <c r="A126">
        <f>SUM('[4]Data '!C$2:C124)</f>
        <v>58.400787498515626</v>
      </c>
      <c r="B126">
        <f>'[4]Data '!G$9*'[4]Solutions (a,b)'!A126</f>
        <v>201.48271686987889</v>
      </c>
      <c r="C126" t="e">
        <f>SUM('[4]Data '!D$2:'[4]Data '!D124)</f>
        <v>#REF!</v>
      </c>
      <c r="D126" t="e">
        <f>'[4]Data '!G$2+B126-C126</f>
        <v>#REF!</v>
      </c>
    </row>
    <row r="127" spans="1:4" x14ac:dyDescent="0.2">
      <c r="A127">
        <f>SUM('[4]Data '!C$2:C125)</f>
        <v>58.499467605417543</v>
      </c>
      <c r="B127">
        <f>'[4]Data '!G$9*'[4]Solutions (a,b)'!A127</f>
        <v>201.82316323869051</v>
      </c>
      <c r="C127" t="e">
        <f>SUM('[4]Data '!D$2:'[4]Data '!D125)</f>
        <v>#REF!</v>
      </c>
      <c r="D127" t="e">
        <f>'[4]Data '!G$2+B127-C127</f>
        <v>#REF!</v>
      </c>
    </row>
    <row r="128" spans="1:4" x14ac:dyDescent="0.2">
      <c r="A128">
        <f>SUM('[4]Data '!C$2:C126)</f>
        <v>58.500483809104153</v>
      </c>
      <c r="B128">
        <f>'[4]Data '!G$9*'[4]Solutions (a,b)'!A128</f>
        <v>201.82666914140933</v>
      </c>
      <c r="C128" t="e">
        <f>SUM('[4]Data '!D$2:'[4]Data '!D126)</f>
        <v>#REF!</v>
      </c>
      <c r="D128" t="e">
        <f>'[4]Data '!G$2+B128-C128</f>
        <v>#REF!</v>
      </c>
    </row>
    <row r="129" spans="1:4" x14ac:dyDescent="0.2">
      <c r="A129">
        <f>SUM('[4]Data '!C$2:C127)</f>
        <v>61.766187419182678</v>
      </c>
      <c r="B129">
        <f>'[4]Data '!G$9*'[4]Solutions (a,b)'!A129</f>
        <v>213.09334659618023</v>
      </c>
      <c r="C129" t="e">
        <f>SUM('[4]Data '!D$2:'[4]Data '!D127)</f>
        <v>#REF!</v>
      </c>
      <c r="D129" t="e">
        <f>'[4]Data '!G$2+B129-C129</f>
        <v>#REF!</v>
      </c>
    </row>
    <row r="130" spans="1:4" x14ac:dyDescent="0.2">
      <c r="A130">
        <f>SUM('[4]Data '!C$2:C128)</f>
        <v>61.77567544355243</v>
      </c>
      <c r="B130">
        <f>'[4]Data '!G$9*'[4]Solutions (a,b)'!A130</f>
        <v>213.12608028025588</v>
      </c>
      <c r="C130" t="e">
        <f>SUM('[4]Data '!D$2:'[4]Data '!D128)</f>
        <v>#REF!</v>
      </c>
      <c r="D130" t="e">
        <f>'[4]Data '!G$2+B130-C130</f>
        <v>#REF!</v>
      </c>
    </row>
    <row r="131" spans="1:4" x14ac:dyDescent="0.2">
      <c r="A131">
        <f>SUM('[4]Data '!C$2:C129)</f>
        <v>61.996057041990213</v>
      </c>
      <c r="B131">
        <f>'[4]Data '!G$9*'[4]Solutions (a,b)'!A131</f>
        <v>213.88639679486622</v>
      </c>
      <c r="C131" t="e">
        <f>SUM('[4]Data '!D$2:'[4]Data '!D129)</f>
        <v>#REF!</v>
      </c>
      <c r="D131" t="e">
        <f>'[4]Data '!G$2+B131-C131</f>
        <v>#REF!</v>
      </c>
    </row>
    <row r="132" spans="1:4" x14ac:dyDescent="0.2">
      <c r="A132">
        <f>SUM('[4]Data '!C$2:C130)</f>
        <v>62.242264611217834</v>
      </c>
      <c r="B132">
        <f>'[4]Data '!G$9*'[4]Solutions (a,b)'!A132</f>
        <v>214.73581290870152</v>
      </c>
      <c r="C132" t="e">
        <f>SUM('[4]Data '!D$2:'[4]Data '!D130)</f>
        <v>#REF!</v>
      </c>
      <c r="D132" t="e">
        <f>'[4]Data '!G$2+B132-C132</f>
        <v>#REF!</v>
      </c>
    </row>
    <row r="133" spans="1:4" x14ac:dyDescent="0.2">
      <c r="A133">
        <f>SUM('[4]Data '!C$2:C131)</f>
        <v>62.342126608697534</v>
      </c>
      <c r="B133">
        <f>'[4]Data '!G$9*'[4]Solutions (a,b)'!A133</f>
        <v>215.08033680000648</v>
      </c>
      <c r="C133" t="e">
        <f>SUM('[4]Data '!D$2:'[4]Data '!D131)</f>
        <v>#REF!</v>
      </c>
      <c r="D133" t="e">
        <f>'[4]Data '!G$2+B133-C133</f>
        <v>#REF!</v>
      </c>
    </row>
    <row r="134" spans="1:4" x14ac:dyDescent="0.2">
      <c r="A134">
        <f>SUM('[4]Data '!C$2:C132)</f>
        <v>63.977638748986607</v>
      </c>
      <c r="B134">
        <f>'[4]Data '!G$9*'[4]Solutions (a,b)'!A134</f>
        <v>220.72285368400378</v>
      </c>
      <c r="C134" t="e">
        <f>SUM('[4]Data '!D$2:'[4]Data '!D132)</f>
        <v>#REF!</v>
      </c>
      <c r="D134" t="e">
        <f>'[4]Data '!G$2+B134-C134</f>
        <v>#REF!</v>
      </c>
    </row>
    <row r="135" spans="1:4" x14ac:dyDescent="0.2">
      <c r="A135">
        <f>SUM('[4]Data '!C$2:C133)</f>
        <v>63.991873739079601</v>
      </c>
      <c r="B135">
        <f>'[4]Data '!G$9*'[4]Solutions (a,b)'!A135</f>
        <v>220.77196439982461</v>
      </c>
      <c r="C135" t="e">
        <f>SUM('[4]Data '!D$2:'[4]Data '!D133)</f>
        <v>#REF!</v>
      </c>
      <c r="D135" t="e">
        <f>'[4]Data '!G$2+B135-C135</f>
        <v>#REF!</v>
      </c>
    </row>
    <row r="136" spans="1:4" x14ac:dyDescent="0.2">
      <c r="A136">
        <f>SUM('[4]Data '!C$2:C134)</f>
        <v>64.119141814119885</v>
      </c>
      <c r="B136">
        <f>'[4]Data '!G$9*'[4]Solutions (a,b)'!A136</f>
        <v>221.21103925871358</v>
      </c>
      <c r="C136" t="e">
        <f>SUM('[4]Data '!D$2:'[4]Data '!D134)</f>
        <v>#REF!</v>
      </c>
      <c r="D136" t="e">
        <f>'[4]Data '!G$2+B136-C136</f>
        <v>#REF!</v>
      </c>
    </row>
    <row r="137" spans="1:4" x14ac:dyDescent="0.2">
      <c r="A137">
        <f>SUM('[4]Data '!C$2:C135)</f>
        <v>65.110539100183843</v>
      </c>
      <c r="B137">
        <f>'[4]Data '!G$9*'[4]Solutions (a,b)'!A137</f>
        <v>224.63135989563423</v>
      </c>
      <c r="C137" t="e">
        <f>SUM('[4]Data '!D$2:'[4]Data '!D135)</f>
        <v>#REF!</v>
      </c>
      <c r="D137" t="e">
        <f>'[4]Data '!G$2+B137-C137</f>
        <v>#REF!</v>
      </c>
    </row>
    <row r="138" spans="1:4" x14ac:dyDescent="0.2">
      <c r="A138">
        <f>SUM('[4]Data '!C$2:C136)</f>
        <v>65.302015269840524</v>
      </c>
      <c r="B138">
        <f>'[4]Data '!G$9*'[4]Solutions (a,b)'!A138</f>
        <v>225.29195268094978</v>
      </c>
      <c r="C138" t="e">
        <f>SUM('[4]Data '!D$2:'[4]Data '!D136)</f>
        <v>#REF!</v>
      </c>
      <c r="D138" t="e">
        <f>'[4]Data '!G$2+B138-C138</f>
        <v>#REF!</v>
      </c>
    </row>
    <row r="139" spans="1:4" x14ac:dyDescent="0.2">
      <c r="A139">
        <f>SUM('[4]Data '!C$2:C137)</f>
        <v>65.698275541724982</v>
      </c>
      <c r="B139">
        <f>'[4]Data '!G$9*'[4]Solutions (a,b)'!A139</f>
        <v>226.65905061895117</v>
      </c>
      <c r="C139" t="e">
        <f>SUM('[4]Data '!D$2:'[4]Data '!D137)</f>
        <v>#REF!</v>
      </c>
      <c r="D139" t="e">
        <f>'[4]Data '!G$2+B139-C139</f>
        <v>#REF!</v>
      </c>
    </row>
    <row r="140" spans="1:4" x14ac:dyDescent="0.2">
      <c r="A140">
        <f>SUM('[4]Data '!C$2:C138)</f>
        <v>66.10283013758864</v>
      </c>
      <c r="B140">
        <f>'[4]Data '!G$9*'[4]Solutions (a,b)'!A140</f>
        <v>228.05476397468078</v>
      </c>
      <c r="C140" t="e">
        <f>SUM('[4]Data '!D$2:'[4]Data '!D138)</f>
        <v>#REF!</v>
      </c>
      <c r="D140" t="e">
        <f>'[4]Data '!G$2+B140-C140</f>
        <v>#REF!</v>
      </c>
    </row>
    <row r="141" spans="1:4" x14ac:dyDescent="0.2">
      <c r="A141">
        <f>SUM('[4]Data '!C$2:C139)</f>
        <v>66.396008566177173</v>
      </c>
      <c r="B141">
        <f>'[4]Data '!G$9*'[4]Solutions (a,b)'!A141</f>
        <v>229.06622955331122</v>
      </c>
      <c r="C141" t="e">
        <f>SUM('[4]Data '!D$2:'[4]Data '!D139)</f>
        <v>#REF!</v>
      </c>
      <c r="D141" t="e">
        <f>'[4]Data '!G$2+B141-C141</f>
        <v>#REF!</v>
      </c>
    </row>
    <row r="142" spans="1:4" x14ac:dyDescent="0.2">
      <c r="A142">
        <f>SUM('[4]Data '!C$2:C140)</f>
        <v>66.886942487751497</v>
      </c>
      <c r="B142">
        <f>'[4]Data '!G$9*'[4]Solutions (a,b)'!A142</f>
        <v>230.75995158274264</v>
      </c>
      <c r="C142" t="e">
        <f>SUM('[4]Data '!D$2:'[4]Data '!D140)</f>
        <v>#REF!</v>
      </c>
      <c r="D142" t="e">
        <f>'[4]Data '!G$2+B142-C142</f>
        <v>#REF!</v>
      </c>
    </row>
    <row r="143" spans="1:4" x14ac:dyDescent="0.2">
      <c r="A143">
        <f>SUM('[4]Data '!C$2:C141)</f>
        <v>67.134073466794419</v>
      </c>
      <c r="B143">
        <f>'[4]Data '!G$9*'[4]Solutions (a,b)'!A143</f>
        <v>231.61255346044072</v>
      </c>
      <c r="C143" t="e">
        <f>SUM('[4]Data '!D$2:'[4]Data '!D141)</f>
        <v>#REF!</v>
      </c>
      <c r="D143" t="e">
        <f>'[4]Data '!G$2+B143-C143</f>
        <v>#REF!</v>
      </c>
    </row>
    <row r="144" spans="1:4" x14ac:dyDescent="0.2">
      <c r="A144">
        <f>SUM('[4]Data '!C$2:C142)</f>
        <v>68.025591478357384</v>
      </c>
      <c r="B144">
        <f>'[4]Data '!G$9*'[4]Solutions (a,b)'!A144</f>
        <v>234.68829060033295</v>
      </c>
      <c r="C144" t="e">
        <f>SUM('[4]Data '!D$2:'[4]Data '!D142)</f>
        <v>#REF!</v>
      </c>
      <c r="D144" t="e">
        <f>'[4]Data '!G$2+B144-C144</f>
        <v>#REF!</v>
      </c>
    </row>
    <row r="145" spans="1:4" x14ac:dyDescent="0.2">
      <c r="A145">
        <f>SUM('[4]Data '!C$2:C143)</f>
        <v>68.193806587092695</v>
      </c>
      <c r="B145">
        <f>'[4]Data '!G$9*'[4]Solutions (a,b)'!A145</f>
        <v>235.26863272546979</v>
      </c>
      <c r="C145" t="e">
        <f>SUM('[4]Data '!D$2:'[4]Data '!D143)</f>
        <v>#REF!</v>
      </c>
      <c r="D145" t="e">
        <f>'[4]Data '!G$2+B145-C145</f>
        <v>#REF!</v>
      </c>
    </row>
    <row r="146" spans="1:4" x14ac:dyDescent="0.2">
      <c r="A146">
        <f>SUM('[4]Data '!C$2:C144)</f>
        <v>68.513792543281809</v>
      </c>
      <c r="B146">
        <f>'[4]Data '!G$9*'[4]Solutions (a,b)'!A146</f>
        <v>236.37258427432224</v>
      </c>
      <c r="C146" t="e">
        <f>SUM('[4]Data '!D$2:'[4]Data '!D144)</f>
        <v>#REF!</v>
      </c>
      <c r="D146" t="e">
        <f>'[4]Data '!G$2+B146-C146</f>
        <v>#REF!</v>
      </c>
    </row>
    <row r="147" spans="1:4" x14ac:dyDescent="0.2">
      <c r="A147">
        <f>SUM('[4]Data '!C$2:C145)</f>
        <v>69.013736194133614</v>
      </c>
      <c r="B147">
        <f>'[4]Data '!G$9*'[4]Solutions (a,b)'!A147</f>
        <v>238.09738986976095</v>
      </c>
      <c r="C147" t="e">
        <f>SUM('[4]Data '!D$2:'[4]Data '!D145)</f>
        <v>#REF!</v>
      </c>
      <c r="D147" t="e">
        <f>'[4]Data '!G$2+B147-C147</f>
        <v>#REF!</v>
      </c>
    </row>
    <row r="148" spans="1:4" x14ac:dyDescent="0.2">
      <c r="A148">
        <f>SUM('[4]Data '!C$2:C146)</f>
        <v>69.075022463789892</v>
      </c>
      <c r="B148">
        <f>'[4]Data '!G$9*'[4]Solutions (a,b)'!A148</f>
        <v>238.3088275000751</v>
      </c>
      <c r="C148" t="e">
        <f>SUM('[4]Data '!D$2:'[4]Data '!D146)</f>
        <v>#REF!</v>
      </c>
      <c r="D148" t="e">
        <f>'[4]Data '!G$2+B148-C148</f>
        <v>#REF!</v>
      </c>
    </row>
    <row r="149" spans="1:4" x14ac:dyDescent="0.2">
      <c r="A149">
        <f>SUM('[4]Data '!C$2:C147)</f>
        <v>69.375087218308394</v>
      </c>
      <c r="B149">
        <f>'[4]Data '!G$9*'[4]Solutions (a,b)'!A149</f>
        <v>239.34405090316395</v>
      </c>
      <c r="C149" t="e">
        <f>SUM('[4]Data '!D$2:'[4]Data '!D147)</f>
        <v>#REF!</v>
      </c>
      <c r="D149" t="e">
        <f>'[4]Data '!G$2+B149-C149</f>
        <v>#REF!</v>
      </c>
    </row>
    <row r="150" spans="1:4" x14ac:dyDescent="0.2">
      <c r="A150">
        <f>SUM('[4]Data '!C$2:C148)</f>
        <v>71.956349538089626</v>
      </c>
      <c r="B150">
        <f>'[4]Data '!G$9*'[4]Solutions (a,b)'!A150</f>
        <v>248.24940590640918</v>
      </c>
      <c r="C150" t="e">
        <f>SUM('[4]Data '!D$2:'[4]Data '!D148)</f>
        <v>#REF!</v>
      </c>
      <c r="D150" t="e">
        <f>'[4]Data '!G$2+B150-C150</f>
        <v>#REF!</v>
      </c>
    </row>
    <row r="151" spans="1:4" x14ac:dyDescent="0.2">
      <c r="A151">
        <f>SUM('[4]Data '!C$2:C149)</f>
        <v>73.116538086870335</v>
      </c>
      <c r="B151">
        <f>'[4]Data '!G$9*'[4]Solutions (a,b)'!A151</f>
        <v>252.25205639970264</v>
      </c>
      <c r="C151" t="e">
        <f>SUM('[4]Data '!D$2:'[4]Data '!D149)</f>
        <v>#REF!</v>
      </c>
      <c r="D151" t="e">
        <f>'[4]Data '!G$2+B151-C151</f>
        <v>#REF!</v>
      </c>
    </row>
    <row r="152" spans="1:4" x14ac:dyDescent="0.2">
      <c r="A152">
        <f>SUM('[4]Data '!C$2:C150)</f>
        <v>74.462943643607261</v>
      </c>
      <c r="B152">
        <f>'[4]Data '!G$9*'[4]Solutions (a,b)'!A152</f>
        <v>256.89715557044502</v>
      </c>
      <c r="C152" t="e">
        <f>SUM('[4]Data '!D$2:'[4]Data '!D150)</f>
        <v>#REF!</v>
      </c>
      <c r="D152" t="e">
        <f>'[4]Data '!G$2+B152-C152</f>
        <v>#REF!</v>
      </c>
    </row>
    <row r="153" spans="1:4" x14ac:dyDescent="0.2">
      <c r="A153">
        <f>SUM('[4]Data '!C$2:C151)</f>
        <v>75.129588260970934</v>
      </c>
      <c r="B153">
        <f>'[4]Data '!G$9*'[4]Solutions (a,b)'!A153</f>
        <v>259.19707950034967</v>
      </c>
      <c r="C153" t="e">
        <f>SUM('[4]Data '!D$2:'[4]Data '!D151)</f>
        <v>#REF!</v>
      </c>
      <c r="D153" t="e">
        <f>'[4]Data '!G$2+B153-C153</f>
        <v>#REF!</v>
      </c>
    </row>
    <row r="154" spans="1:4" x14ac:dyDescent="0.2">
      <c r="A154">
        <f>SUM('[4]Data '!C$2:C152)</f>
        <v>76.254973164925048</v>
      </c>
      <c r="B154">
        <f>'[4]Data '!G$9*'[4]Solutions (a,b)'!A154</f>
        <v>263.07965741899142</v>
      </c>
      <c r="C154" t="e">
        <f>SUM('[4]Data '!D$2:'[4]Data '!D152)</f>
        <v>#REF!</v>
      </c>
      <c r="D154" t="e">
        <f>'[4]Data '!G$2+B154-C154</f>
        <v>#REF!</v>
      </c>
    </row>
    <row r="155" spans="1:4" x14ac:dyDescent="0.2">
      <c r="A155">
        <f>SUM('[4]Data '!C$2:C153)</f>
        <v>77.146732557204828</v>
      </c>
      <c r="B155">
        <f>'[4]Data '!G$9*'[4]Solutions (a,b)'!A155</f>
        <v>266.15622732235664</v>
      </c>
      <c r="C155" t="e">
        <f>SUM('[4]Data '!D$2:'[4]Data '!D153)</f>
        <v>#REF!</v>
      </c>
      <c r="D155" t="e">
        <f>'[4]Data '!G$2+B155-C155</f>
        <v>#REF!</v>
      </c>
    </row>
    <row r="156" spans="1:4" x14ac:dyDescent="0.2">
      <c r="A156">
        <f>SUM('[4]Data '!C$2:C154)</f>
        <v>77.384983322419387</v>
      </c>
      <c r="B156">
        <f>'[4]Data '!G$9*'[4]Solutions (a,b)'!A156</f>
        <v>266.97819246234684</v>
      </c>
      <c r="C156" t="e">
        <f>SUM('[4]Data '!D$2:'[4]Data '!D154)</f>
        <v>#REF!</v>
      </c>
      <c r="D156" t="e">
        <f>'[4]Data '!G$2+B156-C156</f>
        <v>#REF!</v>
      </c>
    </row>
    <row r="157" spans="1:4" x14ac:dyDescent="0.2">
      <c r="A157">
        <f>SUM('[4]Data '!C$2:C155)</f>
        <v>77.551801198583604</v>
      </c>
      <c r="B157">
        <f>'[4]Data '!G$9*'[4]Solutions (a,b)'!A157</f>
        <v>267.55371413511341</v>
      </c>
      <c r="C157" t="e">
        <f>SUM('[4]Data '!D$2:'[4]Data '!D155)</f>
        <v>#REF!</v>
      </c>
      <c r="D157" t="e">
        <f>'[4]Data '!G$2+B157-C157</f>
        <v>#REF!</v>
      </c>
    </row>
    <row r="158" spans="1:4" x14ac:dyDescent="0.2">
      <c r="A158">
        <f>SUM('[4]Data '!C$2:C156)</f>
        <v>78.075010363342287</v>
      </c>
      <c r="B158">
        <f>'[4]Data '!G$9*'[4]Solutions (a,b)'!A158</f>
        <v>269.35878575353087</v>
      </c>
      <c r="C158" t="e">
        <f>SUM('[4]Data '!D$2:'[4]Data '!D156)</f>
        <v>#REF!</v>
      </c>
      <c r="D158" t="e">
        <f>'[4]Data '!G$2+B158-C158</f>
        <v>#REF!</v>
      </c>
    </row>
    <row r="159" spans="1:4" x14ac:dyDescent="0.2">
      <c r="A159">
        <f>SUM('[4]Data '!C$2:C157)</f>
        <v>78.349741826035114</v>
      </c>
      <c r="B159">
        <f>'[4]Data '!G$9*'[4]Solutions (a,b)'!A159</f>
        <v>270.3066092998211</v>
      </c>
      <c r="C159" t="e">
        <f>SUM('[4]Data '!D$2:'[4]Data '!D157)</f>
        <v>#REF!</v>
      </c>
      <c r="D159" t="e">
        <f>'[4]Data '!G$2+B159-C159</f>
        <v>#REF!</v>
      </c>
    </row>
    <row r="160" spans="1:4" x14ac:dyDescent="0.2">
      <c r="A160">
        <f>SUM('[4]Data '!C$2:C158)</f>
        <v>78.44464598585607</v>
      </c>
      <c r="B160">
        <f>'[4]Data '!G$9*'[4]Solutions (a,b)'!A160</f>
        <v>270.63402865120344</v>
      </c>
      <c r="C160" t="e">
        <f>SUM('[4]Data '!D$2:'[4]Data '!D158)</f>
        <v>#REF!</v>
      </c>
      <c r="D160" t="e">
        <f>'[4]Data '!G$2+B160-C160</f>
        <v>#REF!</v>
      </c>
    </row>
    <row r="161" spans="1:4" x14ac:dyDescent="0.2">
      <c r="A161">
        <f>SUM('[4]Data '!C$2:C159)</f>
        <v>78.74358252210574</v>
      </c>
      <c r="B161">
        <f>'[4]Data '!G$9*'[4]Solutions (a,b)'!A161</f>
        <v>271.66535970126478</v>
      </c>
      <c r="C161" t="e">
        <f>SUM('[4]Data '!D$2:'[4]Data '!D159)</f>
        <v>#REF!</v>
      </c>
      <c r="D161" t="e">
        <f>'[4]Data '!G$2+B161-C161</f>
        <v>#REF!</v>
      </c>
    </row>
    <row r="162" spans="1:4" x14ac:dyDescent="0.2">
      <c r="A162">
        <f>SUM('[4]Data '!C$2:C160)</f>
        <v>80.179290289441539</v>
      </c>
      <c r="B162">
        <f>'[4]Data '!G$9*'[4]Solutions (a,b)'!A162</f>
        <v>276.61855149857331</v>
      </c>
      <c r="C162" t="e">
        <f>SUM('[4]Data '!D$2:'[4]Data '!D160)</f>
        <v>#REF!</v>
      </c>
      <c r="D162" t="e">
        <f>'[4]Data '!G$2+B162-C162</f>
        <v>#REF!</v>
      </c>
    </row>
    <row r="163" spans="1:4" x14ac:dyDescent="0.2">
      <c r="A163">
        <f>SUM('[4]Data '!C$2:C161)</f>
        <v>80.411435534015851</v>
      </c>
      <c r="B163">
        <f>'[4]Data '!G$9*'[4]Solutions (a,b)'!A163</f>
        <v>277.41945259235467</v>
      </c>
      <c r="C163" t="e">
        <f>SUM('[4]Data '!D$2:'[4]Data '!D161)</f>
        <v>#REF!</v>
      </c>
      <c r="D163" t="e">
        <f>'[4]Data '!G$2+B163-C163</f>
        <v>#REF!</v>
      </c>
    </row>
    <row r="164" spans="1:4" x14ac:dyDescent="0.2">
      <c r="A164">
        <f>SUM('[4]Data '!C$2:C162)</f>
        <v>80.485661721792709</v>
      </c>
      <c r="B164">
        <f>'[4]Data '!G$9*'[4]Solutions (a,b)'!A164</f>
        <v>277.67553294018484</v>
      </c>
      <c r="C164" t="e">
        <f>SUM('[4]Data '!D$2:'[4]Data '!D162)</f>
        <v>#REF!</v>
      </c>
      <c r="D164" t="e">
        <f>'[4]Data '!G$2+B164-C164</f>
        <v>#REF!</v>
      </c>
    </row>
    <row r="165" spans="1:4" x14ac:dyDescent="0.2">
      <c r="A165">
        <f>SUM('[4]Data '!C$2:C163)</f>
        <v>80.563379500160437</v>
      </c>
      <c r="B165">
        <f>'[4]Data '!G$9*'[4]Solutions (a,b)'!A165</f>
        <v>277.9436592755535</v>
      </c>
      <c r="C165" t="e">
        <f>SUM('[4]Data '!D$2:'[4]Data '!D163)</f>
        <v>#REF!</v>
      </c>
      <c r="D165" t="e">
        <f>'[4]Data '!G$2+B165-C165</f>
        <v>#REF!</v>
      </c>
    </row>
    <row r="166" spans="1:4" x14ac:dyDescent="0.2">
      <c r="A166">
        <f>SUM('[4]Data '!C$2:C164)</f>
        <v>81.290512878430093</v>
      </c>
      <c r="B166">
        <f>'[4]Data '!G$9*'[4]Solutions (a,b)'!A166</f>
        <v>280.45226943058378</v>
      </c>
      <c r="C166" t="e">
        <f>SUM('[4]Data '!D$2:'[4]Data '!D164)</f>
        <v>#REF!</v>
      </c>
      <c r="D166" t="e">
        <f>'[4]Data '!G$2+B166-C166</f>
        <v>#REF!</v>
      </c>
    </row>
    <row r="167" spans="1:4" x14ac:dyDescent="0.2">
      <c r="A167">
        <f>SUM('[4]Data '!C$2:C165)</f>
        <v>82.831541360200475</v>
      </c>
      <c r="B167">
        <f>'[4]Data '!G$9*'[4]Solutions (a,b)'!A167</f>
        <v>285.76881769269164</v>
      </c>
      <c r="C167" t="e">
        <f>SUM('[4]Data '!D$2:'[4]Data '!D165)</f>
        <v>#REF!</v>
      </c>
      <c r="D167" t="e">
        <f>'[4]Data '!G$2+B167-C167</f>
        <v>#REF!</v>
      </c>
    </row>
    <row r="168" spans="1:4" x14ac:dyDescent="0.2">
      <c r="A168">
        <f>SUM('[4]Data '!C$2:C166)</f>
        <v>82.916825501689601</v>
      </c>
      <c r="B168">
        <f>'[4]Data '!G$9*'[4]Solutions (a,b)'!A168</f>
        <v>286.06304798082908</v>
      </c>
      <c r="C168" t="e">
        <f>SUM('[4]Data '!D$2:'[4]Data '!D166)</f>
        <v>#REF!</v>
      </c>
      <c r="D168" t="e">
        <f>'[4]Data '!G$2+B168-C168</f>
        <v>#REF!</v>
      </c>
    </row>
    <row r="169" spans="1:4" x14ac:dyDescent="0.2">
      <c r="A169">
        <f>SUM('[4]Data '!C$2:C167)</f>
        <v>83.24924618118861</v>
      </c>
      <c r="B169">
        <f>'[4]Data '!G$9*'[4]Solutions (a,b)'!A169</f>
        <v>287.20989932510071</v>
      </c>
      <c r="C169" t="e">
        <f>SUM('[4]Data '!D$2:'[4]Data '!D167)</f>
        <v>#REF!</v>
      </c>
      <c r="D169" t="e">
        <f>'[4]Data '!G$2+B169-C169</f>
        <v>#REF!</v>
      </c>
    </row>
    <row r="170" spans="1:4" x14ac:dyDescent="0.2">
      <c r="A170">
        <f>SUM('[4]Data '!C$2:C168)</f>
        <v>83.30016756328358</v>
      </c>
      <c r="B170">
        <f>'[4]Data '!G$9*'[4]Solutions (a,b)'!A170</f>
        <v>287.38557809332832</v>
      </c>
      <c r="C170" t="e">
        <f>SUM('[4]Data '!D$2:'[4]Data '!D168)</f>
        <v>#REF!</v>
      </c>
      <c r="D170" t="e">
        <f>'[4]Data '!G$2+B170-C170</f>
        <v>#REF!</v>
      </c>
    </row>
    <row r="171" spans="1:4" x14ac:dyDescent="0.2">
      <c r="A171">
        <f>SUM('[4]Data '!C$2:C169)</f>
        <v>83.691613004974357</v>
      </c>
      <c r="B171">
        <f>'[4]Data '!G$9*'[4]Solutions (a,b)'!A171</f>
        <v>288.73606486716153</v>
      </c>
      <c r="C171" t="e">
        <f>SUM('[4]Data '!D$2:'[4]Data '!D169)</f>
        <v>#REF!</v>
      </c>
      <c r="D171" t="e">
        <f>'[4]Data '!G$2+B171-C171</f>
        <v>#REF!</v>
      </c>
    </row>
    <row r="172" spans="1:4" x14ac:dyDescent="0.2">
      <c r="A172">
        <f>SUM('[4]Data '!C$2:C170)</f>
        <v>84.810255014484738</v>
      </c>
      <c r="B172">
        <f>'[4]Data '!G$9*'[4]Solutions (a,b)'!A172</f>
        <v>292.59537979997231</v>
      </c>
      <c r="C172" t="e">
        <f>SUM('[4]Data '!D$2:'[4]Data '!D170)</f>
        <v>#REF!</v>
      </c>
      <c r="D172" t="e">
        <f>'[4]Data '!G$2+B172-C172</f>
        <v>#REF!</v>
      </c>
    </row>
    <row r="173" spans="1:4" x14ac:dyDescent="0.2">
      <c r="A173">
        <f>SUM('[4]Data '!C$2:C171)</f>
        <v>85.509054318873069</v>
      </c>
      <c r="B173">
        <f>'[4]Data '!G$9*'[4]Solutions (a,b)'!A173</f>
        <v>295.00623740011207</v>
      </c>
      <c r="C173" t="e">
        <f>SUM('[4]Data '!D$2:'[4]Data '!D171)</f>
        <v>#REF!</v>
      </c>
      <c r="D173" t="e">
        <f>'[4]Data '!G$2+B173-C173</f>
        <v>#REF!</v>
      </c>
    </row>
    <row r="174" spans="1:4" x14ac:dyDescent="0.2">
      <c r="A174">
        <f>SUM('[4]Data '!C$2:C172)</f>
        <v>85.878718615796814</v>
      </c>
      <c r="B174">
        <f>'[4]Data '!G$9*'[4]Solutions (a,b)'!A174</f>
        <v>296.28157922449901</v>
      </c>
      <c r="C174" t="e">
        <f>SUM('[4]Data '!D$2:'[4]Data '!D172)</f>
        <v>#REF!</v>
      </c>
      <c r="D174" t="e">
        <f>'[4]Data '!G$2+B174-C174</f>
        <v>#REF!</v>
      </c>
    </row>
    <row r="175" spans="1:4" x14ac:dyDescent="0.2">
      <c r="A175">
        <f>SUM('[4]Data '!C$2:C173)</f>
        <v>86.502795410062916</v>
      </c>
      <c r="B175">
        <f>'[4]Data '!G$9*'[4]Solutions (a,b)'!A175</f>
        <v>298.43464416471704</v>
      </c>
      <c r="C175" t="e">
        <f>SUM('[4]Data '!D$2:'[4]Data '!D173)</f>
        <v>#REF!</v>
      </c>
      <c r="D175" t="e">
        <f>'[4]Data '!G$2+B175-C175</f>
        <v>#REF!</v>
      </c>
    </row>
    <row r="176" spans="1:4" x14ac:dyDescent="0.2">
      <c r="A176">
        <f>SUM('[4]Data '!C$2:C174)</f>
        <v>87.375236987804271</v>
      </c>
      <c r="B176">
        <f>'[4]Data '!G$9*'[4]Solutions (a,b)'!A176</f>
        <v>301.44456760792474</v>
      </c>
      <c r="C176" t="e">
        <f>SUM('[4]Data '!D$2:'[4]Data '!D174)</f>
        <v>#REF!</v>
      </c>
      <c r="D176" t="e">
        <f>'[4]Data '!G$2+B176-C176</f>
        <v>#REF!</v>
      </c>
    </row>
    <row r="177" spans="1:4" x14ac:dyDescent="0.2">
      <c r="A177">
        <f>SUM('[4]Data '!C$2:C175)</f>
        <v>89.323424925851157</v>
      </c>
      <c r="B177">
        <f>'[4]Data '!G$9*'[4]Solutions (a,b)'!A177</f>
        <v>308.16581599418646</v>
      </c>
      <c r="C177" t="e">
        <f>SUM('[4]Data '!D$2:'[4]Data '!D175)</f>
        <v>#REF!</v>
      </c>
      <c r="D177" t="e">
        <f>'[4]Data '!G$2+B177-C177</f>
        <v>#REF!</v>
      </c>
    </row>
    <row r="178" spans="1:4" x14ac:dyDescent="0.2">
      <c r="A178">
        <f>SUM('[4]Data '!C$2:C176)</f>
        <v>89.474920302124914</v>
      </c>
      <c r="B178">
        <f>'[4]Data '!G$9*'[4]Solutions (a,b)'!A178</f>
        <v>308.68847504233094</v>
      </c>
      <c r="C178" t="e">
        <f>SUM('[4]Data '!D$2:'[4]Data '!D176)</f>
        <v>#REF!</v>
      </c>
      <c r="D178" t="e">
        <f>'[4]Data '!G$2+B178-C178</f>
        <v>#REF!</v>
      </c>
    </row>
    <row r="179" spans="1:4" x14ac:dyDescent="0.2">
      <c r="A179">
        <f>SUM('[4]Data '!C$2:C177)</f>
        <v>89.712500723691761</v>
      </c>
      <c r="B179">
        <f>'[4]Data '!G$9*'[4]Solutions (a,b)'!A179</f>
        <v>309.50812749673656</v>
      </c>
      <c r="C179" t="e">
        <f>SUM('[4]Data '!D$2:'[4]Data '!D177)</f>
        <v>#REF!</v>
      </c>
      <c r="D179" t="e">
        <f>'[4]Data '!G$2+B179-C179</f>
        <v>#REF!</v>
      </c>
    </row>
    <row r="180" spans="1:4" x14ac:dyDescent="0.2">
      <c r="A180">
        <f>SUM('[4]Data '!C$2:C178)</f>
        <v>92.162219640364299</v>
      </c>
      <c r="B180">
        <f>'[4]Data '!G$9*'[4]Solutions (a,b)'!A180</f>
        <v>317.9596577592568</v>
      </c>
      <c r="C180" t="e">
        <f>SUM('[4]Data '!D$2:'[4]Data '!D178)</f>
        <v>#REF!</v>
      </c>
      <c r="D180" t="e">
        <f>'[4]Data '!G$2+B180-C180</f>
        <v>#REF!</v>
      </c>
    </row>
    <row r="181" spans="1:4" x14ac:dyDescent="0.2">
      <c r="A181">
        <f>SUM('[4]Data '!C$2:C179)</f>
        <v>92.617797907379284</v>
      </c>
      <c r="B181">
        <f>'[4]Data '!G$9*'[4]Solutions (a,b)'!A181</f>
        <v>319.53140278045851</v>
      </c>
      <c r="C181" t="e">
        <f>SUM('[4]Data '!D$2:'[4]Data '!D179)</f>
        <v>#REF!</v>
      </c>
      <c r="D181" t="e">
        <f>'[4]Data '!G$2+B181-C181</f>
        <v>#REF!</v>
      </c>
    </row>
    <row r="182" spans="1:4" x14ac:dyDescent="0.2">
      <c r="A182">
        <f>SUM('[4]Data '!C$2:C180)</f>
        <v>92.631587871987136</v>
      </c>
      <c r="B182">
        <f>'[4]Data '!G$9*'[4]Solutions (a,b)'!A182</f>
        <v>319.5789781583556</v>
      </c>
      <c r="C182" t="e">
        <f>SUM('[4]Data '!D$2:'[4]Data '!D180)</f>
        <v>#REF!</v>
      </c>
      <c r="D182" t="e">
        <f>'[4]Data '!G$2+B182-C182</f>
        <v>#REF!</v>
      </c>
    </row>
    <row r="183" spans="1:4" x14ac:dyDescent="0.2">
      <c r="A183">
        <f>SUM('[4]Data '!C$2:C181)</f>
        <v>93.44002507174929</v>
      </c>
      <c r="B183">
        <f>'[4]Data '!G$9*'[4]Solutions (a,b)'!A183</f>
        <v>322.36808649753505</v>
      </c>
      <c r="C183" t="e">
        <f>SUM('[4]Data '!D$2:'[4]Data '!D181)</f>
        <v>#REF!</v>
      </c>
      <c r="D183" t="e">
        <f>'[4]Data '!G$2+B183-C183</f>
        <v>#REF!</v>
      </c>
    </row>
    <row r="184" spans="1:4" x14ac:dyDescent="0.2">
      <c r="A184">
        <f>SUM('[4]Data '!C$2:C182)</f>
        <v>94.181236849415797</v>
      </c>
      <c r="B184">
        <f>'[4]Data '!G$9*'[4]Solutions (a,b)'!A184</f>
        <v>324.92526713048449</v>
      </c>
      <c r="C184" t="e">
        <f>SUM('[4]Data '!D$2:'[4]Data '!D182)</f>
        <v>#REF!</v>
      </c>
      <c r="D184" t="e">
        <f>'[4]Data '!G$2+B184-C184</f>
        <v>#REF!</v>
      </c>
    </row>
    <row r="185" spans="1:4" x14ac:dyDescent="0.2">
      <c r="A185">
        <f>SUM('[4]Data '!C$2:C183)</f>
        <v>95.723929342331303</v>
      </c>
      <c r="B185">
        <f>'[4]Data '!G$9*'[4]Solutions (a,b)'!A185</f>
        <v>330.24755623104295</v>
      </c>
      <c r="C185" t="e">
        <f>SUM('[4]Data '!D$2:'[4]Data '!D183)</f>
        <v>#REF!</v>
      </c>
      <c r="D185" t="e">
        <f>'[4]Data '!G$2+B185-C185</f>
        <v>#REF!</v>
      </c>
    </row>
    <row r="186" spans="1:4" x14ac:dyDescent="0.2">
      <c r="A186">
        <f>SUM('[4]Data '!C$2:C184)</f>
        <v>95.972911992215899</v>
      </c>
      <c r="B186">
        <f>'[4]Data '!G$9*'[4]Solutions (a,b)'!A186</f>
        <v>331.10654637314485</v>
      </c>
      <c r="C186" t="e">
        <f>SUM('[4]Data '!D$2:'[4]Data '!D184)</f>
        <v>#REF!</v>
      </c>
      <c r="D186" t="e">
        <f>'[4]Data '!G$2+B186-C186</f>
        <v>#REF!</v>
      </c>
    </row>
    <row r="187" spans="1:4" x14ac:dyDescent="0.2">
      <c r="A187">
        <f>SUM('[4]Data '!C$2:C185)</f>
        <v>96.139621004336149</v>
      </c>
      <c r="B187">
        <f>'[4]Data '!G$9*'[4]Solutions (a,b)'!A187</f>
        <v>331.68169246495967</v>
      </c>
      <c r="C187" t="e">
        <f>SUM('[4]Data '!D$2:'[4]Data '!D185)</f>
        <v>#REF!</v>
      </c>
      <c r="D187" t="e">
        <f>'[4]Data '!G$2+B187-C187</f>
        <v>#REF!</v>
      </c>
    </row>
    <row r="188" spans="1:4" x14ac:dyDescent="0.2">
      <c r="A188">
        <f>SUM('[4]Data '!C$2:C186)</f>
        <v>96.213471434754354</v>
      </c>
      <c r="B188">
        <f>'[4]Data '!G$9*'[4]Solutions (a,b)'!A188</f>
        <v>331.9364764499025</v>
      </c>
      <c r="C188" t="e">
        <f>SUM('[4]Data '!D$2:'[4]Data '!D186)</f>
        <v>#REF!</v>
      </c>
      <c r="D188" t="e">
        <f>'[4]Data '!G$2+B188-C188</f>
        <v>#REF!</v>
      </c>
    </row>
    <row r="189" spans="1:4" x14ac:dyDescent="0.2">
      <c r="A189">
        <f>SUM('[4]Data '!C$2:C187)</f>
        <v>97.360375731085171</v>
      </c>
      <c r="B189">
        <f>'[4]Data '!G$9*'[4]Solutions (a,b)'!A189</f>
        <v>335.89329627224379</v>
      </c>
      <c r="C189" t="e">
        <f>SUM('[4]Data '!D$2:'[4]Data '!D187)</f>
        <v>#REF!</v>
      </c>
      <c r="D189" t="e">
        <f>'[4]Data '!G$2+B189-C189</f>
        <v>#REF!</v>
      </c>
    </row>
    <row r="190" spans="1:4" x14ac:dyDescent="0.2">
      <c r="A190">
        <f>SUM('[4]Data '!C$2:C188)</f>
        <v>97.400595910687741</v>
      </c>
      <c r="B190">
        <f>'[4]Data '!G$9*'[4]Solutions (a,b)'!A190</f>
        <v>336.03205589187269</v>
      </c>
      <c r="C190" t="e">
        <f>SUM('[4]Data '!D$2:'[4]Data '!D188)</f>
        <v>#REF!</v>
      </c>
      <c r="D190" t="e">
        <f>'[4]Data '!G$2+B190-C190</f>
        <v>#REF!</v>
      </c>
    </row>
    <row r="191" spans="1:4" x14ac:dyDescent="0.2">
      <c r="A191">
        <f>SUM('[4]Data '!C$2:C189)</f>
        <v>97.562969962345164</v>
      </c>
      <c r="B191">
        <f>'[4]Data '!G$9*'[4]Solutions (a,b)'!A191</f>
        <v>336.59224637009078</v>
      </c>
      <c r="C191" t="e">
        <f>SUM('[4]Data '!D$2:'[4]Data '!D189)</f>
        <v>#REF!</v>
      </c>
      <c r="D191" t="e">
        <f>'[4]Data '!G$2+B191-C191</f>
        <v>#REF!</v>
      </c>
    </row>
    <row r="192" spans="1:4" x14ac:dyDescent="0.2">
      <c r="A192">
        <f>SUM('[4]Data '!C$2:C190)</f>
        <v>98.359504194094484</v>
      </c>
      <c r="B192">
        <f>'[4]Data '!G$9*'[4]Solutions (a,b)'!A192</f>
        <v>339.34028946962593</v>
      </c>
      <c r="C192" t="e">
        <f>SUM('[4]Data '!D$2:'[4]Data '!D190)</f>
        <v>#REF!</v>
      </c>
      <c r="D192" t="e">
        <f>'[4]Data '!G$2+B192-C192</f>
        <v>#REF!</v>
      </c>
    </row>
    <row r="193" spans="1:4" x14ac:dyDescent="0.2">
      <c r="A193">
        <f>SUM('[4]Data '!C$2:C191)</f>
        <v>98.441830551822321</v>
      </c>
      <c r="B193">
        <f>'[4]Data '!G$9*'[4]Solutions (a,b)'!A193</f>
        <v>339.62431540378697</v>
      </c>
      <c r="C193" t="e">
        <f>SUM('[4]Data '!D$2:'[4]Data '!D191)</f>
        <v>#REF!</v>
      </c>
      <c r="D193" t="e">
        <f>'[4]Data '!G$2+B193-C193</f>
        <v>#REF!</v>
      </c>
    </row>
    <row r="194" spans="1:4" x14ac:dyDescent="0.2">
      <c r="A194">
        <f>SUM('[4]Data '!C$2:C192)</f>
        <v>98.665127590331679</v>
      </c>
      <c r="B194">
        <f>'[4]Data '!G$9*'[4]Solutions (a,b)'!A194</f>
        <v>340.39469018664425</v>
      </c>
      <c r="C194" t="e">
        <f>SUM('[4]Data '!D$2:'[4]Data '!D192)</f>
        <v>#REF!</v>
      </c>
      <c r="D194" t="e">
        <f>'[4]Data '!G$2+B194-C194</f>
        <v>#REF!</v>
      </c>
    </row>
    <row r="195" spans="1:4" x14ac:dyDescent="0.2">
      <c r="A195">
        <f>SUM('[4]Data '!C$2:C193)</f>
        <v>98.675328575301265</v>
      </c>
      <c r="B195">
        <f>'[4]Data '!G$9*'[4]Solutions (a,b)'!A195</f>
        <v>340.42988358478931</v>
      </c>
      <c r="C195" t="e">
        <f>SUM('[4]Data '!D$2:'[4]Data '!D193)</f>
        <v>#REF!</v>
      </c>
      <c r="D195" t="e">
        <f>'[4]Data '!G$2+B195-C195</f>
        <v>#REF!</v>
      </c>
    </row>
    <row r="196" spans="1:4" x14ac:dyDescent="0.2">
      <c r="A196">
        <f>SUM('[4]Data '!C$2:C194)</f>
        <v>99.832019121258256</v>
      </c>
      <c r="B196">
        <f>'[4]Data '!G$9*'[4]Solutions (a,b)'!A196</f>
        <v>344.42046596834098</v>
      </c>
      <c r="C196" t="e">
        <f>SUM('[4]Data '!D$2:'[4]Data '!D194)</f>
        <v>#REF!</v>
      </c>
      <c r="D196" t="e">
        <f>'[4]Data '!G$2+B196-C196</f>
        <v>#REF!</v>
      </c>
    </row>
    <row r="197" spans="1:4" x14ac:dyDescent="0.2">
      <c r="A197">
        <v>100</v>
      </c>
      <c r="B197">
        <f>'[4]Data '!G$9*'[4]Solutions (a,b)'!A197</f>
        <v>345</v>
      </c>
      <c r="C197" t="e">
        <f>SUM('[4]Data '!D$2:'[4]Data '!D195)</f>
        <v>#REF!</v>
      </c>
      <c r="D197" t="e">
        <f>'[4]Data '!G$2+B197-C197</f>
        <v>#REF!</v>
      </c>
    </row>
  </sheetData>
  <mergeCells count="2">
    <mergeCell ref="A2:C2"/>
    <mergeCell ref="D2:D3"/>
  </mergeCells>
  <conditionalFormatting sqref="D4:D197">
    <cfRule type="cellIs" dxfId="3" priority="1" operator="lessThan">
      <formula>0</formula>
    </cfRule>
    <cfRule type="cellIs" dxfId="2" priority="2" operator="lessThan">
      <formula>0</formula>
    </cfRule>
  </conditionalFormatting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FE4EA-98BB-4B0C-951E-69E562B8A756}">
  <dimension ref="A1:G197"/>
  <sheetViews>
    <sheetView tabSelected="1" workbookViewId="0">
      <selection activeCell="Q8" sqref="Q8"/>
    </sheetView>
  </sheetViews>
  <sheetFormatPr baseColWidth="10" defaultColWidth="8.83203125" defaultRowHeight="15" x14ac:dyDescent="0.2"/>
  <cols>
    <col min="1" max="1" width="14.33203125" bestFit="1" customWidth="1"/>
    <col min="2" max="2" width="12.33203125" bestFit="1" customWidth="1"/>
    <col min="3" max="3" width="16.83203125" bestFit="1" customWidth="1"/>
    <col min="4" max="4" width="12.33203125" bestFit="1" customWidth="1"/>
    <col min="6" max="6" width="19.83203125" bestFit="1" customWidth="1"/>
  </cols>
  <sheetData>
    <row r="1" spans="1:4" x14ac:dyDescent="0.2">
      <c r="A1" s="1" t="s">
        <v>109</v>
      </c>
    </row>
    <row r="2" spans="1:4" x14ac:dyDescent="0.2">
      <c r="A2" s="33" t="s">
        <v>81</v>
      </c>
      <c r="B2" s="33"/>
      <c r="C2" s="33"/>
      <c r="D2" s="32" t="s">
        <v>110</v>
      </c>
    </row>
    <row r="3" spans="1:4" ht="26.75" customHeight="1" x14ac:dyDescent="0.2">
      <c r="A3" s="31" t="s">
        <v>103</v>
      </c>
      <c r="B3" s="31" t="s">
        <v>111</v>
      </c>
      <c r="C3" s="31" t="s">
        <v>112</v>
      </c>
      <c r="D3" s="32"/>
    </row>
    <row r="4" spans="1:4" x14ac:dyDescent="0.2">
      <c r="A4">
        <f>SUM('[4]Data '!C$2:C2)</f>
        <v>0.35462867385787572</v>
      </c>
      <c r="B4">
        <f>'[4]Data '!J$4*'[4]Solutions (a,b)'!A4</f>
        <v>0.77663679574874778</v>
      </c>
      <c r="C4">
        <f>SUM('[4]Data '!D$2:'[4]Data '!D2)*'[4]Data '!J$2</f>
        <v>1.6175035251707282</v>
      </c>
      <c r="D4">
        <f>'[4]Data '!G$2+B4-C4</f>
        <v>3.1591332705780193</v>
      </c>
    </row>
    <row r="5" spans="1:4" x14ac:dyDescent="0.2">
      <c r="A5">
        <f>SUM('[4]Data '!C$2:C3)</f>
        <v>1.2771058923189487</v>
      </c>
      <c r="B5">
        <f>'[4]Data '!J$4*'[4]Solutions (a,b)'!A5</f>
        <v>2.7968619041784977</v>
      </c>
      <c r="C5">
        <f>SUM('[4]Data '!D$2:'[4]Data '!D3)*'[4]Data '!J$2</f>
        <v>3.5262116485865822</v>
      </c>
      <c r="D5">
        <f>'[4]Data '!G$2+B5-C5</f>
        <v>3.270650255591915</v>
      </c>
    </row>
    <row r="6" spans="1:4" x14ac:dyDescent="0.2">
      <c r="A6">
        <f>SUM('[4]Data '!C$2:C4)</f>
        <v>1.6013292963407149</v>
      </c>
      <c r="B6">
        <f>'[4]Data '!J$4*'[4]Solutions (a,b)'!A6</f>
        <v>3.5069111589861652</v>
      </c>
      <c r="C6" t="e">
        <f>SUM('[4]Data '!D$2:'[4]Data '!D4)*'[4]Data '!J$2</f>
        <v>#REF!</v>
      </c>
      <c r="D6" t="e">
        <f>'[4]Data '!G$2+B6-C6</f>
        <v>#REF!</v>
      </c>
    </row>
    <row r="7" spans="1:4" x14ac:dyDescent="0.2">
      <c r="A7">
        <f>SUM('[4]Data '!C$2:C5)</f>
        <v>2.9420028993055389</v>
      </c>
      <c r="B7">
        <f>'[4]Data '!J$4*'[4]Solutions (a,b)'!A7</f>
        <v>6.4429863494791304</v>
      </c>
      <c r="C7" t="e">
        <f>SUM('[4]Data '!D$2:'[4]Data '!D5)*'[4]Data '!J$2</f>
        <v>#REF!</v>
      </c>
      <c r="D7" t="e">
        <f>'[4]Data '!G$2+B7-C7</f>
        <v>#REF!</v>
      </c>
    </row>
    <row r="8" spans="1:4" x14ac:dyDescent="0.2">
      <c r="A8">
        <f>SUM('[4]Data '!C$2:C6)</f>
        <v>3.0136290174201363</v>
      </c>
      <c r="B8">
        <f>'[4]Data '!J$4*'[4]Solutions (a,b)'!A8</f>
        <v>6.5998475481500982</v>
      </c>
      <c r="C8" t="e">
        <f>SUM('[4]Data '!D$2:'[4]Data '!D6)*'[4]Data '!J$2</f>
        <v>#REF!</v>
      </c>
      <c r="D8" t="e">
        <f>'[4]Data '!G$2+B8-C8</f>
        <v>#REF!</v>
      </c>
    </row>
    <row r="9" spans="1:4" x14ac:dyDescent="0.2">
      <c r="A9">
        <f>SUM('[4]Data '!C$2:C7)</f>
        <v>3.5847478815873428</v>
      </c>
      <c r="B9">
        <f>'[4]Data '!J$4*'[4]Solutions (a,b)'!A9</f>
        <v>7.850597860676281</v>
      </c>
      <c r="C9" t="e">
        <f>SUM('[4]Data '!D$2:'[4]Data '!D7)*'[4]Data '!J$2</f>
        <v>#REF!</v>
      </c>
      <c r="D9" t="e">
        <f>'[4]Data '!G$2+B9-C9</f>
        <v>#REF!</v>
      </c>
    </row>
    <row r="10" spans="1:4" x14ac:dyDescent="0.2">
      <c r="A10">
        <f>SUM('[4]Data '!C$2:C8)</f>
        <v>3.6324251192566073</v>
      </c>
      <c r="B10">
        <f>'[4]Data '!J$4*'[4]Solutions (a,b)'!A10</f>
        <v>7.9550110111719698</v>
      </c>
      <c r="C10" t="e">
        <f>SUM('[4]Data '!D$2:'[4]Data '!D8)*'[4]Data '!J$2</f>
        <v>#REF!</v>
      </c>
      <c r="D10" t="e">
        <f>'[4]Data '!G$2+B10-C10</f>
        <v>#REF!</v>
      </c>
    </row>
    <row r="11" spans="1:4" x14ac:dyDescent="0.2">
      <c r="A11">
        <f>SUM('[4]Data '!C$2:C9)</f>
        <v>3.6770223850537636</v>
      </c>
      <c r="B11">
        <f>'[4]Data '!J$4*'[4]Solutions (a,b)'!A11</f>
        <v>8.0526790232677428</v>
      </c>
      <c r="C11" t="e">
        <f>SUM('[4]Data '!D$2:'[4]Data '!D9)*'[4]Data '!J$2</f>
        <v>#REF!</v>
      </c>
      <c r="D11" t="e">
        <f>'[4]Data '!G$2+B11-C11</f>
        <v>#REF!</v>
      </c>
    </row>
    <row r="12" spans="1:4" x14ac:dyDescent="0.2">
      <c r="A12">
        <f>SUM('[4]Data '!C$2:C10)</f>
        <v>3.9832121739328081</v>
      </c>
      <c r="B12">
        <f>'[4]Data '!J$4*'[4]Solutions (a,b)'!A12</f>
        <v>8.7232346609128495</v>
      </c>
      <c r="C12" t="e">
        <f>SUM('[4]Data '!D$2:'[4]Data '!D10)*'[4]Data '!J$2</f>
        <v>#REF!</v>
      </c>
      <c r="D12" t="e">
        <f>'[4]Data '!G$2+B12-C12</f>
        <v>#REF!</v>
      </c>
    </row>
    <row r="13" spans="1:4" x14ac:dyDescent="0.2">
      <c r="A13">
        <f>SUM('[4]Data '!C$2:C11)</f>
        <v>4.3343084292937801</v>
      </c>
      <c r="B13">
        <f>'[4]Data '!J$4*'[4]Solutions (a,b)'!A13</f>
        <v>9.4921354601533778</v>
      </c>
      <c r="C13" t="e">
        <f>SUM('[4]Data '!D$2:'[4]Data '!D11)*'[4]Data '!J$2</f>
        <v>#REF!</v>
      </c>
      <c r="D13" t="e">
        <f>'[4]Data '!G$2+B13-C13</f>
        <v>#REF!</v>
      </c>
    </row>
    <row r="14" spans="1:4" x14ac:dyDescent="0.2">
      <c r="A14">
        <f>SUM('[4]Data '!C$2:C12)</f>
        <v>5.0391529962800243</v>
      </c>
      <c r="B14">
        <f>'[4]Data '!J$4*'[4]Solutions (a,b)'!A14</f>
        <v>11.035745061853254</v>
      </c>
      <c r="C14" t="e">
        <f>SUM('[4]Data '!D$2:'[4]Data '!D12)*'[4]Data '!J$2</f>
        <v>#REF!</v>
      </c>
      <c r="D14" t="e">
        <f>'[4]Data '!G$2+B14-C14</f>
        <v>#REF!</v>
      </c>
    </row>
    <row r="15" spans="1:4" x14ac:dyDescent="0.2">
      <c r="A15">
        <f>SUM('[4]Data '!C$2:C13)</f>
        <v>5.089716107272201</v>
      </c>
      <c r="B15">
        <f>'[4]Data '!J$4*'[4]Solutions (a,b)'!A15</f>
        <v>11.146478274926119</v>
      </c>
      <c r="C15" t="e">
        <f>SUM('[4]Data '!D$2:'[4]Data '!D13)*'[4]Data '!J$2</f>
        <v>#REF!</v>
      </c>
      <c r="D15" t="e">
        <f>'[4]Data '!G$2+B15-C15</f>
        <v>#REF!</v>
      </c>
    </row>
    <row r="16" spans="1:4" x14ac:dyDescent="0.2">
      <c r="A16">
        <f>SUM('[4]Data '!C$2:C14)</f>
        <v>6.1404122437101174</v>
      </c>
      <c r="B16">
        <f>'[4]Data '!J$4*'[4]Solutions (a,b)'!A16</f>
        <v>13.447502813725157</v>
      </c>
      <c r="C16" t="e">
        <f>SUM('[4]Data '!D$2:'[4]Data '!D14)*'[4]Data '!J$2</f>
        <v>#REF!</v>
      </c>
      <c r="D16" t="e">
        <f>'[4]Data '!G$2+B16-C16</f>
        <v>#REF!</v>
      </c>
    </row>
    <row r="17" spans="1:7" x14ac:dyDescent="0.2">
      <c r="A17">
        <f>SUM('[4]Data '!C$2:C15)</f>
        <v>7.0228315772700176</v>
      </c>
      <c r="B17">
        <f>'[4]Data '!J$4*'[4]Solutions (a,b)'!A17</f>
        <v>15.380001154221338</v>
      </c>
      <c r="C17" t="e">
        <f>SUM('[4]Data '!D$2:'[4]Data '!D15)*'[4]Data '!J$2</f>
        <v>#REF!</v>
      </c>
      <c r="D17" t="e">
        <f>'[4]Data '!G$2+B17-C17</f>
        <v>#REF!</v>
      </c>
    </row>
    <row r="18" spans="1:7" x14ac:dyDescent="0.2">
      <c r="A18">
        <f>SUM('[4]Data '!C$2:C16)</f>
        <v>7.0623473281885154</v>
      </c>
      <c r="B18">
        <f>'[4]Data '!J$4*'[4]Solutions (a,b)'!A18</f>
        <v>15.466540648732849</v>
      </c>
      <c r="C18" t="e">
        <f>SUM('[4]Data '!D$2:'[4]Data '!D16)*'[4]Data '!J$2</f>
        <v>#REF!</v>
      </c>
      <c r="D18" t="e">
        <f>'[4]Data '!G$2+B18-C18</f>
        <v>#REF!</v>
      </c>
    </row>
    <row r="19" spans="1:7" x14ac:dyDescent="0.2">
      <c r="A19">
        <f>SUM('[4]Data '!C$2:C17)</f>
        <v>7.4454401311929397</v>
      </c>
      <c r="B19">
        <f>'[4]Data '!J$4*'[4]Solutions (a,b)'!A19</f>
        <v>16.305513887312536</v>
      </c>
      <c r="C19" t="e">
        <f>SUM('[4]Data '!D$2:'[4]Data '!D17)*'[4]Data '!J$2</f>
        <v>#REF!</v>
      </c>
      <c r="D19" t="e">
        <f>'[4]Data '!G$2+B19-C19</f>
        <v>#REF!</v>
      </c>
    </row>
    <row r="20" spans="1:7" x14ac:dyDescent="0.2">
      <c r="A20">
        <f>SUM('[4]Data '!C$2:C18)</f>
        <v>8.3764855515860042</v>
      </c>
      <c r="B20">
        <f>'[4]Data '!J$4*'[4]Solutions (a,b)'!A20</f>
        <v>18.344503357973348</v>
      </c>
      <c r="C20" t="e">
        <f>SUM('[4]Data '!D$2:'[4]Data '!D18)*'[4]Data '!J$2</f>
        <v>#REF!</v>
      </c>
      <c r="D20" t="e">
        <f>'[4]Data '!G$2+B20-C20</f>
        <v>#REF!</v>
      </c>
    </row>
    <row r="21" spans="1:7" x14ac:dyDescent="0.2">
      <c r="A21">
        <f>SUM('[4]Data '!C$2:C19)</f>
        <v>8.9780292367103982</v>
      </c>
      <c r="B21">
        <f>'[4]Data '!J$4*'[4]Solutions (a,b)'!A21</f>
        <v>19.661884028395772</v>
      </c>
      <c r="C21" t="e">
        <f>SUM('[4]Data '!D$2:'[4]Data '!D19)*'[4]Data '!J$2</f>
        <v>#REF!</v>
      </c>
      <c r="D21" t="e">
        <f>'[4]Data '!G$2+B21-C21</f>
        <v>#REF!</v>
      </c>
      <c r="F21" s="1" t="s">
        <v>113</v>
      </c>
    </row>
    <row r="22" spans="1:7" x14ac:dyDescent="0.2">
      <c r="A22">
        <f>SUM('[4]Data '!C$2:C20)</f>
        <v>9.3789848648527787</v>
      </c>
      <c r="B22">
        <f>'[4]Data '!J$4*'[4]Solutions (a,b)'!A22</f>
        <v>20.539976854027586</v>
      </c>
      <c r="C22" t="e">
        <f>SUM('[4]Data '!D$2:'[4]Data '!D20)*'[4]Data '!J$2</f>
        <v>#REF!</v>
      </c>
      <c r="D22" t="e">
        <f>'[4]Data '!G$2+B22-C22</f>
        <v>#REF!</v>
      </c>
      <c r="F22" s="1" t="s">
        <v>105</v>
      </c>
      <c r="G22" s="10">
        <f>ROUND('[4]Data '!G2+'[4]Data '!J4*'[4]Data '!G8-'[4]Solutions (c,d)'!C196,4)</f>
        <v>20.2806</v>
      </c>
    </row>
    <row r="23" spans="1:7" x14ac:dyDescent="0.2">
      <c r="A23">
        <f>SUM('[4]Data '!C$2:C21)</f>
        <v>9.6981807215446505</v>
      </c>
      <c r="B23">
        <f>'[4]Data '!J$4*'[4]Solutions (a,b)'!A23</f>
        <v>21.239015780182783</v>
      </c>
      <c r="C23" t="e">
        <f>SUM('[4]Data '!D$2:'[4]Data '!D21)*'[4]Data '!J$2</f>
        <v>#REF!</v>
      </c>
      <c r="D23" t="e">
        <f>'[4]Data '!G$2+B23-C23</f>
        <v>#REF!</v>
      </c>
      <c r="F23" s="1" t="s">
        <v>106</v>
      </c>
      <c r="G23" s="10">
        <f>COUNT(D4:D196)</f>
        <v>2</v>
      </c>
    </row>
    <row r="24" spans="1:7" x14ac:dyDescent="0.2">
      <c r="A24">
        <f>SUM('[4]Data '!C$2:C22)</f>
        <v>9.8504308959340889</v>
      </c>
      <c r="B24">
        <f>'[4]Data '!J$4*'[4]Solutions (a,b)'!A24</f>
        <v>21.572443662095655</v>
      </c>
      <c r="C24" t="e">
        <f>SUM('[4]Data '!D$2:'[4]Data '!D22)*'[4]Data '!J$2</f>
        <v>#REF!</v>
      </c>
      <c r="D24" t="e">
        <f>'[4]Data '!G$2+B24-C24</f>
        <v>#REF!</v>
      </c>
      <c r="F24" s="1" t="s">
        <v>107</v>
      </c>
      <c r="G24" s="10">
        <f>ROUND(A39,4)</f>
        <v>15.9499</v>
      </c>
    </row>
    <row r="25" spans="1:7" x14ac:dyDescent="0.2">
      <c r="A25">
        <f>SUM('[4]Data '!C$2:C23)</f>
        <v>9.9874178957294593</v>
      </c>
      <c r="B25">
        <f>'[4]Data '!J$4*'[4]Solutions (a,b)'!A25</f>
        <v>21.872445191647515</v>
      </c>
      <c r="C25" t="e">
        <f>SUM('[4]Data '!D$2:'[4]Data '!D23)*'[4]Data '!J$2</f>
        <v>#REF!</v>
      </c>
      <c r="D25" t="e">
        <f>'[4]Data '!G$2+B25-C25</f>
        <v>#REF!</v>
      </c>
      <c r="F25" s="1" t="s">
        <v>108</v>
      </c>
      <c r="G25" s="10">
        <f>ROUND(AVERAGE('[4]Data '!D2:D194)*'[4]Data '!J2,4)</f>
        <v>1.0504</v>
      </c>
    </row>
    <row r="26" spans="1:7" x14ac:dyDescent="0.2">
      <c r="A26">
        <f>SUM('[4]Data '!C$2:C24)</f>
        <v>10.080737089277266</v>
      </c>
      <c r="B26">
        <f>'[4]Data '!J$4*'[4]Solutions (a,b)'!A26</f>
        <v>22.076814225517211</v>
      </c>
      <c r="C26" t="e">
        <f>SUM('[4]Data '!D$2:'[4]Data '!D24)*'[4]Data '!J$2</f>
        <v>#REF!</v>
      </c>
      <c r="D26" t="e">
        <f>'[4]Data '!G$2+B26-C26</f>
        <v>#REF!</v>
      </c>
    </row>
    <row r="27" spans="1:7" x14ac:dyDescent="0.2">
      <c r="A27">
        <f>SUM('[4]Data '!C$2:C25)</f>
        <v>10.487457862218676</v>
      </c>
      <c r="B27">
        <f>'[4]Data '!J$4*'[4]Solutions (a,b)'!A27</f>
        <v>22.967532718258902</v>
      </c>
      <c r="C27" t="e">
        <f>SUM('[4]Data '!D$2:'[4]Data '!D25)*'[4]Data '!J$2</f>
        <v>#REF!</v>
      </c>
      <c r="D27" t="e">
        <f>'[4]Data '!G$2+B27-C27</f>
        <v>#REF!</v>
      </c>
    </row>
    <row r="28" spans="1:7" x14ac:dyDescent="0.2">
      <c r="A28">
        <f>SUM('[4]Data '!C$2:C26)</f>
        <v>10.931215179871272</v>
      </c>
      <c r="B28">
        <f>'[4]Data '!J$4*'[4]Solutions (a,b)'!A28</f>
        <v>23.939361243918086</v>
      </c>
      <c r="C28" t="e">
        <f>SUM('[4]Data '!D$2:'[4]Data '!D26)*'[4]Data '!J$2</f>
        <v>#REF!</v>
      </c>
      <c r="D28" t="e">
        <f>'[4]Data '!G$2+B28-C28</f>
        <v>#REF!</v>
      </c>
    </row>
    <row r="29" spans="1:7" x14ac:dyDescent="0.2">
      <c r="A29">
        <f>SUM('[4]Data '!C$2:C27)</f>
        <v>11.125563441380717</v>
      </c>
      <c r="B29">
        <f>'[4]Data '!J$4*'[4]Solutions (a,b)'!A29</f>
        <v>24.364983936623769</v>
      </c>
      <c r="C29" t="e">
        <f>SUM('[4]Data '!D$2:'[4]Data '!D27)*'[4]Data '!J$2</f>
        <v>#REF!</v>
      </c>
      <c r="D29" t="e">
        <f>'[4]Data '!G$2+B29-C29</f>
        <v>#REF!</v>
      </c>
    </row>
    <row r="30" spans="1:7" x14ac:dyDescent="0.2">
      <c r="A30">
        <f>SUM('[4]Data '!C$2:C28)</f>
        <v>11.490799792200738</v>
      </c>
      <c r="B30">
        <f>'[4]Data '!J$4*'[4]Solutions (a,b)'!A30</f>
        <v>25.164851544919614</v>
      </c>
      <c r="C30" t="e">
        <f>SUM('[4]Data '!D$2:'[4]Data '!D28)*'[4]Data '!J$2</f>
        <v>#REF!</v>
      </c>
      <c r="D30" t="e">
        <f>'[4]Data '!G$2+B30-C30</f>
        <v>#REF!</v>
      </c>
    </row>
    <row r="31" spans="1:7" x14ac:dyDescent="0.2">
      <c r="A31">
        <f>SUM('[4]Data '!C$2:C29)</f>
        <v>11.634662613892459</v>
      </c>
      <c r="B31">
        <f>'[4]Data '!J$4*'[4]Solutions (a,b)'!A31</f>
        <v>25.479911124424486</v>
      </c>
      <c r="C31" t="e">
        <f>SUM('[4]Data '!D$2:'[4]Data '!D29)*'[4]Data '!J$2</f>
        <v>#REF!</v>
      </c>
      <c r="D31" t="e">
        <f>'[4]Data '!G$2+B31-C31</f>
        <v>#REF!</v>
      </c>
    </row>
    <row r="32" spans="1:7" x14ac:dyDescent="0.2">
      <c r="A32">
        <f>SUM('[4]Data '!C$2:C30)</f>
        <v>12.239697274167886</v>
      </c>
      <c r="B32">
        <f>'[4]Data '!J$4*'[4]Solutions (a,b)'!A32</f>
        <v>26.80493703042767</v>
      </c>
      <c r="C32" t="e">
        <f>SUM('[4]Data '!D$2:'[4]Data '!D30)*'[4]Data '!J$2</f>
        <v>#REF!</v>
      </c>
      <c r="D32" t="e">
        <f>'[4]Data '!G$2+B32-C32</f>
        <v>#REF!</v>
      </c>
    </row>
    <row r="33" spans="1:4" x14ac:dyDescent="0.2">
      <c r="A33">
        <f>SUM('[4]Data '!C$2:C31)</f>
        <v>12.4972848984729</v>
      </c>
      <c r="B33">
        <f>'[4]Data '!J$4*'[4]Solutions (a,b)'!A33</f>
        <v>27.369053927655649</v>
      </c>
      <c r="C33" t="e">
        <f>SUM('[4]Data '!D$2:'[4]Data '!D31)*'[4]Data '!J$2</f>
        <v>#REF!</v>
      </c>
      <c r="D33" t="e">
        <f>'[4]Data '!G$2+B33-C33</f>
        <v>#REF!</v>
      </c>
    </row>
    <row r="34" spans="1:4" x14ac:dyDescent="0.2">
      <c r="A34">
        <f>SUM('[4]Data '!C$2:C32)</f>
        <v>12.552440117220648</v>
      </c>
      <c r="B34">
        <f>'[4]Data '!J$4*'[4]Solutions (a,b)'!A34</f>
        <v>27.489843856713218</v>
      </c>
      <c r="C34" t="e">
        <f>SUM('[4]Data '!D$2:'[4]Data '!D32)*'[4]Data '!J$2</f>
        <v>#REF!</v>
      </c>
      <c r="D34" t="e">
        <f>'[4]Data '!G$2+B34-C34</f>
        <v>#REF!</v>
      </c>
    </row>
    <row r="35" spans="1:4" x14ac:dyDescent="0.2">
      <c r="A35">
        <f>SUM('[4]Data '!C$2:C33)</f>
        <v>14.940799812067862</v>
      </c>
      <c r="B35">
        <f>'[4]Data '!J$4*'[4]Solutions (a,b)'!A35</f>
        <v>32.72035158842862</v>
      </c>
      <c r="C35" t="e">
        <f>SUM('[4]Data '!D$2:'[4]Data '!D33)*'[4]Data '!J$2</f>
        <v>#REF!</v>
      </c>
      <c r="D35" t="e">
        <f>'[4]Data '!G$2+B35-C35</f>
        <v>#REF!</v>
      </c>
    </row>
    <row r="36" spans="1:4" x14ac:dyDescent="0.2">
      <c r="A36">
        <f>SUM('[4]Data '!C$2:C34)</f>
        <v>15.086191909370783</v>
      </c>
      <c r="B36">
        <f>'[4]Data '!J$4*'[4]Solutions (a,b)'!A36</f>
        <v>33.038760281522016</v>
      </c>
      <c r="C36" t="e">
        <f>SUM('[4]Data '!D$2:'[4]Data '!D34)*'[4]Data '!J$2</f>
        <v>#REF!</v>
      </c>
      <c r="D36" t="e">
        <f>'[4]Data '!G$2+B36-C36</f>
        <v>#REF!</v>
      </c>
    </row>
    <row r="37" spans="1:4" x14ac:dyDescent="0.2">
      <c r="A37">
        <f>SUM('[4]Data '!C$2:C35)</f>
        <v>15.220501367127573</v>
      </c>
      <c r="B37">
        <f>'[4]Data '!J$4*'[4]Solutions (a,b)'!A37</f>
        <v>33.332897994009386</v>
      </c>
      <c r="C37" t="e">
        <f>SUM('[4]Data '!D$2:'[4]Data '!D35)*'[4]Data '!J$2</f>
        <v>#REF!</v>
      </c>
      <c r="D37" t="e">
        <f>'[4]Data '!G$2+B37-C37</f>
        <v>#REF!</v>
      </c>
    </row>
    <row r="38" spans="1:4" x14ac:dyDescent="0.2">
      <c r="A38">
        <f>SUM('[4]Data '!C$2:C36)</f>
        <v>15.608566479603429</v>
      </c>
      <c r="B38">
        <f>'[4]Data '!J$4*'[4]Solutions (a,b)'!A38</f>
        <v>34.182760590331505</v>
      </c>
      <c r="C38" t="e">
        <f>SUM('[4]Data '!D$2:'[4]Data '!D36)*'[4]Data '!J$2</f>
        <v>#REF!</v>
      </c>
      <c r="D38" t="e">
        <f>'[4]Data '!G$2+B38-C38</f>
        <v>#REF!</v>
      </c>
    </row>
    <row r="39" spans="1:4" x14ac:dyDescent="0.2">
      <c r="A39">
        <f>SUM('[4]Data '!C$2:C37)</f>
        <v>15.949909848512528</v>
      </c>
      <c r="B39">
        <f>'[4]Data '!J$4*'[4]Solutions (a,b)'!A39</f>
        <v>34.930302568242432</v>
      </c>
      <c r="C39" t="e">
        <f>SUM('[4]Data '!D$2:'[4]Data '!D37)*'[4]Data '!J$2</f>
        <v>#REF!</v>
      </c>
      <c r="D39" t="e">
        <f>'[4]Data '!G$2+B39-C39</f>
        <v>#REF!</v>
      </c>
    </row>
    <row r="40" spans="1:4" x14ac:dyDescent="0.2">
      <c r="A40">
        <f>SUM('[4]Data '!C$2:C38)</f>
        <v>16.071161621655289</v>
      </c>
      <c r="B40">
        <f>'[4]Data '!J$4*'[4]Solutions (a,b)'!A40</f>
        <v>35.195843951425083</v>
      </c>
      <c r="C40" t="e">
        <f>SUM('[4]Data '!D$2:'[4]Data '!D38)*'[4]Data '!J$2</f>
        <v>#REF!</v>
      </c>
      <c r="D40" t="e">
        <f>'[4]Data '!G$2+B40-C40</f>
        <v>#REF!</v>
      </c>
    </row>
    <row r="41" spans="1:4" x14ac:dyDescent="0.2">
      <c r="A41">
        <f>SUM('[4]Data '!C$2:C39)</f>
        <v>16.461554995926608</v>
      </c>
      <c r="B41">
        <f>'[4]Data '!J$4*'[4]Solutions (a,b)'!A41</f>
        <v>36.05080544107927</v>
      </c>
      <c r="C41" t="e">
        <f>SUM('[4]Data '!D$2:'[4]Data '!D39)*'[4]Data '!J$2</f>
        <v>#REF!</v>
      </c>
      <c r="D41" t="e">
        <f>'[4]Data '!G$2+B41-C41</f>
        <v>#REF!</v>
      </c>
    </row>
    <row r="42" spans="1:4" x14ac:dyDescent="0.2">
      <c r="A42">
        <f>SUM('[4]Data '!C$2:C40)</f>
        <v>16.597015655431921</v>
      </c>
      <c r="B42">
        <f>'[4]Data '!J$4*'[4]Solutions (a,b)'!A42</f>
        <v>36.347464285395908</v>
      </c>
      <c r="C42" t="e">
        <f>SUM('[4]Data '!D$2:'[4]Data '!D40)*'[4]Data '!J$2</f>
        <v>#REF!</v>
      </c>
      <c r="D42" t="e">
        <f>'[4]Data '!G$2+B42-C42</f>
        <v>#REF!</v>
      </c>
    </row>
    <row r="43" spans="1:4" x14ac:dyDescent="0.2">
      <c r="A43">
        <f>SUM('[4]Data '!C$2:C41)</f>
        <v>16.782168964471115</v>
      </c>
      <c r="B43">
        <f>'[4]Data '!J$4*'[4]Solutions (a,b)'!A43</f>
        <v>36.752950032191741</v>
      </c>
      <c r="C43" t="e">
        <f>SUM('[4]Data '!D$2:'[4]Data '!D41)*'[4]Data '!J$2</f>
        <v>#REF!</v>
      </c>
      <c r="D43" t="e">
        <f>'[4]Data '!G$2+B43-C43</f>
        <v>#REF!</v>
      </c>
    </row>
    <row r="44" spans="1:4" x14ac:dyDescent="0.2">
      <c r="A44">
        <f>SUM('[4]Data '!C$2:C42)</f>
        <v>17.048566936092229</v>
      </c>
      <c r="B44">
        <f>'[4]Data '!J$4*'[4]Solutions (a,b)'!A44</f>
        <v>37.336361590041982</v>
      </c>
      <c r="C44" t="e">
        <f>SUM('[4]Data '!D$2:'[4]Data '!D42)*'[4]Data '!J$2</f>
        <v>#REF!</v>
      </c>
      <c r="D44" t="e">
        <f>'[4]Data '!G$2+B44-C44</f>
        <v>#REF!</v>
      </c>
    </row>
    <row r="45" spans="1:4" x14ac:dyDescent="0.2">
      <c r="A45">
        <f>SUM('[4]Data '!C$2:C43)</f>
        <v>17.363925087001828</v>
      </c>
      <c r="B45">
        <f>'[4]Data '!J$4*'[4]Solutions (a,b)'!A45</f>
        <v>38.026995940534</v>
      </c>
      <c r="C45" t="e">
        <f>SUM('[4]Data '!D$2:'[4]Data '!D43)*'[4]Data '!J$2</f>
        <v>#REF!</v>
      </c>
      <c r="D45" t="e">
        <f>'[4]Data '!G$2+B45-C45</f>
        <v>#REF!</v>
      </c>
    </row>
    <row r="46" spans="1:4" x14ac:dyDescent="0.2">
      <c r="A46">
        <f>SUM('[4]Data '!C$2:C44)</f>
        <v>17.380847113101169</v>
      </c>
      <c r="B46">
        <f>'[4]Data '!J$4*'[4]Solutions (a,b)'!A46</f>
        <v>38.064055177691557</v>
      </c>
      <c r="C46" t="e">
        <f>SUM('[4]Data '!D$2:'[4]Data '!D44)*'[4]Data '!J$2</f>
        <v>#REF!</v>
      </c>
      <c r="D46" t="e">
        <f>'[4]Data '!G$2+B46-C46</f>
        <v>#REF!</v>
      </c>
    </row>
    <row r="47" spans="1:4" x14ac:dyDescent="0.2">
      <c r="A47">
        <f>SUM('[4]Data '!C$2:C45)</f>
        <v>17.706593205226824</v>
      </c>
      <c r="B47">
        <f>'[4]Data '!J$4*'[4]Solutions (a,b)'!A47</f>
        <v>38.77743911944674</v>
      </c>
      <c r="C47" t="e">
        <f>SUM('[4]Data '!D$2:'[4]Data '!D45)*'[4]Data '!J$2</f>
        <v>#REF!</v>
      </c>
      <c r="D47" t="e">
        <f>'[4]Data '!G$2+B47-C47</f>
        <v>#REF!</v>
      </c>
    </row>
    <row r="48" spans="1:4" x14ac:dyDescent="0.2">
      <c r="A48">
        <f>SUM('[4]Data '!C$2:C46)</f>
        <v>17.758654705707109</v>
      </c>
      <c r="B48">
        <f>'[4]Data '!J$4*'[4]Solutions (a,b)'!A48</f>
        <v>38.891453805498564</v>
      </c>
      <c r="C48" t="e">
        <f>SUM('[4]Data '!D$2:'[4]Data '!D46)*'[4]Data '!J$2</f>
        <v>#REF!</v>
      </c>
      <c r="D48" t="e">
        <f>'[4]Data '!G$2+B48-C48</f>
        <v>#REF!</v>
      </c>
    </row>
    <row r="49" spans="1:4" x14ac:dyDescent="0.2">
      <c r="A49">
        <f>SUM('[4]Data '!C$2:C47)</f>
        <v>18.425323844927206</v>
      </c>
      <c r="B49">
        <f>'[4]Data '!J$4*'[4]Solutions (a,b)'!A49</f>
        <v>40.351459220390581</v>
      </c>
      <c r="C49" t="e">
        <f>SUM('[4]Data '!D$2:'[4]Data '!D47)*'[4]Data '!J$2</f>
        <v>#REF!</v>
      </c>
      <c r="D49" t="e">
        <f>'[4]Data '!G$2+B49-C49</f>
        <v>#REF!</v>
      </c>
    </row>
    <row r="50" spans="1:4" x14ac:dyDescent="0.2">
      <c r="A50">
        <f>SUM('[4]Data '!C$2:C48)</f>
        <v>19.036054587019269</v>
      </c>
      <c r="B50">
        <f>'[4]Data '!J$4*'[4]Solutions (a,b)'!A50</f>
        <v>41.688959545572196</v>
      </c>
      <c r="C50" t="e">
        <f>SUM('[4]Data '!D$2:'[4]Data '!D48)*'[4]Data '!J$2</f>
        <v>#REF!</v>
      </c>
      <c r="D50" t="e">
        <f>'[4]Data '!G$2+B50-C50</f>
        <v>#REF!</v>
      </c>
    </row>
    <row r="51" spans="1:4" x14ac:dyDescent="0.2">
      <c r="A51">
        <f>SUM('[4]Data '!C$2:C49)</f>
        <v>20.086527602500521</v>
      </c>
      <c r="B51">
        <f>'[4]Data '!J$4*'[4]Solutions (a,b)'!A51</f>
        <v>43.989495449476138</v>
      </c>
      <c r="C51" t="e">
        <f>SUM('[4]Data '!D$2:'[4]Data '!D49)*'[4]Data '!J$2</f>
        <v>#REF!</v>
      </c>
      <c r="D51" t="e">
        <f>'[4]Data '!G$2+B51-C51</f>
        <v>#REF!</v>
      </c>
    </row>
    <row r="52" spans="1:4" x14ac:dyDescent="0.2">
      <c r="A52">
        <f>SUM('[4]Data '!C$2:C50)</f>
        <v>20.428140075360453</v>
      </c>
      <c r="B52">
        <f>'[4]Data '!J$4*'[4]Solutions (a,b)'!A52</f>
        <v>44.737626765039394</v>
      </c>
      <c r="C52" t="e">
        <f>SUM('[4]Data '!D$2:'[4]Data '!D50)*'[4]Data '!J$2</f>
        <v>#REF!</v>
      </c>
      <c r="D52" t="e">
        <f>'[4]Data '!G$2+B52-C52</f>
        <v>#REF!</v>
      </c>
    </row>
    <row r="53" spans="1:4" x14ac:dyDescent="0.2">
      <c r="A53">
        <f>SUM('[4]Data '!C$2:C51)</f>
        <v>20.906879572795635</v>
      </c>
      <c r="B53">
        <f>'[4]Data '!J$4*'[4]Solutions (a,b)'!A53</f>
        <v>45.786066264422438</v>
      </c>
      <c r="C53" t="e">
        <f>SUM('[4]Data '!D$2:'[4]Data '!D51)*'[4]Data '!J$2</f>
        <v>#REF!</v>
      </c>
      <c r="D53" t="e">
        <f>'[4]Data '!G$2+B53-C53</f>
        <v>#REF!</v>
      </c>
    </row>
    <row r="54" spans="1:4" x14ac:dyDescent="0.2">
      <c r="A54">
        <f>SUM('[4]Data '!C$2:C52)</f>
        <v>21.195123605159104</v>
      </c>
      <c r="B54">
        <f>'[4]Data '!J$4*'[4]Solutions (a,b)'!A54</f>
        <v>46.417320695298436</v>
      </c>
      <c r="C54" t="e">
        <f>SUM('[4]Data '!D$2:'[4]Data '!D52)*'[4]Data '!J$2</f>
        <v>#REF!</v>
      </c>
      <c r="D54" t="e">
        <f>'[4]Data '!G$2+B54-C54</f>
        <v>#REF!</v>
      </c>
    </row>
    <row r="55" spans="1:4" x14ac:dyDescent="0.2">
      <c r="A55">
        <f>SUM('[4]Data '!C$2:C53)</f>
        <v>21.218045260961009</v>
      </c>
      <c r="B55">
        <f>'[4]Data '!J$4*'[4]Solutions (a,b)'!A55</f>
        <v>46.467519121504608</v>
      </c>
      <c r="C55" t="e">
        <f>SUM('[4]Data '!D$2:'[4]Data '!D53)*'[4]Data '!J$2</f>
        <v>#REF!</v>
      </c>
      <c r="D55" t="e">
        <f>'[4]Data '!G$2+B55-C55</f>
        <v>#REF!</v>
      </c>
    </row>
    <row r="56" spans="1:4" x14ac:dyDescent="0.2">
      <c r="A56">
        <f>SUM('[4]Data '!C$2:C54)</f>
        <v>21.237890617703737</v>
      </c>
      <c r="B56">
        <f>'[4]Data '!J$4*'[4]Solutions (a,b)'!A56</f>
        <v>46.510980452771186</v>
      </c>
      <c r="C56" t="e">
        <f>SUM('[4]Data '!D$2:'[4]Data '!D54)*'[4]Data '!J$2</f>
        <v>#REF!</v>
      </c>
      <c r="D56" t="e">
        <f>'[4]Data '!G$2+B56-C56</f>
        <v>#REF!</v>
      </c>
    </row>
    <row r="57" spans="1:4" x14ac:dyDescent="0.2">
      <c r="A57">
        <f>SUM('[4]Data '!C$2:C55)</f>
        <v>21.564670592293332</v>
      </c>
      <c r="B57">
        <f>'[4]Data '!J$4*'[4]Solutions (a,b)'!A57</f>
        <v>47.226628597122399</v>
      </c>
      <c r="C57" t="e">
        <f>SUM('[4]Data '!D$2:'[4]Data '!D55)*'[4]Data '!J$2</f>
        <v>#REF!</v>
      </c>
      <c r="D57" t="e">
        <f>'[4]Data '!G$2+B57-C57</f>
        <v>#REF!</v>
      </c>
    </row>
    <row r="58" spans="1:4" x14ac:dyDescent="0.2">
      <c r="A58">
        <f>SUM('[4]Data '!C$2:C56)</f>
        <v>21.912550916307367</v>
      </c>
      <c r="B58">
        <f>'[4]Data '!J$4*'[4]Solutions (a,b)'!A58</f>
        <v>47.98848650671313</v>
      </c>
      <c r="C58" t="e">
        <f>SUM('[4]Data '!D$2:'[4]Data '!D56)*'[4]Data '!J$2</f>
        <v>#REF!</v>
      </c>
      <c r="D58" t="e">
        <f>'[4]Data '!G$2+B58-C58</f>
        <v>#REF!</v>
      </c>
    </row>
    <row r="59" spans="1:4" x14ac:dyDescent="0.2">
      <c r="A59">
        <f>SUM('[4]Data '!C$2:C57)</f>
        <v>22.93964675688169</v>
      </c>
      <c r="B59">
        <f>'[4]Data '!J$4*'[4]Solutions (a,b)'!A59</f>
        <v>50.237826397570899</v>
      </c>
      <c r="C59" t="e">
        <f>SUM('[4]Data '!D$2:'[4]Data '!D57)*'[4]Data '!J$2</f>
        <v>#REF!</v>
      </c>
      <c r="D59" t="e">
        <f>'[4]Data '!G$2+B59-C59</f>
        <v>#REF!</v>
      </c>
    </row>
    <row r="60" spans="1:4" x14ac:dyDescent="0.2">
      <c r="A60">
        <f>SUM('[4]Data '!C$2:C58)</f>
        <v>23.611036621475545</v>
      </c>
      <c r="B60">
        <f>'[4]Data '!J$4*'[4]Solutions (a,b)'!A60</f>
        <v>51.708170201031443</v>
      </c>
      <c r="C60" t="e">
        <f>SUM('[4]Data '!D$2:'[4]Data '!D58)*'[4]Data '!J$2</f>
        <v>#REF!</v>
      </c>
      <c r="D60" t="e">
        <f>'[4]Data '!G$2+B60-C60</f>
        <v>#REF!</v>
      </c>
    </row>
    <row r="61" spans="1:4" x14ac:dyDescent="0.2">
      <c r="A61">
        <f>SUM('[4]Data '!C$2:C59)</f>
        <v>24.21742592309365</v>
      </c>
      <c r="B61">
        <f>'[4]Data '!J$4*'[4]Solutions (a,b)'!A61</f>
        <v>53.036162771575093</v>
      </c>
      <c r="C61" t="e">
        <f>SUM('[4]Data '!D$2:'[4]Data '!D59)*'[4]Data '!J$2</f>
        <v>#REF!</v>
      </c>
      <c r="D61" t="e">
        <f>'[4]Data '!G$2+B61-C61</f>
        <v>#REF!</v>
      </c>
    </row>
    <row r="62" spans="1:4" x14ac:dyDescent="0.2">
      <c r="A62">
        <f>SUM('[4]Data '!C$2:C60)</f>
        <v>24.555104189833195</v>
      </c>
      <c r="B62">
        <f>'[4]Data '!J$4*'[4]Solutions (a,b)'!A62</f>
        <v>53.775678175734697</v>
      </c>
      <c r="C62" t="e">
        <f>SUM('[4]Data '!D$2:'[4]Data '!D60)*'[4]Data '!J$2</f>
        <v>#REF!</v>
      </c>
      <c r="D62" t="e">
        <f>'[4]Data '!G$2+B62-C62</f>
        <v>#REF!</v>
      </c>
    </row>
    <row r="63" spans="1:4" x14ac:dyDescent="0.2">
      <c r="A63">
        <f>SUM('[4]Data '!C$2:C61)</f>
        <v>25.176401240355538</v>
      </c>
      <c r="B63">
        <f>'[4]Data '!J$4*'[4]Solutions (a,b)'!A63</f>
        <v>55.136318716378625</v>
      </c>
      <c r="C63" t="e">
        <f>SUM('[4]Data '!D$2:'[4]Data '!D61)*'[4]Data '!J$2</f>
        <v>#REF!</v>
      </c>
      <c r="D63" t="e">
        <f>'[4]Data '!G$2+B63-C63</f>
        <v>#REF!</v>
      </c>
    </row>
    <row r="64" spans="1:4" x14ac:dyDescent="0.2">
      <c r="A64">
        <f>SUM('[4]Data '!C$2:C62)</f>
        <v>25.68087236344342</v>
      </c>
      <c r="B64">
        <f>'[4]Data '!J$4*'[4]Solutions (a,b)'!A64</f>
        <v>56.241110475941092</v>
      </c>
      <c r="C64" t="e">
        <f>SUM('[4]Data '!D$2:'[4]Data '!D62)*'[4]Data '!J$2</f>
        <v>#REF!</v>
      </c>
      <c r="D64" t="e">
        <f>'[4]Data '!G$2+B64-C64</f>
        <v>#REF!</v>
      </c>
    </row>
    <row r="65" spans="1:4" x14ac:dyDescent="0.2">
      <c r="A65">
        <f>SUM('[4]Data '!C$2:C63)</f>
        <v>26.198973181346666</v>
      </c>
      <c r="B65">
        <f>'[4]Data '!J$4*'[4]Solutions (a,b)'!A65</f>
        <v>57.375751267149198</v>
      </c>
      <c r="C65" t="e">
        <f>SUM('[4]Data '!D$2:'[4]Data '!D63)*'[4]Data '!J$2</f>
        <v>#REF!</v>
      </c>
      <c r="D65" t="e">
        <f>'[4]Data '!G$2+B65-C65</f>
        <v>#REF!</v>
      </c>
    </row>
    <row r="66" spans="1:4" x14ac:dyDescent="0.2">
      <c r="A66">
        <f>SUM('[4]Data '!C$2:C64)</f>
        <v>26.434735538978906</v>
      </c>
      <c r="B66">
        <f>'[4]Data '!J$4*'[4]Solutions (a,b)'!A66</f>
        <v>57.892070830363799</v>
      </c>
      <c r="C66" t="e">
        <f>SUM('[4]Data '!D$2:'[4]Data '!D64)*'[4]Data '!J$2</f>
        <v>#REF!</v>
      </c>
      <c r="D66" t="e">
        <f>'[4]Data '!G$2+B66-C66</f>
        <v>#REF!</v>
      </c>
    </row>
    <row r="67" spans="1:4" x14ac:dyDescent="0.2">
      <c r="A67">
        <f>SUM('[4]Data '!C$2:C65)</f>
        <v>26.928600937756656</v>
      </c>
      <c r="B67">
        <f>'[4]Data '!J$4*'[4]Solutions (a,b)'!A67</f>
        <v>58.973636053687073</v>
      </c>
      <c r="C67" t="e">
        <f>SUM('[4]Data '!D$2:'[4]Data '!D65)*'[4]Data '!J$2</f>
        <v>#REF!</v>
      </c>
      <c r="D67" t="e">
        <f>'[4]Data '!G$2+B67-C67</f>
        <v>#REF!</v>
      </c>
    </row>
    <row r="68" spans="1:4" x14ac:dyDescent="0.2">
      <c r="A68">
        <f>SUM('[4]Data '!C$2:C66)</f>
        <v>26.950209851430085</v>
      </c>
      <c r="B68">
        <f>'[4]Data '!J$4*'[4]Solutions (a,b)'!A68</f>
        <v>59.020959574631881</v>
      </c>
      <c r="C68" t="e">
        <f>SUM('[4]Data '!D$2:'[4]Data '!D66)*'[4]Data '!J$2</f>
        <v>#REF!</v>
      </c>
      <c r="D68" t="e">
        <f>'[4]Data '!G$2+B68-C68</f>
        <v>#REF!</v>
      </c>
    </row>
    <row r="69" spans="1:4" x14ac:dyDescent="0.2">
      <c r="A69">
        <f>SUM('[4]Data '!C$2:C67)</f>
        <v>28.374907250549498</v>
      </c>
      <c r="B69">
        <f>'[4]Data '!J$4*'[4]Solutions (a,b)'!A69</f>
        <v>62.141046878703399</v>
      </c>
      <c r="C69" t="e">
        <f>SUM('[4]Data '!D$2:'[4]Data '!D67)*'[4]Data '!J$2</f>
        <v>#REF!</v>
      </c>
      <c r="D69" t="e">
        <f>'[4]Data '!G$2+B69-C69</f>
        <v>#REF!</v>
      </c>
    </row>
    <row r="70" spans="1:4" x14ac:dyDescent="0.2">
      <c r="A70">
        <f>SUM('[4]Data '!C$2:C68)</f>
        <v>28.85015484232574</v>
      </c>
      <c r="B70">
        <f>'[4]Data '!J$4*'[4]Solutions (a,b)'!A70</f>
        <v>63.181839104693367</v>
      </c>
      <c r="C70" t="e">
        <f>SUM('[4]Data '!D$2:'[4]Data '!D68)*'[4]Data '!J$2</f>
        <v>#REF!</v>
      </c>
      <c r="D70" t="e">
        <f>'[4]Data '!G$2+B70-C70</f>
        <v>#REF!</v>
      </c>
    </row>
    <row r="71" spans="1:4" x14ac:dyDescent="0.2">
      <c r="A71">
        <f>SUM('[4]Data '!C$2:C69)</f>
        <v>29.103541482499768</v>
      </c>
      <c r="B71">
        <f>'[4]Data '!J$4*'[4]Solutions (a,b)'!A71</f>
        <v>63.736755846674491</v>
      </c>
      <c r="C71" t="e">
        <f>SUM('[4]Data '!D$2:'[4]Data '!D69)*'[4]Data '!J$2</f>
        <v>#REF!</v>
      </c>
      <c r="D71" t="e">
        <f>'[4]Data '!G$2+B71-C71</f>
        <v>#REF!</v>
      </c>
    </row>
    <row r="72" spans="1:4" x14ac:dyDescent="0.2">
      <c r="A72">
        <f>SUM('[4]Data '!C$2:C70)</f>
        <v>29.216648831562907</v>
      </c>
      <c r="B72">
        <f>'[4]Data '!J$4*'[4]Solutions (a,b)'!A72</f>
        <v>63.984460941122762</v>
      </c>
      <c r="C72" t="e">
        <f>SUM('[4]Data '!D$2:'[4]Data '!D70)*'[4]Data '!J$2</f>
        <v>#REF!</v>
      </c>
      <c r="D72" t="e">
        <f>'[4]Data '!G$2+B72-C72</f>
        <v>#REF!</v>
      </c>
    </row>
    <row r="73" spans="1:4" x14ac:dyDescent="0.2">
      <c r="A73">
        <f>SUM('[4]Data '!C$2:C71)</f>
        <v>30.025702085554787</v>
      </c>
      <c r="B73">
        <f>'[4]Data '!J$4*'[4]Solutions (a,b)'!A73</f>
        <v>65.756287567364978</v>
      </c>
      <c r="C73" t="e">
        <f>SUM('[4]Data '!D$2:'[4]Data '!D71)*'[4]Data '!J$2</f>
        <v>#REF!</v>
      </c>
      <c r="D73" t="e">
        <f>'[4]Data '!G$2+B73-C73</f>
        <v>#REF!</v>
      </c>
    </row>
    <row r="74" spans="1:4" x14ac:dyDescent="0.2">
      <c r="A74">
        <f>SUM('[4]Data '!C$2:C72)</f>
        <v>31.077605308924213</v>
      </c>
      <c r="B74">
        <f>'[4]Data '!J$4*'[4]Solutions (a,b)'!A74</f>
        <v>68.059955626544024</v>
      </c>
      <c r="C74" t="e">
        <f>SUM('[4]Data '!D$2:'[4]Data '!D72)*'[4]Data '!J$2</f>
        <v>#REF!</v>
      </c>
      <c r="D74" t="e">
        <f>'[4]Data '!G$2+B74-C74</f>
        <v>#REF!</v>
      </c>
    </row>
    <row r="75" spans="1:4" x14ac:dyDescent="0.2">
      <c r="A75">
        <f>SUM('[4]Data '!C$2:C73)</f>
        <v>31.285808286516424</v>
      </c>
      <c r="B75">
        <f>'[4]Data '!J$4*'[4]Solutions (a,b)'!A75</f>
        <v>68.515920147470965</v>
      </c>
      <c r="C75" t="e">
        <f>SUM('[4]Data '!D$2:'[4]Data '!D73)*'[4]Data '!J$2</f>
        <v>#REF!</v>
      </c>
      <c r="D75" t="e">
        <f>'[4]Data '!G$2+B75-C75</f>
        <v>#REF!</v>
      </c>
    </row>
    <row r="76" spans="1:4" x14ac:dyDescent="0.2">
      <c r="A76">
        <f>SUM('[4]Data '!C$2:C74)</f>
        <v>31.868180535070959</v>
      </c>
      <c r="B76">
        <f>'[4]Data '!J$4*'[4]Solutions (a,b)'!A76</f>
        <v>69.791315371805396</v>
      </c>
      <c r="C76" t="e">
        <f>SUM('[4]Data '!D$2:'[4]Data '!D74)*'[4]Data '!J$2</f>
        <v>#REF!</v>
      </c>
      <c r="D76" t="e">
        <f>'[4]Data '!G$2+B76-C76</f>
        <v>#REF!</v>
      </c>
    </row>
    <row r="77" spans="1:4" x14ac:dyDescent="0.2">
      <c r="A77">
        <f>SUM('[4]Data '!C$2:C75)</f>
        <v>32.715309668394148</v>
      </c>
      <c r="B77">
        <f>'[4]Data '!J$4*'[4]Solutions (a,b)'!A77</f>
        <v>71.646528173783182</v>
      </c>
      <c r="C77" t="e">
        <f>SUM('[4]Data '!D$2:'[4]Data '!D75)*'[4]Data '!J$2</f>
        <v>#REF!</v>
      </c>
      <c r="D77" t="e">
        <f>'[4]Data '!G$2+B77-C77</f>
        <v>#REF!</v>
      </c>
    </row>
    <row r="78" spans="1:4" x14ac:dyDescent="0.2">
      <c r="A78">
        <f>SUM('[4]Data '!C$2:C76)</f>
        <v>33.179276657875903</v>
      </c>
      <c r="B78">
        <f>'[4]Data '!J$4*'[4]Solutions (a,b)'!A78</f>
        <v>72.66261588074822</v>
      </c>
      <c r="C78" t="e">
        <f>SUM('[4]Data '!D$2:'[4]Data '!D76)*'[4]Data '!J$2</f>
        <v>#REF!</v>
      </c>
      <c r="D78" t="e">
        <f>'[4]Data '!G$2+B78-C78</f>
        <v>#REF!</v>
      </c>
    </row>
    <row r="79" spans="1:4" x14ac:dyDescent="0.2">
      <c r="A79">
        <f>SUM('[4]Data '!C$2:C77)</f>
        <v>33.371360025299232</v>
      </c>
      <c r="B79">
        <f>'[4]Data '!J$4*'[4]Solutions (a,b)'!A79</f>
        <v>73.083278455405321</v>
      </c>
      <c r="C79" t="e">
        <f>SUM('[4]Data '!D$2:'[4]Data '!D77)*'[4]Data '!J$2</f>
        <v>#REF!</v>
      </c>
      <c r="D79" t="e">
        <f>'[4]Data '!G$2+B79-C79</f>
        <v>#REF!</v>
      </c>
    </row>
    <row r="80" spans="1:4" x14ac:dyDescent="0.2">
      <c r="A80">
        <f>SUM('[4]Data '!C$2:C78)</f>
        <v>33.510354028365619</v>
      </c>
      <c r="B80">
        <f>'[4]Data '!J$4*'[4]Solutions (a,b)'!A80</f>
        <v>73.3876753221207</v>
      </c>
      <c r="C80" t="e">
        <f>SUM('[4]Data '!D$2:'[4]Data '!D78)*'[4]Data '!J$2</f>
        <v>#REF!</v>
      </c>
      <c r="D80" t="e">
        <f>'[4]Data '!G$2+B80-C80</f>
        <v>#REF!</v>
      </c>
    </row>
    <row r="81" spans="1:4" x14ac:dyDescent="0.2">
      <c r="A81">
        <f>SUM('[4]Data '!C$2:C79)</f>
        <v>33.763187169882627</v>
      </c>
      <c r="B81">
        <f>'[4]Data '!J$4*'[4]Solutions (a,b)'!A81</f>
        <v>73.941379902042954</v>
      </c>
      <c r="C81" t="e">
        <f>SUM('[4]Data '!D$2:'[4]Data '!D79)*'[4]Data '!J$2</f>
        <v>#REF!</v>
      </c>
      <c r="D81" t="e">
        <f>'[4]Data '!G$2+B81-C81</f>
        <v>#REF!</v>
      </c>
    </row>
    <row r="82" spans="1:4" x14ac:dyDescent="0.2">
      <c r="A82">
        <f>SUM('[4]Data '!C$2:C80)</f>
        <v>35.749955976215738</v>
      </c>
      <c r="B82">
        <f>'[4]Data '!J$4*'[4]Solutions (a,b)'!A82</f>
        <v>78.29240358791246</v>
      </c>
      <c r="C82" t="e">
        <f>SUM('[4]Data '!D$2:'[4]Data '!D80)*'[4]Data '!J$2</f>
        <v>#REF!</v>
      </c>
      <c r="D82" t="e">
        <f>'[4]Data '!G$2+B82-C82</f>
        <v>#REF!</v>
      </c>
    </row>
    <row r="83" spans="1:4" x14ac:dyDescent="0.2">
      <c r="A83">
        <f>SUM('[4]Data '!C$2:C81)</f>
        <v>36.334282755512191</v>
      </c>
      <c r="B83">
        <f>'[4]Data '!J$4*'[4]Solutions (a,b)'!A83</f>
        <v>79.572079234571703</v>
      </c>
      <c r="C83" t="e">
        <f>SUM('[4]Data '!D$2:'[4]Data '!D81)*'[4]Data '!J$2</f>
        <v>#REF!</v>
      </c>
      <c r="D83" t="e">
        <f>'[4]Data '!G$2+B83-C83</f>
        <v>#REF!</v>
      </c>
    </row>
    <row r="84" spans="1:4" x14ac:dyDescent="0.2">
      <c r="A84">
        <f>SUM('[4]Data '!C$2:C82)</f>
        <v>36.391142432338313</v>
      </c>
      <c r="B84">
        <f>'[4]Data '!J$4*'[4]Solutions (a,b)'!A84</f>
        <v>79.696601926820904</v>
      </c>
      <c r="C84" t="e">
        <f>SUM('[4]Data '!D$2:'[4]Data '!D82)*'[4]Data '!J$2</f>
        <v>#REF!</v>
      </c>
      <c r="D84" t="e">
        <f>'[4]Data '!G$2+B84-C84</f>
        <v>#REF!</v>
      </c>
    </row>
    <row r="85" spans="1:4" x14ac:dyDescent="0.2">
      <c r="A85">
        <f>SUM('[4]Data '!C$2:C83)</f>
        <v>36.604805300529279</v>
      </c>
      <c r="B85">
        <f>'[4]Data '!J$4*'[4]Solutions (a,b)'!A85</f>
        <v>80.164523608159115</v>
      </c>
      <c r="C85" t="e">
        <f>SUM('[4]Data '!D$2:'[4]Data '!D83)*'[4]Data '!J$2</f>
        <v>#REF!</v>
      </c>
      <c r="D85" t="e">
        <f>'[4]Data '!G$2+B85-C85</f>
        <v>#REF!</v>
      </c>
    </row>
    <row r="86" spans="1:4" x14ac:dyDescent="0.2">
      <c r="A86">
        <f>SUM('[4]Data '!C$2:C84)</f>
        <v>36.785245630084816</v>
      </c>
      <c r="B86">
        <f>'[4]Data '!J$4*'[4]Solutions (a,b)'!A86</f>
        <v>80.55968792988574</v>
      </c>
      <c r="C86" t="e">
        <f>SUM('[4]Data '!D$2:'[4]Data '!D84)*'[4]Data '!J$2</f>
        <v>#REF!</v>
      </c>
      <c r="D86" t="e">
        <f>'[4]Data '!G$2+B86-C86</f>
        <v>#REF!</v>
      </c>
    </row>
    <row r="87" spans="1:4" x14ac:dyDescent="0.2">
      <c r="A87">
        <f>SUM('[4]Data '!C$2:C85)</f>
        <v>36.930648509102276</v>
      </c>
      <c r="B87">
        <f>'[4]Data '!J$4*'[4]Solutions (a,b)'!A87</f>
        <v>80.878120234933988</v>
      </c>
      <c r="C87" t="e">
        <f>SUM('[4]Data '!D$2:'[4]Data '!D85)*'[4]Data '!J$2</f>
        <v>#REF!</v>
      </c>
      <c r="D87" t="e">
        <f>'[4]Data '!G$2+B87-C87</f>
        <v>#REF!</v>
      </c>
    </row>
    <row r="88" spans="1:4" x14ac:dyDescent="0.2">
      <c r="A88">
        <f>SUM('[4]Data '!C$2:C86)</f>
        <v>37.202989362838487</v>
      </c>
      <c r="B88">
        <f>'[4]Data '!J$4*'[4]Solutions (a,b)'!A88</f>
        <v>81.474546704616287</v>
      </c>
      <c r="C88" t="e">
        <f>SUM('[4]Data '!D$2:'[4]Data '!D86)*'[4]Data '!J$2</f>
        <v>#REF!</v>
      </c>
      <c r="D88" t="e">
        <f>'[4]Data '!G$2+B88-C88</f>
        <v>#REF!</v>
      </c>
    </row>
    <row r="89" spans="1:4" x14ac:dyDescent="0.2">
      <c r="A89">
        <f>SUM('[4]Data '!C$2:C87)</f>
        <v>37.501414589214534</v>
      </c>
      <c r="B89">
        <f>'[4]Data '!J$4*'[4]Solutions (a,b)'!A89</f>
        <v>82.128097950379825</v>
      </c>
      <c r="C89" t="e">
        <f>SUM('[4]Data '!D$2:'[4]Data '!D87)*'[4]Data '!J$2</f>
        <v>#REF!</v>
      </c>
      <c r="D89" t="e">
        <f>'[4]Data '!G$2+B89-C89</f>
        <v>#REF!</v>
      </c>
    </row>
    <row r="90" spans="1:4" x14ac:dyDescent="0.2">
      <c r="A90">
        <f>SUM('[4]Data '!C$2:C88)</f>
        <v>38.233621998136798</v>
      </c>
      <c r="B90">
        <f>'[4]Data '!J$4*'[4]Solutions (a,b)'!A90</f>
        <v>83.731632175919586</v>
      </c>
      <c r="C90" t="e">
        <f>SUM('[4]Data '!D$2:'[4]Data '!D88)*'[4]Data '!J$2</f>
        <v>#REF!</v>
      </c>
      <c r="D90" t="e">
        <f>'[4]Data '!G$2+B90-C90</f>
        <v>#REF!</v>
      </c>
    </row>
    <row r="91" spans="1:4" x14ac:dyDescent="0.2">
      <c r="A91">
        <f>SUM('[4]Data '!C$2:C89)</f>
        <v>39.232824717778691</v>
      </c>
      <c r="B91">
        <f>'[4]Data '!J$4*'[4]Solutions (a,b)'!A91</f>
        <v>85.919886131935328</v>
      </c>
      <c r="C91" t="e">
        <f>SUM('[4]Data '!D$2:'[4]Data '!D89)*'[4]Data '!J$2</f>
        <v>#REF!</v>
      </c>
      <c r="D91" t="e">
        <f>'[4]Data '!G$2+B91-C91</f>
        <v>#REF!</v>
      </c>
    </row>
    <row r="92" spans="1:4" x14ac:dyDescent="0.2">
      <c r="A92">
        <f>SUM('[4]Data '!C$2:C90)</f>
        <v>39.374880764999467</v>
      </c>
      <c r="B92">
        <f>'[4]Data '!J$4*'[4]Solutions (a,b)'!A92</f>
        <v>86.230988875348828</v>
      </c>
      <c r="C92" t="e">
        <f>SUM('[4]Data '!D$2:'[4]Data '!D90)*'[4]Data '!J$2</f>
        <v>#REF!</v>
      </c>
      <c r="D92" t="e">
        <f>'[4]Data '!G$2+B92-C92</f>
        <v>#REF!</v>
      </c>
    </row>
    <row r="93" spans="1:4" x14ac:dyDescent="0.2">
      <c r="A93">
        <f>SUM('[4]Data '!C$2:C91)</f>
        <v>39.515548728988641</v>
      </c>
      <c r="B93">
        <f>'[4]Data '!J$4*'[4]Solutions (a,b)'!A93</f>
        <v>86.539051716485119</v>
      </c>
      <c r="C93" t="e">
        <f>SUM('[4]Data '!D$2:'[4]Data '!D91)*'[4]Data '!J$2</f>
        <v>#REF!</v>
      </c>
      <c r="D93" t="e">
        <f>'[4]Data '!G$2+B93-C93</f>
        <v>#REF!</v>
      </c>
    </row>
    <row r="94" spans="1:4" x14ac:dyDescent="0.2">
      <c r="A94">
        <f>SUM('[4]Data '!C$2:C92)</f>
        <v>40.003015891427772</v>
      </c>
      <c r="B94">
        <f>'[4]Data '!J$4*'[4]Solutions (a,b)'!A94</f>
        <v>87.606604802226812</v>
      </c>
      <c r="C94" t="e">
        <f>SUM('[4]Data '!D$2:'[4]Data '!D92)*'[4]Data '!J$2</f>
        <v>#REF!</v>
      </c>
      <c r="D94" t="e">
        <f>'[4]Data '!G$2+B94-C94</f>
        <v>#REF!</v>
      </c>
    </row>
    <row r="95" spans="1:4" x14ac:dyDescent="0.2">
      <c r="A95">
        <f>SUM('[4]Data '!C$2:C93)</f>
        <v>40.988934350541761</v>
      </c>
      <c r="B95">
        <f>'[4]Data '!J$4*'[4]Solutions (a,b)'!A95</f>
        <v>89.765766227686456</v>
      </c>
      <c r="C95" t="e">
        <f>SUM('[4]Data '!D$2:'[4]Data '!D93)*'[4]Data '!J$2</f>
        <v>#REF!</v>
      </c>
      <c r="D95" t="e">
        <f>'[4]Data '!G$2+B95-C95</f>
        <v>#REF!</v>
      </c>
    </row>
    <row r="96" spans="1:4" x14ac:dyDescent="0.2">
      <c r="A96">
        <f>SUM('[4]Data '!C$2:C94)</f>
        <v>41.089420917703137</v>
      </c>
      <c r="B96">
        <f>'[4]Data '!J$4*'[4]Solutions (a,b)'!A96</f>
        <v>89.985831809769863</v>
      </c>
      <c r="C96" t="e">
        <f>SUM('[4]Data '!D$2:'[4]Data '!D94)*'[4]Data '!J$2</f>
        <v>#REF!</v>
      </c>
      <c r="D96" t="e">
        <f>'[4]Data '!G$2+B96-C96</f>
        <v>#REF!</v>
      </c>
    </row>
    <row r="97" spans="1:4" x14ac:dyDescent="0.2">
      <c r="A97">
        <f>SUM('[4]Data '!C$2:C95)</f>
        <v>41.565694800765826</v>
      </c>
      <c r="B97">
        <f>'[4]Data '!J$4*'[4]Solutions (a,b)'!A97</f>
        <v>91.028871613677154</v>
      </c>
      <c r="C97" t="e">
        <f>SUM('[4]Data '!D$2:'[4]Data '!D95)*'[4]Data '!J$2</f>
        <v>#REF!</v>
      </c>
      <c r="D97" t="e">
        <f>'[4]Data '!G$2+B97-C97</f>
        <v>#REF!</v>
      </c>
    </row>
    <row r="98" spans="1:4" x14ac:dyDescent="0.2">
      <c r="A98">
        <f>SUM('[4]Data '!C$2:C96)</f>
        <v>42.02111627921991</v>
      </c>
      <c r="B98">
        <f>'[4]Data '!J$4*'[4]Solutions (a,b)'!A98</f>
        <v>92.026244651491595</v>
      </c>
      <c r="C98" t="e">
        <f>SUM('[4]Data '!D$2:'[4]Data '!D96)*'[4]Data '!J$2</f>
        <v>#REF!</v>
      </c>
      <c r="D98" t="e">
        <f>'[4]Data '!G$2+B98-C98</f>
        <v>#REF!</v>
      </c>
    </row>
    <row r="99" spans="1:4" x14ac:dyDescent="0.2">
      <c r="A99">
        <f>SUM('[4]Data '!C$2:C97)</f>
        <v>43.413311225779992</v>
      </c>
      <c r="B99">
        <f>'[4]Data '!J$4*'[4]Solutions (a,b)'!A99</f>
        <v>95.075151584458183</v>
      </c>
      <c r="C99" t="e">
        <f>SUM('[4]Data '!D$2:'[4]Data '!D97)*'[4]Data '!J$2</f>
        <v>#REF!</v>
      </c>
      <c r="D99" t="e">
        <f>'[4]Data '!G$2+B99-C99</f>
        <v>#REF!</v>
      </c>
    </row>
    <row r="100" spans="1:4" x14ac:dyDescent="0.2">
      <c r="A100">
        <f>SUM('[4]Data '!C$2:C98)</f>
        <v>43.479675058580163</v>
      </c>
      <c r="B100">
        <f>'[4]Data '!J$4*'[4]Solutions (a,b)'!A100</f>
        <v>95.220488378290554</v>
      </c>
      <c r="C100" t="e">
        <f>SUM('[4]Data '!D$2:'[4]Data '!D98)*'[4]Data '!J$2</f>
        <v>#REF!</v>
      </c>
      <c r="D100" t="e">
        <f>'[4]Data '!G$2+B100-C100</f>
        <v>#REF!</v>
      </c>
    </row>
    <row r="101" spans="1:4" x14ac:dyDescent="0.2">
      <c r="A101">
        <f>SUM('[4]Data '!C$2:C99)</f>
        <v>45.733335197486618</v>
      </c>
      <c r="B101">
        <f>'[4]Data '!J$4*'[4]Solutions (a,b)'!A101</f>
        <v>100.15600408249568</v>
      </c>
      <c r="C101" t="e">
        <f>SUM('[4]Data '!D$2:'[4]Data '!D99)*'[4]Data '!J$2</f>
        <v>#REF!</v>
      </c>
      <c r="D101" t="e">
        <f>'[4]Data '!G$2+B101-C101</f>
        <v>#REF!</v>
      </c>
    </row>
    <row r="102" spans="1:4" x14ac:dyDescent="0.2">
      <c r="A102">
        <f>SUM('[4]Data '!C$2:C100)</f>
        <v>45.975318077338898</v>
      </c>
      <c r="B102">
        <f>'[4]Data '!J$4*'[4]Solutions (a,b)'!A102</f>
        <v>100.68594658937218</v>
      </c>
      <c r="C102" t="e">
        <f>SUM('[4]Data '!D$2:'[4]Data '!D100)*'[4]Data '!J$2</f>
        <v>#REF!</v>
      </c>
      <c r="D102" t="e">
        <f>'[4]Data '!G$2+B102-C102</f>
        <v>#REF!</v>
      </c>
    </row>
    <row r="103" spans="1:4" x14ac:dyDescent="0.2">
      <c r="A103">
        <f>SUM('[4]Data '!C$2:C101)</f>
        <v>46.07021473243698</v>
      </c>
      <c r="B103">
        <f>'[4]Data '!J$4*'[4]Solutions (a,b)'!A103</f>
        <v>100.89377026403699</v>
      </c>
      <c r="C103" t="e">
        <f>SUM('[4]Data '!D$2:'[4]Data '!D101)*'[4]Data '!J$2</f>
        <v>#REF!</v>
      </c>
      <c r="D103" t="e">
        <f>'[4]Data '!G$2+B103-C103</f>
        <v>#REF!</v>
      </c>
    </row>
    <row r="104" spans="1:4" x14ac:dyDescent="0.2">
      <c r="A104">
        <f>SUM('[4]Data '!C$2:C102)</f>
        <v>46.325959921874365</v>
      </c>
      <c r="B104">
        <f>'[4]Data '!J$4*'[4]Solutions (a,b)'!A104</f>
        <v>101.45385222890485</v>
      </c>
      <c r="C104" t="e">
        <f>SUM('[4]Data '!D$2:'[4]Data '!D102)*'[4]Data '!J$2</f>
        <v>#REF!</v>
      </c>
      <c r="D104" t="e">
        <f>'[4]Data '!G$2+B104-C104</f>
        <v>#REF!</v>
      </c>
    </row>
    <row r="105" spans="1:4" x14ac:dyDescent="0.2">
      <c r="A105">
        <f>SUM('[4]Data '!C$2:C103)</f>
        <v>48.056186096440214</v>
      </c>
      <c r="B105">
        <f>'[4]Data '!J$4*'[4]Solutions (a,b)'!A105</f>
        <v>105.24304755120407</v>
      </c>
      <c r="C105" t="e">
        <f>SUM('[4]Data '!D$2:'[4]Data '!D103)*'[4]Data '!J$2</f>
        <v>#REF!</v>
      </c>
      <c r="D105" t="e">
        <f>'[4]Data '!G$2+B105-C105</f>
        <v>#REF!</v>
      </c>
    </row>
    <row r="106" spans="1:4" x14ac:dyDescent="0.2">
      <c r="A106">
        <f>SUM('[4]Data '!C$2:C104)</f>
        <v>49.332506224143486</v>
      </c>
      <c r="B106">
        <f>'[4]Data '!J$4*'[4]Solutions (a,b)'!A106</f>
        <v>108.03818863087423</v>
      </c>
      <c r="C106" t="e">
        <f>SUM('[4]Data '!D$2:'[4]Data '!D104)*'[4]Data '!J$2</f>
        <v>#REF!</v>
      </c>
      <c r="D106" t="e">
        <f>'[4]Data '!G$2+B106-C106</f>
        <v>#REF!</v>
      </c>
    </row>
    <row r="107" spans="1:4" x14ac:dyDescent="0.2">
      <c r="A107">
        <f>SUM('[4]Data '!C$2:C105)</f>
        <v>50.164664159139775</v>
      </c>
      <c r="B107">
        <f>'[4]Data '!J$4*'[4]Solutions (a,b)'!A107</f>
        <v>109.86061450851611</v>
      </c>
      <c r="C107" t="e">
        <f>SUM('[4]Data '!D$2:'[4]Data '!D105)*'[4]Data '!J$2</f>
        <v>#REF!</v>
      </c>
      <c r="D107" t="e">
        <f>'[4]Data '!G$2+B107-C107</f>
        <v>#REF!</v>
      </c>
    </row>
    <row r="108" spans="1:4" x14ac:dyDescent="0.2">
      <c r="A108">
        <f>SUM('[4]Data '!C$2:C106)</f>
        <v>50.56556222691696</v>
      </c>
      <c r="B108">
        <f>'[4]Data '!J$4*'[4]Solutions (a,b)'!A108</f>
        <v>110.73858127694814</v>
      </c>
      <c r="C108" t="e">
        <f>SUM('[4]Data '!D$2:'[4]Data '!D106)*'[4]Data '!J$2</f>
        <v>#REF!</v>
      </c>
      <c r="D108" t="e">
        <f>'[4]Data '!G$2+B108-C108</f>
        <v>#REF!</v>
      </c>
    </row>
    <row r="109" spans="1:4" x14ac:dyDescent="0.2">
      <c r="A109">
        <f>SUM('[4]Data '!C$2:C107)</f>
        <v>50.579625425022506</v>
      </c>
      <c r="B109">
        <f>'[4]Data '!J$4*'[4]Solutions (a,b)'!A109</f>
        <v>110.76937968079929</v>
      </c>
      <c r="C109" t="e">
        <f>SUM('[4]Data '!D$2:'[4]Data '!D107)*'[4]Data '!J$2</f>
        <v>#REF!</v>
      </c>
      <c r="D109" t="e">
        <f>'[4]Data '!G$2+B109-C109</f>
        <v>#REF!</v>
      </c>
    </row>
    <row r="110" spans="1:4" x14ac:dyDescent="0.2">
      <c r="A110">
        <f>SUM('[4]Data '!C$2:C108)</f>
        <v>51.261278362830687</v>
      </c>
      <c r="B110">
        <f>'[4]Data '!J$4*'[4]Solutions (a,b)'!A110</f>
        <v>112.2621996145992</v>
      </c>
      <c r="C110" t="e">
        <f>SUM('[4]Data '!D$2:'[4]Data '!D108)*'[4]Data '!J$2</f>
        <v>#REF!</v>
      </c>
      <c r="D110" t="e">
        <f>'[4]Data '!G$2+B110-C110</f>
        <v>#REF!</v>
      </c>
    </row>
    <row r="111" spans="1:4" x14ac:dyDescent="0.2">
      <c r="A111">
        <f>SUM('[4]Data '!C$2:C109)</f>
        <v>53.892529395011621</v>
      </c>
      <c r="B111">
        <f>'[4]Data '!J$4*'[4]Solutions (a,b)'!A111</f>
        <v>118.02463937507545</v>
      </c>
      <c r="C111" t="e">
        <f>SUM('[4]Data '!D$2:'[4]Data '!D109)*'[4]Data '!J$2</f>
        <v>#REF!</v>
      </c>
      <c r="D111" t="e">
        <f>'[4]Data '!G$2+B111-C111</f>
        <v>#REF!</v>
      </c>
    </row>
    <row r="112" spans="1:4" x14ac:dyDescent="0.2">
      <c r="A112">
        <f>SUM('[4]Data '!C$2:C110)</f>
        <v>54.041109493058713</v>
      </c>
      <c r="B112">
        <f>'[4]Data '!J$4*'[4]Solutions (a,b)'!A112</f>
        <v>118.35002978979858</v>
      </c>
      <c r="C112" t="e">
        <f>SUM('[4]Data '!D$2:'[4]Data '!D110)*'[4]Data '!J$2</f>
        <v>#REF!</v>
      </c>
      <c r="D112" t="e">
        <f>'[4]Data '!G$2+B112-C112</f>
        <v>#REF!</v>
      </c>
    </row>
    <row r="113" spans="1:4" x14ac:dyDescent="0.2">
      <c r="A113">
        <f>SUM('[4]Data '!C$2:C111)</f>
        <v>54.124073396611266</v>
      </c>
      <c r="B113">
        <f>'[4]Data '!J$4*'[4]Solutions (a,b)'!A113</f>
        <v>118.53172073857867</v>
      </c>
      <c r="C113" t="e">
        <f>SUM('[4]Data '!D$2:'[4]Data '!D111)*'[4]Data '!J$2</f>
        <v>#REF!</v>
      </c>
      <c r="D113" t="e">
        <f>'[4]Data '!G$2+B113-C113</f>
        <v>#REF!</v>
      </c>
    </row>
    <row r="114" spans="1:4" x14ac:dyDescent="0.2">
      <c r="A114">
        <f>SUM('[4]Data '!C$2:C112)</f>
        <v>54.294199877452691</v>
      </c>
      <c r="B114">
        <f>'[4]Data '!J$4*'[4]Solutions (a,b)'!A114</f>
        <v>118.90429773162138</v>
      </c>
      <c r="C114" t="e">
        <f>SUM('[4]Data '!D$2:'[4]Data '!D112)*'[4]Data '!J$2</f>
        <v>#REF!</v>
      </c>
      <c r="D114" t="e">
        <f>'[4]Data '!G$2+B114-C114</f>
        <v>#REF!</v>
      </c>
    </row>
    <row r="115" spans="1:4" x14ac:dyDescent="0.2">
      <c r="A115">
        <f>SUM('[4]Data '!C$2:C113)</f>
        <v>54.827038047535304</v>
      </c>
      <c r="B115">
        <f>'[4]Data '!J$4*'[4]Solutions (a,b)'!A115</f>
        <v>120.07121332410232</v>
      </c>
      <c r="C115" t="e">
        <f>SUM('[4]Data '!D$2:'[4]Data '!D113)*'[4]Data '!J$2</f>
        <v>#REF!</v>
      </c>
      <c r="D115" t="e">
        <f>'[4]Data '!G$2+B115-C115</f>
        <v>#REF!</v>
      </c>
    </row>
    <row r="116" spans="1:4" x14ac:dyDescent="0.2">
      <c r="A116">
        <f>SUM('[4]Data '!C$2:C114)</f>
        <v>54.907021274108203</v>
      </c>
      <c r="B116">
        <f>'[4]Data '!J$4*'[4]Solutions (a,b)'!A116</f>
        <v>120.24637659029696</v>
      </c>
      <c r="C116" t="e">
        <f>SUM('[4]Data '!D$2:'[4]Data '!D114)*'[4]Data '!J$2</f>
        <v>#REF!</v>
      </c>
      <c r="D116" t="e">
        <f>'[4]Data '!G$2+B116-C116</f>
        <v>#REF!</v>
      </c>
    </row>
    <row r="117" spans="1:4" x14ac:dyDescent="0.2">
      <c r="A117">
        <f>SUM('[4]Data '!C$2:C115)</f>
        <v>55.06232365306321</v>
      </c>
      <c r="B117">
        <f>'[4]Data '!J$4*'[4]Solutions (a,b)'!A117</f>
        <v>120.58648880020843</v>
      </c>
      <c r="C117" t="e">
        <f>SUM('[4]Data '!D$2:'[4]Data '!D115)*'[4]Data '!J$2</f>
        <v>#REF!</v>
      </c>
      <c r="D117" t="e">
        <f>'[4]Data '!G$2+B117-C117</f>
        <v>#REF!</v>
      </c>
    </row>
    <row r="118" spans="1:4" x14ac:dyDescent="0.2">
      <c r="A118">
        <f>SUM('[4]Data '!C$2:C116)</f>
        <v>55.379240639767552</v>
      </c>
      <c r="B118">
        <f>'[4]Data '!J$4*'[4]Solutions (a,b)'!A118</f>
        <v>121.28053700109093</v>
      </c>
      <c r="C118" t="e">
        <f>SUM('[4]Data '!D$2:'[4]Data '!D116)*'[4]Data '!J$2</f>
        <v>#REF!</v>
      </c>
      <c r="D118" t="e">
        <f>'[4]Data '!G$2+B118-C118</f>
        <v>#REF!</v>
      </c>
    </row>
    <row r="119" spans="1:4" x14ac:dyDescent="0.2">
      <c r="A119">
        <f>SUM('[4]Data '!C$2:C117)</f>
        <v>55.664108625392892</v>
      </c>
      <c r="B119">
        <f>'[4]Data '!J$4*'[4]Solutions (a,b)'!A119</f>
        <v>121.90439788961044</v>
      </c>
      <c r="C119" t="e">
        <f>SUM('[4]Data '!D$2:'[4]Data '!D117)*'[4]Data '!J$2</f>
        <v>#REF!</v>
      </c>
      <c r="D119" t="e">
        <f>'[4]Data '!G$2+B119-C119</f>
        <v>#REF!</v>
      </c>
    </row>
    <row r="120" spans="1:4" x14ac:dyDescent="0.2">
      <c r="A120">
        <f>SUM('[4]Data '!C$2:C118)</f>
        <v>55.791467616440521</v>
      </c>
      <c r="B120">
        <f>'[4]Data '!J$4*'[4]Solutions (a,b)'!A120</f>
        <v>122.18331408000473</v>
      </c>
      <c r="C120" t="e">
        <f>SUM('[4]Data '!D$2:'[4]Data '!D118)*'[4]Data '!J$2</f>
        <v>#REF!</v>
      </c>
      <c r="D120" t="e">
        <f>'[4]Data '!G$2+B120-C120</f>
        <v>#REF!</v>
      </c>
    </row>
    <row r="121" spans="1:4" x14ac:dyDescent="0.2">
      <c r="A121">
        <f>SUM('[4]Data '!C$2:C119)</f>
        <v>56.207576527120814</v>
      </c>
      <c r="B121">
        <f>'[4]Data '!J$4*'[4]Solutions (a,b)'!A121</f>
        <v>123.09459259439458</v>
      </c>
      <c r="C121" t="e">
        <f>SUM('[4]Data '!D$2:'[4]Data '!D119)*'[4]Data '!J$2</f>
        <v>#REF!</v>
      </c>
      <c r="D121" t="e">
        <f>'[4]Data '!G$2+B121-C121</f>
        <v>#REF!</v>
      </c>
    </row>
    <row r="122" spans="1:4" x14ac:dyDescent="0.2">
      <c r="A122">
        <f>SUM('[4]Data '!C$2:C120)</f>
        <v>56.790044250059026</v>
      </c>
      <c r="B122">
        <f>'[4]Data '!J$4*'[4]Solutions (a,b)'!A122</f>
        <v>124.37019690762926</v>
      </c>
      <c r="C122" t="e">
        <f>SUM('[4]Data '!D$2:'[4]Data '!D120)*'[4]Data '!J$2</f>
        <v>#REF!</v>
      </c>
      <c r="D122" t="e">
        <f>'[4]Data '!G$2+B122-C122</f>
        <v>#REF!</v>
      </c>
    </row>
    <row r="123" spans="1:4" x14ac:dyDescent="0.2">
      <c r="A123">
        <f>SUM('[4]Data '!C$2:C121)</f>
        <v>57.605515624018253</v>
      </c>
      <c r="B123">
        <f>'[4]Data '!J$4*'[4]Solutions (a,b)'!A123</f>
        <v>126.15607921659998</v>
      </c>
      <c r="C123" t="e">
        <f>SUM('[4]Data '!D$2:'[4]Data '!D121)*'[4]Data '!J$2</f>
        <v>#REF!</v>
      </c>
      <c r="D123" t="e">
        <f>'[4]Data '!G$2+B123-C123</f>
        <v>#REF!</v>
      </c>
    </row>
    <row r="124" spans="1:4" x14ac:dyDescent="0.2">
      <c r="A124">
        <f>SUM('[4]Data '!C$2:C122)</f>
        <v>58.101331914122063</v>
      </c>
      <c r="B124">
        <f>'[4]Data '!J$4*'[4]Solutions (a,b)'!A124</f>
        <v>127.24191689192732</v>
      </c>
      <c r="C124" t="e">
        <f>SUM('[4]Data '!D$2:'[4]Data '!D122)*'[4]Data '!J$2</f>
        <v>#REF!</v>
      </c>
      <c r="D124" t="e">
        <f>'[4]Data '!G$2+B124-C124</f>
        <v>#REF!</v>
      </c>
    </row>
    <row r="125" spans="1:4" x14ac:dyDescent="0.2">
      <c r="A125">
        <f>SUM('[4]Data '!C$2:C123)</f>
        <v>58.289323679871742</v>
      </c>
      <c r="B125">
        <f>'[4]Data '!J$4*'[4]Solutions (a,b)'!A125</f>
        <v>127.65361885891912</v>
      </c>
      <c r="C125" t="e">
        <f>SUM('[4]Data '!D$2:'[4]Data '!D123)*'[4]Data '!J$2</f>
        <v>#REF!</v>
      </c>
      <c r="D125" t="e">
        <f>'[4]Data '!G$2+B125-C125</f>
        <v>#REF!</v>
      </c>
    </row>
    <row r="126" spans="1:4" x14ac:dyDescent="0.2">
      <c r="A126">
        <f>SUM('[4]Data '!C$2:C124)</f>
        <v>58.400787498515626</v>
      </c>
      <c r="B126">
        <f>'[4]Data '!J$4*'[4]Solutions (a,b)'!A126</f>
        <v>127.89772462174922</v>
      </c>
      <c r="C126" t="e">
        <f>SUM('[4]Data '!D$2:'[4]Data '!D124)*'[4]Data '!J$2</f>
        <v>#REF!</v>
      </c>
      <c r="D126" t="e">
        <f>'[4]Data '!G$2+B126-C126</f>
        <v>#REF!</v>
      </c>
    </row>
    <row r="127" spans="1:4" x14ac:dyDescent="0.2">
      <c r="A127">
        <f>SUM('[4]Data '!C$2:C125)</f>
        <v>58.499467605417543</v>
      </c>
      <c r="B127">
        <f>'[4]Data '!J$4*'[4]Solutions (a,b)'!A127</f>
        <v>128.1138340558644</v>
      </c>
      <c r="C127" t="e">
        <f>SUM('[4]Data '!D$2:'[4]Data '!D125)*'[4]Data '!J$2</f>
        <v>#REF!</v>
      </c>
      <c r="D127" t="e">
        <f>'[4]Data '!G$2+B127-C127</f>
        <v>#REF!</v>
      </c>
    </row>
    <row r="128" spans="1:4" x14ac:dyDescent="0.2">
      <c r="A128">
        <f>SUM('[4]Data '!C$2:C126)</f>
        <v>58.500483809104153</v>
      </c>
      <c r="B128">
        <f>'[4]Data '!J$4*'[4]Solutions (a,b)'!A128</f>
        <v>128.11605954193809</v>
      </c>
      <c r="C128" t="e">
        <f>SUM('[4]Data '!D$2:'[4]Data '!D126)*'[4]Data '!J$2</f>
        <v>#REF!</v>
      </c>
      <c r="D128" t="e">
        <f>'[4]Data '!G$2+B128-C128</f>
        <v>#REF!</v>
      </c>
    </row>
    <row r="129" spans="1:4" x14ac:dyDescent="0.2">
      <c r="A129">
        <f>SUM('[4]Data '!C$2:C127)</f>
        <v>61.766187419182678</v>
      </c>
      <c r="B129">
        <f>'[4]Data '!J$4*'[4]Solutions (a,b)'!A129</f>
        <v>135.26795044801005</v>
      </c>
      <c r="C129" t="e">
        <f>SUM('[4]Data '!D$2:'[4]Data '!D127)*'[4]Data '!J$2</f>
        <v>#REF!</v>
      </c>
      <c r="D129" t="e">
        <f>'[4]Data '!G$2+B129-C129</f>
        <v>#REF!</v>
      </c>
    </row>
    <row r="130" spans="1:4" x14ac:dyDescent="0.2">
      <c r="A130">
        <f>SUM('[4]Data '!C$2:C128)</f>
        <v>61.77567544355243</v>
      </c>
      <c r="B130">
        <f>'[4]Data '!J$4*'[4]Solutions (a,b)'!A130</f>
        <v>135.28872922137981</v>
      </c>
      <c r="C130" t="e">
        <f>SUM('[4]Data '!D$2:'[4]Data '!D128)*'[4]Data '!J$2</f>
        <v>#REF!</v>
      </c>
      <c r="D130" t="e">
        <f>'[4]Data '!G$2+B130-C130</f>
        <v>#REF!</v>
      </c>
    </row>
    <row r="131" spans="1:4" x14ac:dyDescent="0.2">
      <c r="A131">
        <f>SUM('[4]Data '!C$2:C129)</f>
        <v>61.996057041990213</v>
      </c>
      <c r="B131">
        <f>'[4]Data '!J$4*'[4]Solutions (a,b)'!A131</f>
        <v>135.77136492195856</v>
      </c>
      <c r="C131" t="e">
        <f>SUM('[4]Data '!D$2:'[4]Data '!D129)*'[4]Data '!J$2</f>
        <v>#REF!</v>
      </c>
      <c r="D131" t="e">
        <f>'[4]Data '!G$2+B131-C131</f>
        <v>#REF!</v>
      </c>
    </row>
    <row r="132" spans="1:4" x14ac:dyDescent="0.2">
      <c r="A132">
        <f>SUM('[4]Data '!C$2:C130)</f>
        <v>62.242264611217834</v>
      </c>
      <c r="B132">
        <f>'[4]Data '!J$4*'[4]Solutions (a,b)'!A132</f>
        <v>136.31055949856705</v>
      </c>
      <c r="C132" t="e">
        <f>SUM('[4]Data '!D$2:'[4]Data '!D130)*'[4]Data '!J$2</f>
        <v>#REF!</v>
      </c>
      <c r="D132" t="e">
        <f>'[4]Data '!G$2+B132-C132</f>
        <v>#REF!</v>
      </c>
    </row>
    <row r="133" spans="1:4" x14ac:dyDescent="0.2">
      <c r="A133">
        <f>SUM('[4]Data '!C$2:C131)</f>
        <v>62.342126608697534</v>
      </c>
      <c r="B133">
        <f>'[4]Data '!J$4*'[4]Solutions (a,b)'!A133</f>
        <v>136.52925727304759</v>
      </c>
      <c r="C133" t="e">
        <f>SUM('[4]Data '!D$2:'[4]Data '!D131)*'[4]Data '!J$2</f>
        <v>#REF!</v>
      </c>
      <c r="D133" t="e">
        <f>'[4]Data '!G$2+B133-C133</f>
        <v>#REF!</v>
      </c>
    </row>
    <row r="134" spans="1:4" x14ac:dyDescent="0.2">
      <c r="A134">
        <f>SUM('[4]Data '!C$2:C132)</f>
        <v>63.977638748986607</v>
      </c>
      <c r="B134">
        <f>'[4]Data '!J$4*'[4]Solutions (a,b)'!A134</f>
        <v>140.11102886028067</v>
      </c>
      <c r="C134" t="e">
        <f>SUM('[4]Data '!D$2:'[4]Data '!D132)*'[4]Data '!J$2</f>
        <v>#REF!</v>
      </c>
      <c r="D134" t="e">
        <f>'[4]Data '!G$2+B134-C134</f>
        <v>#REF!</v>
      </c>
    </row>
    <row r="135" spans="1:4" x14ac:dyDescent="0.2">
      <c r="A135">
        <f>SUM('[4]Data '!C$2:C133)</f>
        <v>63.991873739079601</v>
      </c>
      <c r="B135">
        <f>'[4]Data '!J$4*'[4]Solutions (a,b)'!A135</f>
        <v>140.14220348858433</v>
      </c>
      <c r="C135" t="e">
        <f>SUM('[4]Data '!D$2:'[4]Data '!D133)*'[4]Data '!J$2</f>
        <v>#REF!</v>
      </c>
      <c r="D135" t="e">
        <f>'[4]Data '!G$2+B135-C135</f>
        <v>#REF!</v>
      </c>
    </row>
    <row r="136" spans="1:4" x14ac:dyDescent="0.2">
      <c r="A136">
        <f>SUM('[4]Data '!C$2:C134)</f>
        <v>64.119141814119885</v>
      </c>
      <c r="B136">
        <f>'[4]Data '!J$4*'[4]Solutions (a,b)'!A136</f>
        <v>140.42092057292254</v>
      </c>
      <c r="C136" t="e">
        <f>SUM('[4]Data '!D$2:'[4]Data '!D134)*'[4]Data '!J$2</f>
        <v>#REF!</v>
      </c>
      <c r="D136" t="e">
        <f>'[4]Data '!G$2+B136-C136</f>
        <v>#REF!</v>
      </c>
    </row>
    <row r="137" spans="1:4" x14ac:dyDescent="0.2">
      <c r="A137">
        <f>SUM('[4]Data '!C$2:C135)</f>
        <v>65.110539100183843</v>
      </c>
      <c r="B137">
        <f>'[4]Data '!J$4*'[4]Solutions (a,b)'!A137</f>
        <v>142.5920806294026</v>
      </c>
      <c r="C137" t="e">
        <f>SUM('[4]Data '!D$2:'[4]Data '!D135)*'[4]Data '!J$2</f>
        <v>#REF!</v>
      </c>
      <c r="D137" t="e">
        <f>'[4]Data '!G$2+B137-C137</f>
        <v>#REF!</v>
      </c>
    </row>
    <row r="138" spans="1:4" x14ac:dyDescent="0.2">
      <c r="A138">
        <f>SUM('[4]Data '!C$2:C136)</f>
        <v>65.302015269840524</v>
      </c>
      <c r="B138">
        <f>'[4]Data '!J$4*'[4]Solutions (a,b)'!A138</f>
        <v>143.01141344095075</v>
      </c>
      <c r="C138" t="e">
        <f>SUM('[4]Data '!D$2:'[4]Data '!D136)*'[4]Data '!J$2</f>
        <v>#REF!</v>
      </c>
      <c r="D138" t="e">
        <f>'[4]Data '!G$2+B138-C138</f>
        <v>#REF!</v>
      </c>
    </row>
    <row r="139" spans="1:4" x14ac:dyDescent="0.2">
      <c r="A139">
        <f>SUM('[4]Data '!C$2:C137)</f>
        <v>65.698275541724982</v>
      </c>
      <c r="B139">
        <f>'[4]Data '!J$4*'[4]Solutions (a,b)'!A139</f>
        <v>143.87922343637771</v>
      </c>
      <c r="C139" t="e">
        <f>SUM('[4]Data '!D$2:'[4]Data '!D137)*'[4]Data '!J$2</f>
        <v>#REF!</v>
      </c>
      <c r="D139" t="e">
        <f>'[4]Data '!G$2+B139-C139</f>
        <v>#REF!</v>
      </c>
    </row>
    <row r="140" spans="1:4" x14ac:dyDescent="0.2">
      <c r="A140">
        <f>SUM('[4]Data '!C$2:C138)</f>
        <v>66.10283013758864</v>
      </c>
      <c r="B140">
        <f>'[4]Data '!J$4*'[4]Solutions (a,b)'!A140</f>
        <v>144.76519800131911</v>
      </c>
      <c r="C140" t="e">
        <f>SUM('[4]Data '!D$2:'[4]Data '!D138)*'[4]Data '!J$2</f>
        <v>#REF!</v>
      </c>
      <c r="D140" t="e">
        <f>'[4]Data '!G$2+B140-C140</f>
        <v>#REF!</v>
      </c>
    </row>
    <row r="141" spans="1:4" x14ac:dyDescent="0.2">
      <c r="A141">
        <f>SUM('[4]Data '!C$2:C139)</f>
        <v>66.396008566177173</v>
      </c>
      <c r="B141">
        <f>'[4]Data '!J$4*'[4]Solutions (a,b)'!A141</f>
        <v>145.407258759928</v>
      </c>
      <c r="C141" t="e">
        <f>SUM('[4]Data '!D$2:'[4]Data '!D139)*'[4]Data '!J$2</f>
        <v>#REF!</v>
      </c>
      <c r="D141" t="e">
        <f>'[4]Data '!G$2+B141-C141</f>
        <v>#REF!</v>
      </c>
    </row>
    <row r="142" spans="1:4" x14ac:dyDescent="0.2">
      <c r="A142">
        <f>SUM('[4]Data '!C$2:C140)</f>
        <v>66.886942487751497</v>
      </c>
      <c r="B142">
        <f>'[4]Data '!J$4*'[4]Solutions (a,b)'!A142</f>
        <v>146.48240404817577</v>
      </c>
      <c r="C142" t="e">
        <f>SUM('[4]Data '!D$2:'[4]Data '!D140)*'[4]Data '!J$2</f>
        <v>#REF!</v>
      </c>
      <c r="D142" t="e">
        <f>'[4]Data '!G$2+B142-C142</f>
        <v>#REF!</v>
      </c>
    </row>
    <row r="143" spans="1:4" x14ac:dyDescent="0.2">
      <c r="A143">
        <f>SUM('[4]Data '!C$2:C141)</f>
        <v>67.134073466794419</v>
      </c>
      <c r="B143">
        <f>'[4]Data '!J$4*'[4]Solutions (a,b)'!A143</f>
        <v>147.02362089227978</v>
      </c>
      <c r="C143" t="e">
        <f>SUM('[4]Data '!D$2:'[4]Data '!D141)*'[4]Data '!J$2</f>
        <v>#REF!</v>
      </c>
      <c r="D143" t="e">
        <f>'[4]Data '!G$2+B143-C143</f>
        <v>#REF!</v>
      </c>
    </row>
    <row r="144" spans="1:4" x14ac:dyDescent="0.2">
      <c r="A144">
        <f>SUM('[4]Data '!C$2:C142)</f>
        <v>68.025591478357384</v>
      </c>
      <c r="B144">
        <f>'[4]Data '!J$4*'[4]Solutions (a,b)'!A144</f>
        <v>148.97604533760267</v>
      </c>
      <c r="C144" t="e">
        <f>SUM('[4]Data '!D$2:'[4]Data '!D142)*'[4]Data '!J$2</f>
        <v>#REF!</v>
      </c>
      <c r="D144" t="e">
        <f>'[4]Data '!G$2+B144-C144</f>
        <v>#REF!</v>
      </c>
    </row>
    <row r="145" spans="1:4" x14ac:dyDescent="0.2">
      <c r="A145">
        <f>SUM('[4]Data '!C$2:C143)</f>
        <v>68.193806587092695</v>
      </c>
      <c r="B145">
        <f>'[4]Data '!J$4*'[4]Solutions (a,b)'!A145</f>
        <v>149.34443642573299</v>
      </c>
      <c r="C145" t="e">
        <f>SUM('[4]Data '!D$2:'[4]Data '!D143)*'[4]Data '!J$2</f>
        <v>#REF!</v>
      </c>
      <c r="D145" t="e">
        <f>'[4]Data '!G$2+B145-C145</f>
        <v>#REF!</v>
      </c>
    </row>
    <row r="146" spans="1:4" x14ac:dyDescent="0.2">
      <c r="A146">
        <f>SUM('[4]Data '!C$2:C144)</f>
        <v>68.513792543281809</v>
      </c>
      <c r="B146">
        <f>'[4]Data '!J$4*'[4]Solutions (a,b)'!A146</f>
        <v>150.04520566978715</v>
      </c>
      <c r="C146" t="e">
        <f>SUM('[4]Data '!D$2:'[4]Data '!D144)*'[4]Data '!J$2</f>
        <v>#REF!</v>
      </c>
      <c r="D146" t="e">
        <f>'[4]Data '!G$2+B146-C146</f>
        <v>#REF!</v>
      </c>
    </row>
    <row r="147" spans="1:4" x14ac:dyDescent="0.2">
      <c r="A147">
        <f>SUM('[4]Data '!C$2:C145)</f>
        <v>69.013736194133614</v>
      </c>
      <c r="B147">
        <f>'[4]Data '!J$4*'[4]Solutions (a,b)'!A147</f>
        <v>151.14008226515261</v>
      </c>
      <c r="C147" t="e">
        <f>SUM('[4]Data '!D$2:'[4]Data '!D145)*'[4]Data '!J$2</f>
        <v>#REF!</v>
      </c>
      <c r="D147" t="e">
        <f>'[4]Data '!G$2+B147-C147</f>
        <v>#REF!</v>
      </c>
    </row>
    <row r="148" spans="1:4" x14ac:dyDescent="0.2">
      <c r="A148">
        <f>SUM('[4]Data '!C$2:C146)</f>
        <v>69.075022463789892</v>
      </c>
      <c r="B148">
        <f>'[4]Data '!J$4*'[4]Solutions (a,b)'!A148</f>
        <v>151.27429919569985</v>
      </c>
      <c r="C148" t="e">
        <f>SUM('[4]Data '!D$2:'[4]Data '!D146)*'[4]Data '!J$2</f>
        <v>#REF!</v>
      </c>
      <c r="D148" t="e">
        <f>'[4]Data '!G$2+B148-C148</f>
        <v>#REF!</v>
      </c>
    </row>
    <row r="149" spans="1:4" x14ac:dyDescent="0.2">
      <c r="A149">
        <f>SUM('[4]Data '!C$2:C147)</f>
        <v>69.375087218308394</v>
      </c>
      <c r="B149">
        <f>'[4]Data '!J$4*'[4]Solutions (a,b)'!A149</f>
        <v>151.93144100809539</v>
      </c>
      <c r="C149" t="e">
        <f>SUM('[4]Data '!D$2:'[4]Data '!D147)*'[4]Data '!J$2</f>
        <v>#REF!</v>
      </c>
      <c r="D149" t="e">
        <f>'[4]Data '!G$2+B149-C149</f>
        <v>#REF!</v>
      </c>
    </row>
    <row r="150" spans="1:4" x14ac:dyDescent="0.2">
      <c r="A150">
        <f>SUM('[4]Data '!C$2:C148)</f>
        <v>71.956349538089626</v>
      </c>
      <c r="B150">
        <f>'[4]Data '!J$4*'[4]Solutions (a,b)'!A150</f>
        <v>157.58440548841628</v>
      </c>
      <c r="C150" t="e">
        <f>SUM('[4]Data '!D$2:'[4]Data '!D148)*'[4]Data '!J$2</f>
        <v>#REF!</v>
      </c>
      <c r="D150" t="e">
        <f>'[4]Data '!G$2+B150-C150</f>
        <v>#REF!</v>
      </c>
    </row>
    <row r="151" spans="1:4" x14ac:dyDescent="0.2">
      <c r="A151">
        <f>SUM('[4]Data '!C$2:C149)</f>
        <v>73.116538086870335</v>
      </c>
      <c r="B151">
        <f>'[4]Data '!J$4*'[4]Solutions (a,b)'!A151</f>
        <v>160.12521841024602</v>
      </c>
      <c r="C151" t="e">
        <f>SUM('[4]Data '!D$2:'[4]Data '!D149)*'[4]Data '!J$2</f>
        <v>#REF!</v>
      </c>
      <c r="D151" t="e">
        <f>'[4]Data '!G$2+B151-C151</f>
        <v>#REF!</v>
      </c>
    </row>
    <row r="152" spans="1:4" x14ac:dyDescent="0.2">
      <c r="A152">
        <f>SUM('[4]Data '!C$2:C150)</f>
        <v>74.462943643607261</v>
      </c>
      <c r="B152">
        <f>'[4]Data '!J$4*'[4]Solutions (a,b)'!A152</f>
        <v>163.0738465794999</v>
      </c>
      <c r="C152" t="e">
        <f>SUM('[4]Data '!D$2:'[4]Data '!D150)*'[4]Data '!J$2</f>
        <v>#REF!</v>
      </c>
      <c r="D152" t="e">
        <f>'[4]Data '!G$2+B152-C152</f>
        <v>#REF!</v>
      </c>
    </row>
    <row r="153" spans="1:4" x14ac:dyDescent="0.2">
      <c r="A153">
        <f>SUM('[4]Data '!C$2:C151)</f>
        <v>75.129588260970934</v>
      </c>
      <c r="B153">
        <f>'[4]Data '!J$4*'[4]Solutions (a,b)'!A153</f>
        <v>164.53379829152635</v>
      </c>
      <c r="C153" t="e">
        <f>SUM('[4]Data '!D$2:'[4]Data '!D151)*'[4]Data '!J$2</f>
        <v>#REF!</v>
      </c>
      <c r="D153" t="e">
        <f>'[4]Data '!G$2+B153-C153</f>
        <v>#REF!</v>
      </c>
    </row>
    <row r="154" spans="1:4" x14ac:dyDescent="0.2">
      <c r="A154">
        <f>SUM('[4]Data '!C$2:C152)</f>
        <v>76.254973164925048</v>
      </c>
      <c r="B154">
        <f>'[4]Data '!J$4*'[4]Solutions (a,b)'!A154</f>
        <v>166.99839123118585</v>
      </c>
      <c r="C154" t="e">
        <f>SUM('[4]Data '!D$2:'[4]Data '!D152)*'[4]Data '!J$2</f>
        <v>#REF!</v>
      </c>
      <c r="D154" t="e">
        <f>'[4]Data '!G$2+B154-C154</f>
        <v>#REF!</v>
      </c>
    </row>
    <row r="155" spans="1:4" x14ac:dyDescent="0.2">
      <c r="A155">
        <f>SUM('[4]Data '!C$2:C153)</f>
        <v>77.146732557204828</v>
      </c>
      <c r="B155">
        <f>'[4]Data '!J$4*'[4]Solutions (a,b)'!A155</f>
        <v>168.95134430027858</v>
      </c>
      <c r="C155" t="e">
        <f>SUM('[4]Data '!D$2:'[4]Data '!D153)*'[4]Data '!J$2</f>
        <v>#REF!</v>
      </c>
      <c r="D155" t="e">
        <f>'[4]Data '!G$2+B155-C155</f>
        <v>#REF!</v>
      </c>
    </row>
    <row r="156" spans="1:4" x14ac:dyDescent="0.2">
      <c r="A156">
        <f>SUM('[4]Data '!C$2:C154)</f>
        <v>77.384983322419387</v>
      </c>
      <c r="B156">
        <f>'[4]Data '!J$4*'[4]Solutions (a,b)'!A156</f>
        <v>169.47311347609846</v>
      </c>
      <c r="C156" t="e">
        <f>SUM('[4]Data '!D$2:'[4]Data '!D154)*'[4]Data '!J$2</f>
        <v>#REF!</v>
      </c>
      <c r="D156" t="e">
        <f>'[4]Data '!G$2+B156-C156</f>
        <v>#REF!</v>
      </c>
    </row>
    <row r="157" spans="1:4" x14ac:dyDescent="0.2">
      <c r="A157">
        <f>SUM('[4]Data '!C$2:C155)</f>
        <v>77.551801198583604</v>
      </c>
      <c r="B157">
        <f>'[4]Data '!J$4*'[4]Solutions (a,b)'!A157</f>
        <v>169.8384446248981</v>
      </c>
      <c r="C157" t="e">
        <f>SUM('[4]Data '!D$2:'[4]Data '!D155)*'[4]Data '!J$2</f>
        <v>#REF!</v>
      </c>
      <c r="D157" t="e">
        <f>'[4]Data '!G$2+B157-C157</f>
        <v>#REF!</v>
      </c>
    </row>
    <row r="158" spans="1:4" x14ac:dyDescent="0.2">
      <c r="A158">
        <f>SUM('[4]Data '!C$2:C156)</f>
        <v>78.075010363342287</v>
      </c>
      <c r="B158">
        <f>'[4]Data '!J$4*'[4]Solutions (a,b)'!A158</f>
        <v>170.9842726957196</v>
      </c>
      <c r="C158" t="e">
        <f>SUM('[4]Data '!D$2:'[4]Data '!D156)*'[4]Data '!J$2</f>
        <v>#REF!</v>
      </c>
      <c r="D158" t="e">
        <f>'[4]Data '!G$2+B158-C158</f>
        <v>#REF!</v>
      </c>
    </row>
    <row r="159" spans="1:4" x14ac:dyDescent="0.2">
      <c r="A159">
        <f>SUM('[4]Data '!C$2:C157)</f>
        <v>78.349741826035114</v>
      </c>
      <c r="B159">
        <f>'[4]Data '!J$4*'[4]Solutions (a,b)'!A159</f>
        <v>171.58593459901689</v>
      </c>
      <c r="C159" t="e">
        <f>SUM('[4]Data '!D$2:'[4]Data '!D157)*'[4]Data '!J$2</f>
        <v>#REF!</v>
      </c>
      <c r="D159" t="e">
        <f>'[4]Data '!G$2+B159-C159</f>
        <v>#REF!</v>
      </c>
    </row>
    <row r="160" spans="1:4" x14ac:dyDescent="0.2">
      <c r="A160">
        <f>SUM('[4]Data '!C$2:C158)</f>
        <v>78.44464598585607</v>
      </c>
      <c r="B160">
        <f>'[4]Data '!J$4*'[4]Solutions (a,b)'!A160</f>
        <v>171.7937747090248</v>
      </c>
      <c r="C160" t="e">
        <f>SUM('[4]Data '!D$2:'[4]Data '!D158)*'[4]Data '!J$2</f>
        <v>#REF!</v>
      </c>
      <c r="D160" t="e">
        <f>'[4]Data '!G$2+B160-C160</f>
        <v>#REF!</v>
      </c>
    </row>
    <row r="161" spans="1:4" x14ac:dyDescent="0.2">
      <c r="A161">
        <f>SUM('[4]Data '!C$2:C159)</f>
        <v>78.74358252210574</v>
      </c>
      <c r="B161">
        <f>'[4]Data '!J$4*'[4]Solutions (a,b)'!A161</f>
        <v>172.44844572341157</v>
      </c>
      <c r="C161" t="e">
        <f>SUM('[4]Data '!D$2:'[4]Data '!D159)*'[4]Data '!J$2</f>
        <v>#REF!</v>
      </c>
      <c r="D161" t="e">
        <f>'[4]Data '!G$2+B161-C161</f>
        <v>#REF!</v>
      </c>
    </row>
    <row r="162" spans="1:4" x14ac:dyDescent="0.2">
      <c r="A162">
        <f>SUM('[4]Data '!C$2:C160)</f>
        <v>80.179290289441539</v>
      </c>
      <c r="B162">
        <f>'[4]Data '!J$4*'[4]Solutions (a,b)'!A162</f>
        <v>175.59264573387696</v>
      </c>
      <c r="C162" t="e">
        <f>SUM('[4]Data '!D$2:'[4]Data '!D160)*'[4]Data '!J$2</f>
        <v>#REF!</v>
      </c>
      <c r="D162" t="e">
        <f>'[4]Data '!G$2+B162-C162</f>
        <v>#REF!</v>
      </c>
    </row>
    <row r="163" spans="1:4" x14ac:dyDescent="0.2">
      <c r="A163">
        <f>SUM('[4]Data '!C$2:C161)</f>
        <v>80.411435534015851</v>
      </c>
      <c r="B163">
        <f>'[4]Data '!J$4*'[4]Solutions (a,b)'!A163</f>
        <v>176.10104381949472</v>
      </c>
      <c r="C163" t="e">
        <f>SUM('[4]Data '!D$2:'[4]Data '!D161)*'[4]Data '!J$2</f>
        <v>#REF!</v>
      </c>
      <c r="D163" t="e">
        <f>'[4]Data '!G$2+B163-C163</f>
        <v>#REF!</v>
      </c>
    </row>
    <row r="164" spans="1:4" x14ac:dyDescent="0.2">
      <c r="A164">
        <f>SUM('[4]Data '!C$2:C162)</f>
        <v>80.485661721792709</v>
      </c>
      <c r="B164">
        <f>'[4]Data '!J$4*'[4]Solutions (a,b)'!A164</f>
        <v>176.26359917072602</v>
      </c>
      <c r="C164" t="e">
        <f>SUM('[4]Data '!D$2:'[4]Data '!D162)*'[4]Data '!J$2</f>
        <v>#REF!</v>
      </c>
      <c r="D164" t="e">
        <f>'[4]Data '!G$2+B164-C164</f>
        <v>#REF!</v>
      </c>
    </row>
    <row r="165" spans="1:4" x14ac:dyDescent="0.2">
      <c r="A165">
        <f>SUM('[4]Data '!C$2:C163)</f>
        <v>80.563379500160437</v>
      </c>
      <c r="B165">
        <f>'[4]Data '!J$4*'[4]Solutions (a,b)'!A165</f>
        <v>176.43380110535136</v>
      </c>
      <c r="C165" t="e">
        <f>SUM('[4]Data '!D$2:'[4]Data '!D163)*'[4]Data '!J$2</f>
        <v>#REF!</v>
      </c>
      <c r="D165" t="e">
        <f>'[4]Data '!G$2+B165-C165</f>
        <v>#REF!</v>
      </c>
    </row>
    <row r="166" spans="1:4" x14ac:dyDescent="0.2">
      <c r="A166">
        <f>SUM('[4]Data '!C$2:C164)</f>
        <v>81.290512878430093</v>
      </c>
      <c r="B166">
        <f>'[4]Data '!J$4*'[4]Solutions (a,b)'!A166</f>
        <v>178.0262232037619</v>
      </c>
      <c r="C166" t="e">
        <f>SUM('[4]Data '!D$2:'[4]Data '!D164)*'[4]Data '!J$2</f>
        <v>#REF!</v>
      </c>
      <c r="D166" t="e">
        <f>'[4]Data '!G$2+B166-C166</f>
        <v>#REF!</v>
      </c>
    </row>
    <row r="167" spans="1:4" x14ac:dyDescent="0.2">
      <c r="A167">
        <f>SUM('[4]Data '!C$2:C165)</f>
        <v>82.831541360200475</v>
      </c>
      <c r="B167">
        <f>'[4]Data '!J$4*'[4]Solutions (a,b)'!A167</f>
        <v>181.40107557883903</v>
      </c>
      <c r="C167" t="e">
        <f>SUM('[4]Data '!D$2:'[4]Data '!D165)*'[4]Data '!J$2</f>
        <v>#REF!</v>
      </c>
      <c r="D167" t="e">
        <f>'[4]Data '!G$2+B167-C167</f>
        <v>#REF!</v>
      </c>
    </row>
    <row r="168" spans="1:4" x14ac:dyDescent="0.2">
      <c r="A168">
        <f>SUM('[4]Data '!C$2:C166)</f>
        <v>82.916825501689601</v>
      </c>
      <c r="B168">
        <f>'[4]Data '!J$4*'[4]Solutions (a,b)'!A168</f>
        <v>181.58784784870022</v>
      </c>
      <c r="C168" t="e">
        <f>SUM('[4]Data '!D$2:'[4]Data '!D166)*'[4]Data '!J$2</f>
        <v>#REF!</v>
      </c>
      <c r="D168" t="e">
        <f>'[4]Data '!G$2+B168-C168</f>
        <v>#REF!</v>
      </c>
    </row>
    <row r="169" spans="1:4" x14ac:dyDescent="0.2">
      <c r="A169">
        <f>SUM('[4]Data '!C$2:C167)</f>
        <v>83.24924618118861</v>
      </c>
      <c r="B169">
        <f>'[4]Data '!J$4*'[4]Solutions (a,b)'!A169</f>
        <v>182.31584913680305</v>
      </c>
      <c r="C169" t="e">
        <f>SUM('[4]Data '!D$2:'[4]Data '!D167)*'[4]Data '!J$2</f>
        <v>#REF!</v>
      </c>
      <c r="D169" t="e">
        <f>'[4]Data '!G$2+B169-C169</f>
        <v>#REF!</v>
      </c>
    </row>
    <row r="170" spans="1:4" x14ac:dyDescent="0.2">
      <c r="A170">
        <f>SUM('[4]Data '!C$2:C168)</f>
        <v>83.30016756328358</v>
      </c>
      <c r="B170">
        <f>'[4]Data '!J$4*'[4]Solutions (a,b)'!A170</f>
        <v>182.42736696359103</v>
      </c>
      <c r="C170" t="e">
        <f>SUM('[4]Data '!D$2:'[4]Data '!D168)*'[4]Data '!J$2</f>
        <v>#REF!</v>
      </c>
      <c r="D170" t="e">
        <f>'[4]Data '!G$2+B170-C170</f>
        <v>#REF!</v>
      </c>
    </row>
    <row r="171" spans="1:4" x14ac:dyDescent="0.2">
      <c r="A171">
        <f>SUM('[4]Data '!C$2:C169)</f>
        <v>83.691613004974357</v>
      </c>
      <c r="B171">
        <f>'[4]Data '!J$4*'[4]Solutions (a,b)'!A171</f>
        <v>183.28463248089383</v>
      </c>
      <c r="C171" t="e">
        <f>SUM('[4]Data '!D$2:'[4]Data '!D169)*'[4]Data '!J$2</f>
        <v>#REF!</v>
      </c>
      <c r="D171" t="e">
        <f>'[4]Data '!G$2+B171-C171</f>
        <v>#REF!</v>
      </c>
    </row>
    <row r="172" spans="1:4" x14ac:dyDescent="0.2">
      <c r="A172">
        <f>SUM('[4]Data '!C$2:C170)</f>
        <v>84.810255014484738</v>
      </c>
      <c r="B172">
        <f>'[4]Data '!J$4*'[4]Solutions (a,b)'!A172</f>
        <v>185.73445848172156</v>
      </c>
      <c r="C172" t="e">
        <f>SUM('[4]Data '!D$2:'[4]Data '!D170)*'[4]Data '!J$2</f>
        <v>#REF!</v>
      </c>
      <c r="D172" t="e">
        <f>'[4]Data '!G$2+B172-C172</f>
        <v>#REF!</v>
      </c>
    </row>
    <row r="173" spans="1:4" x14ac:dyDescent="0.2">
      <c r="A173">
        <f>SUM('[4]Data '!C$2:C171)</f>
        <v>85.509054318873069</v>
      </c>
      <c r="B173">
        <f>'[4]Data '!J$4*'[4]Solutions (a,b)'!A173</f>
        <v>187.264828958332</v>
      </c>
      <c r="C173" t="e">
        <f>SUM('[4]Data '!D$2:'[4]Data '!D171)*'[4]Data '!J$2</f>
        <v>#REF!</v>
      </c>
      <c r="D173" t="e">
        <f>'[4]Data '!G$2+B173-C173</f>
        <v>#REF!</v>
      </c>
    </row>
    <row r="174" spans="1:4" x14ac:dyDescent="0.2">
      <c r="A174">
        <f>SUM('[4]Data '!C$2:C172)</f>
        <v>85.878718615796814</v>
      </c>
      <c r="B174">
        <f>'[4]Data '!J$4*'[4]Solutions (a,b)'!A174</f>
        <v>188.07439376859503</v>
      </c>
      <c r="C174" t="e">
        <f>SUM('[4]Data '!D$2:'[4]Data '!D172)*'[4]Data '!J$2</f>
        <v>#REF!</v>
      </c>
      <c r="D174" t="e">
        <f>'[4]Data '!G$2+B174-C174</f>
        <v>#REF!</v>
      </c>
    </row>
    <row r="175" spans="1:4" x14ac:dyDescent="0.2">
      <c r="A175">
        <f>SUM('[4]Data '!C$2:C173)</f>
        <v>86.502795410062916</v>
      </c>
      <c r="B175">
        <f>'[4]Data '!J$4*'[4]Solutions (a,b)'!A175</f>
        <v>189.44112194803779</v>
      </c>
      <c r="C175" t="e">
        <f>SUM('[4]Data '!D$2:'[4]Data '!D173)*'[4]Data '!J$2</f>
        <v>#REF!</v>
      </c>
      <c r="D175" t="e">
        <f>'[4]Data '!G$2+B175-C175</f>
        <v>#REF!</v>
      </c>
    </row>
    <row r="176" spans="1:4" x14ac:dyDescent="0.2">
      <c r="A176">
        <f>SUM('[4]Data '!C$2:C174)</f>
        <v>87.375236987804271</v>
      </c>
      <c r="B176">
        <f>'[4]Data '!J$4*'[4]Solutions (a,b)'!A176</f>
        <v>191.35176900329134</v>
      </c>
      <c r="C176" t="e">
        <f>SUM('[4]Data '!D$2:'[4]Data '!D174)*'[4]Data '!J$2</f>
        <v>#REF!</v>
      </c>
      <c r="D176" t="e">
        <f>'[4]Data '!G$2+B176-C176</f>
        <v>#REF!</v>
      </c>
    </row>
    <row r="177" spans="1:4" x14ac:dyDescent="0.2">
      <c r="A177">
        <f>SUM('[4]Data '!C$2:C175)</f>
        <v>89.323424925851157</v>
      </c>
      <c r="B177">
        <f>'[4]Data '!J$4*'[4]Solutions (a,b)'!A177</f>
        <v>195.61830058761402</v>
      </c>
      <c r="C177" t="e">
        <f>SUM('[4]Data '!D$2:'[4]Data '!D175)*'[4]Data '!J$2</f>
        <v>#REF!</v>
      </c>
      <c r="D177" t="e">
        <f>'[4]Data '!G$2+B177-C177</f>
        <v>#REF!</v>
      </c>
    </row>
    <row r="178" spans="1:4" x14ac:dyDescent="0.2">
      <c r="A178">
        <f>SUM('[4]Data '!C$2:C176)</f>
        <v>89.474920302124914</v>
      </c>
      <c r="B178">
        <f>'[4]Data '!J$4*'[4]Solutions (a,b)'!A178</f>
        <v>195.95007546165357</v>
      </c>
      <c r="C178" t="e">
        <f>SUM('[4]Data '!D$2:'[4]Data '!D176)*'[4]Data '!J$2</f>
        <v>#REF!</v>
      </c>
      <c r="D178" t="e">
        <f>'[4]Data '!G$2+B178-C178</f>
        <v>#REF!</v>
      </c>
    </row>
    <row r="179" spans="1:4" x14ac:dyDescent="0.2">
      <c r="A179">
        <f>SUM('[4]Data '!C$2:C177)</f>
        <v>89.712500723691761</v>
      </c>
      <c r="B179">
        <f>'[4]Data '!J$4*'[4]Solutions (a,b)'!A179</f>
        <v>196.47037658488495</v>
      </c>
      <c r="C179" t="e">
        <f>SUM('[4]Data '!D$2:'[4]Data '!D177)*'[4]Data '!J$2</f>
        <v>#REF!</v>
      </c>
      <c r="D179" t="e">
        <f>'[4]Data '!G$2+B179-C179</f>
        <v>#REF!</v>
      </c>
    </row>
    <row r="180" spans="1:4" x14ac:dyDescent="0.2">
      <c r="A180">
        <f>SUM('[4]Data '!C$2:C178)</f>
        <v>92.162219640364299</v>
      </c>
      <c r="B180">
        <f>'[4]Data '!J$4*'[4]Solutions (a,b)'!A180</f>
        <v>201.83526101239781</v>
      </c>
      <c r="C180" t="e">
        <f>SUM('[4]Data '!D$2:'[4]Data '!D178)*'[4]Data '!J$2</f>
        <v>#REF!</v>
      </c>
      <c r="D180" t="e">
        <f>'[4]Data '!G$2+B180-C180</f>
        <v>#REF!</v>
      </c>
    </row>
    <row r="181" spans="1:4" x14ac:dyDescent="0.2">
      <c r="A181">
        <f>SUM('[4]Data '!C$2:C179)</f>
        <v>92.617797907379284</v>
      </c>
      <c r="B181">
        <f>'[4]Data '!J$4*'[4]Solutions (a,b)'!A181</f>
        <v>202.83297741716063</v>
      </c>
      <c r="C181" t="e">
        <f>SUM('[4]Data '!D$2:'[4]Data '!D179)*'[4]Data '!J$2</f>
        <v>#REF!</v>
      </c>
      <c r="D181" t="e">
        <f>'[4]Data '!G$2+B181-C181</f>
        <v>#REF!</v>
      </c>
    </row>
    <row r="182" spans="1:4" x14ac:dyDescent="0.2">
      <c r="A182">
        <f>SUM('[4]Data '!C$2:C180)</f>
        <v>92.631587871987136</v>
      </c>
      <c r="B182">
        <f>'[4]Data '!J$4*'[4]Solutions (a,b)'!A182</f>
        <v>202.86317743965182</v>
      </c>
      <c r="C182" t="e">
        <f>SUM('[4]Data '!D$2:'[4]Data '!D180)*'[4]Data '!J$2</f>
        <v>#REF!</v>
      </c>
      <c r="D182" t="e">
        <f>'[4]Data '!G$2+B182-C182</f>
        <v>#REF!</v>
      </c>
    </row>
    <row r="183" spans="1:4" x14ac:dyDescent="0.2">
      <c r="A183">
        <f>SUM('[4]Data '!C$2:C181)</f>
        <v>93.44002507174929</v>
      </c>
      <c r="B183">
        <f>'[4]Data '!J$4*'[4]Solutions (a,b)'!A183</f>
        <v>204.63365490713093</v>
      </c>
      <c r="C183" t="e">
        <f>SUM('[4]Data '!D$2:'[4]Data '!D181)*'[4]Data '!J$2</f>
        <v>#REF!</v>
      </c>
      <c r="D183" t="e">
        <f>'[4]Data '!G$2+B183-C183</f>
        <v>#REF!</v>
      </c>
    </row>
    <row r="184" spans="1:4" x14ac:dyDescent="0.2">
      <c r="A184">
        <f>SUM('[4]Data '!C$2:C182)</f>
        <v>94.181236849415797</v>
      </c>
      <c r="B184">
        <f>'[4]Data '!J$4*'[4]Solutions (a,b)'!A184</f>
        <v>206.25690870022058</v>
      </c>
      <c r="C184" t="e">
        <f>SUM('[4]Data '!D$2:'[4]Data '!D182)*'[4]Data '!J$2</f>
        <v>#REF!</v>
      </c>
      <c r="D184" t="e">
        <f>'[4]Data '!G$2+B184-C184</f>
        <v>#REF!</v>
      </c>
    </row>
    <row r="185" spans="1:4" x14ac:dyDescent="0.2">
      <c r="A185">
        <f>SUM('[4]Data '!C$2:C183)</f>
        <v>95.723929342331303</v>
      </c>
      <c r="B185">
        <f>'[4]Data '!J$4*'[4]Solutions (a,b)'!A185</f>
        <v>209.63540525970555</v>
      </c>
      <c r="C185" t="e">
        <f>SUM('[4]Data '!D$2:'[4]Data '!D183)*'[4]Data '!J$2</f>
        <v>#REF!</v>
      </c>
      <c r="D185" t="e">
        <f>'[4]Data '!G$2+B185-C185</f>
        <v>#REF!</v>
      </c>
    </row>
    <row r="186" spans="1:4" x14ac:dyDescent="0.2">
      <c r="A186">
        <f>SUM('[4]Data '!C$2:C184)</f>
        <v>95.972911992215899</v>
      </c>
      <c r="B186">
        <f>'[4]Data '!J$4*'[4]Solutions (a,b)'!A186</f>
        <v>210.18067726295283</v>
      </c>
      <c r="C186" t="e">
        <f>SUM('[4]Data '!D$2:'[4]Data '!D184)*'[4]Data '!J$2</f>
        <v>#REF!</v>
      </c>
      <c r="D186" t="e">
        <f>'[4]Data '!G$2+B186-C186</f>
        <v>#REF!</v>
      </c>
    </row>
    <row r="187" spans="1:4" x14ac:dyDescent="0.2">
      <c r="A187">
        <f>SUM('[4]Data '!C$2:C185)</f>
        <v>96.139621004336149</v>
      </c>
      <c r="B187">
        <f>'[4]Data '!J$4*'[4]Solutions (a,b)'!A187</f>
        <v>210.54576999949617</v>
      </c>
      <c r="C187" t="e">
        <f>SUM('[4]Data '!D$2:'[4]Data '!D185)*'[4]Data '!J$2</f>
        <v>#REF!</v>
      </c>
      <c r="D187" t="e">
        <f>'[4]Data '!G$2+B187-C187</f>
        <v>#REF!</v>
      </c>
    </row>
    <row r="188" spans="1:4" x14ac:dyDescent="0.2">
      <c r="A188">
        <f>SUM('[4]Data '!C$2:C186)</f>
        <v>96.213471434754354</v>
      </c>
      <c r="B188">
        <f>'[4]Data '!J$4*'[4]Solutions (a,b)'!A188</f>
        <v>210.70750244211203</v>
      </c>
      <c r="C188" t="e">
        <f>SUM('[4]Data '!D$2:'[4]Data '!D186)*'[4]Data '!J$2</f>
        <v>#REF!</v>
      </c>
      <c r="D188" t="e">
        <f>'[4]Data '!G$2+B188-C188</f>
        <v>#REF!</v>
      </c>
    </row>
    <row r="189" spans="1:4" x14ac:dyDescent="0.2">
      <c r="A189">
        <f>SUM('[4]Data '!C$2:C187)</f>
        <v>97.360375731085171</v>
      </c>
      <c r="B189">
        <f>'[4]Data '!J$4*'[4]Solutions (a,b)'!A189</f>
        <v>213.21922285107652</v>
      </c>
      <c r="C189" t="e">
        <f>SUM('[4]Data '!D$2:'[4]Data '!D187)*'[4]Data '!J$2</f>
        <v>#REF!</v>
      </c>
      <c r="D189" t="e">
        <f>'[4]Data '!G$2+B189-C189</f>
        <v>#REF!</v>
      </c>
    </row>
    <row r="190" spans="1:4" x14ac:dyDescent="0.2">
      <c r="A190">
        <f>SUM('[4]Data '!C$2:C188)</f>
        <v>97.400595910687741</v>
      </c>
      <c r="B190">
        <f>'[4]Data '!J$4*'[4]Solutions (a,b)'!A190</f>
        <v>213.30730504440615</v>
      </c>
      <c r="C190" t="e">
        <f>SUM('[4]Data '!D$2:'[4]Data '!D188)*'[4]Data '!J$2</f>
        <v>#REF!</v>
      </c>
      <c r="D190" t="e">
        <f>'[4]Data '!G$2+B190-C190</f>
        <v>#REF!</v>
      </c>
    </row>
    <row r="191" spans="1:4" x14ac:dyDescent="0.2">
      <c r="A191">
        <f>SUM('[4]Data '!C$2:C189)</f>
        <v>97.562969962345164</v>
      </c>
      <c r="B191">
        <f>'[4]Data '!J$4*'[4]Solutions (a,b)'!A191</f>
        <v>213.6629042175359</v>
      </c>
      <c r="C191" t="e">
        <f>SUM('[4]Data '!D$2:'[4]Data '!D189)*'[4]Data '!J$2</f>
        <v>#REF!</v>
      </c>
      <c r="D191" t="e">
        <f>'[4]Data '!G$2+B191-C191</f>
        <v>#REF!</v>
      </c>
    </row>
    <row r="192" spans="1:4" x14ac:dyDescent="0.2">
      <c r="A192">
        <f>SUM('[4]Data '!C$2:C190)</f>
        <v>98.359504194094484</v>
      </c>
      <c r="B192">
        <f>'[4]Data '!J$4*'[4]Solutions (a,b)'!A192</f>
        <v>215.40731418506692</v>
      </c>
      <c r="C192" t="e">
        <f>SUM('[4]Data '!D$2:'[4]Data '!D190)*'[4]Data '!J$2</f>
        <v>#REF!</v>
      </c>
      <c r="D192" t="e">
        <f>'[4]Data '!G$2+B192-C192</f>
        <v>#REF!</v>
      </c>
    </row>
    <row r="193" spans="1:4" x14ac:dyDescent="0.2">
      <c r="A193">
        <f>SUM('[4]Data '!C$2:C191)</f>
        <v>98.441830551822321</v>
      </c>
      <c r="B193">
        <f>'[4]Data '!J$4*'[4]Solutions (a,b)'!A193</f>
        <v>215.58760890849086</v>
      </c>
      <c r="C193" t="e">
        <f>SUM('[4]Data '!D$2:'[4]Data '!D191)*'[4]Data '!J$2</f>
        <v>#REF!</v>
      </c>
      <c r="D193" t="e">
        <f>'[4]Data '!G$2+B193-C193</f>
        <v>#REF!</v>
      </c>
    </row>
    <row r="194" spans="1:4" x14ac:dyDescent="0.2">
      <c r="A194">
        <f>SUM('[4]Data '!C$2:C192)</f>
        <v>98.665127590331679</v>
      </c>
      <c r="B194">
        <f>'[4]Data '!J$4*'[4]Solutions (a,b)'!A194</f>
        <v>216.07662942282636</v>
      </c>
      <c r="C194" t="e">
        <f>SUM('[4]Data '!D$2:'[4]Data '!D192)*'[4]Data '!J$2</f>
        <v>#REF!</v>
      </c>
      <c r="D194" t="e">
        <f>'[4]Data '!G$2+B194-C194</f>
        <v>#REF!</v>
      </c>
    </row>
    <row r="195" spans="1:4" x14ac:dyDescent="0.2">
      <c r="A195">
        <f>SUM('[4]Data '!C$2:C193)</f>
        <v>98.675328575301265</v>
      </c>
      <c r="B195">
        <f>'[4]Data '!J$4*'[4]Solutions (a,b)'!A195</f>
        <v>216.09896957990978</v>
      </c>
      <c r="C195" t="e">
        <f>SUM('[4]Data '!D$2:'[4]Data '!D193)*'[4]Data '!J$2</f>
        <v>#REF!</v>
      </c>
      <c r="D195" t="e">
        <f>'[4]Data '!G$2+B195-C195</f>
        <v>#REF!</v>
      </c>
    </row>
    <row r="196" spans="1:4" x14ac:dyDescent="0.2">
      <c r="A196">
        <f>SUM('[4]Data '!C$2:C194)</f>
        <v>99.832019121258256</v>
      </c>
      <c r="B196">
        <f>'[4]Data '!J$4*'[4]Solutions (a,b)'!A196</f>
        <v>218.63212187555558</v>
      </c>
      <c r="C196" t="e">
        <f>SUM('[4]Data '!D$2:'[4]Data '!D194)*'[4]Data '!J$2</f>
        <v>#REF!</v>
      </c>
      <c r="D196" t="e">
        <f>'[4]Data '!G$2+B196-C196</f>
        <v>#REF!</v>
      </c>
    </row>
    <row r="197" spans="1:4" x14ac:dyDescent="0.2">
      <c r="A197">
        <v>100</v>
      </c>
      <c r="B197">
        <f>'[4]Data '!J$4*'[4]Solutions (a,b)'!A197</f>
        <v>219</v>
      </c>
      <c r="C197" t="e">
        <f>SUM('[4]Data '!D$2:'[4]Data '!D195)*'[4]Data '!J$2</f>
        <v>#REF!</v>
      </c>
      <c r="D197" t="e">
        <f>'[4]Data '!G$2+B197-C197</f>
        <v>#REF!</v>
      </c>
    </row>
  </sheetData>
  <mergeCells count="2">
    <mergeCell ref="A2:C2"/>
    <mergeCell ref="D2:D3"/>
  </mergeCells>
  <conditionalFormatting sqref="D4:D197">
    <cfRule type="cellIs" dxfId="1" priority="1" operator="lessThan">
      <formula>0</formula>
    </cfRule>
    <cfRule type="cellIs" dxfId="0" priority="2" operator="lessThan">
      <formula>0</formula>
    </cfRule>
  </conditionalFormatting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 1</vt:lpstr>
      <vt:lpstr>Solutions 1</vt:lpstr>
      <vt:lpstr>Data 2</vt:lpstr>
      <vt:lpstr>Solutions 2</vt:lpstr>
      <vt:lpstr>Data 3</vt:lpstr>
      <vt:lpstr>Solutions 3</vt:lpstr>
      <vt:lpstr>Data 4</vt:lpstr>
      <vt:lpstr>Solutions 4 (a,b)</vt:lpstr>
      <vt:lpstr>Solutions 4 (c,d)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Joshua Redolfi</cp:lastModifiedBy>
  <dcterms:created xsi:type="dcterms:W3CDTF">2021-10-22T05:05:43Z</dcterms:created>
  <dcterms:modified xsi:type="dcterms:W3CDTF">2024-06-20T07:18:54Z</dcterms:modified>
</cp:coreProperties>
</file>