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redolfi/Documents/Career Documents/GitHub/"/>
    </mc:Choice>
  </mc:AlternateContent>
  <xr:revisionPtr revIDLastSave="0" documentId="8_{C303C0FB-4AB5-B54C-8A5F-106B7BD46F9D}" xr6:coauthVersionLast="47" xr6:coauthVersionMax="47" xr10:uidLastSave="{00000000-0000-0000-0000-000000000000}"/>
  <bookViews>
    <workbookView xWindow="0" yWindow="760" windowWidth="29920" windowHeight="17580" xr2:uid="{9CAEBA75-81F1-4E8E-8382-19B338082828}"/>
  </bookViews>
  <sheets>
    <sheet name="Q1" sheetId="1" r:id="rId1"/>
    <sheet name="Q2a" sheetId="3" r:id="rId2"/>
    <sheet name="Q2b" sheetId="4" r:id="rId3"/>
    <sheet name="Q3a" sheetId="5" r:id="rId4"/>
    <sheet name="Q3b" sheetId="6" r:id="rId5"/>
    <sheet name="Q3c" sheetId="7" r:id="rId6"/>
    <sheet name="Life 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" i="1" l="1"/>
  <c r="B119" i="1"/>
  <c r="D119" i="1" s="1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A16" i="7"/>
  <c r="A15" i="7"/>
  <c r="D15" i="7" s="1"/>
  <c r="I14" i="7"/>
  <c r="E14" i="7"/>
  <c r="D14" i="7"/>
  <c r="B4" i="7"/>
  <c r="B14" i="7" s="1"/>
  <c r="B14" i="4"/>
  <c r="B5" i="7"/>
  <c r="A106" i="7"/>
  <c r="D106" i="7" s="1"/>
  <c r="B7" i="6"/>
  <c r="D11" i="6"/>
  <c r="D14" i="6"/>
  <c r="B14" i="6"/>
  <c r="I14" i="6" s="1"/>
  <c r="B8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4" i="5"/>
  <c r="O4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34" i="5"/>
  <c r="T25" i="5"/>
  <c r="T26" i="5"/>
  <c r="T27" i="5"/>
  <c r="T28" i="5"/>
  <c r="T29" i="5"/>
  <c r="T30" i="5"/>
  <c r="T31" i="5"/>
  <c r="T32" i="5"/>
  <c r="T33" i="5"/>
  <c r="T24" i="5"/>
  <c r="T14" i="5"/>
  <c r="U15" i="5" s="1"/>
  <c r="U16" i="5" s="1"/>
  <c r="T17" i="5"/>
  <c r="T18" i="5"/>
  <c r="T19" i="5"/>
  <c r="T20" i="5"/>
  <c r="T21" i="5"/>
  <c r="T22" i="5"/>
  <c r="T23" i="5"/>
  <c r="T16" i="5"/>
  <c r="T15" i="5"/>
  <c r="U63" i="5"/>
  <c r="S63" i="5"/>
  <c r="U62" i="5"/>
  <c r="S62" i="5"/>
  <c r="U61" i="5"/>
  <c r="S61" i="5"/>
  <c r="U60" i="5"/>
  <c r="S60" i="5"/>
  <c r="U59" i="5"/>
  <c r="S59" i="5"/>
  <c r="U58" i="5"/>
  <c r="S58" i="5"/>
  <c r="U57" i="5"/>
  <c r="S57" i="5"/>
  <c r="U56" i="5"/>
  <c r="S56" i="5"/>
  <c r="U55" i="5"/>
  <c r="S55" i="5"/>
  <c r="U54" i="5"/>
  <c r="S54" i="5"/>
  <c r="U53" i="5"/>
  <c r="S53" i="5"/>
  <c r="U52" i="5"/>
  <c r="S52" i="5"/>
  <c r="U51" i="5"/>
  <c r="S51" i="5"/>
  <c r="U50" i="5"/>
  <c r="S50" i="5"/>
  <c r="U49" i="5"/>
  <c r="S49" i="5"/>
  <c r="U48" i="5"/>
  <c r="S48" i="5"/>
  <c r="U47" i="5"/>
  <c r="S47" i="5"/>
  <c r="U46" i="5"/>
  <c r="S46" i="5"/>
  <c r="U45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H14" i="5"/>
  <c r="I14" i="5"/>
  <c r="H15" i="5"/>
  <c r="I15" i="5"/>
  <c r="J15" i="5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L15" i="5"/>
  <c r="H16" i="5"/>
  <c r="I16" i="5"/>
  <c r="L16" i="5"/>
  <c r="H17" i="5"/>
  <c r="I17" i="5"/>
  <c r="L17" i="5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J45" i="5"/>
  <c r="L45" i="5"/>
  <c r="H46" i="5"/>
  <c r="I46" i="5"/>
  <c r="J46" i="5"/>
  <c r="L46" i="5"/>
  <c r="H47" i="5"/>
  <c r="I47" i="5"/>
  <c r="J47" i="5"/>
  <c r="L47" i="5"/>
  <c r="H48" i="5"/>
  <c r="I48" i="5"/>
  <c r="J48" i="5"/>
  <c r="L48" i="5"/>
  <c r="H49" i="5"/>
  <c r="I49" i="5"/>
  <c r="J49" i="5"/>
  <c r="L49" i="5"/>
  <c r="H50" i="5"/>
  <c r="I50" i="5"/>
  <c r="J50" i="5"/>
  <c r="L50" i="5"/>
  <c r="H51" i="5"/>
  <c r="I51" i="5"/>
  <c r="J51" i="5"/>
  <c r="L51" i="5"/>
  <c r="H52" i="5"/>
  <c r="I52" i="5"/>
  <c r="J52" i="5"/>
  <c r="L52" i="5"/>
  <c r="H53" i="5"/>
  <c r="I53" i="5"/>
  <c r="J53" i="5"/>
  <c r="L53" i="5"/>
  <c r="H54" i="5"/>
  <c r="I54" i="5"/>
  <c r="J54" i="5"/>
  <c r="L54" i="5"/>
  <c r="H55" i="5"/>
  <c r="I55" i="5"/>
  <c r="J55" i="5"/>
  <c r="L55" i="5"/>
  <c r="H56" i="5"/>
  <c r="I56" i="5"/>
  <c r="J56" i="5"/>
  <c r="L56" i="5"/>
  <c r="H57" i="5"/>
  <c r="I57" i="5"/>
  <c r="J57" i="5"/>
  <c r="L57" i="5"/>
  <c r="H58" i="5"/>
  <c r="I58" i="5"/>
  <c r="J58" i="5"/>
  <c r="L58" i="5"/>
  <c r="H59" i="5"/>
  <c r="I59" i="5"/>
  <c r="J59" i="5"/>
  <c r="L59" i="5"/>
  <c r="H60" i="5"/>
  <c r="I60" i="5"/>
  <c r="J60" i="5"/>
  <c r="L60" i="5"/>
  <c r="H61" i="5"/>
  <c r="I61" i="5"/>
  <c r="J61" i="5"/>
  <c r="L61" i="5"/>
  <c r="H62" i="5"/>
  <c r="I62" i="5"/>
  <c r="J62" i="5"/>
  <c r="L62" i="5"/>
  <c r="H63" i="5"/>
  <c r="I63" i="5"/>
  <c r="J63" i="5"/>
  <c r="L63" i="5"/>
  <c r="H64" i="5"/>
  <c r="I64" i="5"/>
  <c r="J64" i="5"/>
  <c r="L64" i="5"/>
  <c r="H65" i="5"/>
  <c r="I65" i="5"/>
  <c r="J65" i="5"/>
  <c r="L65" i="5"/>
  <c r="H66" i="5"/>
  <c r="I66" i="5"/>
  <c r="J66" i="5"/>
  <c r="L66" i="5"/>
  <c r="H67" i="5"/>
  <c r="I67" i="5"/>
  <c r="J67" i="5"/>
  <c r="L67" i="5"/>
  <c r="H68" i="5"/>
  <c r="I68" i="5"/>
  <c r="J68" i="5"/>
  <c r="L68" i="5"/>
  <c r="H69" i="5"/>
  <c r="I69" i="5"/>
  <c r="J69" i="5"/>
  <c r="L69" i="5"/>
  <c r="H70" i="5"/>
  <c r="I70" i="5"/>
  <c r="J70" i="5"/>
  <c r="L70" i="5"/>
  <c r="H71" i="5"/>
  <c r="I71" i="5"/>
  <c r="J71" i="5"/>
  <c r="L71" i="5"/>
  <c r="H72" i="5"/>
  <c r="I72" i="5"/>
  <c r="J72" i="5"/>
  <c r="L72" i="5"/>
  <c r="H73" i="5"/>
  <c r="I73" i="5"/>
  <c r="J73" i="5"/>
  <c r="L73" i="5"/>
  <c r="H74" i="5"/>
  <c r="I74" i="5"/>
  <c r="J74" i="5"/>
  <c r="L74" i="5"/>
  <c r="H75" i="5"/>
  <c r="I75" i="5"/>
  <c r="J75" i="5"/>
  <c r="L75" i="5"/>
  <c r="H76" i="5"/>
  <c r="I76" i="5"/>
  <c r="J76" i="5"/>
  <c r="L76" i="5"/>
  <c r="H77" i="5"/>
  <c r="I77" i="5"/>
  <c r="J77" i="5"/>
  <c r="L77" i="5"/>
  <c r="H78" i="5"/>
  <c r="I78" i="5"/>
  <c r="J78" i="5"/>
  <c r="L78" i="5"/>
  <c r="H79" i="5"/>
  <c r="I79" i="5"/>
  <c r="J79" i="5"/>
  <c r="L79" i="5"/>
  <c r="H80" i="5"/>
  <c r="I80" i="5"/>
  <c r="J80" i="5"/>
  <c r="L80" i="5"/>
  <c r="H81" i="5"/>
  <c r="I81" i="5"/>
  <c r="J81" i="5"/>
  <c r="L81" i="5"/>
  <c r="H82" i="5"/>
  <c r="I82" i="5"/>
  <c r="J82" i="5"/>
  <c r="L82" i="5"/>
  <c r="H83" i="5"/>
  <c r="I83" i="5"/>
  <c r="J83" i="5"/>
  <c r="L83" i="5"/>
  <c r="H84" i="5"/>
  <c r="I84" i="5"/>
  <c r="J84" i="5"/>
  <c r="L84" i="5"/>
  <c r="H85" i="5"/>
  <c r="I85" i="5"/>
  <c r="J85" i="5"/>
  <c r="L85" i="5"/>
  <c r="H86" i="5"/>
  <c r="I86" i="5"/>
  <c r="J86" i="5"/>
  <c r="L86" i="5"/>
  <c r="H87" i="5"/>
  <c r="I87" i="5"/>
  <c r="J87" i="5"/>
  <c r="L87" i="5"/>
  <c r="H88" i="5"/>
  <c r="I88" i="5"/>
  <c r="J88" i="5"/>
  <c r="L88" i="5"/>
  <c r="H89" i="5"/>
  <c r="I89" i="5"/>
  <c r="J89" i="5"/>
  <c r="L89" i="5"/>
  <c r="H90" i="5"/>
  <c r="I90" i="5"/>
  <c r="J90" i="5"/>
  <c r="L90" i="5"/>
  <c r="H91" i="5"/>
  <c r="I91" i="5"/>
  <c r="J91" i="5"/>
  <c r="L91" i="5"/>
  <c r="H92" i="5"/>
  <c r="I92" i="5"/>
  <c r="J92" i="5"/>
  <c r="L92" i="5"/>
  <c r="H93" i="5"/>
  <c r="I93" i="5"/>
  <c r="J93" i="5"/>
  <c r="L93" i="5"/>
  <c r="H94" i="5"/>
  <c r="I94" i="5"/>
  <c r="J94" i="5"/>
  <c r="L94" i="5"/>
  <c r="H95" i="5"/>
  <c r="I95" i="5"/>
  <c r="J95" i="5"/>
  <c r="L95" i="5"/>
  <c r="H96" i="5"/>
  <c r="I96" i="5"/>
  <c r="J96" i="5"/>
  <c r="L96" i="5"/>
  <c r="H97" i="5"/>
  <c r="I97" i="5"/>
  <c r="J97" i="5"/>
  <c r="L97" i="5"/>
  <c r="H98" i="5"/>
  <c r="I98" i="5"/>
  <c r="J98" i="5"/>
  <c r="L98" i="5"/>
  <c r="H99" i="5"/>
  <c r="I99" i="5"/>
  <c r="J99" i="5"/>
  <c r="L99" i="5"/>
  <c r="H100" i="5"/>
  <c r="I100" i="5"/>
  <c r="J100" i="5"/>
  <c r="L100" i="5"/>
  <c r="H101" i="5"/>
  <c r="I101" i="5"/>
  <c r="J101" i="5"/>
  <c r="L101" i="5"/>
  <c r="H102" i="5"/>
  <c r="I102" i="5"/>
  <c r="J102" i="5"/>
  <c r="L102" i="5"/>
  <c r="H103" i="5"/>
  <c r="I103" i="5"/>
  <c r="J103" i="5"/>
  <c r="L103" i="5"/>
  <c r="H104" i="5"/>
  <c r="I104" i="5"/>
  <c r="J104" i="5"/>
  <c r="L104" i="5"/>
  <c r="H105" i="5"/>
  <c r="I105" i="5"/>
  <c r="J105" i="5"/>
  <c r="L105" i="5"/>
  <c r="H106" i="5"/>
  <c r="I106" i="5"/>
  <c r="J106" i="5"/>
  <c r="L106" i="5"/>
  <c r="H107" i="5"/>
  <c r="I107" i="5"/>
  <c r="J107" i="5"/>
  <c r="L107" i="5"/>
  <c r="H108" i="5"/>
  <c r="I108" i="5"/>
  <c r="J108" i="5"/>
  <c r="L108" i="5"/>
  <c r="H109" i="5"/>
  <c r="I109" i="5"/>
  <c r="J109" i="5"/>
  <c r="L109" i="5"/>
  <c r="H110" i="5"/>
  <c r="I110" i="5"/>
  <c r="J110" i="5"/>
  <c r="O14" i="5"/>
  <c r="M14" i="5"/>
  <c r="J119" i="1" l="1"/>
  <c r="I119" i="1"/>
  <c r="H119" i="1"/>
  <c r="F119" i="1"/>
  <c r="B106" i="7"/>
  <c r="A107" i="7"/>
  <c r="H106" i="7"/>
  <c r="C106" i="7" s="1"/>
  <c r="H14" i="7"/>
  <c r="I106" i="7"/>
  <c r="J106" i="7"/>
  <c r="A15" i="6"/>
  <c r="B15" i="6" s="1"/>
  <c r="D15" i="6"/>
  <c r="H14" i="6"/>
  <c r="E14" i="6" s="1"/>
  <c r="U17" i="5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O15" i="5"/>
  <c r="M1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5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4" i="5"/>
  <c r="B14" i="5"/>
  <c r="F14" i="4"/>
  <c r="F15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B4" i="4"/>
  <c r="A15" i="4" s="1"/>
  <c r="B3" i="4"/>
  <c r="D14" i="4"/>
  <c r="F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5" i="3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6" i="1"/>
  <c r="J16" i="3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I15" i="3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I15" i="1"/>
  <c r="I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E106" i="7" l="1"/>
  <c r="F106" i="7"/>
  <c r="B15" i="7"/>
  <c r="D107" i="7"/>
  <c r="B107" i="7"/>
  <c r="J15" i="6"/>
  <c r="I15" i="6"/>
  <c r="H15" i="6"/>
  <c r="C15" i="6" s="1"/>
  <c r="A16" i="6"/>
  <c r="C11" i="5"/>
  <c r="E11" i="5"/>
  <c r="B10" i="5" s="1"/>
  <c r="A15" i="5"/>
  <c r="B15" i="5" s="1"/>
  <c r="N15" i="5"/>
  <c r="B15" i="4"/>
  <c r="A16" i="4" s="1"/>
  <c r="B16" i="4" s="1"/>
  <c r="I14" i="4"/>
  <c r="H14" i="4"/>
  <c r="D15" i="4"/>
  <c r="D16" i="7" l="1"/>
  <c r="I15" i="7"/>
  <c r="J107" i="7"/>
  <c r="I107" i="7"/>
  <c r="H107" i="7"/>
  <c r="F107" i="7" s="1"/>
  <c r="A108" i="7"/>
  <c r="J15" i="7"/>
  <c r="H15" i="7"/>
  <c r="E15" i="7" s="1"/>
  <c r="E15" i="6"/>
  <c r="D16" i="6"/>
  <c r="B16" i="6"/>
  <c r="M16" i="5"/>
  <c r="O16" i="5"/>
  <c r="A16" i="5"/>
  <c r="B16" i="5" s="1"/>
  <c r="A17" i="5" s="1"/>
  <c r="B17" i="5" s="1"/>
  <c r="A17" i="4"/>
  <c r="B17" i="4" s="1"/>
  <c r="J15" i="4"/>
  <c r="I15" i="4"/>
  <c r="H15" i="4"/>
  <c r="C15" i="7" l="1"/>
  <c r="C107" i="7"/>
  <c r="E107" i="7"/>
  <c r="B108" i="7"/>
  <c r="D108" i="7"/>
  <c r="B16" i="7"/>
  <c r="A17" i="7" s="1"/>
  <c r="J16" i="6"/>
  <c r="I16" i="6"/>
  <c r="H16" i="6"/>
  <c r="E16" i="6" s="1"/>
  <c r="A17" i="6"/>
  <c r="N16" i="5"/>
  <c r="A18" i="5"/>
  <c r="B18" i="5" s="1"/>
  <c r="C15" i="4"/>
  <c r="D16" i="4"/>
  <c r="D17" i="7" l="1"/>
  <c r="I16" i="7"/>
  <c r="I108" i="7"/>
  <c r="J108" i="7"/>
  <c r="H108" i="7"/>
  <c r="E108" i="7" s="1"/>
  <c r="F108" i="7"/>
  <c r="A109" i="7"/>
  <c r="J16" i="7"/>
  <c r="H16" i="7"/>
  <c r="C16" i="6"/>
  <c r="D17" i="6"/>
  <c r="B17" i="6"/>
  <c r="O17" i="5"/>
  <c r="M17" i="5"/>
  <c r="A19" i="5"/>
  <c r="B19" i="5" s="1"/>
  <c r="J16" i="4"/>
  <c r="I16" i="4"/>
  <c r="A18" i="4"/>
  <c r="B18" i="4" s="1"/>
  <c r="H16" i="4"/>
  <c r="C16" i="7" l="1"/>
  <c r="E16" i="7"/>
  <c r="C108" i="7"/>
  <c r="B17" i="7"/>
  <c r="A18" i="7" s="1"/>
  <c r="D109" i="7"/>
  <c r="B109" i="7"/>
  <c r="J17" i="6"/>
  <c r="I17" i="6"/>
  <c r="H17" i="6"/>
  <c r="E17" i="6" s="1"/>
  <c r="A18" i="6"/>
  <c r="N17" i="5"/>
  <c r="A20" i="5"/>
  <c r="B20" i="5" s="1"/>
  <c r="D17" i="4"/>
  <c r="C16" i="4"/>
  <c r="D18" i="7" l="1"/>
  <c r="I17" i="7"/>
  <c r="J109" i="7"/>
  <c r="I109" i="7"/>
  <c r="H109" i="7"/>
  <c r="E109" i="7" s="1"/>
  <c r="A110" i="7"/>
  <c r="F109" i="7"/>
  <c r="C109" i="7"/>
  <c r="H17" i="7"/>
  <c r="J17" i="7"/>
  <c r="C17" i="6"/>
  <c r="D18" i="6"/>
  <c r="B18" i="6"/>
  <c r="O18" i="5"/>
  <c r="M18" i="5"/>
  <c r="A21" i="5"/>
  <c r="B21" i="5" s="1"/>
  <c r="A19" i="4"/>
  <c r="B19" i="4" s="1"/>
  <c r="I17" i="4"/>
  <c r="H17" i="4"/>
  <c r="C17" i="4" s="1"/>
  <c r="J17" i="4"/>
  <c r="E17" i="7" l="1"/>
  <c r="C17" i="7"/>
  <c r="D110" i="7"/>
  <c r="B110" i="7"/>
  <c r="B18" i="7"/>
  <c r="A19" i="7" s="1"/>
  <c r="J18" i="6"/>
  <c r="I18" i="6"/>
  <c r="H18" i="6"/>
  <c r="C18" i="6" s="1"/>
  <c r="A19" i="6"/>
  <c r="N18" i="5"/>
  <c r="A22" i="5"/>
  <c r="B22" i="5" s="1"/>
  <c r="D18" i="4"/>
  <c r="D19" i="7" l="1"/>
  <c r="I18" i="7"/>
  <c r="J18" i="7"/>
  <c r="H18" i="7"/>
  <c r="E18" i="7" s="1"/>
  <c r="H110" i="7"/>
  <c r="C110" i="7" s="1"/>
  <c r="J110" i="7"/>
  <c r="F110" i="7" s="1"/>
  <c r="I110" i="7"/>
  <c r="E110" i="7"/>
  <c r="A111" i="7"/>
  <c r="E18" i="6"/>
  <c r="D19" i="6"/>
  <c r="B19" i="6"/>
  <c r="O19" i="5"/>
  <c r="M19" i="5"/>
  <c r="A23" i="5"/>
  <c r="B23" i="5" s="1"/>
  <c r="J18" i="4"/>
  <c r="H18" i="4"/>
  <c r="C18" i="4" s="1"/>
  <c r="I18" i="4"/>
  <c r="A20" i="4"/>
  <c r="B20" i="4" s="1"/>
  <c r="C18" i="7" l="1"/>
  <c r="D111" i="7"/>
  <c r="B111" i="7"/>
  <c r="B19" i="7"/>
  <c r="A20" i="7" s="1"/>
  <c r="J19" i="6"/>
  <c r="I19" i="6"/>
  <c r="H19" i="6"/>
  <c r="C19" i="6" s="1"/>
  <c r="A20" i="6"/>
  <c r="A24" i="5"/>
  <c r="B24" i="5" s="1"/>
  <c r="D19" i="4"/>
  <c r="D20" i="7" l="1"/>
  <c r="I19" i="7"/>
  <c r="H19" i="7"/>
  <c r="J19" i="7"/>
  <c r="A112" i="7"/>
  <c r="J111" i="7"/>
  <c r="I111" i="7"/>
  <c r="H111" i="7"/>
  <c r="C111" i="7" s="1"/>
  <c r="E19" i="6"/>
  <c r="D20" i="6"/>
  <c r="B20" i="6"/>
  <c r="M20" i="5"/>
  <c r="O20" i="5"/>
  <c r="N19" i="5"/>
  <c r="A25" i="5"/>
  <c r="B25" i="5" s="1"/>
  <c r="I19" i="4"/>
  <c r="A21" i="4"/>
  <c r="B21" i="4" s="1"/>
  <c r="J19" i="4"/>
  <c r="H19" i="4"/>
  <c r="C19" i="4" s="1"/>
  <c r="E19" i="7" l="1"/>
  <c r="C19" i="7"/>
  <c r="E111" i="7"/>
  <c r="F111" i="7"/>
  <c r="B20" i="7"/>
  <c r="A21" i="7" s="1"/>
  <c r="D112" i="7"/>
  <c r="B112" i="7"/>
  <c r="J20" i="6"/>
  <c r="I20" i="6"/>
  <c r="H20" i="6"/>
  <c r="C20" i="6" s="1"/>
  <c r="A21" i="6"/>
  <c r="N20" i="5"/>
  <c r="A26" i="5"/>
  <c r="B26" i="5" s="1"/>
  <c r="D20" i="4"/>
  <c r="D21" i="7" l="1"/>
  <c r="I20" i="7"/>
  <c r="A113" i="7"/>
  <c r="I112" i="7"/>
  <c r="J112" i="7"/>
  <c r="H112" i="7"/>
  <c r="E112" i="7" s="1"/>
  <c r="H20" i="7"/>
  <c r="C20" i="7" s="1"/>
  <c r="J20" i="7"/>
  <c r="E20" i="6"/>
  <c r="D21" i="6"/>
  <c r="B21" i="6"/>
  <c r="M21" i="5"/>
  <c r="O21" i="5"/>
  <c r="A27" i="5"/>
  <c r="B27" i="5" s="1"/>
  <c r="H20" i="4"/>
  <c r="J20" i="4"/>
  <c r="A22" i="4"/>
  <c r="B22" i="4" s="1"/>
  <c r="I20" i="4"/>
  <c r="E20" i="7" l="1"/>
  <c r="C112" i="7"/>
  <c r="D113" i="7"/>
  <c r="B113" i="7"/>
  <c r="F112" i="7"/>
  <c r="B21" i="7"/>
  <c r="A22" i="7" s="1"/>
  <c r="J21" i="6"/>
  <c r="I21" i="6"/>
  <c r="H21" i="6"/>
  <c r="C21" i="6" s="1"/>
  <c r="A22" i="6"/>
  <c r="N21" i="5"/>
  <c r="A28" i="5"/>
  <c r="B28" i="5" s="1"/>
  <c r="D21" i="4"/>
  <c r="C20" i="4"/>
  <c r="D22" i="7" l="1"/>
  <c r="I21" i="7"/>
  <c r="J113" i="7"/>
  <c r="H113" i="7"/>
  <c r="C113" i="7" s="1"/>
  <c r="A114" i="7"/>
  <c r="I113" i="7"/>
  <c r="H21" i="7"/>
  <c r="J21" i="7"/>
  <c r="E21" i="6"/>
  <c r="D22" i="6"/>
  <c r="B22" i="6"/>
  <c r="O22" i="5"/>
  <c r="M22" i="5"/>
  <c r="A29" i="5"/>
  <c r="B29" i="5" s="1"/>
  <c r="I21" i="4"/>
  <c r="A23" i="4"/>
  <c r="B23" i="4" s="1"/>
  <c r="J21" i="4"/>
  <c r="H21" i="4"/>
  <c r="C21" i="4" s="1"/>
  <c r="E21" i="7" l="1"/>
  <c r="C21" i="7"/>
  <c r="B114" i="7"/>
  <c r="D114" i="7"/>
  <c r="B22" i="7"/>
  <c r="A23" i="7" s="1"/>
  <c r="E113" i="7"/>
  <c r="F113" i="7"/>
  <c r="J22" i="6"/>
  <c r="I22" i="6"/>
  <c r="H22" i="6"/>
  <c r="C22" i="6" s="1"/>
  <c r="A23" i="6"/>
  <c r="A30" i="5"/>
  <c r="B30" i="5" s="1"/>
  <c r="D22" i="4"/>
  <c r="D23" i="7" l="1"/>
  <c r="I22" i="7"/>
  <c r="J22" i="7"/>
  <c r="H22" i="7"/>
  <c r="A115" i="7"/>
  <c r="I114" i="7"/>
  <c r="J114" i="7"/>
  <c r="H114" i="7"/>
  <c r="C114" i="7" s="1"/>
  <c r="F114" i="7"/>
  <c r="E22" i="6"/>
  <c r="D23" i="6"/>
  <c r="B23" i="6"/>
  <c r="N22" i="5"/>
  <c r="M23" i="5"/>
  <c r="O23" i="5"/>
  <c r="A31" i="5"/>
  <c r="B31" i="5" s="1"/>
  <c r="A24" i="4"/>
  <c r="B24" i="4" s="1"/>
  <c r="H22" i="4"/>
  <c r="I22" i="4"/>
  <c r="J22" i="4"/>
  <c r="E22" i="7" l="1"/>
  <c r="C22" i="7"/>
  <c r="E114" i="7"/>
  <c r="B115" i="7"/>
  <c r="D115" i="7"/>
  <c r="B23" i="7"/>
  <c r="A24" i="7" s="1"/>
  <c r="J23" i="6"/>
  <c r="I23" i="6"/>
  <c r="H23" i="6"/>
  <c r="C23" i="6" s="1"/>
  <c r="A24" i="6"/>
  <c r="N23" i="5"/>
  <c r="A32" i="5"/>
  <c r="B32" i="5" s="1"/>
  <c r="D23" i="4"/>
  <c r="C22" i="4"/>
  <c r="D24" i="7" l="1"/>
  <c r="I23" i="7"/>
  <c r="H23" i="7"/>
  <c r="C23" i="7" s="1"/>
  <c r="J23" i="7"/>
  <c r="A116" i="7"/>
  <c r="J115" i="7"/>
  <c r="H115" i="7"/>
  <c r="C115" i="7" s="1"/>
  <c r="I115" i="7"/>
  <c r="E115" i="7"/>
  <c r="E23" i="6"/>
  <c r="D24" i="6"/>
  <c r="B24" i="6"/>
  <c r="M24" i="5"/>
  <c r="O24" i="5"/>
  <c r="A33" i="5"/>
  <c r="B33" i="5" s="1"/>
  <c r="A25" i="4"/>
  <c r="B25" i="4" s="1"/>
  <c r="J23" i="4"/>
  <c r="I23" i="4"/>
  <c r="H23" i="4"/>
  <c r="C23" i="4" s="1"/>
  <c r="E23" i="7" l="1"/>
  <c r="D116" i="7"/>
  <c r="B116" i="7"/>
  <c r="F115" i="7"/>
  <c r="B24" i="7"/>
  <c r="A25" i="7" s="1"/>
  <c r="J24" i="6"/>
  <c r="I24" i="6"/>
  <c r="H24" i="6"/>
  <c r="A25" i="6"/>
  <c r="N24" i="5"/>
  <c r="A34" i="5"/>
  <c r="B34" i="5" s="1"/>
  <c r="D24" i="4"/>
  <c r="D25" i="7" l="1"/>
  <c r="I24" i="7"/>
  <c r="J24" i="7"/>
  <c r="H24" i="7"/>
  <c r="J116" i="7"/>
  <c r="I116" i="7"/>
  <c r="A117" i="7"/>
  <c r="H116" i="7"/>
  <c r="E116" i="7" s="1"/>
  <c r="E24" i="6"/>
  <c r="D25" i="6"/>
  <c r="B25" i="6"/>
  <c r="C24" i="6"/>
  <c r="O25" i="5"/>
  <c r="M25" i="5"/>
  <c r="A35" i="5"/>
  <c r="B35" i="5" s="1"/>
  <c r="J24" i="4"/>
  <c r="I24" i="4"/>
  <c r="A26" i="4"/>
  <c r="B26" i="4" s="1"/>
  <c r="H24" i="4"/>
  <c r="C24" i="7" l="1"/>
  <c r="E24" i="7"/>
  <c r="F116" i="7"/>
  <c r="B25" i="7"/>
  <c r="A26" i="7" s="1"/>
  <c r="D117" i="7"/>
  <c r="B117" i="7"/>
  <c r="C116" i="7"/>
  <c r="J25" i="6"/>
  <c r="I25" i="6"/>
  <c r="H25" i="6"/>
  <c r="E25" i="6" s="1"/>
  <c r="A26" i="6"/>
  <c r="C25" i="6"/>
  <c r="N25" i="5"/>
  <c r="A36" i="5"/>
  <c r="B36" i="5" s="1"/>
  <c r="D25" i="4"/>
  <c r="C24" i="4"/>
  <c r="D26" i="7" l="1"/>
  <c r="I25" i="7"/>
  <c r="J25" i="7"/>
  <c r="H25" i="7"/>
  <c r="A118" i="7"/>
  <c r="I117" i="7"/>
  <c r="H117" i="7"/>
  <c r="F117" i="7" s="1"/>
  <c r="J117" i="7"/>
  <c r="E117" i="7" s="1"/>
  <c r="D26" i="6"/>
  <c r="B26" i="6"/>
  <c r="O26" i="5"/>
  <c r="M26" i="5"/>
  <c r="A37" i="5"/>
  <c r="B37" i="5" s="1"/>
  <c r="J25" i="4"/>
  <c r="I25" i="4"/>
  <c r="A27" i="4"/>
  <c r="B27" i="4" s="1"/>
  <c r="H25" i="4"/>
  <c r="C25" i="4" s="1"/>
  <c r="E25" i="7" l="1"/>
  <c r="C25" i="7"/>
  <c r="B26" i="7"/>
  <c r="A27" i="7" s="1"/>
  <c r="D118" i="7"/>
  <c r="B118" i="7"/>
  <c r="C117" i="7"/>
  <c r="J26" i="6"/>
  <c r="I26" i="6"/>
  <c r="H26" i="6"/>
  <c r="C26" i="6" s="1"/>
  <c r="A27" i="6"/>
  <c r="N26" i="5"/>
  <c r="A38" i="5"/>
  <c r="B38" i="5" s="1"/>
  <c r="D26" i="4"/>
  <c r="D27" i="7" l="1"/>
  <c r="I26" i="7"/>
  <c r="J26" i="7"/>
  <c r="H26" i="7"/>
  <c r="J118" i="7"/>
  <c r="H118" i="7"/>
  <c r="E118" i="7" s="1"/>
  <c r="I118" i="7"/>
  <c r="A119" i="7"/>
  <c r="E26" i="6"/>
  <c r="D27" i="6"/>
  <c r="B27" i="6"/>
  <c r="O27" i="5"/>
  <c r="M27" i="5"/>
  <c r="A39" i="5"/>
  <c r="B39" i="5" s="1"/>
  <c r="J26" i="4"/>
  <c r="I26" i="4"/>
  <c r="H26" i="4"/>
  <c r="A28" i="4"/>
  <c r="B28" i="4" s="1"/>
  <c r="C26" i="7" l="1"/>
  <c r="E26" i="7"/>
  <c r="F118" i="7"/>
  <c r="B27" i="7"/>
  <c r="A28" i="7" s="1"/>
  <c r="D119" i="7"/>
  <c r="B119" i="7"/>
  <c r="C118" i="7"/>
  <c r="J27" i="6"/>
  <c r="I27" i="6"/>
  <c r="H27" i="6"/>
  <c r="E27" i="6" s="1"/>
  <c r="A28" i="6"/>
  <c r="C27" i="6"/>
  <c r="N27" i="5"/>
  <c r="A40" i="5"/>
  <c r="B40" i="5" s="1"/>
  <c r="C26" i="4"/>
  <c r="D28" i="7" l="1"/>
  <c r="I27" i="7"/>
  <c r="J27" i="7"/>
  <c r="H27" i="7"/>
  <c r="I119" i="7"/>
  <c r="J119" i="7"/>
  <c r="H119" i="7"/>
  <c r="F119" i="7" s="1"/>
  <c r="D28" i="6"/>
  <c r="B28" i="6"/>
  <c r="M28" i="5"/>
  <c r="O28" i="5"/>
  <c r="A41" i="5"/>
  <c r="B41" i="5" s="1"/>
  <c r="J27" i="4"/>
  <c r="I27" i="4"/>
  <c r="A29" i="4"/>
  <c r="B29" i="4" s="1"/>
  <c r="H27" i="4"/>
  <c r="D27" i="4" s="1"/>
  <c r="C27" i="7" l="1"/>
  <c r="E27" i="7"/>
  <c r="C119" i="7"/>
  <c r="E119" i="7"/>
  <c r="B28" i="7"/>
  <c r="A29" i="7" s="1"/>
  <c r="J28" i="6"/>
  <c r="I28" i="6"/>
  <c r="H28" i="6"/>
  <c r="C28" i="6" s="1"/>
  <c r="A29" i="6"/>
  <c r="A42" i="5"/>
  <c r="B42" i="5" s="1"/>
  <c r="D28" i="4"/>
  <c r="C27" i="4"/>
  <c r="I28" i="7" l="1"/>
  <c r="J28" i="7"/>
  <c r="H28" i="7"/>
  <c r="C28" i="7" s="1"/>
  <c r="E28" i="6"/>
  <c r="D29" i="6"/>
  <c r="B29" i="6"/>
  <c r="N28" i="5"/>
  <c r="O29" i="5"/>
  <c r="M29" i="5"/>
  <c r="A43" i="5"/>
  <c r="B43" i="5" s="1"/>
  <c r="J28" i="4"/>
  <c r="I28" i="4"/>
  <c r="A30" i="4"/>
  <c r="B30" i="4" s="1"/>
  <c r="H28" i="4"/>
  <c r="E28" i="7" l="1"/>
  <c r="B29" i="7"/>
  <c r="A30" i="7" s="1"/>
  <c r="J29" i="6"/>
  <c r="A30" i="6"/>
  <c r="I29" i="6"/>
  <c r="H29" i="6"/>
  <c r="E29" i="6" s="1"/>
  <c r="N29" i="5"/>
  <c r="A44" i="5"/>
  <c r="B44" i="5" s="1"/>
  <c r="D29" i="4"/>
  <c r="C28" i="4"/>
  <c r="D30" i="7" l="1"/>
  <c r="I29" i="7"/>
  <c r="J29" i="7"/>
  <c r="H29" i="7"/>
  <c r="C29" i="7" s="1"/>
  <c r="C29" i="6"/>
  <c r="D30" i="6"/>
  <c r="B30" i="6"/>
  <c r="O30" i="5"/>
  <c r="M30" i="5"/>
  <c r="A45" i="5"/>
  <c r="B45" i="5" s="1"/>
  <c r="A31" i="4"/>
  <c r="B31" i="4" s="1"/>
  <c r="J29" i="4"/>
  <c r="I29" i="4"/>
  <c r="H29" i="4"/>
  <c r="C29" i="4" s="1"/>
  <c r="D29" i="7" l="1"/>
  <c r="E29" i="7"/>
  <c r="B30" i="7"/>
  <c r="A31" i="7" s="1"/>
  <c r="A31" i="6"/>
  <c r="J30" i="6"/>
  <c r="I30" i="6"/>
  <c r="H30" i="6"/>
  <c r="E30" i="6" s="1"/>
  <c r="C30" i="6"/>
  <c r="N30" i="5"/>
  <c r="A46" i="5"/>
  <c r="B46" i="5" s="1"/>
  <c r="D30" i="4"/>
  <c r="F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5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4" i="3"/>
  <c r="D14" i="3"/>
  <c r="A43" i="3"/>
  <c r="B14" i="3"/>
  <c r="A15" i="3" s="1"/>
  <c r="B15" i="3" s="1"/>
  <c r="C11" i="1"/>
  <c r="E11" i="1"/>
  <c r="B14" i="1"/>
  <c r="A15" i="1" s="1"/>
  <c r="D31" i="7" l="1"/>
  <c r="I30" i="7"/>
  <c r="J30" i="7"/>
  <c r="H30" i="7"/>
  <c r="E30" i="7" s="1"/>
  <c r="D31" i="6"/>
  <c r="B31" i="6"/>
  <c r="O31" i="5"/>
  <c r="M31" i="5"/>
  <c r="A47" i="5"/>
  <c r="B47" i="5" s="1"/>
  <c r="J30" i="4"/>
  <c r="A32" i="4"/>
  <c r="B32" i="4" s="1"/>
  <c r="I30" i="4"/>
  <c r="H30" i="4"/>
  <c r="H15" i="3"/>
  <c r="A16" i="3"/>
  <c r="H14" i="3"/>
  <c r="I14" i="3"/>
  <c r="H14" i="1"/>
  <c r="B15" i="1"/>
  <c r="C30" i="7" l="1"/>
  <c r="B31" i="7"/>
  <c r="A32" i="7" s="1"/>
  <c r="A32" i="6"/>
  <c r="J31" i="6"/>
  <c r="I31" i="6"/>
  <c r="H31" i="6"/>
  <c r="E31" i="6" s="1"/>
  <c r="N31" i="5"/>
  <c r="A48" i="5"/>
  <c r="B48" i="5" s="1"/>
  <c r="D31" i="4"/>
  <c r="C30" i="4"/>
  <c r="J15" i="3"/>
  <c r="B16" i="3"/>
  <c r="H15" i="1"/>
  <c r="A16" i="1"/>
  <c r="D32" i="7" l="1"/>
  <c r="I31" i="7"/>
  <c r="J31" i="7"/>
  <c r="H31" i="7"/>
  <c r="E31" i="7" s="1"/>
  <c r="C31" i="6"/>
  <c r="D32" i="6"/>
  <c r="B32" i="6"/>
  <c r="M32" i="5"/>
  <c r="O32" i="5"/>
  <c r="A49" i="5"/>
  <c r="B49" i="5" s="1"/>
  <c r="I31" i="4"/>
  <c r="A33" i="4"/>
  <c r="B33" i="4" s="1"/>
  <c r="J31" i="4"/>
  <c r="H31" i="4"/>
  <c r="F15" i="1"/>
  <c r="D15" i="1"/>
  <c r="E15" i="3"/>
  <c r="A17" i="3"/>
  <c r="I16" i="3"/>
  <c r="H16" i="3"/>
  <c r="B16" i="1"/>
  <c r="C31" i="7" l="1"/>
  <c r="B32" i="7"/>
  <c r="A33" i="7" s="1"/>
  <c r="A33" i="6"/>
  <c r="J32" i="6"/>
  <c r="I32" i="6"/>
  <c r="H32" i="6"/>
  <c r="C32" i="6" s="1"/>
  <c r="N32" i="5"/>
  <c r="A50" i="5"/>
  <c r="B50" i="5" s="1"/>
  <c r="D32" i="4"/>
  <c r="C31" i="4"/>
  <c r="E16" i="3"/>
  <c r="B17" i="3"/>
  <c r="H16" i="1"/>
  <c r="A17" i="1"/>
  <c r="D33" i="7" l="1"/>
  <c r="I32" i="7"/>
  <c r="J32" i="7"/>
  <c r="H32" i="7"/>
  <c r="E32" i="7" s="1"/>
  <c r="E32" i="6"/>
  <c r="D33" i="6"/>
  <c r="B33" i="6"/>
  <c r="O33" i="5"/>
  <c r="M33" i="5"/>
  <c r="A51" i="5"/>
  <c r="B51" i="5" s="1"/>
  <c r="H32" i="4"/>
  <c r="C32" i="4" s="1"/>
  <c r="A34" i="4"/>
  <c r="B34" i="4" s="1"/>
  <c r="J32" i="4"/>
  <c r="I32" i="4"/>
  <c r="D16" i="1"/>
  <c r="I17" i="3"/>
  <c r="A18" i="3"/>
  <c r="H17" i="3"/>
  <c r="F16" i="1"/>
  <c r="B17" i="1"/>
  <c r="C32" i="7" l="1"/>
  <c r="B33" i="7"/>
  <c r="A34" i="7" s="1"/>
  <c r="A34" i="6"/>
  <c r="J33" i="6"/>
  <c r="I33" i="6"/>
  <c r="H33" i="6"/>
  <c r="E33" i="6" s="1"/>
  <c r="N33" i="5"/>
  <c r="A52" i="5"/>
  <c r="B52" i="5" s="1"/>
  <c r="D33" i="4"/>
  <c r="E17" i="3"/>
  <c r="B18" i="3"/>
  <c r="D17" i="1"/>
  <c r="H17" i="1"/>
  <c r="A18" i="1"/>
  <c r="D34" i="7" l="1"/>
  <c r="I33" i="7"/>
  <c r="J33" i="7"/>
  <c r="H33" i="7"/>
  <c r="E33" i="7" s="1"/>
  <c r="C33" i="6"/>
  <c r="D34" i="6"/>
  <c r="B34" i="6"/>
  <c r="O34" i="5"/>
  <c r="M34" i="5"/>
  <c r="A53" i="5"/>
  <c r="B53" i="5" s="1"/>
  <c r="A35" i="4"/>
  <c r="B35" i="4" s="1"/>
  <c r="J33" i="4"/>
  <c r="I33" i="4"/>
  <c r="H33" i="4"/>
  <c r="C33" i="4" s="1"/>
  <c r="I18" i="3"/>
  <c r="H18" i="3"/>
  <c r="A19" i="3"/>
  <c r="F17" i="1"/>
  <c r="B18" i="1"/>
  <c r="C33" i="7" l="1"/>
  <c r="B34" i="7"/>
  <c r="A35" i="7" s="1"/>
  <c r="A35" i="6"/>
  <c r="J34" i="6"/>
  <c r="I34" i="6"/>
  <c r="H34" i="6"/>
  <c r="C34" i="6" s="1"/>
  <c r="N34" i="5"/>
  <c r="A54" i="5"/>
  <c r="B54" i="5" s="1"/>
  <c r="D34" i="4"/>
  <c r="E18" i="3"/>
  <c r="B19" i="3"/>
  <c r="H18" i="1"/>
  <c r="A19" i="1"/>
  <c r="D35" i="7" l="1"/>
  <c r="I34" i="7"/>
  <c r="J34" i="7"/>
  <c r="H34" i="7"/>
  <c r="E34" i="6"/>
  <c r="D35" i="6"/>
  <c r="B35" i="6"/>
  <c r="O35" i="5"/>
  <c r="M35" i="5"/>
  <c r="A55" i="5"/>
  <c r="B55" i="5" s="1"/>
  <c r="A36" i="4"/>
  <c r="B36" i="4" s="1"/>
  <c r="J34" i="4"/>
  <c r="H34" i="4"/>
  <c r="I34" i="4"/>
  <c r="F18" i="1"/>
  <c r="H19" i="3"/>
  <c r="A20" i="3"/>
  <c r="I19" i="3"/>
  <c r="D18" i="1"/>
  <c r="B19" i="1"/>
  <c r="C34" i="7" l="1"/>
  <c r="E34" i="7"/>
  <c r="B35" i="7"/>
  <c r="A36" i="7" s="1"/>
  <c r="A36" i="6"/>
  <c r="J35" i="6"/>
  <c r="I35" i="6"/>
  <c r="H35" i="6"/>
  <c r="E35" i="6" s="1"/>
  <c r="N35" i="5"/>
  <c r="A56" i="5"/>
  <c r="B56" i="5" s="1"/>
  <c r="D35" i="4"/>
  <c r="C34" i="4"/>
  <c r="E19" i="3"/>
  <c r="B20" i="3"/>
  <c r="H19" i="1"/>
  <c r="A20" i="1"/>
  <c r="D36" i="7" l="1"/>
  <c r="I35" i="7"/>
  <c r="J35" i="7"/>
  <c r="H35" i="7"/>
  <c r="C35" i="6"/>
  <c r="D36" i="6"/>
  <c r="B36" i="6"/>
  <c r="M36" i="5"/>
  <c r="O36" i="5"/>
  <c r="A57" i="5"/>
  <c r="B57" i="5" s="1"/>
  <c r="A37" i="4"/>
  <c r="B37" i="4" s="1"/>
  <c r="J35" i="4"/>
  <c r="I35" i="4"/>
  <c r="H35" i="4"/>
  <c r="F19" i="1"/>
  <c r="H20" i="3"/>
  <c r="I20" i="3"/>
  <c r="A21" i="3"/>
  <c r="D19" i="1"/>
  <c r="B20" i="1"/>
  <c r="C35" i="7" l="1"/>
  <c r="E35" i="7"/>
  <c r="B36" i="7"/>
  <c r="A37" i="7" s="1"/>
  <c r="A37" i="6"/>
  <c r="J36" i="6"/>
  <c r="I36" i="6"/>
  <c r="H36" i="6"/>
  <c r="E36" i="6" s="1"/>
  <c r="N36" i="5"/>
  <c r="A58" i="5"/>
  <c r="B58" i="5" s="1"/>
  <c r="D36" i="4"/>
  <c r="C35" i="4"/>
  <c r="E20" i="3"/>
  <c r="B21" i="3"/>
  <c r="H20" i="1"/>
  <c r="A21" i="1"/>
  <c r="D37" i="7" l="1"/>
  <c r="I36" i="7"/>
  <c r="J36" i="7"/>
  <c r="H36" i="7"/>
  <c r="E36" i="7" s="1"/>
  <c r="D37" i="6"/>
  <c r="B37" i="6"/>
  <c r="C36" i="6"/>
  <c r="O37" i="5"/>
  <c r="M37" i="5"/>
  <c r="A59" i="5"/>
  <c r="B59" i="5" s="1"/>
  <c r="A38" i="4"/>
  <c r="B38" i="4" s="1"/>
  <c r="J36" i="4"/>
  <c r="H36" i="4"/>
  <c r="I36" i="4"/>
  <c r="F20" i="1"/>
  <c r="H21" i="3"/>
  <c r="A22" i="3"/>
  <c r="I21" i="3"/>
  <c r="D20" i="1"/>
  <c r="B21" i="1"/>
  <c r="C36" i="7" l="1"/>
  <c r="B37" i="7"/>
  <c r="A38" i="7" s="1"/>
  <c r="A38" i="6"/>
  <c r="J37" i="6"/>
  <c r="I37" i="6"/>
  <c r="H37" i="6"/>
  <c r="E37" i="6" s="1"/>
  <c r="N37" i="5"/>
  <c r="A60" i="5"/>
  <c r="B60" i="5" s="1"/>
  <c r="D37" i="4"/>
  <c r="C36" i="4"/>
  <c r="E21" i="3"/>
  <c r="B22" i="3"/>
  <c r="H21" i="1"/>
  <c r="A22" i="1"/>
  <c r="D38" i="7" l="1"/>
  <c r="I37" i="7"/>
  <c r="J37" i="7"/>
  <c r="H37" i="7"/>
  <c r="E37" i="7" s="1"/>
  <c r="C37" i="6"/>
  <c r="D38" i="6"/>
  <c r="B38" i="6"/>
  <c r="O38" i="5"/>
  <c r="M38" i="5"/>
  <c r="A61" i="5"/>
  <c r="B61" i="5" s="1"/>
  <c r="A39" i="4"/>
  <c r="B39" i="4" s="1"/>
  <c r="J37" i="4"/>
  <c r="I37" i="4"/>
  <c r="H37" i="4"/>
  <c r="C37" i="4" s="1"/>
  <c r="H22" i="3"/>
  <c r="A23" i="3"/>
  <c r="I22" i="3"/>
  <c r="F21" i="1"/>
  <c r="D21" i="1"/>
  <c r="B22" i="1"/>
  <c r="C37" i="7" l="1"/>
  <c r="B38" i="7"/>
  <c r="A39" i="7" s="1"/>
  <c r="A39" i="6"/>
  <c r="J38" i="6"/>
  <c r="I38" i="6"/>
  <c r="H38" i="6"/>
  <c r="E38" i="6" s="1"/>
  <c r="N38" i="5"/>
  <c r="A62" i="5"/>
  <c r="B62" i="5" s="1"/>
  <c r="D38" i="4"/>
  <c r="E22" i="3"/>
  <c r="B23" i="3"/>
  <c r="H22" i="1"/>
  <c r="A23" i="1"/>
  <c r="D39" i="7" l="1"/>
  <c r="I38" i="7"/>
  <c r="J38" i="7"/>
  <c r="H38" i="7"/>
  <c r="E38" i="7" s="1"/>
  <c r="C38" i="6"/>
  <c r="D39" i="6"/>
  <c r="B39" i="6"/>
  <c r="O39" i="5"/>
  <c r="M39" i="5"/>
  <c r="A63" i="5"/>
  <c r="B63" i="5" s="1"/>
  <c r="J38" i="4"/>
  <c r="A40" i="4"/>
  <c r="B40" i="4" s="1"/>
  <c r="H38" i="4"/>
  <c r="C38" i="4" s="1"/>
  <c r="I38" i="4"/>
  <c r="F22" i="1"/>
  <c r="A24" i="3"/>
  <c r="I23" i="3"/>
  <c r="H23" i="3"/>
  <c r="D22" i="1"/>
  <c r="B23" i="1"/>
  <c r="C38" i="7" l="1"/>
  <c r="B39" i="7"/>
  <c r="A40" i="7" s="1"/>
  <c r="A40" i="6"/>
  <c r="J39" i="6"/>
  <c r="I39" i="6"/>
  <c r="H39" i="6"/>
  <c r="E39" i="6" s="1"/>
  <c r="N39" i="5"/>
  <c r="A64" i="5"/>
  <c r="B64" i="5" s="1"/>
  <c r="D39" i="4"/>
  <c r="E23" i="3"/>
  <c r="B24" i="3"/>
  <c r="H23" i="1"/>
  <c r="A24" i="1"/>
  <c r="D40" i="7" l="1"/>
  <c r="I39" i="7"/>
  <c r="J39" i="7"/>
  <c r="H39" i="7"/>
  <c r="E39" i="7" s="1"/>
  <c r="C39" i="6"/>
  <c r="D40" i="6"/>
  <c r="B40" i="6"/>
  <c r="M40" i="5"/>
  <c r="O40" i="5"/>
  <c r="A65" i="5"/>
  <c r="B65" i="5" s="1"/>
  <c r="I39" i="4"/>
  <c r="A41" i="4"/>
  <c r="B41" i="4" s="1"/>
  <c r="J39" i="4"/>
  <c r="H39" i="4"/>
  <c r="C39" i="4"/>
  <c r="H24" i="3"/>
  <c r="A25" i="3"/>
  <c r="I24" i="3"/>
  <c r="F23" i="1"/>
  <c r="D23" i="1"/>
  <c r="B24" i="1"/>
  <c r="C39" i="7" l="1"/>
  <c r="B40" i="7"/>
  <c r="A41" i="7" s="1"/>
  <c r="A41" i="6"/>
  <c r="J40" i="6"/>
  <c r="I40" i="6"/>
  <c r="H40" i="6"/>
  <c r="E40" i="6" s="1"/>
  <c r="N40" i="5"/>
  <c r="A66" i="5"/>
  <c r="B66" i="5" s="1"/>
  <c r="D40" i="4"/>
  <c r="E24" i="3"/>
  <c r="B25" i="3"/>
  <c r="H24" i="1"/>
  <c r="A25" i="1"/>
  <c r="D41" i="7" l="1"/>
  <c r="I40" i="7"/>
  <c r="J40" i="7"/>
  <c r="H40" i="7"/>
  <c r="E40" i="7" s="1"/>
  <c r="C40" i="6"/>
  <c r="D41" i="6"/>
  <c r="B41" i="6"/>
  <c r="M41" i="5"/>
  <c r="O41" i="5"/>
  <c r="A67" i="5"/>
  <c r="B67" i="5" s="1"/>
  <c r="H40" i="4"/>
  <c r="A42" i="4"/>
  <c r="B42" i="4" s="1"/>
  <c r="J40" i="4"/>
  <c r="I40" i="4"/>
  <c r="H25" i="3"/>
  <c r="I25" i="3"/>
  <c r="A26" i="3"/>
  <c r="F24" i="1"/>
  <c r="D24" i="1"/>
  <c r="B25" i="1"/>
  <c r="C40" i="7" l="1"/>
  <c r="B41" i="7"/>
  <c r="A42" i="7" s="1"/>
  <c r="A42" i="6"/>
  <c r="J41" i="6"/>
  <c r="I41" i="6"/>
  <c r="H41" i="6"/>
  <c r="E41" i="6" s="1"/>
  <c r="N41" i="5"/>
  <c r="A68" i="5"/>
  <c r="B68" i="5" s="1"/>
  <c r="C40" i="4"/>
  <c r="D41" i="4"/>
  <c r="E25" i="3"/>
  <c r="B26" i="3"/>
  <c r="H25" i="1"/>
  <c r="A26" i="1"/>
  <c r="D42" i="7" l="1"/>
  <c r="I41" i="7"/>
  <c r="J41" i="7"/>
  <c r="H41" i="7"/>
  <c r="E41" i="7" s="1"/>
  <c r="C41" i="6"/>
  <c r="D42" i="6"/>
  <c r="B42" i="6"/>
  <c r="O42" i="5"/>
  <c r="M42" i="5"/>
  <c r="A69" i="5"/>
  <c r="B69" i="5" s="1"/>
  <c r="A43" i="4"/>
  <c r="B43" i="4" s="1"/>
  <c r="H41" i="4"/>
  <c r="C41" i="4" s="1"/>
  <c r="J41" i="4"/>
  <c r="I41" i="4"/>
  <c r="F25" i="1"/>
  <c r="A27" i="3"/>
  <c r="I26" i="3"/>
  <c r="H26" i="3"/>
  <c r="D25" i="1"/>
  <c r="B26" i="1"/>
  <c r="C41" i="7" l="1"/>
  <c r="B42" i="7"/>
  <c r="A43" i="7" s="1"/>
  <c r="A43" i="6"/>
  <c r="J42" i="6"/>
  <c r="I42" i="6"/>
  <c r="H42" i="6"/>
  <c r="C42" i="6" s="1"/>
  <c r="N42" i="5"/>
  <c r="A70" i="5"/>
  <c r="B70" i="5" s="1"/>
  <c r="E26" i="3"/>
  <c r="B27" i="3"/>
  <c r="H26" i="1"/>
  <c r="A27" i="1"/>
  <c r="D43" i="7" l="1"/>
  <c r="I42" i="7"/>
  <c r="J42" i="7"/>
  <c r="H42" i="7"/>
  <c r="E42" i="6"/>
  <c r="D43" i="6"/>
  <c r="B43" i="6"/>
  <c r="M43" i="5"/>
  <c r="O43" i="5"/>
  <c r="A71" i="5"/>
  <c r="B71" i="5" s="1"/>
  <c r="A44" i="4"/>
  <c r="B44" i="4" s="1"/>
  <c r="H42" i="4"/>
  <c r="I42" i="4"/>
  <c r="C42" i="4"/>
  <c r="J42" i="4"/>
  <c r="D26" i="1"/>
  <c r="H27" i="3"/>
  <c r="I27" i="3"/>
  <c r="A28" i="3"/>
  <c r="F26" i="1"/>
  <c r="B27" i="1"/>
  <c r="C42" i="7" l="1"/>
  <c r="E42" i="7"/>
  <c r="B43" i="7"/>
  <c r="A44" i="7" s="1"/>
  <c r="A44" i="6"/>
  <c r="J43" i="6"/>
  <c r="I43" i="6"/>
  <c r="H43" i="6"/>
  <c r="E43" i="6" s="1"/>
  <c r="N43" i="5"/>
  <c r="A72" i="5"/>
  <c r="B72" i="5" s="1"/>
  <c r="D42" i="4"/>
  <c r="D43" i="4"/>
  <c r="E27" i="3"/>
  <c r="B28" i="3"/>
  <c r="H27" i="1"/>
  <c r="A28" i="1"/>
  <c r="D44" i="7" l="1"/>
  <c r="I43" i="7"/>
  <c r="J43" i="7"/>
  <c r="H43" i="7"/>
  <c r="E43" i="7" s="1"/>
  <c r="C43" i="6"/>
  <c r="B44" i="6"/>
  <c r="M44" i="5"/>
  <c r="A73" i="5"/>
  <c r="B73" i="5" s="1"/>
  <c r="A45" i="4"/>
  <c r="B45" i="4" s="1"/>
  <c r="H43" i="4"/>
  <c r="J43" i="4"/>
  <c r="I43" i="4"/>
  <c r="C43" i="4"/>
  <c r="F27" i="1"/>
  <c r="H28" i="3"/>
  <c r="I28" i="3"/>
  <c r="A29" i="3"/>
  <c r="D27" i="1"/>
  <c r="B28" i="1"/>
  <c r="C43" i="7" l="1"/>
  <c r="B44" i="7"/>
  <c r="A45" i="7" s="1"/>
  <c r="A45" i="6"/>
  <c r="J44" i="6"/>
  <c r="I44" i="6"/>
  <c r="E44" i="6"/>
  <c r="H44" i="6"/>
  <c r="C44" i="6" s="1"/>
  <c r="N44" i="5"/>
  <c r="A74" i="5"/>
  <c r="B74" i="5" s="1"/>
  <c r="D44" i="4"/>
  <c r="E28" i="3"/>
  <c r="B29" i="3"/>
  <c r="H28" i="1"/>
  <c r="A29" i="1"/>
  <c r="I44" i="7" l="1"/>
  <c r="D45" i="7"/>
  <c r="J44" i="7"/>
  <c r="H44" i="7"/>
  <c r="C44" i="7" s="1"/>
  <c r="D44" i="6"/>
  <c r="D45" i="6"/>
  <c r="B45" i="6"/>
  <c r="O45" i="5"/>
  <c r="M45" i="5"/>
  <c r="A75" i="5"/>
  <c r="B75" i="5" s="1"/>
  <c r="I44" i="4"/>
  <c r="J44" i="4"/>
  <c r="A46" i="4"/>
  <c r="B46" i="4" s="1"/>
  <c r="H44" i="4"/>
  <c r="C44" i="4" s="1"/>
  <c r="A30" i="3"/>
  <c r="H29" i="3"/>
  <c r="I29" i="3"/>
  <c r="D28" i="1"/>
  <c r="F28" i="1"/>
  <c r="B29" i="1"/>
  <c r="E44" i="7" l="1"/>
  <c r="B45" i="7"/>
  <c r="A46" i="7" s="1"/>
  <c r="A46" i="6"/>
  <c r="J45" i="6"/>
  <c r="I45" i="6"/>
  <c r="E45" i="6"/>
  <c r="C45" i="6"/>
  <c r="H45" i="6"/>
  <c r="N45" i="5"/>
  <c r="A76" i="5"/>
  <c r="B76" i="5" s="1"/>
  <c r="D45" i="4"/>
  <c r="E29" i="3"/>
  <c r="B30" i="3"/>
  <c r="H29" i="1"/>
  <c r="A30" i="1"/>
  <c r="I45" i="7" l="1"/>
  <c r="D46" i="7"/>
  <c r="J45" i="7"/>
  <c r="H45" i="7"/>
  <c r="C45" i="7" s="1"/>
  <c r="D46" i="6"/>
  <c r="B46" i="6"/>
  <c r="O46" i="5"/>
  <c r="M46" i="5"/>
  <c r="A77" i="5"/>
  <c r="B77" i="5" s="1"/>
  <c r="H45" i="4"/>
  <c r="C45" i="4" s="1"/>
  <c r="J45" i="4"/>
  <c r="A47" i="4"/>
  <c r="B47" i="4" s="1"/>
  <c r="I45" i="4"/>
  <c r="I30" i="3"/>
  <c r="A31" i="3"/>
  <c r="H30" i="3"/>
  <c r="D29" i="1"/>
  <c r="F29" i="1"/>
  <c r="B30" i="1"/>
  <c r="E45" i="7" l="1"/>
  <c r="B46" i="7"/>
  <c r="A47" i="7" s="1"/>
  <c r="A47" i="6"/>
  <c r="J46" i="6"/>
  <c r="I46" i="6"/>
  <c r="E46" i="6"/>
  <c r="H46" i="6"/>
  <c r="C46" i="6"/>
  <c r="N46" i="5"/>
  <c r="A78" i="5"/>
  <c r="B78" i="5" s="1"/>
  <c r="D46" i="4"/>
  <c r="E30" i="3"/>
  <c r="B31" i="3"/>
  <c r="H30" i="1"/>
  <c r="A31" i="1"/>
  <c r="I46" i="7" l="1"/>
  <c r="D47" i="7"/>
  <c r="J46" i="7"/>
  <c r="H46" i="7"/>
  <c r="E46" i="7" s="1"/>
  <c r="D47" i="6"/>
  <c r="B47" i="6"/>
  <c r="O47" i="5"/>
  <c r="M47" i="5"/>
  <c r="A79" i="5"/>
  <c r="B79" i="5" s="1"/>
  <c r="H46" i="4"/>
  <c r="C46" i="4" s="1"/>
  <c r="J46" i="4"/>
  <c r="I46" i="4"/>
  <c r="A48" i="4"/>
  <c r="B48" i="4" s="1"/>
  <c r="H31" i="3"/>
  <c r="I31" i="3"/>
  <c r="A32" i="3"/>
  <c r="D30" i="1"/>
  <c r="F30" i="1"/>
  <c r="B31" i="1"/>
  <c r="C46" i="7" l="1"/>
  <c r="B47" i="7"/>
  <c r="A48" i="7" s="1"/>
  <c r="A48" i="6"/>
  <c r="J47" i="6"/>
  <c r="I47" i="6"/>
  <c r="E47" i="6"/>
  <c r="C47" i="6"/>
  <c r="H47" i="6"/>
  <c r="N47" i="5"/>
  <c r="A80" i="5"/>
  <c r="B80" i="5" s="1"/>
  <c r="D47" i="4"/>
  <c r="E31" i="3"/>
  <c r="B32" i="3"/>
  <c r="H31" i="1"/>
  <c r="A32" i="1"/>
  <c r="I47" i="7" l="1"/>
  <c r="D48" i="7"/>
  <c r="J47" i="7"/>
  <c r="H47" i="7"/>
  <c r="E47" i="7" s="1"/>
  <c r="D48" i="6"/>
  <c r="B48" i="6"/>
  <c r="M48" i="5"/>
  <c r="O48" i="5"/>
  <c r="A81" i="5"/>
  <c r="B81" i="5" s="1"/>
  <c r="A49" i="4"/>
  <c r="B49" i="4" s="1"/>
  <c r="I47" i="4"/>
  <c r="H47" i="4"/>
  <c r="J47" i="4"/>
  <c r="A33" i="3"/>
  <c r="H32" i="3"/>
  <c r="I32" i="3"/>
  <c r="F31" i="1"/>
  <c r="D31" i="1"/>
  <c r="B32" i="1"/>
  <c r="C47" i="7" l="1"/>
  <c r="B48" i="7"/>
  <c r="A49" i="7" s="1"/>
  <c r="A49" i="6"/>
  <c r="J48" i="6"/>
  <c r="I48" i="6"/>
  <c r="E48" i="6"/>
  <c r="H48" i="6"/>
  <c r="C48" i="6"/>
  <c r="N48" i="5"/>
  <c r="A82" i="5"/>
  <c r="B82" i="5" s="1"/>
  <c r="C47" i="4"/>
  <c r="D48" i="4"/>
  <c r="E32" i="3"/>
  <c r="B33" i="3"/>
  <c r="H32" i="1"/>
  <c r="A33" i="1"/>
  <c r="I48" i="7" l="1"/>
  <c r="D49" i="7"/>
  <c r="J48" i="7"/>
  <c r="H48" i="7"/>
  <c r="E48" i="7" s="1"/>
  <c r="D49" i="6"/>
  <c r="B49" i="6"/>
  <c r="O49" i="5"/>
  <c r="M49" i="5"/>
  <c r="A83" i="5"/>
  <c r="B83" i="5" s="1"/>
  <c r="J48" i="4"/>
  <c r="A50" i="4"/>
  <c r="B50" i="4" s="1"/>
  <c r="I48" i="4"/>
  <c r="H48" i="4"/>
  <c r="C48" i="4" s="1"/>
  <c r="F32" i="1"/>
  <c r="H33" i="3"/>
  <c r="A34" i="3"/>
  <c r="I33" i="3"/>
  <c r="D32" i="1"/>
  <c r="B33" i="1"/>
  <c r="C48" i="7" l="1"/>
  <c r="B49" i="7"/>
  <c r="A50" i="7" s="1"/>
  <c r="A50" i="6"/>
  <c r="J49" i="6"/>
  <c r="I49" i="6"/>
  <c r="H49" i="6"/>
  <c r="E49" i="6"/>
  <c r="C49" i="6"/>
  <c r="N49" i="5"/>
  <c r="A84" i="5"/>
  <c r="B84" i="5" s="1"/>
  <c r="E33" i="3"/>
  <c r="B34" i="3"/>
  <c r="H33" i="1"/>
  <c r="A34" i="1"/>
  <c r="I49" i="7" l="1"/>
  <c r="D50" i="7"/>
  <c r="J49" i="7"/>
  <c r="H49" i="7"/>
  <c r="D50" i="6"/>
  <c r="B50" i="6"/>
  <c r="O50" i="5"/>
  <c r="M50" i="5"/>
  <c r="A85" i="5"/>
  <c r="B85" i="5" s="1"/>
  <c r="I49" i="4"/>
  <c r="J49" i="4"/>
  <c r="H49" i="4"/>
  <c r="D49" i="4" s="1"/>
  <c r="A51" i="4"/>
  <c r="B51" i="4" s="1"/>
  <c r="F33" i="1"/>
  <c r="A35" i="3"/>
  <c r="I34" i="3"/>
  <c r="H34" i="3"/>
  <c r="D33" i="1"/>
  <c r="B34" i="1"/>
  <c r="C49" i="7" l="1"/>
  <c r="E49" i="7"/>
  <c r="B50" i="7"/>
  <c r="A51" i="7" s="1"/>
  <c r="A51" i="6"/>
  <c r="J50" i="6"/>
  <c r="I50" i="6"/>
  <c r="H50" i="6"/>
  <c r="E50" i="6"/>
  <c r="C50" i="6"/>
  <c r="N50" i="5"/>
  <c r="A86" i="5"/>
  <c r="B86" i="5" s="1"/>
  <c r="D50" i="4"/>
  <c r="C49" i="4"/>
  <c r="E34" i="3"/>
  <c r="B35" i="3"/>
  <c r="H34" i="1"/>
  <c r="A35" i="1"/>
  <c r="D51" i="7" l="1"/>
  <c r="I50" i="7"/>
  <c r="J50" i="7"/>
  <c r="H50" i="7"/>
  <c r="D51" i="6"/>
  <c r="B51" i="6"/>
  <c r="O51" i="5"/>
  <c r="M51" i="5"/>
  <c r="A87" i="5"/>
  <c r="B87" i="5" s="1"/>
  <c r="A52" i="4"/>
  <c r="B52" i="4" s="1"/>
  <c r="H50" i="4"/>
  <c r="C50" i="4"/>
  <c r="J50" i="4"/>
  <c r="I50" i="4"/>
  <c r="F34" i="1"/>
  <c r="I35" i="3"/>
  <c r="H35" i="3"/>
  <c r="A36" i="3"/>
  <c r="D34" i="1"/>
  <c r="B35" i="1"/>
  <c r="F35" i="1" s="1"/>
  <c r="C50" i="7" l="1"/>
  <c r="E50" i="7"/>
  <c r="B51" i="7"/>
  <c r="A52" i="7" s="1"/>
  <c r="A52" i="6"/>
  <c r="J51" i="6"/>
  <c r="I51" i="6"/>
  <c r="H51" i="6"/>
  <c r="E51" i="6"/>
  <c r="C51" i="6"/>
  <c r="N51" i="5"/>
  <c r="A88" i="5"/>
  <c r="B88" i="5" s="1"/>
  <c r="D51" i="4"/>
  <c r="E35" i="3"/>
  <c r="B36" i="3"/>
  <c r="H35" i="1"/>
  <c r="D35" i="1"/>
  <c r="A36" i="1"/>
  <c r="I51" i="7" l="1"/>
  <c r="D52" i="7"/>
  <c r="J51" i="7"/>
  <c r="H51" i="7"/>
  <c r="C51" i="7" s="1"/>
  <c r="D52" i="6"/>
  <c r="B52" i="6"/>
  <c r="M52" i="5"/>
  <c r="O52" i="5"/>
  <c r="A89" i="5"/>
  <c r="B89" i="5" s="1"/>
  <c r="J51" i="4"/>
  <c r="I51" i="4"/>
  <c r="A53" i="4"/>
  <c r="B53" i="4" s="1"/>
  <c r="H51" i="4"/>
  <c r="C51" i="4"/>
  <c r="H36" i="3"/>
  <c r="A37" i="3"/>
  <c r="I36" i="3"/>
  <c r="B36" i="1"/>
  <c r="F36" i="1" s="1"/>
  <c r="E51" i="7" l="1"/>
  <c r="B52" i="7"/>
  <c r="A53" i="7" s="1"/>
  <c r="A53" i="6"/>
  <c r="J52" i="6"/>
  <c r="I52" i="6"/>
  <c r="H52" i="6"/>
  <c r="E52" i="6"/>
  <c r="C52" i="6"/>
  <c r="N52" i="5"/>
  <c r="A90" i="5"/>
  <c r="B90" i="5" s="1"/>
  <c r="D52" i="4"/>
  <c r="E36" i="3"/>
  <c r="B37" i="3"/>
  <c r="H36" i="1"/>
  <c r="D36" i="1"/>
  <c r="A37" i="1"/>
  <c r="I52" i="7" l="1"/>
  <c r="D53" i="7"/>
  <c r="J52" i="7"/>
  <c r="H52" i="7"/>
  <c r="E52" i="7" s="1"/>
  <c r="D53" i="6"/>
  <c r="B53" i="6"/>
  <c r="O53" i="5"/>
  <c r="M53" i="5"/>
  <c r="A91" i="5"/>
  <c r="B91" i="5" s="1"/>
  <c r="I52" i="4"/>
  <c r="A54" i="4"/>
  <c r="B54" i="4" s="1"/>
  <c r="H52" i="4"/>
  <c r="J52" i="4"/>
  <c r="C52" i="4"/>
  <c r="I37" i="3"/>
  <c r="H37" i="3"/>
  <c r="A38" i="3"/>
  <c r="B37" i="1"/>
  <c r="F37" i="1" s="1"/>
  <c r="C52" i="7" l="1"/>
  <c r="B53" i="7"/>
  <c r="A54" i="7" s="1"/>
  <c r="A54" i="6"/>
  <c r="J53" i="6"/>
  <c r="I53" i="6"/>
  <c r="H53" i="6"/>
  <c r="E53" i="6"/>
  <c r="C53" i="6"/>
  <c r="N53" i="5"/>
  <c r="A92" i="5"/>
  <c r="B92" i="5" s="1"/>
  <c r="D53" i="4"/>
  <c r="E37" i="3"/>
  <c r="B38" i="3"/>
  <c r="H37" i="1"/>
  <c r="A38" i="1"/>
  <c r="I53" i="7" l="1"/>
  <c r="C53" i="7"/>
  <c r="D54" i="7"/>
  <c r="J53" i="7"/>
  <c r="H53" i="7"/>
  <c r="D54" i="6"/>
  <c r="B54" i="6"/>
  <c r="O54" i="5"/>
  <c r="M54" i="5"/>
  <c r="A93" i="5"/>
  <c r="B93" i="5" s="1"/>
  <c r="H53" i="4"/>
  <c r="I53" i="4"/>
  <c r="A55" i="4"/>
  <c r="B55" i="4" s="1"/>
  <c r="C53" i="4"/>
  <c r="J53" i="4"/>
  <c r="H38" i="3"/>
  <c r="A39" i="3"/>
  <c r="I38" i="3"/>
  <c r="D37" i="1"/>
  <c r="B38" i="1"/>
  <c r="F38" i="1" s="1"/>
  <c r="E53" i="7" l="1"/>
  <c r="B54" i="7"/>
  <c r="A55" i="7" s="1"/>
  <c r="A55" i="6"/>
  <c r="J54" i="6"/>
  <c r="I54" i="6"/>
  <c r="E54" i="6"/>
  <c r="C54" i="6"/>
  <c r="H54" i="6"/>
  <c r="N54" i="5"/>
  <c r="A94" i="5"/>
  <c r="B94" i="5" s="1"/>
  <c r="D54" i="4"/>
  <c r="E38" i="3"/>
  <c r="B39" i="3"/>
  <c r="H38" i="1"/>
  <c r="D38" i="1"/>
  <c r="A39" i="1"/>
  <c r="I54" i="7" l="1"/>
  <c r="D55" i="7"/>
  <c r="J54" i="7"/>
  <c r="H54" i="7"/>
  <c r="E54" i="7" s="1"/>
  <c r="D55" i="6"/>
  <c r="B55" i="6"/>
  <c r="O55" i="5"/>
  <c r="M55" i="5"/>
  <c r="A95" i="5"/>
  <c r="B95" i="5" s="1"/>
  <c r="C54" i="4"/>
  <c r="J54" i="4"/>
  <c r="H54" i="4"/>
  <c r="A56" i="4"/>
  <c r="B56" i="4" s="1"/>
  <c r="I54" i="4"/>
  <c r="I39" i="3"/>
  <c r="H39" i="3"/>
  <c r="A40" i="3"/>
  <c r="B39" i="1"/>
  <c r="F39" i="1" s="1"/>
  <c r="C54" i="7" l="1"/>
  <c r="B55" i="7"/>
  <c r="A56" i="7" s="1"/>
  <c r="A56" i="6"/>
  <c r="J55" i="6"/>
  <c r="I55" i="6"/>
  <c r="H55" i="6"/>
  <c r="E55" i="6"/>
  <c r="C55" i="6"/>
  <c r="N55" i="5"/>
  <c r="A96" i="5"/>
  <c r="B96" i="5" s="1"/>
  <c r="D55" i="4"/>
  <c r="B40" i="3"/>
  <c r="H39" i="1"/>
  <c r="D39" i="1"/>
  <c r="A40" i="1"/>
  <c r="I55" i="7" l="1"/>
  <c r="D56" i="7"/>
  <c r="J55" i="7"/>
  <c r="H55" i="7"/>
  <c r="E55" i="7" s="1"/>
  <c r="D56" i="6"/>
  <c r="B56" i="6"/>
  <c r="M56" i="5"/>
  <c r="O56" i="5"/>
  <c r="A97" i="5"/>
  <c r="B97" i="5" s="1"/>
  <c r="A57" i="4"/>
  <c r="B57" i="4" s="1"/>
  <c r="I55" i="4"/>
  <c r="H55" i="4"/>
  <c r="J55" i="4"/>
  <c r="C55" i="4"/>
  <c r="A41" i="3"/>
  <c r="I40" i="3"/>
  <c r="H40" i="3"/>
  <c r="B40" i="1"/>
  <c r="F40" i="1" s="1"/>
  <c r="C55" i="7" l="1"/>
  <c r="B56" i="7"/>
  <c r="A57" i="7" s="1"/>
  <c r="A57" i="6"/>
  <c r="J56" i="6"/>
  <c r="I56" i="6"/>
  <c r="H56" i="6"/>
  <c r="E56" i="6"/>
  <c r="C56" i="6"/>
  <c r="N56" i="5"/>
  <c r="A98" i="5"/>
  <c r="B98" i="5" s="1"/>
  <c r="D56" i="4"/>
  <c r="B41" i="3"/>
  <c r="H40" i="1"/>
  <c r="D40" i="1"/>
  <c r="A41" i="1"/>
  <c r="I56" i="7" l="1"/>
  <c r="D57" i="7"/>
  <c r="J56" i="7"/>
  <c r="E56" i="7" s="1"/>
  <c r="H56" i="7"/>
  <c r="C56" i="7" s="1"/>
  <c r="D57" i="6"/>
  <c r="B57" i="6"/>
  <c r="O57" i="5"/>
  <c r="M57" i="5"/>
  <c r="A99" i="5"/>
  <c r="B99" i="5" s="1"/>
  <c r="J56" i="4"/>
  <c r="C56" i="4"/>
  <c r="H56" i="4"/>
  <c r="I56" i="4"/>
  <c r="A58" i="4"/>
  <c r="B58" i="4" s="1"/>
  <c r="H41" i="3"/>
  <c r="A42" i="3"/>
  <c r="I41" i="3"/>
  <c r="B41" i="1"/>
  <c r="F41" i="1" s="1"/>
  <c r="B57" i="7" l="1"/>
  <c r="A58" i="7" s="1"/>
  <c r="A58" i="6"/>
  <c r="J57" i="6"/>
  <c r="I57" i="6"/>
  <c r="H57" i="6"/>
  <c r="E57" i="6"/>
  <c r="C57" i="6"/>
  <c r="N57" i="5"/>
  <c r="A100" i="5"/>
  <c r="B100" i="5" s="1"/>
  <c r="D57" i="4"/>
  <c r="F11" i="3"/>
  <c r="B42" i="3"/>
  <c r="H41" i="1"/>
  <c r="D41" i="1"/>
  <c r="A42" i="1"/>
  <c r="I57" i="7" l="1"/>
  <c r="D58" i="7"/>
  <c r="J57" i="7"/>
  <c r="H57" i="7"/>
  <c r="C57" i="7" s="1"/>
  <c r="D58" i="6"/>
  <c r="B58" i="6"/>
  <c r="O58" i="5"/>
  <c r="M58" i="5"/>
  <c r="A101" i="5"/>
  <c r="B101" i="5" s="1"/>
  <c r="C57" i="4"/>
  <c r="I57" i="4"/>
  <c r="H57" i="4"/>
  <c r="J57" i="4"/>
  <c r="A59" i="4"/>
  <c r="B59" i="4" s="1"/>
  <c r="D42" i="3"/>
  <c r="I42" i="3"/>
  <c r="H42" i="3"/>
  <c r="B42" i="1"/>
  <c r="F42" i="1" s="1"/>
  <c r="E57" i="7" l="1"/>
  <c r="B58" i="7"/>
  <c r="A59" i="7" s="1"/>
  <c r="A59" i="6"/>
  <c r="J58" i="6"/>
  <c r="I58" i="6"/>
  <c r="H58" i="6"/>
  <c r="E58" i="6"/>
  <c r="C58" i="6"/>
  <c r="N58" i="5"/>
  <c r="A102" i="5"/>
  <c r="B102" i="5" s="1"/>
  <c r="D58" i="4"/>
  <c r="B43" i="3"/>
  <c r="H42" i="1"/>
  <c r="A43" i="1"/>
  <c r="I58" i="7" l="1"/>
  <c r="D59" i="7"/>
  <c r="J58" i="7"/>
  <c r="H58" i="7"/>
  <c r="D59" i="6"/>
  <c r="B59" i="6"/>
  <c r="M59" i="5"/>
  <c r="O59" i="5"/>
  <c r="A103" i="5"/>
  <c r="B103" i="5" s="1"/>
  <c r="A60" i="4"/>
  <c r="B60" i="4" s="1"/>
  <c r="H58" i="4"/>
  <c r="J58" i="4"/>
  <c r="I58" i="4"/>
  <c r="C58" i="4"/>
  <c r="I43" i="3"/>
  <c r="H43" i="3"/>
  <c r="A44" i="3"/>
  <c r="D42" i="1"/>
  <c r="B43" i="1"/>
  <c r="F43" i="1" s="1"/>
  <c r="C58" i="7" l="1"/>
  <c r="E58" i="7"/>
  <c r="B59" i="7"/>
  <c r="A60" i="7" s="1"/>
  <c r="A60" i="6"/>
  <c r="J59" i="6"/>
  <c r="I59" i="6"/>
  <c r="H59" i="6"/>
  <c r="E59" i="6"/>
  <c r="C59" i="6"/>
  <c r="N59" i="5"/>
  <c r="A104" i="5"/>
  <c r="B104" i="5" s="1"/>
  <c r="D59" i="4"/>
  <c r="B44" i="3"/>
  <c r="H43" i="1"/>
  <c r="D43" i="1"/>
  <c r="A44" i="1"/>
  <c r="I59" i="7" l="1"/>
  <c r="D60" i="7"/>
  <c r="J59" i="7"/>
  <c r="H59" i="7"/>
  <c r="C59" i="7" s="1"/>
  <c r="D60" i="6"/>
  <c r="B60" i="6"/>
  <c r="M60" i="5"/>
  <c r="O60" i="5"/>
  <c r="A105" i="5"/>
  <c r="B105" i="5" s="1"/>
  <c r="J59" i="4"/>
  <c r="H59" i="4"/>
  <c r="I59" i="4"/>
  <c r="A61" i="4"/>
  <c r="B61" i="4" s="1"/>
  <c r="C59" i="4"/>
  <c r="I44" i="3"/>
  <c r="H44" i="3"/>
  <c r="A45" i="3"/>
  <c r="B44" i="1"/>
  <c r="F44" i="1" s="1"/>
  <c r="E59" i="7" l="1"/>
  <c r="D11" i="7"/>
  <c r="B60" i="7"/>
  <c r="I60" i="7" s="1"/>
  <c r="L61" i="6"/>
  <c r="J60" i="6"/>
  <c r="I60" i="6"/>
  <c r="H60" i="6"/>
  <c r="E60" i="6"/>
  <c r="E11" i="6" s="1"/>
  <c r="C60" i="6"/>
  <c r="C11" i="6" s="1"/>
  <c r="N60" i="5"/>
  <c r="A106" i="5"/>
  <c r="B106" i="5" s="1"/>
  <c r="D60" i="4"/>
  <c r="B45" i="3"/>
  <c r="H44" i="1"/>
  <c r="A45" i="1"/>
  <c r="B45" i="1" s="1"/>
  <c r="F45" i="1" s="1"/>
  <c r="C60" i="7" l="1"/>
  <c r="C11" i="7" s="1"/>
  <c r="L61" i="7"/>
  <c r="J60" i="7"/>
  <c r="H60" i="7"/>
  <c r="E60" i="7" s="1"/>
  <c r="E11" i="7" s="1"/>
  <c r="O61" i="6"/>
  <c r="M61" i="6"/>
  <c r="O61" i="5"/>
  <c r="M61" i="5"/>
  <c r="A107" i="5"/>
  <c r="B107" i="5" s="1"/>
  <c r="I60" i="4"/>
  <c r="J60" i="4"/>
  <c r="A62" i="4"/>
  <c r="B62" i="4" s="1"/>
  <c r="H60" i="4"/>
  <c r="C60" i="4"/>
  <c r="H45" i="3"/>
  <c r="A46" i="3"/>
  <c r="I45" i="3"/>
  <c r="D44" i="1"/>
  <c r="H45" i="1"/>
  <c r="D45" i="1"/>
  <c r="A46" i="1"/>
  <c r="B46" i="1" s="1"/>
  <c r="F46" i="1" s="1"/>
  <c r="O61" i="7" l="1"/>
  <c r="M61" i="7"/>
  <c r="L62" i="6"/>
  <c r="U61" i="6"/>
  <c r="T61" i="6"/>
  <c r="S61" i="6"/>
  <c r="P61" i="6"/>
  <c r="N61" i="6"/>
  <c r="N61" i="5"/>
  <c r="A108" i="5"/>
  <c r="B108" i="5" s="1"/>
  <c r="D61" i="4"/>
  <c r="B46" i="3"/>
  <c r="H46" i="1"/>
  <c r="D46" i="1"/>
  <c r="A47" i="1"/>
  <c r="B47" i="1" s="1"/>
  <c r="F47" i="1" s="1"/>
  <c r="L62" i="7" l="1"/>
  <c r="U61" i="7"/>
  <c r="S61" i="7"/>
  <c r="N61" i="7"/>
  <c r="T61" i="7"/>
  <c r="P61" i="7"/>
  <c r="O62" i="6"/>
  <c r="M62" i="6"/>
  <c r="O62" i="5"/>
  <c r="M62" i="5"/>
  <c r="A109" i="5"/>
  <c r="B109" i="5" s="1"/>
  <c r="H61" i="4"/>
  <c r="C61" i="4"/>
  <c r="A63" i="4"/>
  <c r="B63" i="4" s="1"/>
  <c r="J61" i="4"/>
  <c r="I61" i="4"/>
  <c r="I46" i="3"/>
  <c r="A47" i="3"/>
  <c r="H46" i="3"/>
  <c r="H47" i="1"/>
  <c r="A48" i="1"/>
  <c r="B48" i="1" s="1"/>
  <c r="F48" i="1" s="1"/>
  <c r="M62" i="7" l="1"/>
  <c r="O62" i="7"/>
  <c r="L63" i="6"/>
  <c r="U62" i="6"/>
  <c r="T62" i="6"/>
  <c r="S62" i="6"/>
  <c r="P62" i="6"/>
  <c r="N62" i="6"/>
  <c r="N62" i="5"/>
  <c r="A110" i="5"/>
  <c r="B110" i="5" s="1"/>
  <c r="D62" i="4"/>
  <c r="B47" i="3"/>
  <c r="D47" i="1"/>
  <c r="H48" i="1"/>
  <c r="D48" i="1"/>
  <c r="A49" i="1"/>
  <c r="B49" i="1" s="1"/>
  <c r="F49" i="1" s="1"/>
  <c r="L63" i="7" l="1"/>
  <c r="U62" i="7"/>
  <c r="P62" i="7" s="1"/>
  <c r="S62" i="7"/>
  <c r="T62" i="7"/>
  <c r="N62" i="7"/>
  <c r="O63" i="6"/>
  <c r="M63" i="6"/>
  <c r="O63" i="5"/>
  <c r="M63" i="5"/>
  <c r="A111" i="5"/>
  <c r="B111" i="5" s="1"/>
  <c r="C62" i="4"/>
  <c r="H62" i="4"/>
  <c r="J62" i="4"/>
  <c r="I62" i="4"/>
  <c r="A64" i="4"/>
  <c r="B64" i="4" s="1"/>
  <c r="A48" i="3"/>
  <c r="I47" i="3"/>
  <c r="H47" i="3"/>
  <c r="H49" i="1"/>
  <c r="D49" i="1"/>
  <c r="A50" i="1"/>
  <c r="B50" i="1" s="1"/>
  <c r="F50" i="1" s="1"/>
  <c r="M63" i="7" l="1"/>
  <c r="O63" i="7"/>
  <c r="L64" i="6"/>
  <c r="U63" i="6"/>
  <c r="T63" i="6"/>
  <c r="S63" i="6"/>
  <c r="P63" i="6"/>
  <c r="N63" i="6"/>
  <c r="N63" i="5"/>
  <c r="J111" i="5"/>
  <c r="I111" i="5"/>
  <c r="H111" i="5"/>
  <c r="A112" i="5"/>
  <c r="B112" i="5" s="1"/>
  <c r="D63" i="4"/>
  <c r="B48" i="3"/>
  <c r="H50" i="1"/>
  <c r="D50" i="1"/>
  <c r="A51" i="1"/>
  <c r="B51" i="1" s="1"/>
  <c r="F51" i="1" s="1"/>
  <c r="L64" i="7" l="1"/>
  <c r="U63" i="7"/>
  <c r="S63" i="7"/>
  <c r="P63" i="7" s="1"/>
  <c r="T63" i="7"/>
  <c r="N63" i="7"/>
  <c r="O64" i="6"/>
  <c r="M64" i="6"/>
  <c r="M64" i="5"/>
  <c r="O64" i="5"/>
  <c r="A113" i="5"/>
  <c r="B113" i="5" s="1"/>
  <c r="J112" i="5"/>
  <c r="I112" i="5"/>
  <c r="H112" i="5"/>
  <c r="A65" i="4"/>
  <c r="B65" i="4" s="1"/>
  <c r="H63" i="4"/>
  <c r="C63" i="4"/>
  <c r="I63" i="4"/>
  <c r="J63" i="4"/>
  <c r="A49" i="3"/>
  <c r="H48" i="3"/>
  <c r="I48" i="3"/>
  <c r="H51" i="1"/>
  <c r="A52" i="1"/>
  <c r="B52" i="1" s="1"/>
  <c r="F52" i="1" s="1"/>
  <c r="O64" i="7" l="1"/>
  <c r="M64" i="7"/>
  <c r="L65" i="6"/>
  <c r="P64" i="6"/>
  <c r="N64" i="6"/>
  <c r="N64" i="5"/>
  <c r="A114" i="5"/>
  <c r="B114" i="5" s="1"/>
  <c r="J113" i="5"/>
  <c r="I113" i="5"/>
  <c r="H113" i="5"/>
  <c r="D64" i="4"/>
  <c r="B49" i="3"/>
  <c r="D51" i="1"/>
  <c r="H52" i="1"/>
  <c r="A53" i="1"/>
  <c r="B53" i="1" s="1"/>
  <c r="F53" i="1" s="1"/>
  <c r="L65" i="7" l="1"/>
  <c r="P64" i="7"/>
  <c r="N64" i="7"/>
  <c r="O65" i="6"/>
  <c r="M65" i="6"/>
  <c r="M65" i="5"/>
  <c r="O65" i="5"/>
  <c r="A115" i="5"/>
  <c r="B115" i="5" s="1"/>
  <c r="J114" i="5"/>
  <c r="I114" i="5"/>
  <c r="H114" i="5"/>
  <c r="J64" i="4"/>
  <c r="A66" i="4"/>
  <c r="B66" i="4" s="1"/>
  <c r="I64" i="4"/>
  <c r="C64" i="4"/>
  <c r="H64" i="4"/>
  <c r="I49" i="3"/>
  <c r="H49" i="3"/>
  <c r="A50" i="3"/>
  <c r="D52" i="1"/>
  <c r="H53" i="1"/>
  <c r="D53" i="1"/>
  <c r="A54" i="1"/>
  <c r="B54" i="1" s="1"/>
  <c r="F54" i="1" s="1"/>
  <c r="O65" i="7" l="1"/>
  <c r="M65" i="7"/>
  <c r="N65" i="6"/>
  <c r="L66" i="6"/>
  <c r="P65" i="6"/>
  <c r="N65" i="5"/>
  <c r="A116" i="5"/>
  <c r="B116" i="5" s="1"/>
  <c r="J115" i="5"/>
  <c r="I115" i="5"/>
  <c r="H115" i="5"/>
  <c r="D65" i="4"/>
  <c r="B50" i="3"/>
  <c r="H54" i="1"/>
  <c r="D54" i="1"/>
  <c r="A55" i="1"/>
  <c r="B55" i="1" s="1"/>
  <c r="F55" i="1" s="1"/>
  <c r="N65" i="7" l="1"/>
  <c r="L66" i="7"/>
  <c r="P65" i="7"/>
  <c r="O66" i="6"/>
  <c r="M66" i="6"/>
  <c r="O66" i="5"/>
  <c r="M66" i="5"/>
  <c r="A117" i="5"/>
  <c r="B117" i="5" s="1"/>
  <c r="J116" i="5"/>
  <c r="I116" i="5"/>
  <c r="H116" i="5"/>
  <c r="C65" i="4"/>
  <c r="I65" i="4"/>
  <c r="A67" i="4"/>
  <c r="B67" i="4" s="1"/>
  <c r="J65" i="4"/>
  <c r="H65" i="4"/>
  <c r="I50" i="3"/>
  <c r="A51" i="3"/>
  <c r="H50" i="3"/>
  <c r="H55" i="1"/>
  <c r="D55" i="1"/>
  <c r="A56" i="1"/>
  <c r="B56" i="1" s="1"/>
  <c r="F56" i="1" s="1"/>
  <c r="O66" i="7" l="1"/>
  <c r="M66" i="7"/>
  <c r="P66" i="6"/>
  <c r="N66" i="6"/>
  <c r="L67" i="6"/>
  <c r="N66" i="5"/>
  <c r="H117" i="5"/>
  <c r="A118" i="5"/>
  <c r="B118" i="5" s="1"/>
  <c r="J117" i="5"/>
  <c r="I117" i="5"/>
  <c r="D66" i="4"/>
  <c r="B51" i="3"/>
  <c r="H56" i="1"/>
  <c r="D56" i="1"/>
  <c r="A57" i="1"/>
  <c r="B57" i="1" s="1"/>
  <c r="F57" i="1" s="1"/>
  <c r="L67" i="7" l="1"/>
  <c r="P66" i="7"/>
  <c r="N66" i="7"/>
  <c r="O67" i="6"/>
  <c r="M67" i="6"/>
  <c r="O67" i="5"/>
  <c r="M67" i="5"/>
  <c r="I118" i="5"/>
  <c r="H118" i="5"/>
  <c r="A119" i="5"/>
  <c r="B119" i="5" s="1"/>
  <c r="J118" i="5"/>
  <c r="A68" i="4"/>
  <c r="B68" i="4" s="1"/>
  <c r="H66" i="4"/>
  <c r="C66" i="4"/>
  <c r="I66" i="4"/>
  <c r="J66" i="4"/>
  <c r="H51" i="3"/>
  <c r="A52" i="3"/>
  <c r="I51" i="3"/>
  <c r="H57" i="1"/>
  <c r="D57" i="1" s="1"/>
  <c r="A58" i="1"/>
  <c r="B58" i="1" s="1"/>
  <c r="F58" i="1" s="1"/>
  <c r="M67" i="7" l="1"/>
  <c r="O67" i="7"/>
  <c r="L68" i="6"/>
  <c r="P67" i="6"/>
  <c r="N67" i="6"/>
  <c r="N67" i="5"/>
  <c r="J119" i="5"/>
  <c r="I119" i="5"/>
  <c r="H119" i="5"/>
  <c r="D11" i="5"/>
  <c r="D67" i="4"/>
  <c r="B52" i="3"/>
  <c r="H58" i="1"/>
  <c r="D58" i="1"/>
  <c r="A59" i="1"/>
  <c r="B59" i="1" s="1"/>
  <c r="F59" i="1" s="1"/>
  <c r="N67" i="7" l="1"/>
  <c r="L68" i="7"/>
  <c r="P67" i="7"/>
  <c r="O68" i="6"/>
  <c r="M68" i="6"/>
  <c r="M68" i="5"/>
  <c r="O68" i="5"/>
  <c r="J67" i="4"/>
  <c r="C67" i="4"/>
  <c r="A69" i="4"/>
  <c r="B69" i="4" s="1"/>
  <c r="I67" i="4"/>
  <c r="H67" i="4"/>
  <c r="H52" i="3"/>
  <c r="A53" i="3"/>
  <c r="I52" i="3"/>
  <c r="H59" i="1"/>
  <c r="D59" i="1"/>
  <c r="A60" i="1"/>
  <c r="B60" i="1" s="1"/>
  <c r="F60" i="1" s="1"/>
  <c r="O68" i="7" l="1"/>
  <c r="M68" i="7"/>
  <c r="P68" i="6"/>
  <c r="N68" i="6"/>
  <c r="L69" i="6"/>
  <c r="N68" i="5"/>
  <c r="D68" i="4"/>
  <c r="B53" i="3"/>
  <c r="H60" i="1"/>
  <c r="A61" i="1"/>
  <c r="B61" i="1" s="1"/>
  <c r="F61" i="1" s="1"/>
  <c r="P68" i="7" l="1"/>
  <c r="N68" i="7"/>
  <c r="L69" i="7"/>
  <c r="O69" i="6"/>
  <c r="M69" i="6"/>
  <c r="O69" i="5"/>
  <c r="M69" i="5"/>
  <c r="I68" i="4"/>
  <c r="A70" i="4"/>
  <c r="B70" i="4" s="1"/>
  <c r="C68" i="4"/>
  <c r="H68" i="4"/>
  <c r="J68" i="4"/>
  <c r="A54" i="3"/>
  <c r="I53" i="3"/>
  <c r="H53" i="3"/>
  <c r="D60" i="1"/>
  <c r="H61" i="1"/>
  <c r="D61" i="1"/>
  <c r="A62" i="1"/>
  <c r="B62" i="1" s="1"/>
  <c r="F62" i="1" s="1"/>
  <c r="O69" i="7" l="1"/>
  <c r="M69" i="7"/>
  <c r="L70" i="6"/>
  <c r="P69" i="6"/>
  <c r="N69" i="6"/>
  <c r="N69" i="5"/>
  <c r="D69" i="4"/>
  <c r="B54" i="3"/>
  <c r="H62" i="1"/>
  <c r="D62" i="1"/>
  <c r="A63" i="1"/>
  <c r="B63" i="1" s="1"/>
  <c r="F63" i="1" s="1"/>
  <c r="P69" i="7" l="1"/>
  <c r="L70" i="7"/>
  <c r="N69" i="7"/>
  <c r="O70" i="6"/>
  <c r="M70" i="6"/>
  <c r="O70" i="5"/>
  <c r="M70" i="5"/>
  <c r="H69" i="4"/>
  <c r="I69" i="4"/>
  <c r="J69" i="4"/>
  <c r="C69" i="4"/>
  <c r="A71" i="4"/>
  <c r="B71" i="4" s="1"/>
  <c r="I54" i="3"/>
  <c r="H54" i="3"/>
  <c r="A55" i="3"/>
  <c r="H63" i="1"/>
  <c r="D63" i="1"/>
  <c r="A64" i="1"/>
  <c r="B64" i="1" s="1"/>
  <c r="F64" i="1" s="1"/>
  <c r="M70" i="7" l="1"/>
  <c r="O70" i="7"/>
  <c r="L71" i="6"/>
  <c r="P70" i="6"/>
  <c r="N70" i="6"/>
  <c r="N70" i="5"/>
  <c r="D70" i="4"/>
  <c r="B55" i="3"/>
  <c r="H64" i="1"/>
  <c r="D64" i="1"/>
  <c r="A65" i="1"/>
  <c r="B65" i="1" s="1"/>
  <c r="F65" i="1" s="1"/>
  <c r="N70" i="7" l="1"/>
  <c r="L71" i="7"/>
  <c r="P70" i="7"/>
  <c r="M71" i="6"/>
  <c r="O71" i="6"/>
  <c r="M71" i="5"/>
  <c r="O71" i="5"/>
  <c r="C70" i="4"/>
  <c r="J70" i="4"/>
  <c r="I70" i="4"/>
  <c r="A72" i="4"/>
  <c r="B72" i="4" s="1"/>
  <c r="H70" i="4"/>
  <c r="H55" i="3"/>
  <c r="A56" i="3"/>
  <c r="I55" i="3"/>
  <c r="H65" i="1"/>
  <c r="D65" i="1"/>
  <c r="A66" i="1"/>
  <c r="B66" i="1" s="1"/>
  <c r="F66" i="1" s="1"/>
  <c r="O71" i="7" l="1"/>
  <c r="M71" i="7"/>
  <c r="N71" i="6"/>
  <c r="L72" i="6"/>
  <c r="P71" i="6"/>
  <c r="N71" i="5"/>
  <c r="D71" i="4"/>
  <c r="B56" i="3"/>
  <c r="H66" i="1"/>
  <c r="D66" i="1"/>
  <c r="A67" i="1"/>
  <c r="B67" i="1" s="1"/>
  <c r="F67" i="1" s="1"/>
  <c r="L72" i="7" l="1"/>
  <c r="P71" i="7"/>
  <c r="N71" i="7"/>
  <c r="O72" i="6"/>
  <c r="M72" i="6"/>
  <c r="M72" i="5"/>
  <c r="O72" i="5"/>
  <c r="A73" i="4"/>
  <c r="B73" i="4" s="1"/>
  <c r="J71" i="4"/>
  <c r="H71" i="4"/>
  <c r="C71" i="4"/>
  <c r="I71" i="4"/>
  <c r="A57" i="3"/>
  <c r="H56" i="3"/>
  <c r="I56" i="3"/>
  <c r="H67" i="1"/>
  <c r="D67" i="1"/>
  <c r="A68" i="1"/>
  <c r="B68" i="1" s="1"/>
  <c r="F68" i="1" s="1"/>
  <c r="O72" i="7" l="1"/>
  <c r="M72" i="7"/>
  <c r="P72" i="6"/>
  <c r="N72" i="6"/>
  <c r="L73" i="6"/>
  <c r="N72" i="5"/>
  <c r="D72" i="4"/>
  <c r="B57" i="3"/>
  <c r="H68" i="1"/>
  <c r="D68" i="1"/>
  <c r="A69" i="1"/>
  <c r="B69" i="1" s="1"/>
  <c r="F69" i="1" s="1"/>
  <c r="L73" i="7" l="1"/>
  <c r="N72" i="7"/>
  <c r="P72" i="7"/>
  <c r="O73" i="6"/>
  <c r="M73" i="6"/>
  <c r="M73" i="5"/>
  <c r="O73" i="5"/>
  <c r="J72" i="4"/>
  <c r="H72" i="4"/>
  <c r="A74" i="4"/>
  <c r="B74" i="4" s="1"/>
  <c r="I72" i="4"/>
  <c r="C72" i="4"/>
  <c r="H57" i="3"/>
  <c r="I57" i="3"/>
  <c r="A58" i="3"/>
  <c r="H69" i="1"/>
  <c r="D69" i="1"/>
  <c r="A70" i="1"/>
  <c r="B70" i="1" s="1"/>
  <c r="F70" i="1" s="1"/>
  <c r="O73" i="7" l="1"/>
  <c r="M73" i="7"/>
  <c r="L74" i="6"/>
  <c r="P73" i="6"/>
  <c r="N73" i="6"/>
  <c r="N73" i="5"/>
  <c r="D73" i="4"/>
  <c r="B58" i="3"/>
  <c r="H70" i="1"/>
  <c r="D70" i="1"/>
  <c r="A71" i="1"/>
  <c r="B71" i="1" s="1"/>
  <c r="F71" i="1" s="1"/>
  <c r="N73" i="7" l="1"/>
  <c r="L74" i="7"/>
  <c r="P73" i="7"/>
  <c r="O74" i="6"/>
  <c r="M74" i="6"/>
  <c r="O74" i="5"/>
  <c r="M74" i="5"/>
  <c r="C73" i="4"/>
  <c r="I73" i="4"/>
  <c r="J73" i="4"/>
  <c r="A75" i="4"/>
  <c r="B75" i="4" s="1"/>
  <c r="H73" i="4"/>
  <c r="H58" i="3"/>
  <c r="A59" i="3"/>
  <c r="I58" i="3"/>
  <c r="H71" i="1"/>
  <c r="D71" i="1"/>
  <c r="A72" i="1"/>
  <c r="B72" i="1" s="1"/>
  <c r="F72" i="1" s="1"/>
  <c r="O74" i="7" l="1"/>
  <c r="M74" i="7"/>
  <c r="L75" i="6"/>
  <c r="P74" i="6"/>
  <c r="N74" i="6"/>
  <c r="N74" i="5"/>
  <c r="D74" i="4"/>
  <c r="B59" i="3"/>
  <c r="H72" i="1"/>
  <c r="D72" i="1"/>
  <c r="A73" i="1"/>
  <c r="B73" i="1" s="1"/>
  <c r="F73" i="1" s="1"/>
  <c r="L75" i="7" l="1"/>
  <c r="P74" i="7"/>
  <c r="N74" i="7"/>
  <c r="M75" i="6"/>
  <c r="O75" i="6"/>
  <c r="O75" i="5"/>
  <c r="M75" i="5"/>
  <c r="A76" i="4"/>
  <c r="B76" i="4" s="1"/>
  <c r="H74" i="4"/>
  <c r="J74" i="4"/>
  <c r="I74" i="4"/>
  <c r="C74" i="4"/>
  <c r="I59" i="3"/>
  <c r="A60" i="3"/>
  <c r="H59" i="3"/>
  <c r="H73" i="1"/>
  <c r="D73" i="1"/>
  <c r="A74" i="1"/>
  <c r="B74" i="1" s="1"/>
  <c r="F74" i="1" s="1"/>
  <c r="M75" i="7" l="1"/>
  <c r="O75" i="7"/>
  <c r="N75" i="6"/>
  <c r="L76" i="6"/>
  <c r="P75" i="6"/>
  <c r="N75" i="5"/>
  <c r="D75" i="4"/>
  <c r="B60" i="3"/>
  <c r="H74" i="1"/>
  <c r="D74" i="1"/>
  <c r="A75" i="1"/>
  <c r="B75" i="1" s="1"/>
  <c r="F75" i="1" s="1"/>
  <c r="N75" i="7" l="1"/>
  <c r="L76" i="7"/>
  <c r="P75" i="7"/>
  <c r="O76" i="6"/>
  <c r="M76" i="6"/>
  <c r="M76" i="5"/>
  <c r="O76" i="5"/>
  <c r="J75" i="4"/>
  <c r="H75" i="4"/>
  <c r="A77" i="4"/>
  <c r="B77" i="4" s="1"/>
  <c r="I75" i="4"/>
  <c r="C75" i="4"/>
  <c r="H60" i="3"/>
  <c r="I60" i="3"/>
  <c r="A61" i="3"/>
  <c r="H75" i="1"/>
  <c r="D75" i="1"/>
  <c r="A76" i="1"/>
  <c r="B76" i="1" s="1"/>
  <c r="F76" i="1" s="1"/>
  <c r="O76" i="7" l="1"/>
  <c r="M76" i="7"/>
  <c r="P76" i="6"/>
  <c r="N76" i="6"/>
  <c r="L77" i="6"/>
  <c r="N76" i="5"/>
  <c r="D76" i="4"/>
  <c r="B61" i="3"/>
  <c r="H76" i="1"/>
  <c r="D76" i="1"/>
  <c r="A77" i="1"/>
  <c r="B77" i="1" s="1"/>
  <c r="F77" i="1" s="1"/>
  <c r="P76" i="7" l="1"/>
  <c r="L77" i="7"/>
  <c r="N76" i="7"/>
  <c r="O77" i="6"/>
  <c r="M77" i="6"/>
  <c r="O77" i="5"/>
  <c r="M77" i="5"/>
  <c r="I76" i="4"/>
  <c r="J76" i="4"/>
  <c r="H76" i="4"/>
  <c r="C76" i="4"/>
  <c r="A78" i="4"/>
  <c r="B78" i="4" s="1"/>
  <c r="A62" i="3"/>
  <c r="I61" i="3"/>
  <c r="H61" i="3"/>
  <c r="H77" i="1"/>
  <c r="D77" i="1"/>
  <c r="A78" i="1"/>
  <c r="B78" i="1" s="1"/>
  <c r="F78" i="1" s="1"/>
  <c r="O77" i="7" l="1"/>
  <c r="M77" i="7"/>
  <c r="L78" i="6"/>
  <c r="P77" i="6"/>
  <c r="N77" i="6"/>
  <c r="N77" i="5"/>
  <c r="D77" i="4"/>
  <c r="B62" i="3"/>
  <c r="H78" i="1"/>
  <c r="D78" i="1"/>
  <c r="A79" i="1"/>
  <c r="B79" i="1" s="1"/>
  <c r="F79" i="1" s="1"/>
  <c r="P77" i="7" l="1"/>
  <c r="N77" i="7"/>
  <c r="L78" i="7"/>
  <c r="O78" i="6"/>
  <c r="M78" i="6"/>
  <c r="O78" i="5"/>
  <c r="M78" i="5"/>
  <c r="H77" i="4"/>
  <c r="A79" i="4"/>
  <c r="B79" i="4" s="1"/>
  <c r="J77" i="4"/>
  <c r="C77" i="4"/>
  <c r="I77" i="4"/>
  <c r="I62" i="3"/>
  <c r="H62" i="3"/>
  <c r="A63" i="3"/>
  <c r="H79" i="1"/>
  <c r="D79" i="1"/>
  <c r="A80" i="1"/>
  <c r="B80" i="1" s="1"/>
  <c r="F80" i="1" s="1"/>
  <c r="M78" i="7" l="1"/>
  <c r="O78" i="7"/>
  <c r="L79" i="6"/>
  <c r="P78" i="6"/>
  <c r="N78" i="6"/>
  <c r="N78" i="5"/>
  <c r="D78" i="4"/>
  <c r="B63" i="3"/>
  <c r="H80" i="1"/>
  <c r="D80" i="1"/>
  <c r="A81" i="1"/>
  <c r="B81" i="1" s="1"/>
  <c r="F81" i="1" s="1"/>
  <c r="N78" i="7" l="1"/>
  <c r="P78" i="7"/>
  <c r="L79" i="7"/>
  <c r="M79" i="6"/>
  <c r="O79" i="6"/>
  <c r="M79" i="5"/>
  <c r="O79" i="5"/>
  <c r="C78" i="4"/>
  <c r="A80" i="4"/>
  <c r="B80" i="4" s="1"/>
  <c r="J78" i="4"/>
  <c r="H78" i="4"/>
  <c r="I78" i="4"/>
  <c r="A64" i="3"/>
  <c r="I63" i="3"/>
  <c r="H63" i="3"/>
  <c r="H81" i="1"/>
  <c r="D81" i="1"/>
  <c r="A82" i="1"/>
  <c r="B82" i="1" s="1"/>
  <c r="F82" i="1" s="1"/>
  <c r="O79" i="7" l="1"/>
  <c r="M79" i="7"/>
  <c r="N79" i="6"/>
  <c r="L80" i="6"/>
  <c r="P79" i="6"/>
  <c r="N79" i="5"/>
  <c r="D79" i="4"/>
  <c r="B64" i="3"/>
  <c r="H82" i="1"/>
  <c r="D82" i="1"/>
  <c r="A83" i="1"/>
  <c r="B83" i="1" s="1"/>
  <c r="F83" i="1" s="1"/>
  <c r="L80" i="7" l="1"/>
  <c r="P79" i="7"/>
  <c r="N79" i="7"/>
  <c r="O80" i="6"/>
  <c r="M80" i="6"/>
  <c r="M80" i="5"/>
  <c r="O80" i="5"/>
  <c r="O11" i="5" s="1"/>
  <c r="A81" i="4"/>
  <c r="B81" i="4" s="1"/>
  <c r="C79" i="4"/>
  <c r="I79" i="4"/>
  <c r="J79" i="4"/>
  <c r="H79" i="4"/>
  <c r="H64" i="3"/>
  <c r="A65" i="3"/>
  <c r="I64" i="3"/>
  <c r="H83" i="1"/>
  <c r="D83" i="1"/>
  <c r="A84" i="1"/>
  <c r="B84" i="1" s="1"/>
  <c r="F84" i="1" s="1"/>
  <c r="M80" i="7" l="1"/>
  <c r="O80" i="7"/>
  <c r="P80" i="6"/>
  <c r="N80" i="6"/>
  <c r="L81" i="6"/>
  <c r="P11" i="5"/>
  <c r="N80" i="5"/>
  <c r="N11" i="5" s="1"/>
  <c r="D80" i="4"/>
  <c r="B65" i="3"/>
  <c r="H84" i="1"/>
  <c r="D84" i="1"/>
  <c r="A85" i="1"/>
  <c r="B85" i="1" s="1"/>
  <c r="F85" i="1" s="1"/>
  <c r="L81" i="7" l="1"/>
  <c r="N80" i="7"/>
  <c r="P80" i="7"/>
  <c r="B10" i="6"/>
  <c r="O81" i="6"/>
  <c r="M81" i="6"/>
  <c r="M10" i="5"/>
  <c r="M81" i="5"/>
  <c r="O81" i="5"/>
  <c r="J80" i="4"/>
  <c r="C80" i="4"/>
  <c r="A82" i="4"/>
  <c r="B82" i="4" s="1"/>
  <c r="I80" i="4"/>
  <c r="H80" i="4"/>
  <c r="H65" i="3"/>
  <c r="A66" i="3"/>
  <c r="I65" i="3"/>
  <c r="H85" i="1"/>
  <c r="D85" i="1"/>
  <c r="A86" i="1"/>
  <c r="B86" i="1" s="1"/>
  <c r="F86" i="1" s="1"/>
  <c r="O81" i="7" l="1"/>
  <c r="M81" i="7"/>
  <c r="L82" i="6"/>
  <c r="P81" i="6"/>
  <c r="N81" i="6"/>
  <c r="N81" i="5"/>
  <c r="D81" i="4"/>
  <c r="B66" i="3"/>
  <c r="H86" i="1"/>
  <c r="D86" i="1"/>
  <c r="A87" i="1"/>
  <c r="B87" i="1" s="1"/>
  <c r="F87" i="1" s="1"/>
  <c r="N81" i="7" l="1"/>
  <c r="L82" i="7"/>
  <c r="P81" i="7"/>
  <c r="O82" i="6"/>
  <c r="M82" i="6"/>
  <c r="O82" i="5"/>
  <c r="M82" i="5"/>
  <c r="C81" i="4"/>
  <c r="I81" i="4"/>
  <c r="J81" i="4"/>
  <c r="A83" i="4"/>
  <c r="B83" i="4" s="1"/>
  <c r="H81" i="4"/>
  <c r="A67" i="3"/>
  <c r="I66" i="3"/>
  <c r="H66" i="3"/>
  <c r="H87" i="1"/>
  <c r="D87" i="1"/>
  <c r="A88" i="1"/>
  <c r="B88" i="1" s="1"/>
  <c r="F88" i="1" s="1"/>
  <c r="O82" i="7" l="1"/>
  <c r="M82" i="7"/>
  <c r="L83" i="6"/>
  <c r="P82" i="6"/>
  <c r="N82" i="6"/>
  <c r="N82" i="5"/>
  <c r="D82" i="4"/>
  <c r="B67" i="3"/>
  <c r="H88" i="1"/>
  <c r="D88" i="1"/>
  <c r="A89" i="1"/>
  <c r="B89" i="1" s="1"/>
  <c r="F89" i="1" s="1"/>
  <c r="L83" i="7" l="1"/>
  <c r="P82" i="7"/>
  <c r="N82" i="7"/>
  <c r="M83" i="6"/>
  <c r="O83" i="6"/>
  <c r="O83" i="5"/>
  <c r="M83" i="5"/>
  <c r="A84" i="4"/>
  <c r="B84" i="4" s="1"/>
  <c r="H82" i="4"/>
  <c r="I82" i="4"/>
  <c r="C82" i="4"/>
  <c r="J82" i="4"/>
  <c r="H67" i="3"/>
  <c r="A68" i="3"/>
  <c r="I67" i="3"/>
  <c r="H89" i="1"/>
  <c r="D89" i="1"/>
  <c r="A90" i="1"/>
  <c r="B90" i="1" s="1"/>
  <c r="F90" i="1" s="1"/>
  <c r="M83" i="7" l="1"/>
  <c r="O83" i="7"/>
  <c r="N83" i="6"/>
  <c r="L84" i="6"/>
  <c r="P83" i="6"/>
  <c r="N83" i="5"/>
  <c r="D83" i="4"/>
  <c r="B68" i="3"/>
  <c r="H90" i="1"/>
  <c r="D90" i="1"/>
  <c r="A91" i="1"/>
  <c r="B91" i="1" s="1"/>
  <c r="F91" i="1" s="1"/>
  <c r="P83" i="7" l="1"/>
  <c r="L84" i="7"/>
  <c r="N83" i="7"/>
  <c r="O84" i="6"/>
  <c r="M84" i="6"/>
  <c r="M84" i="5"/>
  <c r="O84" i="5"/>
  <c r="J83" i="4"/>
  <c r="A85" i="4"/>
  <c r="B85" i="4" s="1"/>
  <c r="I83" i="4"/>
  <c r="H83" i="4"/>
  <c r="C83" i="4"/>
  <c r="H68" i="3"/>
  <c r="A69" i="3"/>
  <c r="I68" i="3"/>
  <c r="H91" i="1"/>
  <c r="D91" i="1"/>
  <c r="A92" i="1"/>
  <c r="B92" i="1" s="1"/>
  <c r="F92" i="1" s="1"/>
  <c r="O84" i="7" l="1"/>
  <c r="M84" i="7"/>
  <c r="P84" i="6"/>
  <c r="N84" i="6"/>
  <c r="L85" i="6"/>
  <c r="N84" i="5"/>
  <c r="D84" i="4"/>
  <c r="B69" i="3"/>
  <c r="H92" i="1"/>
  <c r="D92" i="1"/>
  <c r="A93" i="1"/>
  <c r="B93" i="1" s="1"/>
  <c r="F93" i="1" s="1"/>
  <c r="P84" i="7" l="1"/>
  <c r="L85" i="7"/>
  <c r="N84" i="7"/>
  <c r="O85" i="6"/>
  <c r="M85" i="6"/>
  <c r="O85" i="5"/>
  <c r="M85" i="5"/>
  <c r="I84" i="4"/>
  <c r="A86" i="4"/>
  <c r="B86" i="4" s="1"/>
  <c r="J84" i="4"/>
  <c r="C84" i="4"/>
  <c r="H84" i="4"/>
  <c r="A70" i="3"/>
  <c r="I69" i="3"/>
  <c r="H69" i="3"/>
  <c r="H93" i="1"/>
  <c r="D93" i="1"/>
  <c r="A94" i="1"/>
  <c r="B94" i="1" s="1"/>
  <c r="F94" i="1" s="1"/>
  <c r="M85" i="7" l="1"/>
  <c r="O85" i="7"/>
  <c r="L86" i="6"/>
  <c r="P85" i="6"/>
  <c r="N85" i="6"/>
  <c r="N85" i="5"/>
  <c r="D85" i="4"/>
  <c r="B70" i="3"/>
  <c r="H94" i="1"/>
  <c r="D94" i="1"/>
  <c r="A95" i="1"/>
  <c r="B95" i="1" s="1"/>
  <c r="P85" i="7" l="1"/>
  <c r="N85" i="7"/>
  <c r="L86" i="7"/>
  <c r="O86" i="6"/>
  <c r="M86" i="6"/>
  <c r="O86" i="5"/>
  <c r="M86" i="5"/>
  <c r="H85" i="4"/>
  <c r="A87" i="4"/>
  <c r="B87" i="4" s="1"/>
  <c r="I85" i="4"/>
  <c r="J85" i="4"/>
  <c r="C85" i="4"/>
  <c r="I70" i="3"/>
  <c r="A71" i="3"/>
  <c r="H70" i="3"/>
  <c r="D95" i="1"/>
  <c r="F95" i="1"/>
  <c r="H95" i="1"/>
  <c r="A96" i="1"/>
  <c r="B96" i="1" s="1"/>
  <c r="M86" i="7" l="1"/>
  <c r="O86" i="7"/>
  <c r="L87" i="6"/>
  <c r="P86" i="6"/>
  <c r="N86" i="6"/>
  <c r="N86" i="5"/>
  <c r="D86" i="4"/>
  <c r="B71" i="3"/>
  <c r="D96" i="1"/>
  <c r="F96" i="1"/>
  <c r="H96" i="1"/>
  <c r="A97" i="1"/>
  <c r="B97" i="1" s="1"/>
  <c r="N86" i="7" l="1"/>
  <c r="L87" i="7"/>
  <c r="P86" i="7"/>
  <c r="M87" i="6"/>
  <c r="O87" i="6"/>
  <c r="M87" i="5"/>
  <c r="O87" i="5"/>
  <c r="C86" i="4"/>
  <c r="J86" i="4"/>
  <c r="H86" i="4"/>
  <c r="A88" i="4"/>
  <c r="B88" i="4" s="1"/>
  <c r="I86" i="4"/>
  <c r="A72" i="3"/>
  <c r="I71" i="3"/>
  <c r="H71" i="3"/>
  <c r="D97" i="1"/>
  <c r="F97" i="1"/>
  <c r="H97" i="1"/>
  <c r="A98" i="1"/>
  <c r="B98" i="1" s="1"/>
  <c r="O87" i="7" l="1"/>
  <c r="M87" i="7"/>
  <c r="N87" i="6"/>
  <c r="L88" i="6"/>
  <c r="P87" i="6"/>
  <c r="N87" i="5"/>
  <c r="D87" i="4"/>
  <c r="B72" i="3"/>
  <c r="D98" i="1"/>
  <c r="F98" i="1"/>
  <c r="H98" i="1"/>
  <c r="A99" i="1"/>
  <c r="B99" i="1" s="1"/>
  <c r="L88" i="7" l="1"/>
  <c r="P87" i="7"/>
  <c r="N87" i="7"/>
  <c r="O88" i="6"/>
  <c r="M88" i="6"/>
  <c r="M88" i="5"/>
  <c r="O88" i="5"/>
  <c r="A89" i="4"/>
  <c r="B89" i="4" s="1"/>
  <c r="C87" i="4"/>
  <c r="I87" i="4"/>
  <c r="J87" i="4"/>
  <c r="H87" i="4"/>
  <c r="I72" i="3"/>
  <c r="A73" i="3"/>
  <c r="H72" i="3"/>
  <c r="D99" i="1"/>
  <c r="F99" i="1"/>
  <c r="H99" i="1"/>
  <c r="A100" i="1"/>
  <c r="B100" i="1" s="1"/>
  <c r="M88" i="7" l="1"/>
  <c r="O88" i="7"/>
  <c r="P88" i="6"/>
  <c r="N88" i="6"/>
  <c r="L89" i="6"/>
  <c r="N88" i="5"/>
  <c r="D88" i="4"/>
  <c r="B73" i="3"/>
  <c r="D100" i="1"/>
  <c r="F100" i="1"/>
  <c r="H100" i="1"/>
  <c r="A101" i="1"/>
  <c r="B101" i="1" s="1"/>
  <c r="L89" i="7" l="1"/>
  <c r="P88" i="7"/>
  <c r="N88" i="7"/>
  <c r="O89" i="6"/>
  <c r="M89" i="6"/>
  <c r="M89" i="5"/>
  <c r="O89" i="5"/>
  <c r="J88" i="4"/>
  <c r="H88" i="4"/>
  <c r="A90" i="4"/>
  <c r="B90" i="4" s="1"/>
  <c r="C88" i="4"/>
  <c r="I88" i="4"/>
  <c r="H73" i="3"/>
  <c r="I73" i="3"/>
  <c r="A74" i="3"/>
  <c r="D101" i="1"/>
  <c r="F101" i="1"/>
  <c r="H101" i="1"/>
  <c r="A102" i="1"/>
  <c r="B102" i="1" s="1"/>
  <c r="O89" i="7" l="1"/>
  <c r="M89" i="7"/>
  <c r="L90" i="6"/>
  <c r="P89" i="6"/>
  <c r="N89" i="6"/>
  <c r="N89" i="5"/>
  <c r="D89" i="4"/>
  <c r="B74" i="3"/>
  <c r="D102" i="1"/>
  <c r="F102" i="1"/>
  <c r="H102" i="1"/>
  <c r="A103" i="1"/>
  <c r="B103" i="1" s="1"/>
  <c r="N89" i="7" l="1"/>
  <c r="L90" i="7"/>
  <c r="P89" i="7"/>
  <c r="O90" i="6"/>
  <c r="M90" i="6"/>
  <c r="O90" i="5"/>
  <c r="M90" i="5"/>
  <c r="C89" i="4"/>
  <c r="I89" i="4"/>
  <c r="J89" i="4"/>
  <c r="H89" i="4"/>
  <c r="A91" i="4"/>
  <c r="B91" i="4" s="1"/>
  <c r="A75" i="3"/>
  <c r="H74" i="3"/>
  <c r="I74" i="3"/>
  <c r="D103" i="1"/>
  <c r="F103" i="1"/>
  <c r="H103" i="1"/>
  <c r="A104" i="1"/>
  <c r="B104" i="1" s="1"/>
  <c r="O90" i="7" l="1"/>
  <c r="M90" i="7"/>
  <c r="L91" i="6"/>
  <c r="P90" i="6"/>
  <c r="N90" i="6"/>
  <c r="N90" i="5"/>
  <c r="D90" i="4"/>
  <c r="B75" i="3"/>
  <c r="D104" i="1"/>
  <c r="F104" i="1"/>
  <c r="H104" i="1"/>
  <c r="A105" i="1"/>
  <c r="B105" i="1" s="1"/>
  <c r="L91" i="7" l="1"/>
  <c r="N90" i="7"/>
  <c r="P90" i="7"/>
  <c r="M91" i="6"/>
  <c r="O91" i="6"/>
  <c r="O91" i="5"/>
  <c r="M91" i="5"/>
  <c r="A92" i="4"/>
  <c r="B92" i="4" s="1"/>
  <c r="H90" i="4"/>
  <c r="J90" i="4"/>
  <c r="I90" i="4"/>
  <c r="C90" i="4"/>
  <c r="I75" i="3"/>
  <c r="H75" i="3"/>
  <c r="A76" i="3"/>
  <c r="D105" i="1"/>
  <c r="F105" i="1"/>
  <c r="H105" i="1"/>
  <c r="A106" i="1"/>
  <c r="B106" i="1" s="1"/>
  <c r="M91" i="7" l="1"/>
  <c r="O91" i="7"/>
  <c r="N91" i="6"/>
  <c r="L92" i="6"/>
  <c r="P91" i="6"/>
  <c r="N91" i="5"/>
  <c r="D91" i="4"/>
  <c r="B76" i="3"/>
  <c r="D106" i="1"/>
  <c r="F106" i="1"/>
  <c r="H106" i="1"/>
  <c r="A107" i="1"/>
  <c r="B107" i="1" s="1"/>
  <c r="L92" i="7" l="1"/>
  <c r="P91" i="7"/>
  <c r="N91" i="7"/>
  <c r="O92" i="6"/>
  <c r="M92" i="6"/>
  <c r="M92" i="5"/>
  <c r="O92" i="5"/>
  <c r="J91" i="4"/>
  <c r="A93" i="4"/>
  <c r="B93" i="4" s="1"/>
  <c r="H91" i="4"/>
  <c r="I91" i="4"/>
  <c r="C91" i="4"/>
  <c r="A77" i="3"/>
  <c r="H76" i="3"/>
  <c r="I76" i="3"/>
  <c r="D107" i="1"/>
  <c r="F107" i="1"/>
  <c r="H107" i="1"/>
  <c r="A108" i="1"/>
  <c r="B108" i="1" s="1"/>
  <c r="O92" i="7" l="1"/>
  <c r="M92" i="7"/>
  <c r="P92" i="6"/>
  <c r="N92" i="6"/>
  <c r="L93" i="6"/>
  <c r="N92" i="5"/>
  <c r="D92" i="4"/>
  <c r="B77" i="3"/>
  <c r="D108" i="1"/>
  <c r="F108" i="1"/>
  <c r="H108" i="1"/>
  <c r="A109" i="1"/>
  <c r="B109" i="1" s="1"/>
  <c r="P92" i="7" l="1"/>
  <c r="L93" i="7"/>
  <c r="N92" i="7"/>
  <c r="O93" i="6"/>
  <c r="M93" i="6"/>
  <c r="O93" i="5"/>
  <c r="M93" i="5"/>
  <c r="I92" i="4"/>
  <c r="C92" i="4"/>
  <c r="J92" i="4"/>
  <c r="A94" i="4"/>
  <c r="B94" i="4" s="1"/>
  <c r="H92" i="4"/>
  <c r="H77" i="3"/>
  <c r="I77" i="3"/>
  <c r="A78" i="3"/>
  <c r="D109" i="1"/>
  <c r="F109" i="1"/>
  <c r="H109" i="1"/>
  <c r="A110" i="1"/>
  <c r="B110" i="1" s="1"/>
  <c r="M93" i="7" l="1"/>
  <c r="O93" i="7"/>
  <c r="L94" i="6"/>
  <c r="P93" i="6"/>
  <c r="N93" i="6"/>
  <c r="N93" i="5"/>
  <c r="D93" i="4"/>
  <c r="B78" i="3"/>
  <c r="D110" i="1"/>
  <c r="F110" i="1"/>
  <c r="H110" i="1"/>
  <c r="A111" i="1"/>
  <c r="B111" i="1" s="1"/>
  <c r="P93" i="7" l="1"/>
  <c r="L94" i="7"/>
  <c r="N93" i="7"/>
  <c r="O94" i="6"/>
  <c r="M94" i="6"/>
  <c r="O94" i="5"/>
  <c r="M94" i="5"/>
  <c r="H93" i="4"/>
  <c r="C93" i="4"/>
  <c r="A95" i="4"/>
  <c r="B95" i="4" s="1"/>
  <c r="I93" i="4"/>
  <c r="J93" i="4"/>
  <c r="H78" i="3"/>
  <c r="A79" i="3"/>
  <c r="I78" i="3"/>
  <c r="D111" i="1"/>
  <c r="F111" i="1"/>
  <c r="H111" i="1"/>
  <c r="A112" i="1"/>
  <c r="B112" i="1" s="1"/>
  <c r="M94" i="7" l="1"/>
  <c r="O94" i="7"/>
  <c r="L95" i="6"/>
  <c r="P94" i="6"/>
  <c r="N94" i="6"/>
  <c r="N94" i="5"/>
  <c r="D94" i="4"/>
  <c r="B79" i="3"/>
  <c r="D112" i="1"/>
  <c r="F112" i="1"/>
  <c r="H112" i="1"/>
  <c r="A113" i="1"/>
  <c r="B113" i="1" s="1"/>
  <c r="N94" i="7" l="1"/>
  <c r="L95" i="7"/>
  <c r="P94" i="7"/>
  <c r="M95" i="6"/>
  <c r="O95" i="6"/>
  <c r="M95" i="5"/>
  <c r="O95" i="5"/>
  <c r="C94" i="4"/>
  <c r="H94" i="4"/>
  <c r="J94" i="4"/>
  <c r="A96" i="4"/>
  <c r="B96" i="4" s="1"/>
  <c r="I94" i="4"/>
  <c r="A80" i="3"/>
  <c r="H79" i="3"/>
  <c r="I79" i="3"/>
  <c r="D113" i="1"/>
  <c r="F113" i="1"/>
  <c r="H113" i="1"/>
  <c r="A114" i="1"/>
  <c r="B114" i="1" s="1"/>
  <c r="O95" i="7" l="1"/>
  <c r="M95" i="7"/>
  <c r="N95" i="6"/>
  <c r="L96" i="6"/>
  <c r="P95" i="6"/>
  <c r="N95" i="5"/>
  <c r="D95" i="4"/>
  <c r="B80" i="3"/>
  <c r="D114" i="1"/>
  <c r="F114" i="1"/>
  <c r="H114" i="1"/>
  <c r="A115" i="1"/>
  <c r="B115" i="1" s="1"/>
  <c r="L96" i="7" l="1"/>
  <c r="P95" i="7"/>
  <c r="N95" i="7"/>
  <c r="O96" i="6"/>
  <c r="M96" i="6"/>
  <c r="M96" i="5"/>
  <c r="O96" i="5"/>
  <c r="A97" i="4"/>
  <c r="B97" i="4" s="1"/>
  <c r="I95" i="4"/>
  <c r="H95" i="4"/>
  <c r="C95" i="4"/>
  <c r="J95" i="4"/>
  <c r="H80" i="3"/>
  <c r="A81" i="3"/>
  <c r="I80" i="3"/>
  <c r="D115" i="1"/>
  <c r="F115" i="1"/>
  <c r="H115" i="1"/>
  <c r="A116" i="1"/>
  <c r="B116" i="1" s="1"/>
  <c r="O96" i="7" l="1"/>
  <c r="M96" i="7"/>
  <c r="P96" i="6"/>
  <c r="N96" i="6"/>
  <c r="L97" i="6"/>
  <c r="N96" i="5"/>
  <c r="D96" i="4"/>
  <c r="B81" i="3"/>
  <c r="D116" i="1"/>
  <c r="F116" i="1"/>
  <c r="H116" i="1"/>
  <c r="A117" i="1"/>
  <c r="B117" i="1" s="1"/>
  <c r="L97" i="7" l="1"/>
  <c r="P96" i="7"/>
  <c r="N96" i="7"/>
  <c r="O97" i="6"/>
  <c r="M97" i="6"/>
  <c r="M97" i="5"/>
  <c r="O97" i="5"/>
  <c r="J96" i="4"/>
  <c r="A98" i="4"/>
  <c r="B98" i="4" s="1"/>
  <c r="I96" i="4"/>
  <c r="H96" i="4"/>
  <c r="C96" i="4"/>
  <c r="I81" i="3"/>
  <c r="A82" i="3"/>
  <c r="H81" i="3"/>
  <c r="D117" i="1"/>
  <c r="F117" i="1"/>
  <c r="H117" i="1"/>
  <c r="A118" i="1"/>
  <c r="B118" i="1" s="1"/>
  <c r="O97" i="7" l="1"/>
  <c r="M97" i="7"/>
  <c r="L98" i="6"/>
  <c r="P97" i="6"/>
  <c r="N97" i="6"/>
  <c r="N97" i="5"/>
  <c r="D97" i="4"/>
  <c r="B82" i="3"/>
  <c r="D118" i="1"/>
  <c r="F118" i="1"/>
  <c r="H118" i="1"/>
  <c r="N97" i="7" l="1"/>
  <c r="L98" i="7"/>
  <c r="P97" i="7"/>
  <c r="O98" i="6"/>
  <c r="M98" i="6"/>
  <c r="O98" i="5"/>
  <c r="M98" i="5"/>
  <c r="C97" i="4"/>
  <c r="I97" i="4"/>
  <c r="A99" i="4"/>
  <c r="B99" i="4" s="1"/>
  <c r="J97" i="4"/>
  <c r="H97" i="4"/>
  <c r="I82" i="3"/>
  <c r="H82" i="3"/>
  <c r="A83" i="3"/>
  <c r="F11" i="1"/>
  <c r="O98" i="7" l="1"/>
  <c r="M98" i="7"/>
  <c r="L99" i="6"/>
  <c r="P98" i="6"/>
  <c r="N98" i="6"/>
  <c r="N98" i="5"/>
  <c r="D98" i="4"/>
  <c r="B83" i="3"/>
  <c r="L99" i="7" l="1"/>
  <c r="P98" i="7"/>
  <c r="N98" i="7"/>
  <c r="M99" i="6"/>
  <c r="O99" i="6"/>
  <c r="O99" i="5"/>
  <c r="M99" i="5"/>
  <c r="A100" i="4"/>
  <c r="B100" i="4" s="1"/>
  <c r="H98" i="4"/>
  <c r="C98" i="4"/>
  <c r="I98" i="4"/>
  <c r="J98" i="4"/>
  <c r="I83" i="3"/>
  <c r="H83" i="3"/>
  <c r="A84" i="3"/>
  <c r="M99" i="7" l="1"/>
  <c r="O99" i="7"/>
  <c r="N99" i="6"/>
  <c r="L100" i="6"/>
  <c r="P99" i="6"/>
  <c r="N99" i="5"/>
  <c r="D99" i="4"/>
  <c r="B84" i="3"/>
  <c r="L100" i="7" l="1"/>
  <c r="P99" i="7"/>
  <c r="N99" i="7"/>
  <c r="O100" i="6"/>
  <c r="M100" i="6"/>
  <c r="M100" i="5"/>
  <c r="O100" i="5"/>
  <c r="J99" i="4"/>
  <c r="C99" i="4"/>
  <c r="A101" i="4"/>
  <c r="B101" i="4" s="1"/>
  <c r="H99" i="4"/>
  <c r="I99" i="4"/>
  <c r="I84" i="3"/>
  <c r="A85" i="3"/>
  <c r="H84" i="3"/>
  <c r="O100" i="7" l="1"/>
  <c r="M100" i="7"/>
  <c r="P100" i="6"/>
  <c r="N100" i="6"/>
  <c r="L101" i="6"/>
  <c r="N100" i="5"/>
  <c r="D100" i="4"/>
  <c r="B85" i="3"/>
  <c r="P100" i="7" l="1"/>
  <c r="L101" i="7"/>
  <c r="N100" i="7"/>
  <c r="O101" i="6"/>
  <c r="M101" i="6"/>
  <c r="O101" i="5"/>
  <c r="M101" i="5"/>
  <c r="I100" i="4"/>
  <c r="C100" i="4"/>
  <c r="J100" i="4"/>
  <c r="A102" i="4"/>
  <c r="B102" i="4" s="1"/>
  <c r="H100" i="4"/>
  <c r="A86" i="3"/>
  <c r="I85" i="3"/>
  <c r="H85" i="3"/>
  <c r="O101" i="7" l="1"/>
  <c r="M101" i="7"/>
  <c r="L102" i="6"/>
  <c r="P101" i="6"/>
  <c r="N101" i="6"/>
  <c r="N101" i="5"/>
  <c r="D101" i="4"/>
  <c r="B86" i="3"/>
  <c r="P101" i="7" l="1"/>
  <c r="L102" i="7"/>
  <c r="N101" i="7"/>
  <c r="O102" i="6"/>
  <c r="M102" i="6"/>
  <c r="O102" i="5"/>
  <c r="M102" i="5"/>
  <c r="H101" i="4"/>
  <c r="I101" i="4"/>
  <c r="A103" i="4"/>
  <c r="B103" i="4" s="1"/>
  <c r="C101" i="4"/>
  <c r="J101" i="4"/>
  <c r="I86" i="3"/>
  <c r="H86" i="3"/>
  <c r="A87" i="3"/>
  <c r="M102" i="7" l="1"/>
  <c r="O102" i="7"/>
  <c r="L103" i="6"/>
  <c r="P102" i="6"/>
  <c r="N102" i="6"/>
  <c r="N102" i="5"/>
  <c r="D102" i="4"/>
  <c r="B87" i="3"/>
  <c r="N102" i="7" l="1"/>
  <c r="L103" i="7"/>
  <c r="P102" i="7"/>
  <c r="M103" i="6"/>
  <c r="O103" i="6"/>
  <c r="M103" i="5"/>
  <c r="O103" i="5"/>
  <c r="C102" i="4"/>
  <c r="J102" i="4"/>
  <c r="I102" i="4"/>
  <c r="H102" i="4"/>
  <c r="A104" i="4"/>
  <c r="B104" i="4" s="1"/>
  <c r="H87" i="3"/>
  <c r="A88" i="3"/>
  <c r="I87" i="3"/>
  <c r="M103" i="7" l="1"/>
  <c r="O103" i="7"/>
  <c r="N103" i="6"/>
  <c r="L104" i="6"/>
  <c r="P103" i="6"/>
  <c r="N103" i="5"/>
  <c r="D103" i="4"/>
  <c r="B88" i="3"/>
  <c r="L104" i="7" l="1"/>
  <c r="P103" i="7"/>
  <c r="N103" i="7"/>
  <c r="O104" i="6"/>
  <c r="M104" i="6"/>
  <c r="O104" i="5"/>
  <c r="M104" i="5"/>
  <c r="A105" i="4"/>
  <c r="B105" i="4" s="1"/>
  <c r="J103" i="4"/>
  <c r="I103" i="4"/>
  <c r="C103" i="4"/>
  <c r="H103" i="4"/>
  <c r="I88" i="3"/>
  <c r="H88" i="3"/>
  <c r="A89" i="3"/>
  <c r="O104" i="7" l="1"/>
  <c r="M104" i="7"/>
  <c r="P104" i="6"/>
  <c r="N104" i="6"/>
  <c r="L105" i="6"/>
  <c r="N104" i="5"/>
  <c r="D104" i="4"/>
  <c r="B89" i="3"/>
  <c r="L105" i="7" l="1"/>
  <c r="N104" i="7"/>
  <c r="P104" i="7"/>
  <c r="O105" i="6"/>
  <c r="M105" i="6"/>
  <c r="M105" i="5"/>
  <c r="O105" i="5"/>
  <c r="J104" i="4"/>
  <c r="A106" i="4"/>
  <c r="B106" i="4" s="1"/>
  <c r="H104" i="4"/>
  <c r="I104" i="4"/>
  <c r="C104" i="4"/>
  <c r="I89" i="3"/>
  <c r="H89" i="3"/>
  <c r="A90" i="3"/>
  <c r="O105" i="7" l="1"/>
  <c r="M105" i="7"/>
  <c r="L106" i="6"/>
  <c r="P105" i="6"/>
  <c r="N105" i="6"/>
  <c r="A106" i="6"/>
  <c r="N105" i="5"/>
  <c r="D105" i="4"/>
  <c r="B90" i="3"/>
  <c r="N105" i="7" l="1"/>
  <c r="P105" i="7"/>
  <c r="L106" i="7"/>
  <c r="B106" i="6"/>
  <c r="D106" i="6"/>
  <c r="O106" i="6"/>
  <c r="M106" i="6"/>
  <c r="O106" i="5"/>
  <c r="M106" i="5"/>
  <c r="C105" i="4"/>
  <c r="I105" i="4"/>
  <c r="J105" i="4"/>
  <c r="A107" i="4"/>
  <c r="B107" i="4" s="1"/>
  <c r="H105" i="4"/>
  <c r="H90" i="3"/>
  <c r="I90" i="3"/>
  <c r="A91" i="3"/>
  <c r="O106" i="7" l="1"/>
  <c r="M106" i="7"/>
  <c r="L107" i="6"/>
  <c r="P106" i="6"/>
  <c r="N106" i="6"/>
  <c r="J106" i="6"/>
  <c r="I106" i="6"/>
  <c r="A107" i="6"/>
  <c r="H106" i="6"/>
  <c r="E106" i="6" s="1"/>
  <c r="N106" i="5"/>
  <c r="D106" i="4"/>
  <c r="B91" i="3"/>
  <c r="P106" i="7" l="1"/>
  <c r="N106" i="7"/>
  <c r="L107" i="7"/>
  <c r="C106" i="6"/>
  <c r="F106" i="6"/>
  <c r="D107" i="6"/>
  <c r="B107" i="6"/>
  <c r="M107" i="6"/>
  <c r="O107" i="6"/>
  <c r="O107" i="5"/>
  <c r="M107" i="5"/>
  <c r="A108" i="4"/>
  <c r="B108" i="4" s="1"/>
  <c r="H106" i="4"/>
  <c r="C106" i="4"/>
  <c r="I106" i="4"/>
  <c r="J106" i="4"/>
  <c r="I91" i="3"/>
  <c r="H91" i="3"/>
  <c r="A92" i="3"/>
  <c r="M107" i="7" l="1"/>
  <c r="O107" i="7"/>
  <c r="J107" i="6"/>
  <c r="I107" i="6"/>
  <c r="A108" i="6"/>
  <c r="H107" i="6"/>
  <c r="C107" i="6" s="1"/>
  <c r="E107" i="6"/>
  <c r="N107" i="6"/>
  <c r="L108" i="6"/>
  <c r="P107" i="6"/>
  <c r="N107" i="5"/>
  <c r="D107" i="4"/>
  <c r="B92" i="3"/>
  <c r="L108" i="7" l="1"/>
  <c r="P107" i="7"/>
  <c r="N107" i="7"/>
  <c r="F107" i="6"/>
  <c r="D108" i="6"/>
  <c r="B108" i="6"/>
  <c r="O108" i="6"/>
  <c r="M108" i="6"/>
  <c r="M108" i="5"/>
  <c r="O108" i="5"/>
  <c r="J107" i="4"/>
  <c r="H107" i="4"/>
  <c r="A109" i="4"/>
  <c r="B109" i="4" s="1"/>
  <c r="C107" i="4"/>
  <c r="I107" i="4"/>
  <c r="I92" i="3"/>
  <c r="H92" i="3"/>
  <c r="A93" i="3"/>
  <c r="M108" i="7" l="1"/>
  <c r="O108" i="7"/>
  <c r="J108" i="6"/>
  <c r="I108" i="6"/>
  <c r="A109" i="6"/>
  <c r="H108" i="6"/>
  <c r="F108" i="6" s="1"/>
  <c r="P108" i="6"/>
  <c r="N108" i="6"/>
  <c r="L109" i="6"/>
  <c r="N108" i="5"/>
  <c r="D108" i="4"/>
  <c r="B93" i="3"/>
  <c r="L109" i="7" l="1"/>
  <c r="N108" i="7"/>
  <c r="P108" i="7"/>
  <c r="C108" i="6"/>
  <c r="E108" i="6"/>
  <c r="D109" i="6"/>
  <c r="B109" i="6"/>
  <c r="O109" i="6"/>
  <c r="M109" i="6"/>
  <c r="O109" i="5"/>
  <c r="M109" i="5"/>
  <c r="I108" i="4"/>
  <c r="J108" i="4"/>
  <c r="H108" i="4"/>
  <c r="C108" i="4"/>
  <c r="A110" i="4"/>
  <c r="B110" i="4" s="1"/>
  <c r="A94" i="3"/>
  <c r="I93" i="3"/>
  <c r="H93" i="3"/>
  <c r="O109" i="7" l="1"/>
  <c r="M109" i="7"/>
  <c r="P109" i="6"/>
  <c r="N109" i="6"/>
  <c r="I109" i="6"/>
  <c r="A110" i="6"/>
  <c r="H109" i="6"/>
  <c r="F109" i="6" s="1"/>
  <c r="E109" i="6"/>
  <c r="C109" i="6"/>
  <c r="J109" i="6"/>
  <c r="N109" i="5"/>
  <c r="D109" i="4"/>
  <c r="B94" i="3"/>
  <c r="N109" i="7" l="1"/>
  <c r="P109" i="7"/>
  <c r="B110" i="6"/>
  <c r="D110" i="6"/>
  <c r="H109" i="4"/>
  <c r="A111" i="4"/>
  <c r="B111" i="4" s="1"/>
  <c r="J109" i="4"/>
  <c r="I109" i="4"/>
  <c r="C109" i="4"/>
  <c r="H94" i="3"/>
  <c r="I94" i="3"/>
  <c r="A95" i="3"/>
  <c r="A111" i="6" l="1"/>
  <c r="J110" i="6"/>
  <c r="I110" i="6"/>
  <c r="H110" i="6"/>
  <c r="E110" i="6" s="1"/>
  <c r="D110" i="4"/>
  <c r="B95" i="3"/>
  <c r="C110" i="6" l="1"/>
  <c r="F110" i="6"/>
  <c r="D111" i="6"/>
  <c r="B111" i="6"/>
  <c r="C110" i="4"/>
  <c r="A112" i="4"/>
  <c r="B112" i="4" s="1"/>
  <c r="J110" i="4"/>
  <c r="H110" i="4"/>
  <c r="I110" i="4"/>
  <c r="H95" i="3"/>
  <c r="A96" i="3"/>
  <c r="I95" i="3"/>
  <c r="J111" i="6" l="1"/>
  <c r="I111" i="6"/>
  <c r="H111" i="6"/>
  <c r="F111" i="6"/>
  <c r="E111" i="6"/>
  <c r="C111" i="6"/>
  <c r="A112" i="6"/>
  <c r="D111" i="4"/>
  <c r="B96" i="3"/>
  <c r="D112" i="6" l="1"/>
  <c r="B112" i="6"/>
  <c r="A113" i="4"/>
  <c r="B113" i="4" s="1"/>
  <c r="C111" i="4"/>
  <c r="I111" i="4"/>
  <c r="J111" i="4"/>
  <c r="H111" i="4"/>
  <c r="A97" i="3"/>
  <c r="I96" i="3"/>
  <c r="H96" i="3"/>
  <c r="I112" i="6" l="1"/>
  <c r="H112" i="6"/>
  <c r="C112" i="6"/>
  <c r="A113" i="6"/>
  <c r="J112" i="6"/>
  <c r="E112" i="6" s="1"/>
  <c r="D112" i="4"/>
  <c r="B97" i="3"/>
  <c r="F112" i="6" l="1"/>
  <c r="D113" i="6"/>
  <c r="B113" i="6"/>
  <c r="J112" i="4"/>
  <c r="C112" i="4"/>
  <c r="A114" i="4"/>
  <c r="B114" i="4" s="1"/>
  <c r="I112" i="4"/>
  <c r="H112" i="4"/>
  <c r="I97" i="3"/>
  <c r="H97" i="3"/>
  <c r="A98" i="3"/>
  <c r="H113" i="6" l="1"/>
  <c r="C113" i="6"/>
  <c r="A114" i="6"/>
  <c r="J113" i="6"/>
  <c r="F113" i="6" s="1"/>
  <c r="I113" i="6"/>
  <c r="D113" i="4"/>
  <c r="B98" i="3"/>
  <c r="E113" i="6" l="1"/>
  <c r="D114" i="6"/>
  <c r="B114" i="6"/>
  <c r="C113" i="4"/>
  <c r="I113" i="4"/>
  <c r="H113" i="4"/>
  <c r="J113" i="4"/>
  <c r="A115" i="4"/>
  <c r="B115" i="4" s="1"/>
  <c r="I98" i="3"/>
  <c r="H98" i="3"/>
  <c r="A99" i="3"/>
  <c r="A115" i="6" l="1"/>
  <c r="J114" i="6"/>
  <c r="I114" i="6"/>
  <c r="H114" i="6"/>
  <c r="F114" i="6" s="1"/>
  <c r="D114" i="4"/>
  <c r="B99" i="3"/>
  <c r="C114" i="6" l="1"/>
  <c r="E114" i="6"/>
  <c r="D115" i="6"/>
  <c r="B115" i="6"/>
  <c r="A116" i="4"/>
  <c r="B116" i="4" s="1"/>
  <c r="H114" i="4"/>
  <c r="J114" i="4"/>
  <c r="I114" i="4"/>
  <c r="C114" i="4"/>
  <c r="I99" i="3"/>
  <c r="H99" i="3"/>
  <c r="A100" i="3"/>
  <c r="A116" i="6" l="1"/>
  <c r="J115" i="6"/>
  <c r="I115" i="6"/>
  <c r="H115" i="6"/>
  <c r="E115" i="6" s="1"/>
  <c r="D115" i="4"/>
  <c r="B100" i="3"/>
  <c r="F115" i="6" l="1"/>
  <c r="C115" i="6"/>
  <c r="D116" i="6"/>
  <c r="B116" i="6"/>
  <c r="J115" i="4"/>
  <c r="A117" i="4"/>
  <c r="B117" i="4" s="1"/>
  <c r="I115" i="4"/>
  <c r="H115" i="4"/>
  <c r="C115" i="4"/>
  <c r="A101" i="3"/>
  <c r="I100" i="3"/>
  <c r="H100" i="3"/>
  <c r="A117" i="6" l="1"/>
  <c r="J116" i="6"/>
  <c r="I116" i="6"/>
  <c r="H116" i="6"/>
  <c r="C116" i="6" s="1"/>
  <c r="E116" i="6"/>
  <c r="D116" i="4"/>
  <c r="B101" i="3"/>
  <c r="F116" i="6" l="1"/>
  <c r="B117" i="6"/>
  <c r="D117" i="6"/>
  <c r="I116" i="4"/>
  <c r="A118" i="4"/>
  <c r="B118" i="4" s="1"/>
  <c r="J116" i="4"/>
  <c r="C116" i="4"/>
  <c r="H116" i="4"/>
  <c r="A102" i="3"/>
  <c r="I101" i="3"/>
  <c r="H101" i="3"/>
  <c r="A118" i="6" l="1"/>
  <c r="J117" i="6"/>
  <c r="I117" i="6"/>
  <c r="H117" i="6"/>
  <c r="C117" i="6" s="1"/>
  <c r="D117" i="4"/>
  <c r="B102" i="3"/>
  <c r="E117" i="6" l="1"/>
  <c r="F117" i="6"/>
  <c r="B118" i="6"/>
  <c r="D118" i="6"/>
  <c r="H117" i="4"/>
  <c r="C117" i="4"/>
  <c r="A119" i="4"/>
  <c r="B119" i="4" s="1"/>
  <c r="I117" i="4"/>
  <c r="J117" i="4"/>
  <c r="I102" i="3"/>
  <c r="A103" i="3"/>
  <c r="H102" i="3"/>
  <c r="A119" i="6" l="1"/>
  <c r="J118" i="6"/>
  <c r="I118" i="6"/>
  <c r="H118" i="6"/>
  <c r="F118" i="6" s="1"/>
  <c r="E118" i="6"/>
  <c r="C118" i="6"/>
  <c r="D118" i="4"/>
  <c r="B103" i="3"/>
  <c r="D119" i="6" l="1"/>
  <c r="B119" i="6"/>
  <c r="C118" i="4"/>
  <c r="J118" i="4"/>
  <c r="H118" i="4"/>
  <c r="I118" i="4"/>
  <c r="H103" i="3"/>
  <c r="A104" i="3"/>
  <c r="I103" i="3"/>
  <c r="J119" i="6" l="1"/>
  <c r="I119" i="6"/>
  <c r="H119" i="6"/>
  <c r="F119" i="6"/>
  <c r="E119" i="6"/>
  <c r="C119" i="6"/>
  <c r="F11" i="4"/>
  <c r="E11" i="4"/>
  <c r="D119" i="4"/>
  <c r="D11" i="4" s="1"/>
  <c r="B104" i="3"/>
  <c r="J119" i="4" l="1"/>
  <c r="I119" i="4"/>
  <c r="H119" i="4"/>
  <c r="C119" i="4"/>
  <c r="C11" i="4" s="1"/>
  <c r="B10" i="4" s="1"/>
  <c r="A105" i="3"/>
  <c r="H104" i="3"/>
  <c r="I104" i="3"/>
  <c r="B105" i="3" l="1"/>
  <c r="I105" i="3" l="1"/>
  <c r="H105" i="3"/>
  <c r="A106" i="3"/>
  <c r="B106" i="3" l="1"/>
  <c r="H106" i="3" l="1"/>
  <c r="I106" i="3"/>
  <c r="A107" i="3"/>
  <c r="B107" i="3" l="1"/>
  <c r="I107" i="3" l="1"/>
  <c r="H107" i="3"/>
  <c r="A108" i="3"/>
  <c r="B108" i="3" l="1"/>
  <c r="A109" i="3" l="1"/>
  <c r="I108" i="3"/>
  <c r="H108" i="3"/>
  <c r="B109" i="3" l="1"/>
  <c r="A110" i="3" l="1"/>
  <c r="I109" i="3"/>
  <c r="H109" i="3"/>
  <c r="B110" i="3" l="1"/>
  <c r="I110" i="3" l="1"/>
  <c r="H110" i="3"/>
  <c r="A111" i="3"/>
  <c r="B111" i="3" l="1"/>
  <c r="H111" i="3" l="1"/>
  <c r="A112" i="3"/>
  <c r="I111" i="3"/>
  <c r="B112" i="3" l="1"/>
  <c r="H112" i="3" l="1"/>
  <c r="A113" i="3"/>
  <c r="I112" i="3"/>
  <c r="B113" i="3" l="1"/>
  <c r="I113" i="3" l="1"/>
  <c r="H113" i="3"/>
  <c r="A114" i="3"/>
  <c r="B114" i="3" l="1"/>
  <c r="A115" i="3" l="1"/>
  <c r="H114" i="3"/>
  <c r="I114" i="3"/>
  <c r="B115" i="3" l="1"/>
  <c r="I115" i="3" l="1"/>
  <c r="H115" i="3"/>
  <c r="A116" i="3"/>
  <c r="B116" i="3" l="1"/>
  <c r="A117" i="3" l="1"/>
  <c r="I116" i="3"/>
  <c r="H116" i="3"/>
  <c r="B117" i="3" l="1"/>
  <c r="A118" i="3" l="1"/>
  <c r="I117" i="3"/>
  <c r="H117" i="3"/>
  <c r="B118" i="3" l="1"/>
  <c r="I118" i="3" l="1"/>
  <c r="H118" i="3"/>
  <c r="A119" i="3"/>
  <c r="E11" i="3" l="1"/>
  <c r="B119" i="3"/>
  <c r="D11" i="3" l="1"/>
  <c r="H119" i="3"/>
  <c r="I119" i="3"/>
  <c r="C11" i="3" l="1"/>
  <c r="B10" i="3" s="1"/>
  <c r="D11" i="1" l="1"/>
  <c r="B10" i="1" s="1"/>
  <c r="F11" i="7"/>
  <c r="B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tc={D6A468CE-E5F1-46C5-8667-FCDDCB289D4E}</author>
    <author>tc={CE435559-B0E3-4D8D-9248-09FDEA91B3F7}</author>
  </authors>
  <commentList>
    <comment ref="D3" authorId="0" shapeId="0" xr:uid="{D6A468CE-E5F1-46C5-8667-FCDDCB289D4E}">
      <text>
        <t>[Threaded comment]
Your version of Excel allows you to read this threaded comment; however, any edits to it will get removed if the file is opened in a newer version of Excel. Learn more: https://go.microsoft.com/fwlink/?linkid=870924
Comment:
    0 if ultimate, 1 if select</t>
      </text>
    </comment>
    <comment ref="A6" authorId="1" shapeId="0" xr:uid="{CE435559-B0E3-4D8D-9248-09FDEA91B3F7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rounded to nearest $</t>
      </text>
    </comment>
  </commentList>
</comments>
</file>

<file path=xl/sharedStrings.xml><?xml version="1.0" encoding="utf-8"?>
<sst xmlns="http://schemas.openxmlformats.org/spreadsheetml/2006/main" count="194" uniqueCount="53">
  <si>
    <t>Age - x</t>
  </si>
  <si>
    <t>L_x</t>
  </si>
  <si>
    <t>L_[x]</t>
  </si>
  <si>
    <t>L_[x]+1</t>
  </si>
  <si>
    <t>q_x</t>
  </si>
  <si>
    <t>q_[x]</t>
  </si>
  <si>
    <t>q_[x]+1</t>
  </si>
  <si>
    <t>Death Benefit</t>
  </si>
  <si>
    <t>Premium Basis</t>
  </si>
  <si>
    <t>Expenses</t>
  </si>
  <si>
    <t>Reserving Basis</t>
  </si>
  <si>
    <t>Survival Benefit</t>
  </si>
  <si>
    <t>Term</t>
  </si>
  <si>
    <t>Initital $</t>
  </si>
  <si>
    <t>Initial Age</t>
  </si>
  <si>
    <t>Initital %</t>
  </si>
  <si>
    <t>Mortality Factor</t>
  </si>
  <si>
    <t>Renewal $</t>
  </si>
  <si>
    <t>Renewal %</t>
  </si>
  <si>
    <t>Claim Exp $</t>
  </si>
  <si>
    <t>Claim Exp %</t>
  </si>
  <si>
    <t>Net EPV</t>
  </si>
  <si>
    <t>Total EPVs</t>
  </si>
  <si>
    <t>EPV (Death Ben)</t>
  </si>
  <si>
    <t>EPV(Survival Ben)</t>
  </si>
  <si>
    <t>EPV (Premiums)</t>
  </si>
  <si>
    <t>EPV (Expenses)</t>
  </si>
  <si>
    <t>Interest Rate %</t>
  </si>
  <si>
    <t>v^t</t>
  </si>
  <si>
    <t>t_p_x</t>
  </si>
  <si>
    <t>q_(x+t)</t>
  </si>
  <si>
    <t>Select Mortality (0,1)</t>
  </si>
  <si>
    <t>Time t</t>
  </si>
  <si>
    <t xml:space="preserve"> Age x</t>
  </si>
  <si>
    <t>Annuity PMT $</t>
  </si>
  <si>
    <t>{0,275000,500000}</t>
  </si>
  <si>
    <t>NET EPV</t>
  </si>
  <si>
    <t>Remaining Term</t>
  </si>
  <si>
    <t>Impaired Life:</t>
  </si>
  <si>
    <t>Unimpaired Life:</t>
  </si>
  <si>
    <t>Age Rating</t>
  </si>
  <si>
    <t>Premium $</t>
  </si>
  <si>
    <t>Unimpaired Premium $</t>
  </si>
  <si>
    <t>Impaired Premium $</t>
  </si>
  <si>
    <t>Net unimpaired EPV</t>
  </si>
  <si>
    <t>Net impaired EPV</t>
  </si>
  <si>
    <t>Gross Premium $</t>
  </si>
  <si>
    <t>Adjusted:</t>
  </si>
  <si>
    <t>Unadjusted:</t>
  </si>
  <si>
    <t>{3,2}</t>
  </si>
  <si>
    <t>% Increase in Premium</t>
  </si>
  <si>
    <t>EPV(Expenses)</t>
  </si>
  <si>
    <t>Policy Value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</si>
</sst>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2" borderId="0" xfId="0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0" fontId="0" fillId="2" borderId="0" xfId="0" applyFill="1"/>
    <xf numFmtId="165" fontId="1" fillId="2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Redolfi" id="{919352D6-A045-4C8C-9D54-080955DE21D9}" userId="e285ac4862920a2b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10-14T05:37:40.40" personId="{919352D6-A045-4C8C-9D54-080955DE21D9}" id="{D6A468CE-E5F1-46C5-8667-FCDDCB289D4E}">
    <text>0 if ultimate, 1 if select</text>
  </threadedComment>
  <threadedComment ref="A6" dT="2020-10-14T06:26:04.82" personId="{919352D6-A045-4C8C-9D54-080955DE21D9}" id="{CE435559-B0E3-4D8D-9248-09FDEA91B3F7}">
    <text>rounded to nearest $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EAF8-1E91-4F82-A185-31CF4867C063}">
  <sheetPr>
    <tabColor theme="4" tint="0.59999389629810485"/>
  </sheetPr>
  <dimension ref="A1:J119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14.33203125" bestFit="1" customWidth="1"/>
    <col min="2" max="2" width="5.6640625" bestFit="1" customWidth="1"/>
    <col min="3" max="3" width="13.5" bestFit="1" customWidth="1"/>
    <col min="4" max="4" width="17.33203125" bestFit="1" customWidth="1"/>
    <col min="5" max="5" width="13.33203125" bestFit="1" customWidth="1"/>
    <col min="6" max="6" width="12.5" bestFit="1" customWidth="1"/>
    <col min="7" max="7" width="10.1640625" bestFit="1" customWidth="1"/>
    <col min="8" max="9" width="11.6640625" bestFit="1" customWidth="1"/>
    <col min="10" max="10" width="13.6640625" bestFit="1" customWidth="1"/>
  </cols>
  <sheetData>
    <row r="1" spans="1:10" x14ac:dyDescent="0.2">
      <c r="A1" t="s">
        <v>7</v>
      </c>
      <c r="D1" t="s">
        <v>8</v>
      </c>
      <c r="G1" t="s">
        <v>9</v>
      </c>
    </row>
    <row r="2" spans="1:10" x14ac:dyDescent="0.2">
      <c r="A2" t="s">
        <v>11</v>
      </c>
    </row>
    <row r="3" spans="1:10" x14ac:dyDescent="0.2">
      <c r="A3" t="s">
        <v>12</v>
      </c>
      <c r="B3">
        <v>20</v>
      </c>
      <c r="D3" t="s">
        <v>31</v>
      </c>
      <c r="E3">
        <v>0</v>
      </c>
      <c r="G3" t="s">
        <v>13</v>
      </c>
    </row>
    <row r="4" spans="1:10" x14ac:dyDescent="0.2">
      <c r="A4" t="s">
        <v>14</v>
      </c>
      <c r="B4">
        <v>50</v>
      </c>
      <c r="D4" t="s">
        <v>27</v>
      </c>
      <c r="E4" s="1">
        <v>0.05</v>
      </c>
      <c r="G4" t="s">
        <v>15</v>
      </c>
    </row>
    <row r="5" spans="1:10" x14ac:dyDescent="0.2">
      <c r="G5" t="s">
        <v>17</v>
      </c>
      <c r="H5">
        <v>10</v>
      </c>
    </row>
    <row r="6" spans="1:10" x14ac:dyDescent="0.2">
      <c r="A6" s="6" t="s">
        <v>34</v>
      </c>
      <c r="B6" s="7">
        <v>54948.447448540908</v>
      </c>
      <c r="G6" t="s">
        <v>18</v>
      </c>
    </row>
    <row r="7" spans="1:10" x14ac:dyDescent="0.2">
      <c r="G7" t="s">
        <v>19</v>
      </c>
    </row>
    <row r="8" spans="1:10" x14ac:dyDescent="0.2">
      <c r="G8" t="s">
        <v>20</v>
      </c>
    </row>
    <row r="10" spans="1:10" x14ac:dyDescent="0.2">
      <c r="A10" t="s">
        <v>21</v>
      </c>
      <c r="B10">
        <f>C11+D11+F11-E11</f>
        <v>0</v>
      </c>
    </row>
    <row r="11" spans="1:10" x14ac:dyDescent="0.2">
      <c r="A11" t="s">
        <v>22</v>
      </c>
      <c r="C11">
        <f t="shared" ref="C11:D11" si="0">SUM(C14:C119)</f>
        <v>0</v>
      </c>
      <c r="D11">
        <f t="shared" si="0"/>
        <v>669878.08971484716</v>
      </c>
      <c r="E11">
        <f>SUM(E14:E119)</f>
        <v>670000</v>
      </c>
      <c r="F11">
        <f>SUM(F14:F119)</f>
        <v>121.91028515267631</v>
      </c>
    </row>
    <row r="13" spans="1:10" x14ac:dyDescent="0.2">
      <c r="A13" t="s">
        <v>32</v>
      </c>
      <c r="B13" t="s">
        <v>33</v>
      </c>
      <c r="C13" t="s">
        <v>23</v>
      </c>
      <c r="D13" t="s">
        <v>24</v>
      </c>
      <c r="E13" t="s">
        <v>25</v>
      </c>
      <c r="F13" t="s">
        <v>26</v>
      </c>
      <c r="H13" t="s">
        <v>28</v>
      </c>
      <c r="I13" t="s">
        <v>30</v>
      </c>
      <c r="J13" t="s">
        <v>29</v>
      </c>
    </row>
    <row r="14" spans="1:10" x14ac:dyDescent="0.2">
      <c r="A14">
        <v>0</v>
      </c>
      <c r="B14">
        <f>$B$4+A14</f>
        <v>50</v>
      </c>
      <c r="E14">
        <v>670000</v>
      </c>
      <c r="H14">
        <f>IF(B14&lt;=$B$3+$B$4,(1+$E$4)^(-A14),"")</f>
        <v>1</v>
      </c>
      <c r="I14">
        <f>IF(B14&lt;=$B$3+$B$4,IF($E$3=0,VLOOKUP(B14,'Life Table'!$A$1:$G$102,5,FALSE),VLOOKUP(B14,'Life Table'!$A$1:$G$102,6,FALSE)),"")</f>
        <v>1.2085274681204723E-3</v>
      </c>
      <c r="J14">
        <v>1</v>
      </c>
    </row>
    <row r="15" spans="1:10" x14ac:dyDescent="0.2">
      <c r="A15">
        <f>IF(B14&lt;($B$3+$B$4),A14+1,"")</f>
        <v>1</v>
      </c>
      <c r="B15">
        <f>IF(A15="","",$B$4+A15)</f>
        <v>51</v>
      </c>
      <c r="D15">
        <f>IF(B15&lt;=$B$3+$B$4,$B$6*H15*J15,"")</f>
        <v>52268.610229017875</v>
      </c>
      <c r="F15">
        <f>IF(B15&lt;=$B$3+$B$4,$H$5*H15*J15,"")</f>
        <v>9.5122997383988519</v>
      </c>
      <c r="H15" s="2">
        <f t="shared" ref="H15:H78" si="1">IF(B15&lt;=$B$3+$B$4,(1+$E$4)^(-A15),"")</f>
        <v>0.95238095238095233</v>
      </c>
      <c r="I15">
        <f>IF(B15&lt;=$B$3+$B$4,IF($E$3=0,VLOOKUP(B15,'Life Table'!$A$1:$G$102,5,FALSE),VLOOKUP(B15-1,'Life Table'!$A$1:$G$102,7,FALSE)),"")</f>
        <v>1.3310397385767688E-3</v>
      </c>
      <c r="J15">
        <f>IF(B15&lt;=$B$3+$B$4,J14*(1-I14),"")</f>
        <v>0.9987914725318795</v>
      </c>
    </row>
    <row r="16" spans="1:10" x14ac:dyDescent="0.2">
      <c r="A16">
        <f t="shared" ref="A16:A79" si="2">IF(B15&lt;($B$3+$B$4),A15+1,"")</f>
        <v>2</v>
      </c>
      <c r="B16">
        <f>IF(A16="","",$B$4+A16)</f>
        <v>52</v>
      </c>
      <c r="D16">
        <f t="shared" ref="D16:D79" si="3">IF(B16&lt;=$B$3+$B$4,$B$6*H16*J16,"")</f>
        <v>49713.370125450347</v>
      </c>
      <c r="F16">
        <f t="shared" ref="F16:F79" si="4">IF(B16&lt;=$B$3+$B$4,$H$5*H16*J16,"")</f>
        <v>9.0472747518493239</v>
      </c>
      <c r="H16" s="2">
        <f t="shared" si="1"/>
        <v>0.90702947845804982</v>
      </c>
      <c r="I16">
        <f>IF(B16&lt;=$B$3+$B$4,VLOOKUP(B16,'Life Table'!$A$1:$G$102,5,FALSE),"")</f>
        <v>1.4687255926130595E-3</v>
      </c>
      <c r="J16">
        <f t="shared" ref="J16:J79" si="5">IF(B16&lt;=$B$3+$B$4,J15*(1-I15),"")</f>
        <v>0.99746204139138794</v>
      </c>
    </row>
    <row r="17" spans="1:10" x14ac:dyDescent="0.2">
      <c r="A17">
        <f t="shared" si="2"/>
        <v>3</v>
      </c>
      <c r="B17">
        <f t="shared" ref="B17:B80" si="6">IF(A17="","",$B$4+A17)</f>
        <v>53</v>
      </c>
      <c r="D17">
        <f t="shared" si="3"/>
        <v>47276.528406144818</v>
      </c>
      <c r="F17">
        <f t="shared" si="4"/>
        <v>8.6037969408360748</v>
      </c>
      <c r="H17" s="2">
        <f t="shared" si="1"/>
        <v>0.86383759853147601</v>
      </c>
      <c r="I17">
        <f>IF(B17&lt;=$B$3+$B$4,VLOOKUP(B17,'Life Table'!$A$1:$G$102,5,FALSE),"")</f>
        <v>1.6234618333040246E-3</v>
      </c>
      <c r="J17">
        <f t="shared" si="5"/>
        <v>0.99599704336353634</v>
      </c>
    </row>
    <row r="18" spans="1:10" x14ac:dyDescent="0.2">
      <c r="A18">
        <f t="shared" si="2"/>
        <v>4</v>
      </c>
      <c r="B18">
        <f t="shared" si="6"/>
        <v>54</v>
      </c>
      <c r="D18">
        <f t="shared" si="3"/>
        <v>44952.168349206033</v>
      </c>
      <c r="F18">
        <f t="shared" si="4"/>
        <v>8.1807895284582219</v>
      </c>
      <c r="H18" s="2">
        <f t="shared" si="1"/>
        <v>0.82270247479188197</v>
      </c>
      <c r="I18">
        <f>IF(B18&lt;=$B$3+$B$4,VLOOKUP(B18,'Life Table'!$A$1:$G$102,5,FALSE),"")</f>
        <v>1.7973567451499356E-3</v>
      </c>
      <c r="J18">
        <f t="shared" si="5"/>
        <v>0.99438008017755208</v>
      </c>
    </row>
    <row r="19" spans="1:10" x14ac:dyDescent="0.2">
      <c r="A19">
        <f t="shared" si="2"/>
        <v>5</v>
      </c>
      <c r="B19">
        <f t="shared" si="6"/>
        <v>55</v>
      </c>
      <c r="D19">
        <f t="shared" si="3"/>
        <v>42734.641205918546</v>
      </c>
      <c r="F19">
        <f t="shared" si="4"/>
        <v>7.7772245059224705</v>
      </c>
      <c r="H19" s="2">
        <f t="shared" si="1"/>
        <v>0.78352616646845896</v>
      </c>
      <c r="I19">
        <f>IF(B19&lt;=$B$3+$B$4,VLOOKUP(B19,'Life Table'!$A$1:$G$102,5,FALSE),"")</f>
        <v>1.9927784711716396E-3</v>
      </c>
      <c r="J19">
        <f t="shared" si="5"/>
        <v>0.99259282443320229</v>
      </c>
    </row>
    <row r="20" spans="1:10" x14ac:dyDescent="0.2">
      <c r="A20">
        <f t="shared" si="2"/>
        <v>6</v>
      </c>
      <c r="B20">
        <f t="shared" si="6"/>
        <v>56</v>
      </c>
      <c r="D20">
        <f t="shared" si="3"/>
        <v>40618.552888523955</v>
      </c>
      <c r="F20">
        <f t="shared" si="4"/>
        <v>7.3921202098681915</v>
      </c>
      <c r="H20" s="2">
        <f t="shared" si="1"/>
        <v>0.74621539663662761</v>
      </c>
      <c r="I20">
        <f>IF(B20&lt;=$B$3+$B$4,VLOOKUP(B20,'Life Table'!$A$1:$G$102,5,FALSE),"")</f>
        <v>2.2123868229786091E-3</v>
      </c>
      <c r="J20">
        <f t="shared" si="5"/>
        <v>0.9906148068220324</v>
      </c>
    </row>
    <row r="21" spans="1:10" x14ac:dyDescent="0.2">
      <c r="A21">
        <f t="shared" si="2"/>
        <v>7</v>
      </c>
      <c r="B21">
        <f t="shared" si="6"/>
        <v>57</v>
      </c>
      <c r="D21">
        <f t="shared" si="3"/>
        <v>38598.751368899924</v>
      </c>
      <c r="F21">
        <f t="shared" si="4"/>
        <v>7.0245390290685759</v>
      </c>
      <c r="H21" s="2">
        <f t="shared" si="1"/>
        <v>0.71068133013012147</v>
      </c>
      <c r="I21">
        <f>IF(B21&lt;=$B$3+$B$4,VLOOKUP(B21,'Life Table'!$A$1:$G$102,5,FALSE),"")</f>
        <v>2.4591689270032258E-3</v>
      </c>
      <c r="J21">
        <f t="shared" si="5"/>
        <v>0.98842318367677184</v>
      </c>
    </row>
    <row r="22" spans="1:10" x14ac:dyDescent="0.2">
      <c r="A22">
        <f t="shared" si="2"/>
        <v>8</v>
      </c>
      <c r="B22">
        <f t="shared" si="6"/>
        <v>58</v>
      </c>
      <c r="D22">
        <f t="shared" si="3"/>
        <v>36670.314779916574</v>
      </c>
      <c r="F22">
        <f t="shared" si="4"/>
        <v>6.67358523901121</v>
      </c>
      <c r="H22" s="2">
        <f t="shared" si="1"/>
        <v>0.67683936202868722</v>
      </c>
      <c r="I22">
        <f>IF(B22&lt;=$B$3+$B$4,VLOOKUP(B22,'Life Table'!$A$1:$G$102,5,FALSE),"")</f>
        <v>2.7364791542020921E-3</v>
      </c>
      <c r="J22">
        <f t="shared" si="5"/>
        <v>0.98599248409674434</v>
      </c>
    </row>
    <row r="23" spans="1:10" x14ac:dyDescent="0.2">
      <c r="A23">
        <f t="shared" si="2"/>
        <v>9</v>
      </c>
      <c r="B23">
        <f t="shared" si="6"/>
        <v>59</v>
      </c>
      <c r="D23">
        <f t="shared" si="3"/>
        <v>34828.540217088856</v>
      </c>
      <c r="F23">
        <f t="shared" si="4"/>
        <v>6.3384029639246329</v>
      </c>
      <c r="H23" s="2">
        <f t="shared" si="1"/>
        <v>0.64460891621779726</v>
      </c>
      <c r="I23">
        <f>IF(B23&lt;=$B$3+$B$4,VLOOKUP(B23,'Life Table'!$A$1:$G$102,5,FALSE),"")</f>
        <v>3.048083828577657E-3</v>
      </c>
      <c r="J23">
        <f t="shared" si="5"/>
        <v>0.9832943362178137</v>
      </c>
    </row>
    <row r="24" spans="1:10" x14ac:dyDescent="0.2">
      <c r="A24">
        <f t="shared" si="2"/>
        <v>10</v>
      </c>
      <c r="B24">
        <f t="shared" si="6"/>
        <v>60</v>
      </c>
      <c r="D24">
        <f t="shared" si="3"/>
        <v>33068.9332446478</v>
      </c>
      <c r="F24">
        <f t="shared" si="4"/>
        <v>6.0181742670012239</v>
      </c>
      <c r="H24" s="2">
        <f t="shared" si="1"/>
        <v>0.61391325354075932</v>
      </c>
      <c r="I24">
        <f>IF(B24&lt;=$B$3+$B$4,VLOOKUP(B24,'Life Table'!$A$1:$G$102,5,FALSE),"")</f>
        <v>3.3982112619488996E-3</v>
      </c>
      <c r="J24">
        <f t="shared" si="5"/>
        <v>0.98029717265285621</v>
      </c>
    </row>
    <row r="25" spans="1:10" x14ac:dyDescent="0.2">
      <c r="A25">
        <f t="shared" si="2"/>
        <v>11</v>
      </c>
      <c r="B25">
        <f t="shared" si="6"/>
        <v>61</v>
      </c>
      <c r="D25">
        <f t="shared" si="3"/>
        <v>31387.198117404951</v>
      </c>
      <c r="F25">
        <f t="shared" si="4"/>
        <v>5.7121173708864088</v>
      </c>
      <c r="H25" s="2">
        <f t="shared" si="1"/>
        <v>0.5846792890864374</v>
      </c>
      <c r="I25">
        <f>IF(B25&lt;=$B$3+$B$4,VLOOKUP(B25,'Life Table'!$A$1:$G$102,5,FALSE),"")</f>
        <v>3.7916077185090372E-3</v>
      </c>
      <c r="J25">
        <f t="shared" si="5"/>
        <v>0.97696591576069058</v>
      </c>
    </row>
    <row r="26" spans="1:10" x14ac:dyDescent="0.2">
      <c r="A26">
        <f t="shared" si="2"/>
        <v>12</v>
      </c>
      <c r="B26">
        <f t="shared" si="6"/>
        <v>62</v>
      </c>
      <c r="D26">
        <f t="shared" si="3"/>
        <v>29779.228737867263</v>
      </c>
      <c r="F26">
        <f t="shared" si="4"/>
        <v>5.4194850119751683</v>
      </c>
      <c r="H26" s="2">
        <f t="shared" si="1"/>
        <v>0.5568374181775595</v>
      </c>
      <c r="I26">
        <f>IF(B26&lt;=$B$3+$B$4,VLOOKUP(B26,'Life Table'!$A$1:$G$102,5,FALSE),"")</f>
        <v>4.2335999727178076E-3</v>
      </c>
      <c r="J26">
        <f t="shared" si="5"/>
        <v>0.97326164425377204</v>
      </c>
    </row>
    <row r="27" spans="1:10" x14ac:dyDescent="0.2">
      <c r="A27">
        <f t="shared" si="2"/>
        <v>13</v>
      </c>
      <c r="B27">
        <f t="shared" si="6"/>
        <v>63</v>
      </c>
      <c r="D27">
        <f t="shared" si="3"/>
        <v>28241.100377042912</v>
      </c>
      <c r="F27">
        <f t="shared" si="4"/>
        <v>5.1395629336917379</v>
      </c>
      <c r="H27" s="2">
        <f t="shared" si="1"/>
        <v>0.53032135064529462</v>
      </c>
      <c r="I27">
        <f>IF(B27&lt;=$B$3+$B$4,VLOOKUP(B27,'Life Table'!$A$1:$G$102,5,FALSE),"")</f>
        <v>4.7301651877017124E-3</v>
      </c>
      <c r="J27">
        <f t="shared" si="5"/>
        <v>0.96914124378321198</v>
      </c>
    </row>
    <row r="28" spans="1:10" x14ac:dyDescent="0.2">
      <c r="A28">
        <f t="shared" si="2"/>
        <v>14</v>
      </c>
      <c r="B28">
        <f t="shared" si="6"/>
        <v>64</v>
      </c>
      <c r="D28">
        <f t="shared" si="3"/>
        <v>26769.062197311472</v>
      </c>
      <c r="F28">
        <f t="shared" si="4"/>
        <v>4.8716685257359886</v>
      </c>
      <c r="H28" s="2">
        <f t="shared" si="1"/>
        <v>0.50506795299551888</v>
      </c>
      <c r="I28">
        <f>IF(B28&lt;=$B$3+$B$4,VLOOKUP(B28,'Life Table'!$A$1:$G$102,5,FALSE),"")</f>
        <v>5.2880089080170334E-3</v>
      </c>
      <c r="J28">
        <f t="shared" si="5"/>
        <v>0.96455704560990263</v>
      </c>
    </row>
    <row r="29" spans="1:10" x14ac:dyDescent="0.2">
      <c r="A29">
        <f t="shared" si="2"/>
        <v>15</v>
      </c>
      <c r="B29">
        <f t="shared" si="6"/>
        <v>65</v>
      </c>
      <c r="D29">
        <f t="shared" si="3"/>
        <v>25359.530626621734</v>
      </c>
      <c r="F29">
        <f t="shared" si="4"/>
        <v>4.6151496182618947</v>
      </c>
      <c r="H29" s="2">
        <f t="shared" si="1"/>
        <v>0.48101709809097021</v>
      </c>
      <c r="I29">
        <f>IF(B29&lt;=$B$3+$B$4,VLOOKUP(B29,'Life Table'!$A$1:$G$102,5,FALSE),"")</f>
        <v>5.9146520295545848E-3</v>
      </c>
      <c r="J29">
        <f t="shared" si="5"/>
        <v>0.95945645936042689</v>
      </c>
    </row>
    <row r="30" spans="1:10" x14ac:dyDescent="0.2">
      <c r="A30">
        <f t="shared" si="2"/>
        <v>16</v>
      </c>
      <c r="B30">
        <f t="shared" si="6"/>
        <v>66</v>
      </c>
      <c r="D30">
        <f t="shared" si="3"/>
        <v>24009.083645078506</v>
      </c>
      <c r="F30">
        <f t="shared" si="4"/>
        <v>4.369383442100518</v>
      </c>
      <c r="H30" s="2">
        <f t="shared" si="1"/>
        <v>0.45811152199140021</v>
      </c>
      <c r="I30">
        <f>IF(B30&lt;=$B$3+$B$4,VLOOKUP(B30,'Life Table'!$A$1:$G$102,5,FALSE),"")</f>
        <v>6.6185276792442571E-3</v>
      </c>
      <c r="J30">
        <f t="shared" si="5"/>
        <v>0.95378160826580149</v>
      </c>
    </row>
    <row r="31" spans="1:10" x14ac:dyDescent="0.2">
      <c r="A31">
        <f t="shared" si="2"/>
        <v>17</v>
      </c>
      <c r="B31">
        <f t="shared" si="6"/>
        <v>67</v>
      </c>
      <c r="D31">
        <f t="shared" si="3"/>
        <v>22714.456057543102</v>
      </c>
      <c r="F31">
        <f t="shared" si="4"/>
        <v>4.1337757684264211</v>
      </c>
      <c r="H31" s="2">
        <f t="shared" si="1"/>
        <v>0.43629668761085727</v>
      </c>
      <c r="I31">
        <f>IF(B31&lt;=$B$3+$B$4,VLOOKUP(B31,'Life Table'!$A$1:$G$102,5,FALSE),"")</f>
        <v>7.4090890062678784E-3</v>
      </c>
      <c r="J31">
        <f t="shared" si="5"/>
        <v>0.94746897829154009</v>
      </c>
    </row>
    <row r="32" spans="1:10" x14ac:dyDescent="0.2">
      <c r="A32">
        <f t="shared" si="2"/>
        <v>18</v>
      </c>
      <c r="B32">
        <f t="shared" si="6"/>
        <v>68</v>
      </c>
      <c r="D32">
        <f t="shared" si="3"/>
        <v>21472.535838936961</v>
      </c>
      <c r="F32">
        <f t="shared" si="4"/>
        <v>3.9077602436439975</v>
      </c>
      <c r="H32" s="2">
        <f t="shared" si="1"/>
        <v>0.41552065486748313</v>
      </c>
      <c r="I32">
        <f>IF(B32&lt;=$B$3+$B$4,VLOOKUP(B32,'Life Table'!$A$1:$G$102,5,FALSE),"")</f>
        <v>8.2969289522332838E-3</v>
      </c>
      <c r="J32">
        <f t="shared" si="5"/>
        <v>0.94044909630070039</v>
      </c>
    </row>
    <row r="33" spans="1:10" x14ac:dyDescent="0.2">
      <c r="A33">
        <f t="shared" si="2"/>
        <v>19</v>
      </c>
      <c r="B33">
        <f t="shared" si="6"/>
        <v>69</v>
      </c>
      <c r="D33">
        <f t="shared" si="3"/>
        <v>20280.3616520543</v>
      </c>
      <c r="F33">
        <f t="shared" si="4"/>
        <v>3.6907979376572584</v>
      </c>
      <c r="H33" s="2">
        <f t="shared" si="1"/>
        <v>0.39573395701665059</v>
      </c>
      <c r="I33">
        <f>IF(B33&lt;=$B$3+$B$4,VLOOKUP(B33,'Life Table'!$A$1:$G$102,5,FALSE),"")</f>
        <v>9.2939131268063857E-3</v>
      </c>
      <c r="J33">
        <f t="shared" si="5"/>
        <v>0.93264625696550141</v>
      </c>
    </row>
    <row r="34" spans="1:10" x14ac:dyDescent="0.2">
      <c r="A34">
        <f t="shared" si="2"/>
        <v>20</v>
      </c>
      <c r="B34">
        <f t="shared" si="6"/>
        <v>70</v>
      </c>
      <c r="D34">
        <f t="shared" si="3"/>
        <v>19135.121650171328</v>
      </c>
      <c r="F34">
        <f t="shared" si="4"/>
        <v>3.4823771259581671</v>
      </c>
      <c r="H34" s="2">
        <f t="shared" si="1"/>
        <v>0.37688948287300061</v>
      </c>
      <c r="I34">
        <f>IF(B34&lt;=$B$3+$B$4,VLOOKUP(B34,'Life Table'!$A$1:$G$102,5,FALSE),"")</f>
        <v>1.0413326963147344E-2</v>
      </c>
      <c r="J34">
        <f t="shared" si="5"/>
        <v>0.92397832367522292</v>
      </c>
    </row>
    <row r="35" spans="1:10" x14ac:dyDescent="0.2">
      <c r="A35" t="str">
        <f t="shared" si="2"/>
        <v/>
      </c>
      <c r="B35" t="str">
        <f t="shared" si="6"/>
        <v/>
      </c>
      <c r="D35" t="str">
        <f t="shared" si="3"/>
        <v/>
      </c>
      <c r="F35" t="str">
        <f t="shared" si="4"/>
        <v/>
      </c>
      <c r="H35" s="2" t="str">
        <f t="shared" si="1"/>
        <v/>
      </c>
      <c r="I35" t="str">
        <f>IF(B35&lt;=$B$3+$B$4,VLOOKUP(B35,'Life Table'!$A$1:$G$102,5,FALSE),"")</f>
        <v/>
      </c>
      <c r="J35" t="str">
        <f t="shared" si="5"/>
        <v/>
      </c>
    </row>
    <row r="36" spans="1:10" x14ac:dyDescent="0.2">
      <c r="A36" t="str">
        <f t="shared" si="2"/>
        <v/>
      </c>
      <c r="B36" t="str">
        <f t="shared" si="6"/>
        <v/>
      </c>
      <c r="D36" t="str">
        <f t="shared" si="3"/>
        <v/>
      </c>
      <c r="F36" t="str">
        <f t="shared" si="4"/>
        <v/>
      </c>
      <c r="H36" s="2" t="str">
        <f t="shared" si="1"/>
        <v/>
      </c>
      <c r="I36" t="str">
        <f>IF(B36&lt;=$B$3+$B$4,VLOOKUP(B36,'Life Table'!$A$1:$G$102,5,FALSE),"")</f>
        <v/>
      </c>
      <c r="J36" t="str">
        <f t="shared" si="5"/>
        <v/>
      </c>
    </row>
    <row r="37" spans="1:10" x14ac:dyDescent="0.2">
      <c r="A37" t="str">
        <f t="shared" si="2"/>
        <v/>
      </c>
      <c r="B37" t="str">
        <f t="shared" si="6"/>
        <v/>
      </c>
      <c r="D37" t="str">
        <f t="shared" si="3"/>
        <v/>
      </c>
      <c r="F37" t="str">
        <f t="shared" si="4"/>
        <v/>
      </c>
      <c r="H37" s="2" t="str">
        <f t="shared" si="1"/>
        <v/>
      </c>
      <c r="I37" t="str">
        <f>IF(B37&lt;=$B$3+$B$4,VLOOKUP(B37,'Life Table'!$A$1:$G$102,5,FALSE),"")</f>
        <v/>
      </c>
      <c r="J37" t="str">
        <f t="shared" si="5"/>
        <v/>
      </c>
    </row>
    <row r="38" spans="1:10" x14ac:dyDescent="0.2">
      <c r="A38" t="str">
        <f t="shared" si="2"/>
        <v/>
      </c>
      <c r="B38" t="str">
        <f t="shared" si="6"/>
        <v/>
      </c>
      <c r="D38" t="str">
        <f t="shared" si="3"/>
        <v/>
      </c>
      <c r="F38" t="str">
        <f t="shared" si="4"/>
        <v/>
      </c>
      <c r="H38" s="2" t="str">
        <f t="shared" si="1"/>
        <v/>
      </c>
      <c r="I38" t="str">
        <f>IF(B38&lt;=$B$3+$B$4,VLOOKUP(B38,'Life Table'!$A$1:$G$102,5,FALSE),"")</f>
        <v/>
      </c>
      <c r="J38" t="str">
        <f t="shared" si="5"/>
        <v/>
      </c>
    </row>
    <row r="39" spans="1:10" x14ac:dyDescent="0.2">
      <c r="A39" t="str">
        <f t="shared" si="2"/>
        <v/>
      </c>
      <c r="B39" t="str">
        <f t="shared" si="6"/>
        <v/>
      </c>
      <c r="D39" t="str">
        <f t="shared" si="3"/>
        <v/>
      </c>
      <c r="F39" t="str">
        <f t="shared" si="4"/>
        <v/>
      </c>
      <c r="H39" s="2" t="str">
        <f t="shared" si="1"/>
        <v/>
      </c>
      <c r="I39" t="str">
        <f>IF(B39&lt;=$B$3+$B$4,VLOOKUP(B39,'Life Table'!$A$1:$G$102,5,FALSE),"")</f>
        <v/>
      </c>
      <c r="J39" t="str">
        <f t="shared" si="5"/>
        <v/>
      </c>
    </row>
    <row r="40" spans="1:10" x14ac:dyDescent="0.2">
      <c r="A40" t="str">
        <f t="shared" si="2"/>
        <v/>
      </c>
      <c r="B40" t="str">
        <f t="shared" si="6"/>
        <v/>
      </c>
      <c r="D40" t="str">
        <f t="shared" si="3"/>
        <v/>
      </c>
      <c r="F40" t="str">
        <f t="shared" si="4"/>
        <v/>
      </c>
      <c r="H40" s="2" t="str">
        <f t="shared" si="1"/>
        <v/>
      </c>
      <c r="I40" t="str">
        <f>IF(B40&lt;=$B$3+$B$4,VLOOKUP(B40,'Life Table'!$A$1:$G$102,5,FALSE),"")</f>
        <v/>
      </c>
      <c r="J40" t="str">
        <f t="shared" si="5"/>
        <v/>
      </c>
    </row>
    <row r="41" spans="1:10" x14ac:dyDescent="0.2">
      <c r="A41" t="str">
        <f t="shared" si="2"/>
        <v/>
      </c>
      <c r="B41" t="str">
        <f t="shared" si="6"/>
        <v/>
      </c>
      <c r="D41" t="str">
        <f t="shared" si="3"/>
        <v/>
      </c>
      <c r="F41" t="str">
        <f t="shared" si="4"/>
        <v/>
      </c>
      <c r="H41" s="2" t="str">
        <f t="shared" si="1"/>
        <v/>
      </c>
      <c r="I41" t="str">
        <f>IF(B41&lt;=$B$3+$B$4,VLOOKUP(B41,'Life Table'!$A$1:$G$102,5,FALSE),"")</f>
        <v/>
      </c>
      <c r="J41" t="str">
        <f t="shared" si="5"/>
        <v/>
      </c>
    </row>
    <row r="42" spans="1:10" x14ac:dyDescent="0.2">
      <c r="A42" t="str">
        <f t="shared" si="2"/>
        <v/>
      </c>
      <c r="B42" t="str">
        <f t="shared" si="6"/>
        <v/>
      </c>
      <c r="D42" t="str">
        <f t="shared" si="3"/>
        <v/>
      </c>
      <c r="F42" t="str">
        <f t="shared" si="4"/>
        <v/>
      </c>
      <c r="H42" s="2" t="str">
        <f t="shared" si="1"/>
        <v/>
      </c>
      <c r="I42" t="str">
        <f>IF(B42&lt;=$B$3+$B$4,VLOOKUP(B42,'Life Table'!$A$1:$G$102,5,FALSE),"")</f>
        <v/>
      </c>
      <c r="J42" t="str">
        <f t="shared" si="5"/>
        <v/>
      </c>
    </row>
    <row r="43" spans="1:10" x14ac:dyDescent="0.2">
      <c r="A43" t="str">
        <f t="shared" si="2"/>
        <v/>
      </c>
      <c r="B43" t="str">
        <f t="shared" si="6"/>
        <v/>
      </c>
      <c r="D43" t="str">
        <f t="shared" si="3"/>
        <v/>
      </c>
      <c r="F43" t="str">
        <f t="shared" si="4"/>
        <v/>
      </c>
      <c r="H43" s="2" t="str">
        <f t="shared" si="1"/>
        <v/>
      </c>
      <c r="I43" t="str">
        <f>IF(B43&lt;=$B$3+$B$4,VLOOKUP(B43,'Life Table'!$A$1:$G$102,5,FALSE),"")</f>
        <v/>
      </c>
      <c r="J43" t="str">
        <f t="shared" si="5"/>
        <v/>
      </c>
    </row>
    <row r="44" spans="1:10" x14ac:dyDescent="0.2">
      <c r="A44" t="str">
        <f t="shared" si="2"/>
        <v/>
      </c>
      <c r="B44" t="str">
        <f t="shared" si="6"/>
        <v/>
      </c>
      <c r="D44" t="str">
        <f t="shared" si="3"/>
        <v/>
      </c>
      <c r="F44" t="str">
        <f t="shared" si="4"/>
        <v/>
      </c>
      <c r="H44" s="2" t="str">
        <f t="shared" si="1"/>
        <v/>
      </c>
      <c r="I44" t="str">
        <f>IF(B44&lt;=$B$3+$B$4,VLOOKUP(B44,'Life Table'!$A$1:$G$102,5,FALSE),"")</f>
        <v/>
      </c>
      <c r="J44" t="str">
        <f t="shared" si="5"/>
        <v/>
      </c>
    </row>
    <row r="45" spans="1:10" x14ac:dyDescent="0.2">
      <c r="A45" t="str">
        <f t="shared" si="2"/>
        <v/>
      </c>
      <c r="B45" t="str">
        <f t="shared" si="6"/>
        <v/>
      </c>
      <c r="D45" t="str">
        <f t="shared" si="3"/>
        <v/>
      </c>
      <c r="F45" t="str">
        <f t="shared" si="4"/>
        <v/>
      </c>
      <c r="H45" s="2" t="str">
        <f t="shared" si="1"/>
        <v/>
      </c>
      <c r="I45" t="str">
        <f>IF(B45&lt;=$B$3+$B$4,VLOOKUP(B45,'Life Table'!$A$1:$G$102,5,FALSE),"")</f>
        <v/>
      </c>
      <c r="J45" t="str">
        <f t="shared" si="5"/>
        <v/>
      </c>
    </row>
    <row r="46" spans="1:10" x14ac:dyDescent="0.2">
      <c r="A46" t="str">
        <f t="shared" si="2"/>
        <v/>
      </c>
      <c r="B46" t="str">
        <f t="shared" si="6"/>
        <v/>
      </c>
      <c r="D46" t="str">
        <f t="shared" si="3"/>
        <v/>
      </c>
      <c r="F46" t="str">
        <f t="shared" si="4"/>
        <v/>
      </c>
      <c r="H46" s="2" t="str">
        <f t="shared" si="1"/>
        <v/>
      </c>
      <c r="I46" t="str">
        <f>IF(B46&lt;=$B$3+$B$4,VLOOKUP(B46,'Life Table'!$A$1:$G$102,5,FALSE),"")</f>
        <v/>
      </c>
      <c r="J46" t="str">
        <f t="shared" si="5"/>
        <v/>
      </c>
    </row>
    <row r="47" spans="1:10" x14ac:dyDescent="0.2">
      <c r="A47" t="str">
        <f t="shared" si="2"/>
        <v/>
      </c>
      <c r="B47" t="str">
        <f t="shared" si="6"/>
        <v/>
      </c>
      <c r="D47" t="str">
        <f t="shared" si="3"/>
        <v/>
      </c>
      <c r="F47" t="str">
        <f t="shared" si="4"/>
        <v/>
      </c>
      <c r="H47" s="2" t="str">
        <f t="shared" si="1"/>
        <v/>
      </c>
      <c r="I47" t="str">
        <f>IF(B47&lt;=$B$3+$B$4,VLOOKUP(B47,'Life Table'!$A$1:$G$102,5,FALSE),"")</f>
        <v/>
      </c>
      <c r="J47" t="str">
        <f t="shared" si="5"/>
        <v/>
      </c>
    </row>
    <row r="48" spans="1:10" x14ac:dyDescent="0.2">
      <c r="A48" t="str">
        <f t="shared" si="2"/>
        <v/>
      </c>
      <c r="B48" t="str">
        <f t="shared" si="6"/>
        <v/>
      </c>
      <c r="D48" t="str">
        <f t="shared" si="3"/>
        <v/>
      </c>
      <c r="F48" t="str">
        <f t="shared" si="4"/>
        <v/>
      </c>
      <c r="H48" s="2" t="str">
        <f t="shared" si="1"/>
        <v/>
      </c>
      <c r="I48" t="str">
        <f>IF(B48&lt;=$B$3+$B$4,VLOOKUP(B48,'Life Table'!$A$1:$G$102,5,FALSE),"")</f>
        <v/>
      </c>
      <c r="J48" t="str">
        <f t="shared" si="5"/>
        <v/>
      </c>
    </row>
    <row r="49" spans="1:10" x14ac:dyDescent="0.2">
      <c r="A49" t="str">
        <f t="shared" si="2"/>
        <v/>
      </c>
      <c r="B49" t="str">
        <f t="shared" si="6"/>
        <v/>
      </c>
      <c r="D49" t="str">
        <f t="shared" si="3"/>
        <v/>
      </c>
      <c r="F49" t="str">
        <f t="shared" si="4"/>
        <v/>
      </c>
      <c r="H49" s="2" t="str">
        <f t="shared" si="1"/>
        <v/>
      </c>
      <c r="I49" t="str">
        <f>IF(B49&lt;=$B$3+$B$4,VLOOKUP(B49,'Life Table'!$A$1:$G$102,5,FALSE),"")</f>
        <v/>
      </c>
      <c r="J49" t="str">
        <f t="shared" si="5"/>
        <v/>
      </c>
    </row>
    <row r="50" spans="1:10" x14ac:dyDescent="0.2">
      <c r="A50" t="str">
        <f t="shared" si="2"/>
        <v/>
      </c>
      <c r="B50" t="str">
        <f t="shared" si="6"/>
        <v/>
      </c>
      <c r="D50" t="str">
        <f t="shared" si="3"/>
        <v/>
      </c>
      <c r="F50" t="str">
        <f t="shared" si="4"/>
        <v/>
      </c>
      <c r="H50" s="2" t="str">
        <f t="shared" si="1"/>
        <v/>
      </c>
      <c r="I50" t="str">
        <f>IF(B50&lt;=$B$3+$B$4,VLOOKUP(B50,'Life Table'!$A$1:$G$102,5,FALSE),"")</f>
        <v/>
      </c>
      <c r="J50" t="str">
        <f t="shared" si="5"/>
        <v/>
      </c>
    </row>
    <row r="51" spans="1:10" x14ac:dyDescent="0.2">
      <c r="A51" t="str">
        <f t="shared" si="2"/>
        <v/>
      </c>
      <c r="B51" t="str">
        <f t="shared" si="6"/>
        <v/>
      </c>
      <c r="D51" t="str">
        <f t="shared" si="3"/>
        <v/>
      </c>
      <c r="F51" t="str">
        <f t="shared" si="4"/>
        <v/>
      </c>
      <c r="H51" s="2" t="str">
        <f t="shared" si="1"/>
        <v/>
      </c>
      <c r="I51" t="str">
        <f>IF(B51&lt;=$B$3+$B$4,VLOOKUP(B51,'Life Table'!$A$1:$G$102,5,FALSE),"")</f>
        <v/>
      </c>
      <c r="J51" t="str">
        <f t="shared" si="5"/>
        <v/>
      </c>
    </row>
    <row r="52" spans="1:10" x14ac:dyDescent="0.2">
      <c r="A52" t="str">
        <f t="shared" si="2"/>
        <v/>
      </c>
      <c r="B52" t="str">
        <f t="shared" si="6"/>
        <v/>
      </c>
      <c r="D52" t="str">
        <f t="shared" si="3"/>
        <v/>
      </c>
      <c r="F52" t="str">
        <f t="shared" si="4"/>
        <v/>
      </c>
      <c r="H52" s="2" t="str">
        <f t="shared" si="1"/>
        <v/>
      </c>
      <c r="I52" t="str">
        <f>IF(B52&lt;=$B$3+$B$4,VLOOKUP(B52,'Life Table'!$A$1:$G$102,5,FALSE),"")</f>
        <v/>
      </c>
      <c r="J52" t="str">
        <f t="shared" si="5"/>
        <v/>
      </c>
    </row>
    <row r="53" spans="1:10" x14ac:dyDescent="0.2">
      <c r="A53" t="str">
        <f t="shared" si="2"/>
        <v/>
      </c>
      <c r="B53" t="str">
        <f t="shared" si="6"/>
        <v/>
      </c>
      <c r="D53" t="str">
        <f t="shared" si="3"/>
        <v/>
      </c>
      <c r="F53" t="str">
        <f t="shared" si="4"/>
        <v/>
      </c>
      <c r="H53" s="2" t="str">
        <f t="shared" si="1"/>
        <v/>
      </c>
      <c r="I53" t="str">
        <f>IF(B53&lt;=$B$3+$B$4,VLOOKUP(B53,'Life Table'!$A$1:$G$102,5,FALSE),"")</f>
        <v/>
      </c>
      <c r="J53" t="str">
        <f t="shared" si="5"/>
        <v/>
      </c>
    </row>
    <row r="54" spans="1:10" x14ac:dyDescent="0.2">
      <c r="A54" t="str">
        <f t="shared" si="2"/>
        <v/>
      </c>
      <c r="B54" t="str">
        <f t="shared" si="6"/>
        <v/>
      </c>
      <c r="D54" t="str">
        <f t="shared" si="3"/>
        <v/>
      </c>
      <c r="F54" t="str">
        <f t="shared" si="4"/>
        <v/>
      </c>
      <c r="H54" s="2" t="str">
        <f t="shared" si="1"/>
        <v/>
      </c>
      <c r="I54" t="str">
        <f>IF(B54&lt;=$B$3+$B$4,VLOOKUP(B54,'Life Table'!$A$1:$G$102,5,FALSE),"")</f>
        <v/>
      </c>
      <c r="J54" t="str">
        <f t="shared" si="5"/>
        <v/>
      </c>
    </row>
    <row r="55" spans="1:10" x14ac:dyDescent="0.2">
      <c r="A55" t="str">
        <f t="shared" si="2"/>
        <v/>
      </c>
      <c r="B55" t="str">
        <f t="shared" si="6"/>
        <v/>
      </c>
      <c r="D55" t="str">
        <f t="shared" si="3"/>
        <v/>
      </c>
      <c r="F55" t="str">
        <f t="shared" si="4"/>
        <v/>
      </c>
      <c r="H55" s="2" t="str">
        <f t="shared" si="1"/>
        <v/>
      </c>
      <c r="I55" t="str">
        <f>IF(B55&lt;=$B$3+$B$4,VLOOKUP(B55,'Life Table'!$A$1:$G$102,5,FALSE),"")</f>
        <v/>
      </c>
      <c r="J55" t="str">
        <f t="shared" si="5"/>
        <v/>
      </c>
    </row>
    <row r="56" spans="1:10" x14ac:dyDescent="0.2">
      <c r="A56" t="str">
        <f t="shared" si="2"/>
        <v/>
      </c>
      <c r="B56" t="str">
        <f t="shared" si="6"/>
        <v/>
      </c>
      <c r="D56" t="str">
        <f t="shared" si="3"/>
        <v/>
      </c>
      <c r="F56" t="str">
        <f t="shared" si="4"/>
        <v/>
      </c>
      <c r="H56" s="2" t="str">
        <f t="shared" si="1"/>
        <v/>
      </c>
      <c r="I56" t="str">
        <f>IF(B56&lt;=$B$3+$B$4,VLOOKUP(B56,'Life Table'!$A$1:$G$102,5,FALSE),"")</f>
        <v/>
      </c>
      <c r="J56" t="str">
        <f t="shared" si="5"/>
        <v/>
      </c>
    </row>
    <row r="57" spans="1:10" x14ac:dyDescent="0.2">
      <c r="A57" t="str">
        <f t="shared" si="2"/>
        <v/>
      </c>
      <c r="B57" t="str">
        <f t="shared" si="6"/>
        <v/>
      </c>
      <c r="D57" t="str">
        <f t="shared" si="3"/>
        <v/>
      </c>
      <c r="F57" t="str">
        <f t="shared" si="4"/>
        <v/>
      </c>
      <c r="H57" s="2" t="str">
        <f t="shared" si="1"/>
        <v/>
      </c>
      <c r="I57" t="str">
        <f>IF(B57&lt;=$B$3+$B$4,VLOOKUP(B57,'Life Table'!$A$1:$G$102,5,FALSE),"")</f>
        <v/>
      </c>
      <c r="J57" t="str">
        <f t="shared" si="5"/>
        <v/>
      </c>
    </row>
    <row r="58" spans="1:10" x14ac:dyDescent="0.2">
      <c r="A58" t="str">
        <f t="shared" si="2"/>
        <v/>
      </c>
      <c r="B58" t="str">
        <f t="shared" si="6"/>
        <v/>
      </c>
      <c r="D58" t="str">
        <f t="shared" si="3"/>
        <v/>
      </c>
      <c r="F58" t="str">
        <f t="shared" si="4"/>
        <v/>
      </c>
      <c r="H58" s="2" t="str">
        <f t="shared" si="1"/>
        <v/>
      </c>
      <c r="I58" t="str">
        <f>IF(B58&lt;=$B$3+$B$4,VLOOKUP(B58,'Life Table'!$A$1:$G$102,5,FALSE),"")</f>
        <v/>
      </c>
      <c r="J58" t="str">
        <f t="shared" si="5"/>
        <v/>
      </c>
    </row>
    <row r="59" spans="1:10" x14ac:dyDescent="0.2">
      <c r="A59" t="str">
        <f t="shared" si="2"/>
        <v/>
      </c>
      <c r="B59" t="str">
        <f t="shared" si="6"/>
        <v/>
      </c>
      <c r="D59" t="str">
        <f t="shared" si="3"/>
        <v/>
      </c>
      <c r="F59" t="str">
        <f t="shared" si="4"/>
        <v/>
      </c>
      <c r="H59" s="2" t="str">
        <f t="shared" si="1"/>
        <v/>
      </c>
      <c r="I59" t="str">
        <f>IF(B59&lt;=$B$3+$B$4,VLOOKUP(B59,'Life Table'!$A$1:$G$102,5,FALSE),"")</f>
        <v/>
      </c>
      <c r="J59" t="str">
        <f t="shared" si="5"/>
        <v/>
      </c>
    </row>
    <row r="60" spans="1:10" x14ac:dyDescent="0.2">
      <c r="A60" t="str">
        <f t="shared" si="2"/>
        <v/>
      </c>
      <c r="B60" t="str">
        <f t="shared" si="6"/>
        <v/>
      </c>
      <c r="D60" t="str">
        <f t="shared" si="3"/>
        <v/>
      </c>
      <c r="F60" t="str">
        <f t="shared" si="4"/>
        <v/>
      </c>
      <c r="H60" s="2" t="str">
        <f t="shared" si="1"/>
        <v/>
      </c>
      <c r="I60" t="str">
        <f>IF(B60&lt;=$B$3+$B$4,VLOOKUP(B60,'Life Table'!$A$1:$G$102,5,FALSE),"")</f>
        <v/>
      </c>
      <c r="J60" t="str">
        <f t="shared" si="5"/>
        <v/>
      </c>
    </row>
    <row r="61" spans="1:10" x14ac:dyDescent="0.2">
      <c r="A61" t="str">
        <f t="shared" si="2"/>
        <v/>
      </c>
      <c r="B61" t="str">
        <f t="shared" si="6"/>
        <v/>
      </c>
      <c r="D61" t="str">
        <f t="shared" si="3"/>
        <v/>
      </c>
      <c r="F61" t="str">
        <f t="shared" si="4"/>
        <v/>
      </c>
      <c r="H61" s="2" t="str">
        <f t="shared" si="1"/>
        <v/>
      </c>
      <c r="I61" t="str">
        <f>IF(B61&lt;=$B$3+$B$4,VLOOKUP(B61,'Life Table'!$A$1:$G$102,5,FALSE),"")</f>
        <v/>
      </c>
      <c r="J61" t="str">
        <f t="shared" si="5"/>
        <v/>
      </c>
    </row>
    <row r="62" spans="1:10" x14ac:dyDescent="0.2">
      <c r="A62" t="str">
        <f t="shared" si="2"/>
        <v/>
      </c>
      <c r="B62" t="str">
        <f t="shared" si="6"/>
        <v/>
      </c>
      <c r="D62" t="str">
        <f t="shared" si="3"/>
        <v/>
      </c>
      <c r="F62" t="str">
        <f t="shared" si="4"/>
        <v/>
      </c>
      <c r="H62" s="2" t="str">
        <f t="shared" si="1"/>
        <v/>
      </c>
      <c r="I62" t="str">
        <f>IF(B62&lt;=$B$3+$B$4,VLOOKUP(B62,'Life Table'!$A$1:$G$102,5,FALSE),"")</f>
        <v/>
      </c>
      <c r="J62" t="str">
        <f t="shared" si="5"/>
        <v/>
      </c>
    </row>
    <row r="63" spans="1:10" x14ac:dyDescent="0.2">
      <c r="A63" t="str">
        <f t="shared" si="2"/>
        <v/>
      </c>
      <c r="B63" t="str">
        <f t="shared" si="6"/>
        <v/>
      </c>
      <c r="D63" t="str">
        <f t="shared" si="3"/>
        <v/>
      </c>
      <c r="F63" t="str">
        <f t="shared" si="4"/>
        <v/>
      </c>
      <c r="H63" s="2" t="str">
        <f t="shared" si="1"/>
        <v/>
      </c>
      <c r="I63" t="str">
        <f>IF(B63&lt;=$B$3+$B$4,VLOOKUP(B63,'Life Table'!$A$1:$G$102,5,FALSE),"")</f>
        <v/>
      </c>
      <c r="J63" t="str">
        <f t="shared" si="5"/>
        <v/>
      </c>
    </row>
    <row r="64" spans="1:10" x14ac:dyDescent="0.2">
      <c r="A64" t="str">
        <f t="shared" si="2"/>
        <v/>
      </c>
      <c r="B64" t="str">
        <f t="shared" si="6"/>
        <v/>
      </c>
      <c r="D64" t="str">
        <f t="shared" si="3"/>
        <v/>
      </c>
      <c r="F64" t="str">
        <f t="shared" si="4"/>
        <v/>
      </c>
      <c r="H64" s="2" t="str">
        <f t="shared" si="1"/>
        <v/>
      </c>
      <c r="I64" t="str">
        <f>IF(B64&lt;=$B$3+$B$4,VLOOKUP(B64,'Life Table'!$A$1:$G$102,5,FALSE),"")</f>
        <v/>
      </c>
      <c r="J64" t="str">
        <f t="shared" si="5"/>
        <v/>
      </c>
    </row>
    <row r="65" spans="1:10" x14ac:dyDescent="0.2">
      <c r="A65" t="str">
        <f t="shared" si="2"/>
        <v/>
      </c>
      <c r="B65" t="str">
        <f t="shared" si="6"/>
        <v/>
      </c>
      <c r="D65" t="str">
        <f t="shared" si="3"/>
        <v/>
      </c>
      <c r="F65" t="str">
        <f t="shared" si="4"/>
        <v/>
      </c>
      <c r="H65" s="2" t="str">
        <f t="shared" si="1"/>
        <v/>
      </c>
      <c r="I65" t="str">
        <f>IF(B65&lt;=$B$3+$B$4,VLOOKUP(B65,'Life Table'!$A$1:$G$102,5,FALSE),"")</f>
        <v/>
      </c>
      <c r="J65" t="str">
        <f t="shared" si="5"/>
        <v/>
      </c>
    </row>
    <row r="66" spans="1:10" x14ac:dyDescent="0.2">
      <c r="A66" t="str">
        <f t="shared" si="2"/>
        <v/>
      </c>
      <c r="B66" t="str">
        <f t="shared" si="6"/>
        <v/>
      </c>
      <c r="D66" t="str">
        <f t="shared" si="3"/>
        <v/>
      </c>
      <c r="F66" t="str">
        <f t="shared" si="4"/>
        <v/>
      </c>
      <c r="H66" s="2" t="str">
        <f t="shared" si="1"/>
        <v/>
      </c>
      <c r="I66" t="str">
        <f>IF(B66&lt;=$B$3+$B$4,VLOOKUP(B66,'Life Table'!$A$1:$G$102,5,FALSE),"")</f>
        <v/>
      </c>
      <c r="J66" t="str">
        <f t="shared" si="5"/>
        <v/>
      </c>
    </row>
    <row r="67" spans="1:10" x14ac:dyDescent="0.2">
      <c r="A67" t="str">
        <f t="shared" si="2"/>
        <v/>
      </c>
      <c r="B67" t="str">
        <f t="shared" si="6"/>
        <v/>
      </c>
      <c r="D67" t="str">
        <f t="shared" si="3"/>
        <v/>
      </c>
      <c r="F67" t="str">
        <f t="shared" si="4"/>
        <v/>
      </c>
      <c r="H67" s="2" t="str">
        <f t="shared" si="1"/>
        <v/>
      </c>
      <c r="I67" t="str">
        <f>IF(B67&lt;=$B$3+$B$4,VLOOKUP(B67,'Life Table'!$A$1:$G$102,5,FALSE),"")</f>
        <v/>
      </c>
      <c r="J67" t="str">
        <f t="shared" si="5"/>
        <v/>
      </c>
    </row>
    <row r="68" spans="1:10" x14ac:dyDescent="0.2">
      <c r="A68" t="str">
        <f t="shared" si="2"/>
        <v/>
      </c>
      <c r="B68" t="str">
        <f t="shared" si="6"/>
        <v/>
      </c>
      <c r="D68" t="str">
        <f t="shared" si="3"/>
        <v/>
      </c>
      <c r="F68" t="str">
        <f t="shared" si="4"/>
        <v/>
      </c>
      <c r="H68" s="2" t="str">
        <f t="shared" si="1"/>
        <v/>
      </c>
      <c r="I68" t="str">
        <f>IF(B68&lt;=$B$3+$B$4,VLOOKUP(B68,'Life Table'!$A$1:$G$102,5,FALSE),"")</f>
        <v/>
      </c>
      <c r="J68" t="str">
        <f t="shared" si="5"/>
        <v/>
      </c>
    </row>
    <row r="69" spans="1:10" x14ac:dyDescent="0.2">
      <c r="A69" t="str">
        <f t="shared" si="2"/>
        <v/>
      </c>
      <c r="B69" t="str">
        <f t="shared" si="6"/>
        <v/>
      </c>
      <c r="D69" t="str">
        <f t="shared" si="3"/>
        <v/>
      </c>
      <c r="F69" t="str">
        <f t="shared" si="4"/>
        <v/>
      </c>
      <c r="H69" s="2" t="str">
        <f t="shared" si="1"/>
        <v/>
      </c>
      <c r="I69" t="str">
        <f>IF(B69&lt;=$B$3+$B$4,VLOOKUP(B69,'Life Table'!$A$1:$G$102,5,FALSE),"")</f>
        <v/>
      </c>
      <c r="J69" t="str">
        <f t="shared" si="5"/>
        <v/>
      </c>
    </row>
    <row r="70" spans="1:10" x14ac:dyDescent="0.2">
      <c r="A70" t="str">
        <f t="shared" si="2"/>
        <v/>
      </c>
      <c r="B70" t="str">
        <f t="shared" si="6"/>
        <v/>
      </c>
      <c r="D70" t="str">
        <f t="shared" si="3"/>
        <v/>
      </c>
      <c r="F70" t="str">
        <f t="shared" si="4"/>
        <v/>
      </c>
      <c r="H70" s="2" t="str">
        <f t="shared" si="1"/>
        <v/>
      </c>
      <c r="I70" t="str">
        <f>IF(B70&lt;=$B$3+$B$4,VLOOKUP(B70,'Life Table'!$A$1:$G$102,5,FALSE),"")</f>
        <v/>
      </c>
      <c r="J70" t="str">
        <f t="shared" si="5"/>
        <v/>
      </c>
    </row>
    <row r="71" spans="1:10" x14ac:dyDescent="0.2">
      <c r="A71" t="str">
        <f t="shared" si="2"/>
        <v/>
      </c>
      <c r="B71" t="str">
        <f t="shared" si="6"/>
        <v/>
      </c>
      <c r="D71" t="str">
        <f t="shared" si="3"/>
        <v/>
      </c>
      <c r="F71" t="str">
        <f t="shared" si="4"/>
        <v/>
      </c>
      <c r="H71" s="2" t="str">
        <f t="shared" si="1"/>
        <v/>
      </c>
      <c r="I71" t="str">
        <f>IF(B71&lt;=$B$3+$B$4,VLOOKUP(B71,'Life Table'!$A$1:$G$102,5,FALSE),"")</f>
        <v/>
      </c>
      <c r="J71" t="str">
        <f t="shared" si="5"/>
        <v/>
      </c>
    </row>
    <row r="72" spans="1:10" x14ac:dyDescent="0.2">
      <c r="A72" t="str">
        <f t="shared" si="2"/>
        <v/>
      </c>
      <c r="B72" t="str">
        <f t="shared" si="6"/>
        <v/>
      </c>
      <c r="D72" t="str">
        <f t="shared" si="3"/>
        <v/>
      </c>
      <c r="F72" t="str">
        <f t="shared" si="4"/>
        <v/>
      </c>
      <c r="H72" s="2" t="str">
        <f t="shared" si="1"/>
        <v/>
      </c>
      <c r="I72" t="str">
        <f>IF(B72&lt;=$B$3+$B$4,VLOOKUP(B72,'Life Table'!$A$1:$G$102,5,FALSE),"")</f>
        <v/>
      </c>
      <c r="J72" t="str">
        <f t="shared" si="5"/>
        <v/>
      </c>
    </row>
    <row r="73" spans="1:10" x14ac:dyDescent="0.2">
      <c r="A73" t="str">
        <f t="shared" si="2"/>
        <v/>
      </c>
      <c r="B73" t="str">
        <f t="shared" si="6"/>
        <v/>
      </c>
      <c r="D73" t="str">
        <f t="shared" si="3"/>
        <v/>
      </c>
      <c r="F73" t="str">
        <f t="shared" si="4"/>
        <v/>
      </c>
      <c r="H73" s="2" t="str">
        <f t="shared" si="1"/>
        <v/>
      </c>
      <c r="I73" t="str">
        <f>IF(B73&lt;=$B$3+$B$4,VLOOKUP(B73,'Life Table'!$A$1:$G$102,5,FALSE),"")</f>
        <v/>
      </c>
      <c r="J73" t="str">
        <f t="shared" si="5"/>
        <v/>
      </c>
    </row>
    <row r="74" spans="1:10" x14ac:dyDescent="0.2">
      <c r="A74" t="str">
        <f t="shared" si="2"/>
        <v/>
      </c>
      <c r="B74" t="str">
        <f t="shared" si="6"/>
        <v/>
      </c>
      <c r="D74" t="str">
        <f t="shared" si="3"/>
        <v/>
      </c>
      <c r="F74" t="str">
        <f t="shared" si="4"/>
        <v/>
      </c>
      <c r="H74" s="2" t="str">
        <f t="shared" si="1"/>
        <v/>
      </c>
      <c r="I74" t="str">
        <f>IF(B74&lt;=$B$3+$B$4,VLOOKUP(B74,'Life Table'!$A$1:$G$102,5,FALSE),"")</f>
        <v/>
      </c>
      <c r="J74" t="str">
        <f t="shared" si="5"/>
        <v/>
      </c>
    </row>
    <row r="75" spans="1:10" x14ac:dyDescent="0.2">
      <c r="A75" t="str">
        <f t="shared" si="2"/>
        <v/>
      </c>
      <c r="B75" t="str">
        <f t="shared" si="6"/>
        <v/>
      </c>
      <c r="D75" t="str">
        <f t="shared" si="3"/>
        <v/>
      </c>
      <c r="F75" t="str">
        <f t="shared" si="4"/>
        <v/>
      </c>
      <c r="H75" s="2" t="str">
        <f t="shared" si="1"/>
        <v/>
      </c>
      <c r="I75" t="str">
        <f>IF(B75&lt;=$B$3+$B$4,VLOOKUP(B75,'Life Table'!$A$1:$G$102,5,FALSE),"")</f>
        <v/>
      </c>
      <c r="J75" t="str">
        <f t="shared" si="5"/>
        <v/>
      </c>
    </row>
    <row r="76" spans="1:10" x14ac:dyDescent="0.2">
      <c r="A76" t="str">
        <f t="shared" si="2"/>
        <v/>
      </c>
      <c r="B76" t="str">
        <f t="shared" si="6"/>
        <v/>
      </c>
      <c r="D76" t="str">
        <f t="shared" si="3"/>
        <v/>
      </c>
      <c r="F76" t="str">
        <f t="shared" si="4"/>
        <v/>
      </c>
      <c r="H76" s="2" t="str">
        <f t="shared" si="1"/>
        <v/>
      </c>
      <c r="I76" t="str">
        <f>IF(B76&lt;=$B$3+$B$4,VLOOKUP(B76,'Life Table'!$A$1:$G$102,5,FALSE),"")</f>
        <v/>
      </c>
      <c r="J76" t="str">
        <f t="shared" si="5"/>
        <v/>
      </c>
    </row>
    <row r="77" spans="1:10" x14ac:dyDescent="0.2">
      <c r="A77" t="str">
        <f t="shared" si="2"/>
        <v/>
      </c>
      <c r="B77" t="str">
        <f t="shared" si="6"/>
        <v/>
      </c>
      <c r="D77" t="str">
        <f t="shared" si="3"/>
        <v/>
      </c>
      <c r="F77" t="str">
        <f t="shared" si="4"/>
        <v/>
      </c>
      <c r="H77" s="2" t="str">
        <f t="shared" si="1"/>
        <v/>
      </c>
      <c r="I77" t="str">
        <f>IF(B77&lt;=$B$3+$B$4,VLOOKUP(B77,'Life Table'!$A$1:$G$102,5,FALSE),"")</f>
        <v/>
      </c>
      <c r="J77" t="str">
        <f t="shared" si="5"/>
        <v/>
      </c>
    </row>
    <row r="78" spans="1:10" x14ac:dyDescent="0.2">
      <c r="A78" t="str">
        <f t="shared" si="2"/>
        <v/>
      </c>
      <c r="B78" t="str">
        <f t="shared" si="6"/>
        <v/>
      </c>
      <c r="D78" t="str">
        <f t="shared" si="3"/>
        <v/>
      </c>
      <c r="F78" t="str">
        <f t="shared" si="4"/>
        <v/>
      </c>
      <c r="H78" s="2" t="str">
        <f t="shared" si="1"/>
        <v/>
      </c>
      <c r="I78" t="str">
        <f>IF(B78&lt;=$B$3+$B$4,VLOOKUP(B78,'Life Table'!$A$1:$G$102,5,FALSE),"")</f>
        <v/>
      </c>
      <c r="J78" t="str">
        <f t="shared" si="5"/>
        <v/>
      </c>
    </row>
    <row r="79" spans="1:10" x14ac:dyDescent="0.2">
      <c r="A79" t="str">
        <f t="shared" si="2"/>
        <v/>
      </c>
      <c r="B79" t="str">
        <f t="shared" si="6"/>
        <v/>
      </c>
      <c r="D79" t="str">
        <f t="shared" si="3"/>
        <v/>
      </c>
      <c r="F79" t="str">
        <f t="shared" si="4"/>
        <v/>
      </c>
      <c r="H79" s="2" t="str">
        <f t="shared" ref="H79:H119" si="7">IF(B79&lt;=$B$3+$B$4,(1+$E$4)^(-A79),"")</f>
        <v/>
      </c>
      <c r="I79" t="str">
        <f>IF(B79&lt;=$B$3+$B$4,VLOOKUP(B79,'Life Table'!$A$1:$G$102,5,FALSE),"")</f>
        <v/>
      </c>
      <c r="J79" t="str">
        <f t="shared" si="5"/>
        <v/>
      </c>
    </row>
    <row r="80" spans="1:10" x14ac:dyDescent="0.2">
      <c r="A80" t="str">
        <f t="shared" ref="A80:A119" si="8">IF(B79&lt;($B$3+$B$4),A79+1,"")</f>
        <v/>
      </c>
      <c r="B80" t="str">
        <f t="shared" si="6"/>
        <v/>
      </c>
      <c r="D80" t="str">
        <f t="shared" ref="D80:D119" si="9">IF(B80&lt;=$B$3+$B$4,$B$6*H80*J80,"")</f>
        <v/>
      </c>
      <c r="F80" t="str">
        <f t="shared" ref="F80:F119" si="10">IF(B80&lt;=$B$3+$B$4,$H$5*H80*J80,"")</f>
        <v/>
      </c>
      <c r="H80" s="2" t="str">
        <f t="shared" si="7"/>
        <v/>
      </c>
      <c r="I80" t="str">
        <f>IF(B80&lt;=$B$3+$B$4,VLOOKUP(B80,'Life Table'!$A$1:$G$102,5,FALSE),"")</f>
        <v/>
      </c>
      <c r="J80" t="str">
        <f t="shared" ref="J80:J119" si="11">IF(B80&lt;=$B$3+$B$4,J79*(1-I79),"")</f>
        <v/>
      </c>
    </row>
    <row r="81" spans="1:10" x14ac:dyDescent="0.2">
      <c r="A81" t="str">
        <f t="shared" si="8"/>
        <v/>
      </c>
      <c r="B81" t="str">
        <f t="shared" ref="B81:B119" si="12">IF(A81="","",$B$4+A81)</f>
        <v/>
      </c>
      <c r="D81" t="str">
        <f t="shared" si="9"/>
        <v/>
      </c>
      <c r="F81" t="str">
        <f t="shared" si="10"/>
        <v/>
      </c>
      <c r="H81" s="2" t="str">
        <f t="shared" si="7"/>
        <v/>
      </c>
      <c r="I81" t="str">
        <f>IF(B81&lt;=$B$3+$B$4,VLOOKUP(B81,'Life Table'!$A$1:$G$102,5,FALSE),"")</f>
        <v/>
      </c>
      <c r="J81" t="str">
        <f t="shared" si="11"/>
        <v/>
      </c>
    </row>
    <row r="82" spans="1:10" x14ac:dyDescent="0.2">
      <c r="A82" t="str">
        <f t="shared" si="8"/>
        <v/>
      </c>
      <c r="B82" t="str">
        <f t="shared" si="12"/>
        <v/>
      </c>
      <c r="D82" t="str">
        <f t="shared" si="9"/>
        <v/>
      </c>
      <c r="F82" t="str">
        <f t="shared" si="10"/>
        <v/>
      </c>
      <c r="H82" s="2" t="str">
        <f t="shared" si="7"/>
        <v/>
      </c>
      <c r="I82" t="str">
        <f>IF(B82&lt;=$B$3+$B$4,VLOOKUP(B82,'Life Table'!$A$1:$G$102,5,FALSE),"")</f>
        <v/>
      </c>
      <c r="J82" t="str">
        <f t="shared" si="11"/>
        <v/>
      </c>
    </row>
    <row r="83" spans="1:10" x14ac:dyDescent="0.2">
      <c r="A83" t="str">
        <f t="shared" si="8"/>
        <v/>
      </c>
      <c r="B83" t="str">
        <f t="shared" si="12"/>
        <v/>
      </c>
      <c r="D83" t="str">
        <f t="shared" si="9"/>
        <v/>
      </c>
      <c r="F83" t="str">
        <f t="shared" si="10"/>
        <v/>
      </c>
      <c r="H83" s="2" t="str">
        <f t="shared" si="7"/>
        <v/>
      </c>
      <c r="I83" t="str">
        <f>IF(B83&lt;=$B$3+$B$4,VLOOKUP(B83,'Life Table'!$A$1:$G$102,5,FALSE),"")</f>
        <v/>
      </c>
      <c r="J83" t="str">
        <f t="shared" si="11"/>
        <v/>
      </c>
    </row>
    <row r="84" spans="1:10" x14ac:dyDescent="0.2">
      <c r="A84" t="str">
        <f t="shared" si="8"/>
        <v/>
      </c>
      <c r="B84" t="str">
        <f t="shared" si="12"/>
        <v/>
      </c>
      <c r="D84" t="str">
        <f t="shared" si="9"/>
        <v/>
      </c>
      <c r="F84" t="str">
        <f t="shared" si="10"/>
        <v/>
      </c>
      <c r="H84" s="2" t="str">
        <f t="shared" si="7"/>
        <v/>
      </c>
      <c r="I84" t="str">
        <f>IF(B84&lt;=$B$3+$B$4,VLOOKUP(B84,'Life Table'!$A$1:$G$102,5,FALSE),"")</f>
        <v/>
      </c>
      <c r="J84" t="str">
        <f t="shared" si="11"/>
        <v/>
      </c>
    </row>
    <row r="85" spans="1:10" x14ac:dyDescent="0.2">
      <c r="A85" t="str">
        <f t="shared" si="8"/>
        <v/>
      </c>
      <c r="B85" t="str">
        <f t="shared" si="12"/>
        <v/>
      </c>
      <c r="D85" t="str">
        <f t="shared" si="9"/>
        <v/>
      </c>
      <c r="F85" t="str">
        <f t="shared" si="10"/>
        <v/>
      </c>
      <c r="H85" s="2" t="str">
        <f t="shared" si="7"/>
        <v/>
      </c>
      <c r="I85" t="str">
        <f>IF(B85&lt;=$B$3+$B$4,VLOOKUP(B85,'Life Table'!$A$1:$G$102,5,FALSE),"")</f>
        <v/>
      </c>
      <c r="J85" t="str">
        <f t="shared" si="11"/>
        <v/>
      </c>
    </row>
    <row r="86" spans="1:10" x14ac:dyDescent="0.2">
      <c r="A86" t="str">
        <f t="shared" si="8"/>
        <v/>
      </c>
      <c r="B86" t="str">
        <f t="shared" si="12"/>
        <v/>
      </c>
      <c r="D86" t="str">
        <f t="shared" si="9"/>
        <v/>
      </c>
      <c r="F86" t="str">
        <f t="shared" si="10"/>
        <v/>
      </c>
      <c r="H86" s="2" t="str">
        <f t="shared" si="7"/>
        <v/>
      </c>
      <c r="I86" t="str">
        <f>IF(B86&lt;=$B$3+$B$4,VLOOKUP(B86,'Life Table'!$A$1:$G$102,5,FALSE),"")</f>
        <v/>
      </c>
      <c r="J86" t="str">
        <f t="shared" si="11"/>
        <v/>
      </c>
    </row>
    <row r="87" spans="1:10" x14ac:dyDescent="0.2">
      <c r="A87" t="str">
        <f t="shared" si="8"/>
        <v/>
      </c>
      <c r="B87" t="str">
        <f t="shared" si="12"/>
        <v/>
      </c>
      <c r="D87" t="str">
        <f t="shared" si="9"/>
        <v/>
      </c>
      <c r="F87" t="str">
        <f t="shared" si="10"/>
        <v/>
      </c>
      <c r="H87" s="2" t="str">
        <f t="shared" si="7"/>
        <v/>
      </c>
      <c r="I87" t="str">
        <f>IF(B87&lt;=$B$3+$B$4,VLOOKUP(B87,'Life Table'!$A$1:$G$102,5,FALSE),"")</f>
        <v/>
      </c>
      <c r="J87" t="str">
        <f t="shared" si="11"/>
        <v/>
      </c>
    </row>
    <row r="88" spans="1:10" x14ac:dyDescent="0.2">
      <c r="A88" t="str">
        <f t="shared" si="8"/>
        <v/>
      </c>
      <c r="B88" t="str">
        <f t="shared" si="12"/>
        <v/>
      </c>
      <c r="D88" t="str">
        <f t="shared" si="9"/>
        <v/>
      </c>
      <c r="F88" t="str">
        <f t="shared" si="10"/>
        <v/>
      </c>
      <c r="H88" s="2" t="str">
        <f t="shared" si="7"/>
        <v/>
      </c>
      <c r="I88" t="str">
        <f>IF(B88&lt;=$B$3+$B$4,VLOOKUP(B88,'Life Table'!$A$1:$G$102,5,FALSE),"")</f>
        <v/>
      </c>
      <c r="J88" t="str">
        <f t="shared" si="11"/>
        <v/>
      </c>
    </row>
    <row r="89" spans="1:10" x14ac:dyDescent="0.2">
      <c r="A89" t="str">
        <f t="shared" si="8"/>
        <v/>
      </c>
      <c r="B89" t="str">
        <f t="shared" si="12"/>
        <v/>
      </c>
      <c r="D89" t="str">
        <f t="shared" si="9"/>
        <v/>
      </c>
      <c r="F89" t="str">
        <f t="shared" si="10"/>
        <v/>
      </c>
      <c r="H89" s="2" t="str">
        <f t="shared" si="7"/>
        <v/>
      </c>
      <c r="I89" t="str">
        <f>IF(B89&lt;=$B$3+$B$4,VLOOKUP(B89,'Life Table'!$A$1:$G$102,5,FALSE),"")</f>
        <v/>
      </c>
      <c r="J89" t="str">
        <f t="shared" si="11"/>
        <v/>
      </c>
    </row>
    <row r="90" spans="1:10" x14ac:dyDescent="0.2">
      <c r="A90" t="str">
        <f t="shared" si="8"/>
        <v/>
      </c>
      <c r="B90" t="str">
        <f t="shared" si="12"/>
        <v/>
      </c>
      <c r="D90" t="str">
        <f t="shared" si="9"/>
        <v/>
      </c>
      <c r="F90" t="str">
        <f t="shared" si="10"/>
        <v/>
      </c>
      <c r="H90" s="2" t="str">
        <f t="shared" si="7"/>
        <v/>
      </c>
      <c r="I90" t="str">
        <f>IF(B90&lt;=$B$3+$B$4,VLOOKUP(B90,'Life Table'!$A$1:$G$102,5,FALSE),"")</f>
        <v/>
      </c>
      <c r="J90" t="str">
        <f t="shared" si="11"/>
        <v/>
      </c>
    </row>
    <row r="91" spans="1:10" x14ac:dyDescent="0.2">
      <c r="A91" t="str">
        <f t="shared" si="8"/>
        <v/>
      </c>
      <c r="B91" t="str">
        <f t="shared" si="12"/>
        <v/>
      </c>
      <c r="D91" t="str">
        <f t="shared" si="9"/>
        <v/>
      </c>
      <c r="F91" t="str">
        <f t="shared" si="10"/>
        <v/>
      </c>
      <c r="H91" s="2" t="str">
        <f t="shared" si="7"/>
        <v/>
      </c>
      <c r="I91" t="str">
        <f>IF(B91&lt;=$B$3+$B$4,VLOOKUP(B91,'Life Table'!$A$1:$G$102,5,FALSE),"")</f>
        <v/>
      </c>
      <c r="J91" t="str">
        <f t="shared" si="11"/>
        <v/>
      </c>
    </row>
    <row r="92" spans="1:10" x14ac:dyDescent="0.2">
      <c r="A92" t="str">
        <f t="shared" si="8"/>
        <v/>
      </c>
      <c r="B92" t="str">
        <f t="shared" si="12"/>
        <v/>
      </c>
      <c r="D92" t="str">
        <f t="shared" si="9"/>
        <v/>
      </c>
      <c r="F92" t="str">
        <f t="shared" si="10"/>
        <v/>
      </c>
      <c r="H92" s="2" t="str">
        <f t="shared" si="7"/>
        <v/>
      </c>
      <c r="I92" t="str">
        <f>IF(B92&lt;=$B$3+$B$4,VLOOKUP(B92,'Life Table'!$A$1:$G$102,5,FALSE),"")</f>
        <v/>
      </c>
      <c r="J92" t="str">
        <f t="shared" si="11"/>
        <v/>
      </c>
    </row>
    <row r="93" spans="1:10" x14ac:dyDescent="0.2">
      <c r="A93" t="str">
        <f t="shared" si="8"/>
        <v/>
      </c>
      <c r="B93" t="str">
        <f t="shared" si="12"/>
        <v/>
      </c>
      <c r="D93" t="str">
        <f t="shared" si="9"/>
        <v/>
      </c>
      <c r="F93" t="str">
        <f t="shared" si="10"/>
        <v/>
      </c>
      <c r="H93" s="2" t="str">
        <f t="shared" si="7"/>
        <v/>
      </c>
      <c r="I93" t="str">
        <f>IF(B93&lt;=$B$3+$B$4,VLOOKUP(B93,'Life Table'!$A$1:$G$102,5,FALSE),"")</f>
        <v/>
      </c>
      <c r="J93" t="str">
        <f t="shared" si="11"/>
        <v/>
      </c>
    </row>
    <row r="94" spans="1:10" x14ac:dyDescent="0.2">
      <c r="A94" t="str">
        <f t="shared" si="8"/>
        <v/>
      </c>
      <c r="B94" t="str">
        <f t="shared" si="12"/>
        <v/>
      </c>
      <c r="D94" t="str">
        <f t="shared" si="9"/>
        <v/>
      </c>
      <c r="F94" t="str">
        <f t="shared" si="10"/>
        <v/>
      </c>
      <c r="H94" s="2" t="str">
        <f t="shared" si="7"/>
        <v/>
      </c>
      <c r="I94" t="str">
        <f>IF(B94&lt;=$B$3+$B$4,VLOOKUP(B94,'Life Table'!$A$1:$G$102,5,FALSE),"")</f>
        <v/>
      </c>
      <c r="J94" t="str">
        <f t="shared" si="11"/>
        <v/>
      </c>
    </row>
    <row r="95" spans="1:10" x14ac:dyDescent="0.2">
      <c r="A95" t="str">
        <f t="shared" si="8"/>
        <v/>
      </c>
      <c r="B95" t="str">
        <f t="shared" si="12"/>
        <v/>
      </c>
      <c r="D95" t="str">
        <f t="shared" si="9"/>
        <v/>
      </c>
      <c r="F95" t="str">
        <f t="shared" si="10"/>
        <v/>
      </c>
      <c r="H95" s="2" t="str">
        <f t="shared" si="7"/>
        <v/>
      </c>
      <c r="I95" t="str">
        <f>IF(B95&lt;=$B$3+$B$4,VLOOKUP(B95,'Life Table'!$A$1:$G$102,5,FALSE),"")</f>
        <v/>
      </c>
      <c r="J95" t="str">
        <f t="shared" si="11"/>
        <v/>
      </c>
    </row>
    <row r="96" spans="1:10" x14ac:dyDescent="0.2">
      <c r="A96" t="str">
        <f t="shared" si="8"/>
        <v/>
      </c>
      <c r="B96" t="str">
        <f t="shared" si="12"/>
        <v/>
      </c>
      <c r="D96" t="str">
        <f t="shared" si="9"/>
        <v/>
      </c>
      <c r="F96" t="str">
        <f t="shared" si="10"/>
        <v/>
      </c>
      <c r="H96" s="2" t="str">
        <f t="shared" si="7"/>
        <v/>
      </c>
      <c r="I96" t="str">
        <f>IF(B96&lt;=$B$3+$B$4,VLOOKUP(B96,'Life Table'!$A$1:$G$102,5,FALSE),"")</f>
        <v/>
      </c>
      <c r="J96" t="str">
        <f t="shared" si="11"/>
        <v/>
      </c>
    </row>
    <row r="97" spans="1:10" x14ac:dyDescent="0.2">
      <c r="A97" t="str">
        <f t="shared" si="8"/>
        <v/>
      </c>
      <c r="B97" t="str">
        <f t="shared" si="12"/>
        <v/>
      </c>
      <c r="D97" t="str">
        <f t="shared" si="9"/>
        <v/>
      </c>
      <c r="F97" t="str">
        <f t="shared" si="10"/>
        <v/>
      </c>
      <c r="H97" s="2" t="str">
        <f t="shared" si="7"/>
        <v/>
      </c>
      <c r="I97" t="str">
        <f>IF(B97&lt;=$B$3+$B$4,VLOOKUP(B97,'Life Table'!$A$1:$G$102,5,FALSE),"")</f>
        <v/>
      </c>
      <c r="J97" t="str">
        <f t="shared" si="11"/>
        <v/>
      </c>
    </row>
    <row r="98" spans="1:10" x14ac:dyDescent="0.2">
      <c r="A98" t="str">
        <f t="shared" si="8"/>
        <v/>
      </c>
      <c r="B98" t="str">
        <f t="shared" si="12"/>
        <v/>
      </c>
      <c r="D98" t="str">
        <f t="shared" si="9"/>
        <v/>
      </c>
      <c r="F98" t="str">
        <f t="shared" si="10"/>
        <v/>
      </c>
      <c r="H98" s="2" t="str">
        <f t="shared" si="7"/>
        <v/>
      </c>
      <c r="I98" t="str">
        <f>IF(B98&lt;=$B$3+$B$4,VLOOKUP(B98,'Life Table'!$A$1:$G$102,5,FALSE),"")</f>
        <v/>
      </c>
      <c r="J98" t="str">
        <f t="shared" si="11"/>
        <v/>
      </c>
    </row>
    <row r="99" spans="1:10" x14ac:dyDescent="0.2">
      <c r="A99" t="str">
        <f t="shared" si="8"/>
        <v/>
      </c>
      <c r="B99" t="str">
        <f t="shared" si="12"/>
        <v/>
      </c>
      <c r="D99" t="str">
        <f t="shared" si="9"/>
        <v/>
      </c>
      <c r="F99" t="str">
        <f t="shared" si="10"/>
        <v/>
      </c>
      <c r="H99" s="2" t="str">
        <f t="shared" si="7"/>
        <v/>
      </c>
      <c r="I99" t="str">
        <f>IF(B99&lt;=$B$3+$B$4,VLOOKUP(B99,'Life Table'!$A$1:$G$102,5,FALSE),"")</f>
        <v/>
      </c>
      <c r="J99" t="str">
        <f t="shared" si="11"/>
        <v/>
      </c>
    </row>
    <row r="100" spans="1:10" x14ac:dyDescent="0.2">
      <c r="A100" t="str">
        <f t="shared" si="8"/>
        <v/>
      </c>
      <c r="B100" t="str">
        <f t="shared" si="12"/>
        <v/>
      </c>
      <c r="D100" t="str">
        <f t="shared" si="9"/>
        <v/>
      </c>
      <c r="F100" t="str">
        <f t="shared" si="10"/>
        <v/>
      </c>
      <c r="H100" s="2" t="str">
        <f t="shared" si="7"/>
        <v/>
      </c>
      <c r="I100" t="str">
        <f>IF(B100&lt;=$B$3+$B$4,VLOOKUP(B100,'Life Table'!$A$1:$G$102,5,FALSE),"")</f>
        <v/>
      </c>
      <c r="J100" t="str">
        <f t="shared" si="11"/>
        <v/>
      </c>
    </row>
    <row r="101" spans="1:10" x14ac:dyDescent="0.2">
      <c r="A101" t="str">
        <f t="shared" si="8"/>
        <v/>
      </c>
      <c r="B101" t="str">
        <f t="shared" si="12"/>
        <v/>
      </c>
      <c r="D101" t="str">
        <f t="shared" si="9"/>
        <v/>
      </c>
      <c r="F101" t="str">
        <f t="shared" si="10"/>
        <v/>
      </c>
      <c r="H101" s="2" t="str">
        <f t="shared" si="7"/>
        <v/>
      </c>
      <c r="I101" t="str">
        <f>IF(B101&lt;=$B$3+$B$4,VLOOKUP(B101,'Life Table'!$A$1:$G$102,5,FALSE),"")</f>
        <v/>
      </c>
      <c r="J101" t="str">
        <f t="shared" si="11"/>
        <v/>
      </c>
    </row>
    <row r="102" spans="1:10" x14ac:dyDescent="0.2">
      <c r="A102" t="str">
        <f t="shared" si="8"/>
        <v/>
      </c>
      <c r="B102" t="str">
        <f t="shared" si="12"/>
        <v/>
      </c>
      <c r="D102" t="str">
        <f t="shared" si="9"/>
        <v/>
      </c>
      <c r="F102" t="str">
        <f t="shared" si="10"/>
        <v/>
      </c>
      <c r="H102" s="2" t="str">
        <f t="shared" si="7"/>
        <v/>
      </c>
      <c r="I102" t="str">
        <f>IF(B102&lt;=$B$3+$B$4,VLOOKUP(B102,'Life Table'!$A$1:$G$102,5,FALSE),"")</f>
        <v/>
      </c>
      <c r="J102" t="str">
        <f t="shared" si="11"/>
        <v/>
      </c>
    </row>
    <row r="103" spans="1:10" x14ac:dyDescent="0.2">
      <c r="A103" t="str">
        <f t="shared" si="8"/>
        <v/>
      </c>
      <c r="B103" t="str">
        <f t="shared" si="12"/>
        <v/>
      </c>
      <c r="D103" t="str">
        <f t="shared" si="9"/>
        <v/>
      </c>
      <c r="F103" t="str">
        <f t="shared" si="10"/>
        <v/>
      </c>
      <c r="H103" s="2" t="str">
        <f t="shared" si="7"/>
        <v/>
      </c>
      <c r="I103" t="str">
        <f>IF(B103&lt;=$B$3+$B$4,VLOOKUP(B103,'Life Table'!$A$1:$G$102,5,FALSE),"")</f>
        <v/>
      </c>
      <c r="J103" t="str">
        <f t="shared" si="11"/>
        <v/>
      </c>
    </row>
    <row r="104" spans="1:10" x14ac:dyDescent="0.2">
      <c r="A104" t="str">
        <f t="shared" si="8"/>
        <v/>
      </c>
      <c r="B104" t="str">
        <f t="shared" si="12"/>
        <v/>
      </c>
      <c r="D104" t="str">
        <f t="shared" si="9"/>
        <v/>
      </c>
      <c r="F104" t="str">
        <f t="shared" si="10"/>
        <v/>
      </c>
      <c r="H104" s="2" t="str">
        <f t="shared" si="7"/>
        <v/>
      </c>
      <c r="I104" t="str">
        <f>IF(B104&lt;=$B$3+$B$4,VLOOKUP(B104,'Life Table'!$A$1:$G$102,5,FALSE),"")</f>
        <v/>
      </c>
      <c r="J104" t="str">
        <f t="shared" si="11"/>
        <v/>
      </c>
    </row>
    <row r="105" spans="1:10" x14ac:dyDescent="0.2">
      <c r="A105" t="str">
        <f t="shared" si="8"/>
        <v/>
      </c>
      <c r="B105" t="str">
        <f t="shared" si="12"/>
        <v/>
      </c>
      <c r="D105" t="str">
        <f t="shared" si="9"/>
        <v/>
      </c>
      <c r="F105" t="str">
        <f t="shared" si="10"/>
        <v/>
      </c>
      <c r="H105" s="2" t="str">
        <f t="shared" si="7"/>
        <v/>
      </c>
      <c r="I105" t="str">
        <f>IF(B105&lt;=$B$3+$B$4,VLOOKUP(B105,'Life Table'!$A$1:$G$102,5,FALSE),"")</f>
        <v/>
      </c>
      <c r="J105" t="str">
        <f t="shared" si="11"/>
        <v/>
      </c>
    </row>
    <row r="106" spans="1:10" x14ac:dyDescent="0.2">
      <c r="A106" t="str">
        <f t="shared" si="8"/>
        <v/>
      </c>
      <c r="B106" t="str">
        <f t="shared" si="12"/>
        <v/>
      </c>
      <c r="D106" t="str">
        <f t="shared" si="9"/>
        <v/>
      </c>
      <c r="F106" t="str">
        <f t="shared" si="10"/>
        <v/>
      </c>
      <c r="H106" s="2" t="str">
        <f t="shared" si="7"/>
        <v/>
      </c>
      <c r="I106" t="str">
        <f>IF(B106&lt;=$B$3+$B$4,VLOOKUP(B106,'Life Table'!$A$1:$G$102,5,FALSE),"")</f>
        <v/>
      </c>
      <c r="J106" t="str">
        <f t="shared" si="11"/>
        <v/>
      </c>
    </row>
    <row r="107" spans="1:10" x14ac:dyDescent="0.2">
      <c r="A107" t="str">
        <f t="shared" si="8"/>
        <v/>
      </c>
      <c r="B107" t="str">
        <f t="shared" si="12"/>
        <v/>
      </c>
      <c r="D107" t="str">
        <f t="shared" si="9"/>
        <v/>
      </c>
      <c r="F107" t="str">
        <f t="shared" si="10"/>
        <v/>
      </c>
      <c r="H107" s="2" t="str">
        <f t="shared" si="7"/>
        <v/>
      </c>
      <c r="I107" t="str">
        <f>IF(B107&lt;=$B$3+$B$4,VLOOKUP(B107,'Life Table'!$A$1:$G$102,5,FALSE),"")</f>
        <v/>
      </c>
      <c r="J107" t="str">
        <f t="shared" si="11"/>
        <v/>
      </c>
    </row>
    <row r="108" spans="1:10" x14ac:dyDescent="0.2">
      <c r="A108" t="str">
        <f t="shared" si="8"/>
        <v/>
      </c>
      <c r="B108" t="str">
        <f t="shared" si="12"/>
        <v/>
      </c>
      <c r="D108" t="str">
        <f t="shared" si="9"/>
        <v/>
      </c>
      <c r="F108" t="str">
        <f t="shared" si="10"/>
        <v/>
      </c>
      <c r="H108" s="2" t="str">
        <f t="shared" si="7"/>
        <v/>
      </c>
      <c r="I108" t="str">
        <f>IF(B108&lt;=$B$3+$B$4,VLOOKUP(B108,'Life Table'!$A$1:$G$102,5,FALSE),"")</f>
        <v/>
      </c>
      <c r="J108" t="str">
        <f t="shared" si="11"/>
        <v/>
      </c>
    </row>
    <row r="109" spans="1:10" x14ac:dyDescent="0.2">
      <c r="A109" t="str">
        <f t="shared" si="8"/>
        <v/>
      </c>
      <c r="B109" t="str">
        <f t="shared" si="12"/>
        <v/>
      </c>
      <c r="D109" t="str">
        <f t="shared" si="9"/>
        <v/>
      </c>
      <c r="F109" t="str">
        <f t="shared" si="10"/>
        <v/>
      </c>
      <c r="H109" s="2" t="str">
        <f t="shared" si="7"/>
        <v/>
      </c>
      <c r="I109" t="str">
        <f>IF(B109&lt;=$B$3+$B$4,VLOOKUP(B109,'Life Table'!$A$1:$G$102,5,FALSE),"")</f>
        <v/>
      </c>
      <c r="J109" t="str">
        <f t="shared" si="11"/>
        <v/>
      </c>
    </row>
    <row r="110" spans="1:10" x14ac:dyDescent="0.2">
      <c r="A110" t="str">
        <f t="shared" si="8"/>
        <v/>
      </c>
      <c r="B110" t="str">
        <f t="shared" si="12"/>
        <v/>
      </c>
      <c r="D110" t="str">
        <f t="shared" si="9"/>
        <v/>
      </c>
      <c r="F110" t="str">
        <f t="shared" si="10"/>
        <v/>
      </c>
      <c r="H110" s="2" t="str">
        <f t="shared" si="7"/>
        <v/>
      </c>
      <c r="I110" t="str">
        <f>IF(B110&lt;=$B$3+$B$4,VLOOKUP(B110,'Life Table'!$A$1:$G$102,5,FALSE),"")</f>
        <v/>
      </c>
      <c r="J110" t="str">
        <f t="shared" si="11"/>
        <v/>
      </c>
    </row>
    <row r="111" spans="1:10" x14ac:dyDescent="0.2">
      <c r="A111" t="str">
        <f t="shared" si="8"/>
        <v/>
      </c>
      <c r="B111" t="str">
        <f t="shared" si="12"/>
        <v/>
      </c>
      <c r="D111" t="str">
        <f t="shared" si="9"/>
        <v/>
      </c>
      <c r="F111" t="str">
        <f t="shared" si="10"/>
        <v/>
      </c>
      <c r="H111" s="2" t="str">
        <f t="shared" si="7"/>
        <v/>
      </c>
      <c r="I111" t="str">
        <f>IF(B111&lt;=$B$3+$B$4,VLOOKUP(B111,'Life Table'!$A$1:$G$102,5,FALSE),"")</f>
        <v/>
      </c>
      <c r="J111" t="str">
        <f t="shared" si="11"/>
        <v/>
      </c>
    </row>
    <row r="112" spans="1:10" x14ac:dyDescent="0.2">
      <c r="A112" t="str">
        <f t="shared" si="8"/>
        <v/>
      </c>
      <c r="B112" t="str">
        <f t="shared" si="12"/>
        <v/>
      </c>
      <c r="D112" t="str">
        <f t="shared" si="9"/>
        <v/>
      </c>
      <c r="F112" t="str">
        <f t="shared" si="10"/>
        <v/>
      </c>
      <c r="H112" s="2" t="str">
        <f t="shared" si="7"/>
        <v/>
      </c>
      <c r="I112" t="str">
        <f>IF(B112&lt;=$B$3+$B$4,VLOOKUP(B112,'Life Table'!$A$1:$G$102,5,FALSE),"")</f>
        <v/>
      </c>
      <c r="J112" t="str">
        <f t="shared" si="11"/>
        <v/>
      </c>
    </row>
    <row r="113" spans="1:10" x14ac:dyDescent="0.2">
      <c r="A113" t="str">
        <f t="shared" si="8"/>
        <v/>
      </c>
      <c r="B113" t="str">
        <f t="shared" si="12"/>
        <v/>
      </c>
      <c r="D113" t="str">
        <f t="shared" si="9"/>
        <v/>
      </c>
      <c r="F113" t="str">
        <f t="shared" si="10"/>
        <v/>
      </c>
      <c r="H113" s="2" t="str">
        <f t="shared" si="7"/>
        <v/>
      </c>
      <c r="I113" t="str">
        <f>IF(B113&lt;=$B$3+$B$4,VLOOKUP(B113,'Life Table'!$A$1:$G$102,5,FALSE),"")</f>
        <v/>
      </c>
      <c r="J113" t="str">
        <f t="shared" si="11"/>
        <v/>
      </c>
    </row>
    <row r="114" spans="1:10" x14ac:dyDescent="0.2">
      <c r="A114" t="str">
        <f t="shared" si="8"/>
        <v/>
      </c>
      <c r="B114" t="str">
        <f t="shared" si="12"/>
        <v/>
      </c>
      <c r="D114" t="str">
        <f t="shared" si="9"/>
        <v/>
      </c>
      <c r="F114" t="str">
        <f t="shared" si="10"/>
        <v/>
      </c>
      <c r="H114" s="2" t="str">
        <f t="shared" si="7"/>
        <v/>
      </c>
      <c r="I114" t="str">
        <f>IF(B114&lt;=$B$3+$B$4,VLOOKUP(B114,'Life Table'!$A$1:$G$102,5,FALSE),"")</f>
        <v/>
      </c>
      <c r="J114" t="str">
        <f t="shared" si="11"/>
        <v/>
      </c>
    </row>
    <row r="115" spans="1:10" x14ac:dyDescent="0.2">
      <c r="A115" t="str">
        <f t="shared" si="8"/>
        <v/>
      </c>
      <c r="B115" t="str">
        <f t="shared" si="12"/>
        <v/>
      </c>
      <c r="D115" t="str">
        <f t="shared" si="9"/>
        <v/>
      </c>
      <c r="F115" t="str">
        <f t="shared" si="10"/>
        <v/>
      </c>
      <c r="H115" s="2" t="str">
        <f t="shared" si="7"/>
        <v/>
      </c>
      <c r="I115" t="str">
        <f>IF(B115&lt;=$B$3+$B$4,VLOOKUP(B115,'Life Table'!$A$1:$G$102,5,FALSE),"")</f>
        <v/>
      </c>
      <c r="J115" t="str">
        <f t="shared" si="11"/>
        <v/>
      </c>
    </row>
    <row r="116" spans="1:10" x14ac:dyDescent="0.2">
      <c r="A116" t="str">
        <f t="shared" si="8"/>
        <v/>
      </c>
      <c r="B116" t="str">
        <f t="shared" si="12"/>
        <v/>
      </c>
      <c r="D116" t="str">
        <f t="shared" si="9"/>
        <v/>
      </c>
      <c r="F116" t="str">
        <f t="shared" si="10"/>
        <v/>
      </c>
      <c r="H116" s="2" t="str">
        <f t="shared" si="7"/>
        <v/>
      </c>
      <c r="I116" t="str">
        <f>IF(B116&lt;=$B$3+$B$4,VLOOKUP(B116,'Life Table'!$A$1:$G$102,5,FALSE),"")</f>
        <v/>
      </c>
      <c r="J116" t="str">
        <f t="shared" si="11"/>
        <v/>
      </c>
    </row>
    <row r="117" spans="1:10" x14ac:dyDescent="0.2">
      <c r="A117" t="str">
        <f t="shared" si="8"/>
        <v/>
      </c>
      <c r="B117" t="str">
        <f t="shared" si="12"/>
        <v/>
      </c>
      <c r="D117" t="str">
        <f t="shared" si="9"/>
        <v/>
      </c>
      <c r="F117" t="str">
        <f t="shared" si="10"/>
        <v/>
      </c>
      <c r="H117" s="2" t="str">
        <f t="shared" si="7"/>
        <v/>
      </c>
      <c r="I117" t="str">
        <f>IF(B117&lt;=$B$3+$B$4,VLOOKUP(B117,'Life Table'!$A$1:$G$102,5,FALSE),"")</f>
        <v/>
      </c>
      <c r="J117" t="str">
        <f t="shared" si="11"/>
        <v/>
      </c>
    </row>
    <row r="118" spans="1:10" x14ac:dyDescent="0.2">
      <c r="A118" t="str">
        <f t="shared" si="8"/>
        <v/>
      </c>
      <c r="B118" t="str">
        <f t="shared" si="12"/>
        <v/>
      </c>
      <c r="D118" t="str">
        <f t="shared" si="9"/>
        <v/>
      </c>
      <c r="F118" t="str">
        <f t="shared" si="10"/>
        <v/>
      </c>
      <c r="H118" s="2" t="str">
        <f t="shared" si="7"/>
        <v/>
      </c>
      <c r="I118" t="str">
        <f>IF(B118&lt;=$B$3+$B$4,VLOOKUP(B118,'Life Table'!$A$1:$G$102,5,FALSE),"")</f>
        <v/>
      </c>
      <c r="J118" t="str">
        <f t="shared" si="11"/>
        <v/>
      </c>
    </row>
    <row r="119" spans="1:10" x14ac:dyDescent="0.2">
      <c r="A119" t="str">
        <f t="shared" si="8"/>
        <v/>
      </c>
      <c r="B119" t="str">
        <f t="shared" si="12"/>
        <v/>
      </c>
      <c r="D119" t="str">
        <f t="shared" si="9"/>
        <v/>
      </c>
      <c r="F119" t="str">
        <f t="shared" si="10"/>
        <v/>
      </c>
      <c r="H119" s="2" t="str">
        <f t="shared" si="7"/>
        <v/>
      </c>
      <c r="I119" t="str">
        <f>IF(B119&lt;=$B$3+$B$4,VLOOKUP(B119,'Life Table'!$A$1:$G$102,5,FALSE),"")</f>
        <v/>
      </c>
      <c r="J119" t="str">
        <f t="shared" si="11"/>
        <v/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8D97-D89D-41B4-83EA-57D1C2DED866}">
  <sheetPr>
    <tabColor theme="5" tint="0.59999389629810485"/>
  </sheetPr>
  <dimension ref="A1:J119"/>
  <sheetViews>
    <sheetView workbookViewId="0">
      <selection activeCell="B124" sqref="B124"/>
    </sheetView>
  </sheetViews>
  <sheetFormatPr baseColWidth="10" defaultColWidth="8.83203125" defaultRowHeight="15" x14ac:dyDescent="0.2"/>
  <cols>
    <col min="1" max="1" width="14.33203125" bestFit="1" customWidth="1"/>
    <col min="2" max="2" width="16" bestFit="1" customWidth="1"/>
    <col min="3" max="3" width="13.5" bestFit="1" customWidth="1"/>
    <col min="4" max="4" width="17.33203125" bestFit="1" customWidth="1"/>
    <col min="5" max="5" width="13.33203125" bestFit="1" customWidth="1"/>
    <col min="6" max="6" width="12.5" bestFit="1" customWidth="1"/>
    <col min="7" max="7" width="10.1640625" bestFit="1" customWidth="1"/>
    <col min="8" max="9" width="11.6640625" bestFit="1" customWidth="1"/>
    <col min="10" max="10" width="17.33203125" bestFit="1" customWidth="1"/>
  </cols>
  <sheetData>
    <row r="1" spans="1:10" x14ac:dyDescent="0.2">
      <c r="A1" t="s">
        <v>7</v>
      </c>
      <c r="B1" t="s">
        <v>35</v>
      </c>
      <c r="D1" t="s">
        <v>8</v>
      </c>
      <c r="G1" t="s">
        <v>9</v>
      </c>
    </row>
    <row r="2" spans="1:10" x14ac:dyDescent="0.2">
      <c r="A2" t="s">
        <v>11</v>
      </c>
      <c r="B2">
        <v>350000</v>
      </c>
    </row>
    <row r="3" spans="1:10" x14ac:dyDescent="0.2">
      <c r="A3" t="s">
        <v>12</v>
      </c>
      <c r="B3">
        <v>28</v>
      </c>
      <c r="D3" t="s">
        <v>31</v>
      </c>
      <c r="E3">
        <v>1</v>
      </c>
      <c r="G3" t="s">
        <v>13</v>
      </c>
      <c r="H3">
        <v>500</v>
      </c>
    </row>
    <row r="4" spans="1:10" x14ac:dyDescent="0.2">
      <c r="A4" t="s">
        <v>14</v>
      </c>
      <c r="B4">
        <v>35</v>
      </c>
      <c r="D4" t="s">
        <v>27</v>
      </c>
      <c r="E4">
        <v>0.06</v>
      </c>
      <c r="G4" t="s">
        <v>15</v>
      </c>
    </row>
    <row r="5" spans="1:10" x14ac:dyDescent="0.2">
      <c r="G5" t="s">
        <v>17</v>
      </c>
    </row>
    <row r="6" spans="1:10" x14ac:dyDescent="0.2">
      <c r="A6" s="6" t="s">
        <v>41</v>
      </c>
      <c r="B6" s="8">
        <v>5313.2880551183061</v>
      </c>
      <c r="G6" t="s">
        <v>18</v>
      </c>
      <c r="H6">
        <v>0.02</v>
      </c>
    </row>
    <row r="7" spans="1:10" x14ac:dyDescent="0.2">
      <c r="G7" t="s">
        <v>19</v>
      </c>
      <c r="H7">
        <v>1000</v>
      </c>
    </row>
    <row r="8" spans="1:10" x14ac:dyDescent="0.2">
      <c r="G8" t="s">
        <v>20</v>
      </c>
    </row>
    <row r="10" spans="1:10" x14ac:dyDescent="0.2">
      <c r="A10" t="s">
        <v>36</v>
      </c>
      <c r="B10">
        <f>C11+D11+F11-E11</f>
        <v>0</v>
      </c>
    </row>
    <row r="11" spans="1:10" x14ac:dyDescent="0.2">
      <c r="A11" t="s">
        <v>22</v>
      </c>
      <c r="C11">
        <f t="shared" ref="C11:D11" si="0">SUM(C14:C119)</f>
        <v>4011.5431013672619</v>
      </c>
      <c r="D11">
        <f t="shared" si="0"/>
        <v>65709.286389991234</v>
      </c>
      <c r="E11">
        <f>SUM(E14:E119)</f>
        <v>71555.813365732305</v>
      </c>
      <c r="F11">
        <f>SUM(F14:F119)</f>
        <v>1834.9838743738264</v>
      </c>
    </row>
    <row r="13" spans="1:10" x14ac:dyDescent="0.2">
      <c r="A13" t="s">
        <v>32</v>
      </c>
      <c r="B13" t="s">
        <v>33</v>
      </c>
      <c r="C13" t="s">
        <v>23</v>
      </c>
      <c r="D13" t="s">
        <v>24</v>
      </c>
      <c r="E13" t="s">
        <v>25</v>
      </c>
      <c r="F13" t="s">
        <v>26</v>
      </c>
      <c r="H13" t="s">
        <v>28</v>
      </c>
      <c r="I13" t="s">
        <v>30</v>
      </c>
      <c r="J13" t="s">
        <v>29</v>
      </c>
    </row>
    <row r="14" spans="1:10" x14ac:dyDescent="0.2">
      <c r="A14">
        <v>0</v>
      </c>
      <c r="B14">
        <f>$B$4+A14</f>
        <v>35</v>
      </c>
      <c r="D14" t="str">
        <f>IF(A14=28,$B$2*H14*J14,"")</f>
        <v/>
      </c>
      <c r="E14">
        <f>IF(A14&lt;25,$B$6*H14*J14,"")</f>
        <v>5313.2880551183061</v>
      </c>
      <c r="F14">
        <f>H3</f>
        <v>500</v>
      </c>
      <c r="H14">
        <f>IF(B14&lt;=$B$3+$B$4,(1+$E$4)^(-A14),"")</f>
        <v>1</v>
      </c>
      <c r="I14">
        <f>IF(B14&lt;=$B$3+$B$4,IF($E$3 = 0,VLOOKUP(B14,'Life Table'!$A$1:$G$102,5,FALSE),VLOOKUP(B14,'Life Table'!$A$1:$G$102,6,FALSE)),"")</f>
        <v>3.34366041951547E-4</v>
      </c>
      <c r="J14">
        <v>1</v>
      </c>
    </row>
    <row r="15" spans="1:10" x14ac:dyDescent="0.2">
      <c r="A15">
        <f>IF(B14&lt;($B$3+$B$4),A14+1,"")</f>
        <v>1</v>
      </c>
      <c r="B15">
        <f>IF(A15="","",$B$4+A15)</f>
        <v>36</v>
      </c>
      <c r="C15">
        <f>IF(B15&lt;=$B$3+$B$4,IF(B15&lt;=45,0,IF((B15&gt;45)*(B15&lt;=55),275000,500000))*H15*J14*I14,"")</f>
        <v>0</v>
      </c>
      <c r="D15" t="str">
        <f>IF(A15=$B$3,$B$2*H15*J15,"")</f>
        <v/>
      </c>
      <c r="E15">
        <f t="shared" ref="E15:E78" si="1">IF(A15&lt;25,$B$6*H15*J15,"")</f>
        <v>5010.8598792656294</v>
      </c>
      <c r="F15">
        <f xml:space="preserve"> IF(A15&lt;=$B$3,IF(A15&lt;25,$H$6*$B$6*H15*J15,0) + IF((B15&gt;45)*(B15&lt;=$B$3+$B$4),$H$7*H15*I14*J14,0),"")</f>
        <v>100.21719758531259</v>
      </c>
      <c r="H15">
        <f t="shared" ref="H15:H78" si="2">IF(B15&lt;=$B$3+$B$4,(1+$E$4)^(-A15),"")</f>
        <v>0.94339622641509424</v>
      </c>
      <c r="I15">
        <f>IF(B15&lt;=$B$3+$B$4,IF($E$3=0,VLOOKUP(B15,'Life Table'!$A$1:$G$102,5,FALSE),VLOOKUP(B15-1,'Life Table'!$A$1:$G$102,7,FALSE)),"")</f>
        <v>3.9168708158128203E-4</v>
      </c>
      <c r="J15">
        <f>IF(B15&lt;=$B$3+$B$4,J14*(1-I14),"")</f>
        <v>0.99966563395804842</v>
      </c>
    </row>
    <row r="16" spans="1:10" x14ac:dyDescent="0.2">
      <c r="A16">
        <f t="shared" ref="A16:A79" si="3">IF(B15&lt;($B$3+$B$4),A15+1,"")</f>
        <v>2</v>
      </c>
      <c r="B16">
        <f>IF(A16="","",$B$4+A16)</f>
        <v>37</v>
      </c>
      <c r="C16">
        <f t="shared" ref="C16:C79" si="4">IF(B16&lt;=$B$3+$B$4,IF(B16&lt;=45,0,IF((B16&gt;45)*(B16&lt;=55),275000,500000))*H16*J15*I15,"")</f>
        <v>0</v>
      </c>
      <c r="D16" t="str">
        <f t="shared" ref="D16:D79" si="5">IF(A16=$B$3,$B$2*H16*J16,"")</f>
        <v/>
      </c>
      <c r="E16">
        <f t="shared" si="1"/>
        <v>4725.3747077201006</v>
      </c>
      <c r="F16">
        <f t="shared" ref="F16:F79" si="6" xml:space="preserve"> IF(A16&lt;=$B$3,IF(A16&lt;25,$H$6*$B$6*H16*J16,0) + IF((B16&gt;45)*(B16&lt;=$B$3+$B$4),$H$7*H16*I15*J15,0),"")</f>
        <v>94.507494154402011</v>
      </c>
      <c r="H16">
        <f t="shared" si="2"/>
        <v>0.88999644001423983</v>
      </c>
      <c r="I16">
        <f>IF(B16&lt;=$B$3+$B$4,VLOOKUP(B16,'Life Table'!$A$1:$G$102,5,FALSE),"")</f>
        <v>4.3634982675884584E-4</v>
      </c>
      <c r="J16">
        <f t="shared" ref="J16:J79" si="7">IF(B16&lt;=$B$3+$B$4,J15*(1-I15),"")</f>
        <v>0.99927407784332622</v>
      </c>
    </row>
    <row r="17" spans="1:10" x14ac:dyDescent="0.2">
      <c r="A17">
        <f t="shared" si="3"/>
        <v>3</v>
      </c>
      <c r="B17">
        <f t="shared" ref="B17:B80" si="8">IF(A17="","",$B$4+A17)</f>
        <v>38</v>
      </c>
      <c r="C17">
        <f t="shared" si="4"/>
        <v>0</v>
      </c>
      <c r="D17" t="str">
        <f t="shared" si="5"/>
        <v/>
      </c>
      <c r="E17">
        <f t="shared" si="1"/>
        <v>4455.9554634764299</v>
      </c>
      <c r="F17">
        <f t="shared" si="6"/>
        <v>89.119109269528593</v>
      </c>
      <c r="H17">
        <f t="shared" si="2"/>
        <v>0.8396192830323016</v>
      </c>
      <c r="I17">
        <f>IF(B17&lt;=$B$3+$B$4,VLOOKUP(B17,'Life Table'!$A$1:$G$102,5,FALSE),"")</f>
        <v>4.6317694229953662E-4</v>
      </c>
      <c r="J17">
        <f t="shared" si="7"/>
        <v>0.99883804477257465</v>
      </c>
    </row>
    <row r="18" spans="1:10" x14ac:dyDescent="0.2">
      <c r="A18">
        <f t="shared" si="3"/>
        <v>4</v>
      </c>
      <c r="B18">
        <f t="shared" si="8"/>
        <v>39</v>
      </c>
      <c r="C18">
        <f t="shared" si="4"/>
        <v>0</v>
      </c>
      <c r="D18" t="str">
        <f t="shared" si="5"/>
        <v/>
      </c>
      <c r="E18">
        <f t="shared" si="1"/>
        <v>4201.7844977828618</v>
      </c>
      <c r="F18">
        <f t="shared" si="6"/>
        <v>84.035689955657247</v>
      </c>
      <c r="H18">
        <f t="shared" si="2"/>
        <v>0.79209366323802044</v>
      </c>
      <c r="I18">
        <f>IF(B18&lt;=$B$3+$B$4,VLOOKUP(B18,'Life Table'!$A$1:$G$102,5,FALSE),"")</f>
        <v>4.9332976070323655E-4</v>
      </c>
      <c r="J18">
        <f t="shared" si="7"/>
        <v>0.99837540602114438</v>
      </c>
    </row>
    <row r="19" spans="1:10" x14ac:dyDescent="0.2">
      <c r="A19">
        <f t="shared" si="3"/>
        <v>5</v>
      </c>
      <c r="B19">
        <f t="shared" si="8"/>
        <v>40</v>
      </c>
      <c r="C19">
        <f t="shared" si="4"/>
        <v>0</v>
      </c>
      <c r="D19" t="str">
        <f t="shared" si="5"/>
        <v/>
      </c>
      <c r="E19">
        <f t="shared" si="1"/>
        <v>3961.9921060773995</v>
      </c>
      <c r="F19">
        <f t="shared" si="6"/>
        <v>79.239842121547994</v>
      </c>
      <c r="H19">
        <f t="shared" si="2"/>
        <v>0.74725817286605689</v>
      </c>
      <c r="I19">
        <f>IF(B19&lt;=$B$3+$B$4,VLOOKUP(B19,'Life Table'!$A$1:$G$102,5,FALSE),"")</f>
        <v>5.2722044279496672E-4</v>
      </c>
      <c r="J19">
        <f t="shared" si="7"/>
        <v>0.99788287772099993</v>
      </c>
    </row>
    <row r="20" spans="1:10" x14ac:dyDescent="0.2">
      <c r="A20">
        <f t="shared" si="3"/>
        <v>6</v>
      </c>
      <c r="B20">
        <f t="shared" si="8"/>
        <v>41</v>
      </c>
      <c r="C20">
        <f t="shared" si="4"/>
        <v>0</v>
      </c>
      <c r="D20" t="str">
        <f t="shared" si="5"/>
        <v/>
      </c>
      <c r="E20">
        <f t="shared" si="1"/>
        <v>3735.757795136682</v>
      </c>
      <c r="F20">
        <f t="shared" si="6"/>
        <v>74.715155902733642</v>
      </c>
      <c r="H20">
        <f t="shared" si="2"/>
        <v>0.70496054043967626</v>
      </c>
      <c r="I20">
        <f>IF(B20&lt;=$B$3+$B$4,VLOOKUP(B20,'Life Table'!$A$1:$G$102,5,FALSE),"")</f>
        <v>5.6531219774730963E-4</v>
      </c>
      <c r="J20">
        <f t="shared" si="7"/>
        <v>0.99735677346835039</v>
      </c>
    </row>
    <row r="21" spans="1:10" x14ac:dyDescent="0.2">
      <c r="A21">
        <f t="shared" si="3"/>
        <v>7</v>
      </c>
      <c r="B21">
        <f t="shared" si="8"/>
        <v>42</v>
      </c>
      <c r="C21">
        <f t="shared" si="4"/>
        <v>0</v>
      </c>
      <c r="D21" t="str">
        <f t="shared" si="5"/>
        <v/>
      </c>
      <c r="E21">
        <f t="shared" si="1"/>
        <v>3522.3074770634535</v>
      </c>
      <c r="F21">
        <f t="shared" si="6"/>
        <v>70.446149541269079</v>
      </c>
      <c r="H21">
        <f t="shared" si="2"/>
        <v>0.66505711362233599</v>
      </c>
      <c r="I21">
        <f>IF(B21&lt;=$B$3+$B$4,VLOOKUP(B21,'Life Table'!$A$1:$G$102,5,FALSE),"")</f>
        <v>6.0812559738318767E-4</v>
      </c>
      <c r="J21">
        <f t="shared" si="7"/>
        <v>0.99679295551880276</v>
      </c>
    </row>
    <row r="22" spans="1:10" x14ac:dyDescent="0.2">
      <c r="A22">
        <f t="shared" si="3"/>
        <v>8</v>
      </c>
      <c r="B22">
        <f t="shared" si="8"/>
        <v>43</v>
      </c>
      <c r="C22">
        <f t="shared" si="4"/>
        <v>0</v>
      </c>
      <c r="D22" t="str">
        <f t="shared" si="5"/>
        <v/>
      </c>
      <c r="E22">
        <f t="shared" si="1"/>
        <v>3320.9108223818844</v>
      </c>
      <c r="F22">
        <f t="shared" si="6"/>
        <v>66.41821644763769</v>
      </c>
      <c r="H22">
        <f t="shared" si="2"/>
        <v>0.62741237134182648</v>
      </c>
      <c r="I22">
        <f>IF(B22&lt;=$B$3+$B$4,VLOOKUP(B22,'Life Table'!$A$1:$G$102,5,FALSE),"")</f>
        <v>6.5624566932526618E-4</v>
      </c>
      <c r="J22">
        <f t="shared" si="7"/>
        <v>0.99618678020726048</v>
      </c>
    </row>
    <row r="23" spans="1:10" x14ac:dyDescent="0.2">
      <c r="A23">
        <f t="shared" si="3"/>
        <v>9</v>
      </c>
      <c r="B23">
        <f t="shared" si="8"/>
        <v>44</v>
      </c>
      <c r="C23">
        <f t="shared" si="4"/>
        <v>0</v>
      </c>
      <c r="D23" t="str">
        <f t="shared" si="5"/>
        <v/>
      </c>
      <c r="E23">
        <f t="shared" si="1"/>
        <v>3130.878763241963</v>
      </c>
      <c r="F23">
        <f t="shared" si="6"/>
        <v>62.617575264839253</v>
      </c>
      <c r="H23">
        <f t="shared" si="2"/>
        <v>0.59189846353002495</v>
      </c>
      <c r="I23">
        <f>IF(B23&lt;=$B$3+$B$4,VLOOKUP(B23,'Life Table'!$A$1:$G$102,5,FALSE),"")</f>
        <v>7.1032986447808796E-4</v>
      </c>
      <c r="J23">
        <f t="shared" si="7"/>
        <v>0.99553303694691031</v>
      </c>
    </row>
    <row r="24" spans="1:10" x14ac:dyDescent="0.2">
      <c r="A24">
        <f t="shared" si="3"/>
        <v>10</v>
      </c>
      <c r="B24">
        <f t="shared" si="8"/>
        <v>45</v>
      </c>
      <c r="C24">
        <f t="shared" si="4"/>
        <v>0</v>
      </c>
      <c r="D24" t="str">
        <f t="shared" si="5"/>
        <v/>
      </c>
      <c r="E24">
        <f t="shared" si="1"/>
        <v>2951.5611382588413</v>
      </c>
      <c r="F24">
        <f t="shared" si="6"/>
        <v>59.031222765176828</v>
      </c>
      <c r="H24">
        <f t="shared" si="2"/>
        <v>0.55839477691511785</v>
      </c>
      <c r="I24">
        <f>IF(B24&lt;=$B$3+$B$4,VLOOKUP(B24,'Life Table'!$A$1:$G$102,5,FALSE),"")</f>
        <v>7.7111700588772529E-4</v>
      </c>
      <c r="J24">
        <f t="shared" si="7"/>
        <v>0.99482588009969242</v>
      </c>
    </row>
    <row r="25" spans="1:10" x14ac:dyDescent="0.2">
      <c r="A25">
        <f t="shared" si="3"/>
        <v>11</v>
      </c>
      <c r="B25">
        <f t="shared" si="8"/>
        <v>46</v>
      </c>
      <c r="C25">
        <f t="shared" si="4"/>
        <v>111.13107916310187</v>
      </c>
      <c r="D25" t="str">
        <f t="shared" si="5"/>
        <v/>
      </c>
      <c r="E25">
        <f t="shared" si="1"/>
        <v>2782.3444710105773</v>
      </c>
      <c r="F25">
        <f t="shared" si="6"/>
        <v>56.051002435350092</v>
      </c>
      <c r="H25">
        <f t="shared" si="2"/>
        <v>0.52678752539162055</v>
      </c>
      <c r="I25">
        <f>IF(B25&lt;=$B$3+$B$4,VLOOKUP(B25,'Life Table'!$A$1:$G$102,5,FALSE),"")</f>
        <v>8.3943733893937999E-4</v>
      </c>
      <c r="J25">
        <f t="shared" si="7"/>
        <v>0.99405875294565027</v>
      </c>
    </row>
    <row r="26" spans="1:10" x14ac:dyDescent="0.2">
      <c r="A26">
        <f t="shared" si="3"/>
        <v>12</v>
      </c>
      <c r="B26">
        <f t="shared" si="8"/>
        <v>47</v>
      </c>
      <c r="C26">
        <f t="shared" si="4"/>
        <v>114.04142818581093</v>
      </c>
      <c r="D26" t="str">
        <f t="shared" si="5"/>
        <v/>
      </c>
      <c r="E26">
        <f t="shared" si="1"/>
        <v>2622.6498746903953</v>
      </c>
      <c r="F26">
        <f t="shared" si="6"/>
        <v>52.86769359630177</v>
      </c>
      <c r="H26">
        <f t="shared" si="2"/>
        <v>0.4969693635770005</v>
      </c>
      <c r="I26">
        <f>IF(B26&lt;=$B$3+$B$4,VLOOKUP(B26,'Life Table'!$A$1:$G$102,5,FALSE),"")</f>
        <v>9.1622381726637E-4</v>
      </c>
      <c r="J26">
        <f t="shared" si="7"/>
        <v>0.99322430291132813</v>
      </c>
    </row>
    <row r="27" spans="1:10" x14ac:dyDescent="0.2">
      <c r="A27">
        <f t="shared" si="3"/>
        <v>13</v>
      </c>
      <c r="B27">
        <f t="shared" si="8"/>
        <v>48</v>
      </c>
      <c r="C27">
        <f t="shared" si="4"/>
        <v>117.32899755009679</v>
      </c>
      <c r="D27" t="str">
        <f t="shared" si="5"/>
        <v/>
      </c>
      <c r="E27">
        <f t="shared" si="1"/>
        <v>2471.931075859296</v>
      </c>
      <c r="F27">
        <f t="shared" si="6"/>
        <v>49.865272417368075</v>
      </c>
      <c r="H27">
        <f t="shared" si="2"/>
        <v>0.46883902224245327</v>
      </c>
      <c r="I27">
        <f>IF(B27&lt;=$B$3+$B$4,VLOOKUP(B27,'Life Table'!$A$1:$G$102,5,FALSE),"")</f>
        <v>1.0025247748355693E-3</v>
      </c>
      <c r="J27">
        <f t="shared" si="7"/>
        <v>0.99231428714911296</v>
      </c>
    </row>
    <row r="28" spans="1:10" x14ac:dyDescent="0.2">
      <c r="A28">
        <f t="shared" si="3"/>
        <v>14</v>
      </c>
      <c r="B28">
        <f t="shared" si="8"/>
        <v>49</v>
      </c>
      <c r="C28">
        <f t="shared" si="4"/>
        <v>121.00266579592065</v>
      </c>
      <c r="D28" t="str">
        <f t="shared" si="5"/>
        <v/>
      </c>
      <c r="E28">
        <f t="shared" si="1"/>
        <v>2329.6725506736425</v>
      </c>
      <c r="F28">
        <f t="shared" si="6"/>
        <v>47.033460707276198</v>
      </c>
      <c r="H28">
        <f t="shared" si="2"/>
        <v>0.44230096437967292</v>
      </c>
      <c r="I28">
        <f>IF(B28&lt;=$B$3+$B$4,VLOOKUP(B28,'Life Table'!$A$1:$G$102,5,FALSE),"")</f>
        <v>1.0995181526068669E-3</v>
      </c>
      <c r="J28">
        <f t="shared" si="7"/>
        <v>0.99131946749182276</v>
      </c>
    </row>
    <row r="29" spans="1:10" x14ac:dyDescent="0.2">
      <c r="A29">
        <f t="shared" si="3"/>
        <v>15</v>
      </c>
      <c r="B29">
        <f t="shared" si="8"/>
        <v>50</v>
      </c>
      <c r="C29">
        <f t="shared" si="4"/>
        <v>125.07218977051774</v>
      </c>
      <c r="D29" t="str">
        <f t="shared" si="5"/>
        <v/>
      </c>
      <c r="E29">
        <f t="shared" si="1"/>
        <v>2195.3877673722131</v>
      </c>
      <c r="F29">
        <f t="shared" si="6"/>
        <v>44.362563310246145</v>
      </c>
      <c r="H29">
        <f t="shared" si="2"/>
        <v>0.41726506073554037</v>
      </c>
      <c r="I29">
        <f>IF(B29&lt;=$B$3+$B$4,VLOOKUP(B29,'Life Table'!$A$1:$G$102,5,FALSE),"")</f>
        <v>1.2085274681204723E-3</v>
      </c>
      <c r="J29">
        <f t="shared" si="7"/>
        <v>0.99022949374228286</v>
      </c>
    </row>
    <row r="30" spans="1:10" x14ac:dyDescent="0.2">
      <c r="A30">
        <f t="shared" si="3"/>
        <v>16</v>
      </c>
      <c r="B30">
        <f t="shared" si="8"/>
        <v>51</v>
      </c>
      <c r="C30">
        <f t="shared" si="4"/>
        <v>129.54815519829469</v>
      </c>
      <c r="D30" t="str">
        <f t="shared" si="5"/>
        <v/>
      </c>
      <c r="E30">
        <f t="shared" si="1"/>
        <v>2068.6175292001594</v>
      </c>
      <c r="F30">
        <f t="shared" si="6"/>
        <v>41.843434784724259</v>
      </c>
      <c r="H30">
        <f t="shared" si="2"/>
        <v>0.39364628371277405</v>
      </c>
      <c r="I30">
        <f>IF(B30&lt;=$B$3+$B$4,VLOOKUP(B30,'Life Table'!$A$1:$G$102,5,FALSE),"")</f>
        <v>1.3310397385767688E-3</v>
      </c>
      <c r="J30">
        <f t="shared" si="7"/>
        <v>0.9890327741993522</v>
      </c>
    </row>
    <row r="31" spans="1:10" x14ac:dyDescent="0.2">
      <c r="A31">
        <f t="shared" si="3"/>
        <v>17</v>
      </c>
      <c r="B31">
        <f t="shared" si="8"/>
        <v>52</v>
      </c>
      <c r="C31">
        <f t="shared" si="4"/>
        <v>134.44191479779928</v>
      </c>
      <c r="D31" t="str">
        <f t="shared" si="5"/>
        <v/>
      </c>
      <c r="E31">
        <f t="shared" si="1"/>
        <v>1948.9284123253558</v>
      </c>
      <c r="F31">
        <f t="shared" si="6"/>
        <v>39.467447936680934</v>
      </c>
      <c r="H31">
        <f t="shared" si="2"/>
        <v>0.37136441859695657</v>
      </c>
      <c r="I31">
        <f>IF(B31&lt;=$B$3+$B$4,VLOOKUP(B31,'Life Table'!$A$1:$G$102,5,FALSE),"")</f>
        <v>1.4687255926130595E-3</v>
      </c>
      <c r="J31">
        <f t="shared" si="7"/>
        <v>0.98771633227413813</v>
      </c>
    </row>
    <row r="32" spans="1:10" x14ac:dyDescent="0.2">
      <c r="A32">
        <f t="shared" si="3"/>
        <v>18</v>
      </c>
      <c r="B32">
        <f t="shared" si="8"/>
        <v>53</v>
      </c>
      <c r="C32">
        <f t="shared" si="4"/>
        <v>139.76551099137743</v>
      </c>
      <c r="D32" t="str">
        <f t="shared" si="5"/>
        <v/>
      </c>
      <c r="E32">
        <f t="shared" si="1"/>
        <v>1835.9112936679271</v>
      </c>
      <c r="F32">
        <f t="shared" si="6"/>
        <v>37.226464095145374</v>
      </c>
      <c r="H32">
        <f t="shared" si="2"/>
        <v>0.35034379112920433</v>
      </c>
      <c r="I32">
        <f>IF(B32&lt;=$B$3+$B$4,VLOOKUP(B32,'Life Table'!$A$1:$G$102,5,FALSE),"")</f>
        <v>1.6234618333040246E-3</v>
      </c>
      <c r="J32">
        <f t="shared" si="7"/>
        <v>0.98626564801868521</v>
      </c>
    </row>
    <row r="33" spans="1:10" x14ac:dyDescent="0.2">
      <c r="A33">
        <f t="shared" si="3"/>
        <v>19</v>
      </c>
      <c r="B33">
        <f t="shared" si="8"/>
        <v>54</v>
      </c>
      <c r="C33">
        <f t="shared" si="4"/>
        <v>145.53157973714579</v>
      </c>
      <c r="D33" t="str">
        <f t="shared" si="5"/>
        <v/>
      </c>
      <c r="E33">
        <f t="shared" si="1"/>
        <v>1729.1799639182311</v>
      </c>
      <c r="F33">
        <f t="shared" si="6"/>
        <v>35.112805022863334</v>
      </c>
      <c r="H33">
        <f t="shared" si="2"/>
        <v>0.3305130104992493</v>
      </c>
      <c r="I33">
        <f>IF(B33&lt;=$B$3+$B$4,VLOOKUP(B33,'Life Table'!$A$1:$G$102,5,FALSE),"")</f>
        <v>1.7973567451499356E-3</v>
      </c>
      <c r="J33">
        <f t="shared" si="7"/>
        <v>0.98466448338162804</v>
      </c>
    </row>
    <row r="34" spans="1:10" x14ac:dyDescent="0.2">
      <c r="A34">
        <f t="shared" si="3"/>
        <v>20</v>
      </c>
      <c r="B34">
        <f t="shared" si="8"/>
        <v>55</v>
      </c>
      <c r="C34">
        <f t="shared" si="4"/>
        <v>151.75323141743317</v>
      </c>
      <c r="D34" t="str">
        <f t="shared" si="5"/>
        <v/>
      </c>
      <c r="E34">
        <f t="shared" si="1"/>
        <v>1628.3698213646273</v>
      </c>
      <c r="F34">
        <f t="shared" si="6"/>
        <v>33.119226359719576</v>
      </c>
      <c r="H34">
        <f t="shared" si="2"/>
        <v>0.31180472688608429</v>
      </c>
      <c r="I34">
        <f>IF(B34&lt;=$B$3+$B$4,VLOOKUP(B34,'Life Table'!$A$1:$G$102,5,FALSE),"")</f>
        <v>1.9927784711716396E-3</v>
      </c>
      <c r="J34">
        <f t="shared" si="7"/>
        <v>0.9828946900307125</v>
      </c>
    </row>
    <row r="35" spans="1:10" x14ac:dyDescent="0.2">
      <c r="A35">
        <f t="shared" si="3"/>
        <v>21</v>
      </c>
      <c r="B35">
        <f t="shared" si="8"/>
        <v>56</v>
      </c>
      <c r="C35">
        <f t="shared" si="4"/>
        <v>288.07982551168652</v>
      </c>
      <c r="D35" t="str">
        <f t="shared" si="5"/>
        <v/>
      </c>
      <c r="E35">
        <f t="shared" si="1"/>
        <v>1533.1366424919868</v>
      </c>
      <c r="F35">
        <f t="shared" si="6"/>
        <v>31.238892500863109</v>
      </c>
      <c r="H35">
        <f t="shared" si="2"/>
        <v>0.29415540272272095</v>
      </c>
      <c r="I35">
        <f>IF(B35&lt;=$B$3+$B$4,VLOOKUP(B35,'Life Table'!$A$1:$G$102,5,FALSE),"")</f>
        <v>2.2123868229786091E-3</v>
      </c>
      <c r="J35">
        <f t="shared" si="7"/>
        <v>0.98093599865299042</v>
      </c>
    </row>
    <row r="36" spans="1:10" x14ac:dyDescent="0.2">
      <c r="A36">
        <f t="shared" si="3"/>
        <v>22</v>
      </c>
      <c r="B36">
        <f t="shared" si="8"/>
        <v>57</v>
      </c>
      <c r="C36">
        <f t="shared" si="4"/>
        <v>301.12215119801687</v>
      </c>
      <c r="D36" t="str">
        <f t="shared" si="5"/>
        <v/>
      </c>
      <c r="E36">
        <f t="shared" si="1"/>
        <v>1443.1554256474635</v>
      </c>
      <c r="F36">
        <f t="shared" si="6"/>
        <v>29.465352815345309</v>
      </c>
      <c r="H36">
        <f t="shared" si="2"/>
        <v>0.27750509690822728</v>
      </c>
      <c r="I36">
        <f>IF(B36&lt;=$B$3+$B$4,VLOOKUP(B36,'Life Table'!$A$1:$G$102,5,FALSE),"")</f>
        <v>2.4591689270032258E-3</v>
      </c>
      <c r="J36">
        <f t="shared" si="7"/>
        <v>0.97876578877538511</v>
      </c>
    </row>
    <row r="37" spans="1:10" x14ac:dyDescent="0.2">
      <c r="A37">
        <f t="shared" si="3"/>
        <v>23</v>
      </c>
      <c r="B37">
        <f t="shared" si="8"/>
        <v>58</v>
      </c>
      <c r="C37">
        <f t="shared" si="4"/>
        <v>315.06651323047618</v>
      </c>
      <c r="D37" t="str">
        <f t="shared" si="5"/>
        <v/>
      </c>
      <c r="E37">
        <f t="shared" si="1"/>
        <v>1358.1193044036559</v>
      </c>
      <c r="F37">
        <f t="shared" si="6"/>
        <v>27.792519114534073</v>
      </c>
      <c r="H37">
        <f t="shared" si="2"/>
        <v>0.26179726123417668</v>
      </c>
      <c r="I37">
        <f>IF(B37&lt;=$B$3+$B$4,VLOOKUP(B37,'Life Table'!$A$1:$G$102,5,FALSE),"")</f>
        <v>2.7364791542020921E-3</v>
      </c>
      <c r="J37">
        <f t="shared" si="7"/>
        <v>0.97635883836081483</v>
      </c>
    </row>
    <row r="38" spans="1:10" x14ac:dyDescent="0.2">
      <c r="A38">
        <f t="shared" si="3"/>
        <v>24</v>
      </c>
      <c r="B38">
        <f t="shared" si="8"/>
        <v>59</v>
      </c>
      <c r="C38">
        <f t="shared" si="4"/>
        <v>329.93686548605143</v>
      </c>
      <c r="D38" t="str">
        <f t="shared" si="5"/>
        <v/>
      </c>
      <c r="E38">
        <f t="shared" si="1"/>
        <v>1277.7385275832416</v>
      </c>
      <c r="F38">
        <f t="shared" si="6"/>
        <v>26.214644282636936</v>
      </c>
      <c r="H38">
        <f t="shared" si="2"/>
        <v>0.24697854833412897</v>
      </c>
      <c r="I38">
        <f>IF(B38&lt;=$B$3+$B$4,VLOOKUP(B38,'Life Table'!$A$1:$G$102,5,FALSE),"")</f>
        <v>3.048083828577657E-3</v>
      </c>
      <c r="J38">
        <f t="shared" si="7"/>
        <v>0.97368705275261958</v>
      </c>
    </row>
    <row r="39" spans="1:10" x14ac:dyDescent="0.2">
      <c r="A39">
        <f t="shared" si="3"/>
        <v>25</v>
      </c>
      <c r="B39">
        <f t="shared" si="8"/>
        <v>60</v>
      </c>
      <c r="C39">
        <f t="shared" si="4"/>
        <v>345.75595974243146</v>
      </c>
      <c r="D39" t="str">
        <f t="shared" si="5"/>
        <v/>
      </c>
      <c r="E39" t="str">
        <f t="shared" si="1"/>
        <v/>
      </c>
      <c r="F39">
        <f t="shared" si="6"/>
        <v>0.6915119194848629</v>
      </c>
      <c r="H39">
        <f t="shared" si="2"/>
        <v>0.23299863050389524</v>
      </c>
      <c r="I39">
        <f>IF(B39&lt;=$B$3+$B$4,VLOOKUP(B39,'Life Table'!$A$1:$G$102,5,FALSE),"")</f>
        <v>3.3982112619488996E-3</v>
      </c>
      <c r="J39">
        <f t="shared" si="7"/>
        <v>0.9707191729930289</v>
      </c>
    </row>
    <row r="40" spans="1:10" x14ac:dyDescent="0.2">
      <c r="A40">
        <f t="shared" si="3"/>
        <v>26</v>
      </c>
      <c r="B40">
        <f t="shared" si="8"/>
        <v>61</v>
      </c>
      <c r="C40">
        <f t="shared" si="4"/>
        <v>362.54464096945367</v>
      </c>
      <c r="D40" t="str">
        <f t="shared" si="5"/>
        <v/>
      </c>
      <c r="E40" t="str">
        <f t="shared" si="1"/>
        <v/>
      </c>
      <c r="F40">
        <f t="shared" si="6"/>
        <v>0.72508928193890732</v>
      </c>
      <c r="H40">
        <f t="shared" si="2"/>
        <v>0.21981002877725966</v>
      </c>
      <c r="I40">
        <f>IF(B40&lt;=$B$3+$B$4,VLOOKUP(B40,'Life Table'!$A$1:$G$102,5,FALSE),"")</f>
        <v>3.7916077185090372E-3</v>
      </c>
      <c r="J40">
        <f t="shared" si="7"/>
        <v>0.9674204641671742</v>
      </c>
    </row>
    <row r="41" spans="1:10" x14ac:dyDescent="0.2">
      <c r="A41">
        <f t="shared" si="3"/>
        <v>27</v>
      </c>
      <c r="B41">
        <f t="shared" si="8"/>
        <v>62</v>
      </c>
      <c r="C41">
        <f t="shared" si="4"/>
        <v>380.32100393491527</v>
      </c>
      <c r="D41" t="str">
        <f t="shared" si="5"/>
        <v/>
      </c>
      <c r="E41" t="str">
        <f t="shared" si="1"/>
        <v/>
      </c>
      <c r="F41">
        <f t="shared" si="6"/>
        <v>0.76064200786983049</v>
      </c>
      <c r="H41">
        <f t="shared" si="2"/>
        <v>0.20736795167666003</v>
      </c>
      <c r="I41">
        <f>IF(B41&lt;=$B$3+$B$4,VLOOKUP(B41,'Life Table'!$A$1:$G$102,5,FALSE),"")</f>
        <v>4.2335999727178076E-3</v>
      </c>
      <c r="J41">
        <f t="shared" si="7"/>
        <v>0.96375238526819429</v>
      </c>
    </row>
    <row r="42" spans="1:10" x14ac:dyDescent="0.2">
      <c r="A42">
        <f t="shared" si="3"/>
        <v>28</v>
      </c>
      <c r="B42">
        <f t="shared" si="8"/>
        <v>63</v>
      </c>
      <c r="C42">
        <f t="shared" si="4"/>
        <v>399.09938868673231</v>
      </c>
      <c r="D42">
        <f t="shared" si="5"/>
        <v>65709.286389991234</v>
      </c>
      <c r="E42" t="str">
        <f t="shared" si="1"/>
        <v/>
      </c>
      <c r="F42">
        <f t="shared" si="6"/>
        <v>0.79819877737346456</v>
      </c>
      <c r="H42">
        <f t="shared" si="2"/>
        <v>0.1956301430911887</v>
      </c>
      <c r="I42">
        <f>IF(B42&lt;=$B$3+$B$4,VLOOKUP(B42,'Life Table'!$A$1:$G$102,5,FALSE),"")</f>
        <v>4.7301651877017124E-3</v>
      </c>
      <c r="J42">
        <f t="shared" si="7"/>
        <v>0.95967224319621613</v>
      </c>
    </row>
    <row r="43" spans="1:10" x14ac:dyDescent="0.2">
      <c r="A43" t="str">
        <f t="shared" si="3"/>
        <v/>
      </c>
      <c r="B43" t="str">
        <f t="shared" si="8"/>
        <v/>
      </c>
      <c r="C43" t="str">
        <f t="shared" si="4"/>
        <v/>
      </c>
      <c r="D43" t="str">
        <f t="shared" si="5"/>
        <v/>
      </c>
      <c r="E43" t="str">
        <f t="shared" si="1"/>
        <v/>
      </c>
      <c r="F43" t="str">
        <f t="shared" si="6"/>
        <v/>
      </c>
      <c r="H43" t="str">
        <f t="shared" si="2"/>
        <v/>
      </c>
      <c r="I43" t="str">
        <f>IF(B43&lt;=$B$3+$B$4,VLOOKUP(B43,'Life Table'!$A$1:$G$102,5,FALSE),"")</f>
        <v/>
      </c>
      <c r="J43" t="str">
        <f t="shared" si="7"/>
        <v/>
      </c>
    </row>
    <row r="44" spans="1:10" x14ac:dyDescent="0.2">
      <c r="A44" t="str">
        <f t="shared" si="3"/>
        <v/>
      </c>
      <c r="B44" t="str">
        <f t="shared" si="8"/>
        <v/>
      </c>
      <c r="C44" t="str">
        <f t="shared" si="4"/>
        <v/>
      </c>
      <c r="D44" t="str">
        <f t="shared" si="5"/>
        <v/>
      </c>
      <c r="E44" t="str">
        <f t="shared" si="1"/>
        <v/>
      </c>
      <c r="F44" t="str">
        <f t="shared" si="6"/>
        <v/>
      </c>
      <c r="H44" t="str">
        <f t="shared" si="2"/>
        <v/>
      </c>
      <c r="I44" t="str">
        <f>IF(B44&lt;=$B$3+$B$4,VLOOKUP(B44,'Life Table'!$A$1:$G$102,5,FALSE),"")</f>
        <v/>
      </c>
      <c r="J44" t="str">
        <f t="shared" si="7"/>
        <v/>
      </c>
    </row>
    <row r="45" spans="1:10" x14ac:dyDescent="0.2">
      <c r="A45" t="str">
        <f t="shared" si="3"/>
        <v/>
      </c>
      <c r="B45" t="str">
        <f t="shared" si="8"/>
        <v/>
      </c>
      <c r="C45" t="str">
        <f t="shared" si="4"/>
        <v/>
      </c>
      <c r="D45" t="str">
        <f t="shared" si="5"/>
        <v/>
      </c>
      <c r="E45" t="str">
        <f t="shared" si="1"/>
        <v/>
      </c>
      <c r="F45" t="str">
        <f t="shared" si="6"/>
        <v/>
      </c>
      <c r="H45" t="str">
        <f t="shared" si="2"/>
        <v/>
      </c>
      <c r="I45" t="str">
        <f>IF(B45&lt;=$B$3+$B$4,VLOOKUP(B45,'Life Table'!$A$1:$G$102,5,FALSE),"")</f>
        <v/>
      </c>
      <c r="J45" t="str">
        <f t="shared" si="7"/>
        <v/>
      </c>
    </row>
    <row r="46" spans="1:10" x14ac:dyDescent="0.2">
      <c r="A46" t="str">
        <f t="shared" si="3"/>
        <v/>
      </c>
      <c r="B46" t="str">
        <f t="shared" si="8"/>
        <v/>
      </c>
      <c r="C46" t="str">
        <f t="shared" si="4"/>
        <v/>
      </c>
      <c r="D46" t="str">
        <f t="shared" si="5"/>
        <v/>
      </c>
      <c r="E46" t="str">
        <f t="shared" si="1"/>
        <v/>
      </c>
      <c r="F46" t="str">
        <f t="shared" si="6"/>
        <v/>
      </c>
      <c r="H46" t="str">
        <f t="shared" si="2"/>
        <v/>
      </c>
      <c r="I46" t="str">
        <f>IF(B46&lt;=$B$3+$B$4,VLOOKUP(B46,'Life Table'!$A$1:$G$102,5,FALSE),"")</f>
        <v/>
      </c>
      <c r="J46" t="str">
        <f t="shared" si="7"/>
        <v/>
      </c>
    </row>
    <row r="47" spans="1:10" x14ac:dyDescent="0.2">
      <c r="A47" t="str">
        <f t="shared" si="3"/>
        <v/>
      </c>
      <c r="B47" t="str">
        <f t="shared" si="8"/>
        <v/>
      </c>
      <c r="C47" t="str">
        <f t="shared" si="4"/>
        <v/>
      </c>
      <c r="D47" t="str">
        <f t="shared" si="5"/>
        <v/>
      </c>
      <c r="E47" t="str">
        <f t="shared" si="1"/>
        <v/>
      </c>
      <c r="F47" t="str">
        <f t="shared" si="6"/>
        <v/>
      </c>
      <c r="H47" t="str">
        <f t="shared" si="2"/>
        <v/>
      </c>
      <c r="I47" t="str">
        <f>IF(B47&lt;=$B$3+$B$4,VLOOKUP(B47,'Life Table'!$A$1:$G$102,5,FALSE),"")</f>
        <v/>
      </c>
      <c r="J47" t="str">
        <f t="shared" si="7"/>
        <v/>
      </c>
    </row>
    <row r="48" spans="1:10" x14ac:dyDescent="0.2">
      <c r="A48" t="str">
        <f t="shared" si="3"/>
        <v/>
      </c>
      <c r="B48" t="str">
        <f t="shared" si="8"/>
        <v/>
      </c>
      <c r="C48" t="str">
        <f t="shared" si="4"/>
        <v/>
      </c>
      <c r="D48" t="str">
        <f t="shared" si="5"/>
        <v/>
      </c>
      <c r="E48" t="str">
        <f t="shared" si="1"/>
        <v/>
      </c>
      <c r="F48" t="str">
        <f t="shared" si="6"/>
        <v/>
      </c>
      <c r="H48" t="str">
        <f t="shared" si="2"/>
        <v/>
      </c>
      <c r="I48" t="str">
        <f>IF(B48&lt;=$B$3+$B$4,VLOOKUP(B48,'Life Table'!$A$1:$G$102,5,FALSE),"")</f>
        <v/>
      </c>
      <c r="J48" t="str">
        <f t="shared" si="7"/>
        <v/>
      </c>
    </row>
    <row r="49" spans="1:10" x14ac:dyDescent="0.2">
      <c r="A49" t="str">
        <f t="shared" si="3"/>
        <v/>
      </c>
      <c r="B49" t="str">
        <f t="shared" si="8"/>
        <v/>
      </c>
      <c r="C49" t="str">
        <f t="shared" si="4"/>
        <v/>
      </c>
      <c r="D49" t="str">
        <f t="shared" si="5"/>
        <v/>
      </c>
      <c r="E49" t="str">
        <f t="shared" si="1"/>
        <v/>
      </c>
      <c r="F49" t="str">
        <f t="shared" si="6"/>
        <v/>
      </c>
      <c r="H49" t="str">
        <f t="shared" si="2"/>
        <v/>
      </c>
      <c r="I49" t="str">
        <f>IF(B49&lt;=$B$3+$B$4,VLOOKUP(B49,'Life Table'!$A$1:$G$102,5,FALSE),"")</f>
        <v/>
      </c>
      <c r="J49" t="str">
        <f t="shared" si="7"/>
        <v/>
      </c>
    </row>
    <row r="50" spans="1:10" x14ac:dyDescent="0.2">
      <c r="A50" t="str">
        <f t="shared" si="3"/>
        <v/>
      </c>
      <c r="B50" t="str">
        <f t="shared" si="8"/>
        <v/>
      </c>
      <c r="C50" t="str">
        <f t="shared" si="4"/>
        <v/>
      </c>
      <c r="D50" t="str">
        <f t="shared" si="5"/>
        <v/>
      </c>
      <c r="E50" t="str">
        <f t="shared" si="1"/>
        <v/>
      </c>
      <c r="F50" t="str">
        <f t="shared" si="6"/>
        <v/>
      </c>
      <c r="H50" t="str">
        <f t="shared" si="2"/>
        <v/>
      </c>
      <c r="I50" t="str">
        <f>IF(B50&lt;=$B$3+$B$4,VLOOKUP(B50,'Life Table'!$A$1:$G$102,5,FALSE),"")</f>
        <v/>
      </c>
      <c r="J50" t="str">
        <f t="shared" si="7"/>
        <v/>
      </c>
    </row>
    <row r="51" spans="1:10" x14ac:dyDescent="0.2">
      <c r="A51" t="str">
        <f t="shared" si="3"/>
        <v/>
      </c>
      <c r="B51" t="str">
        <f t="shared" si="8"/>
        <v/>
      </c>
      <c r="C51" t="str">
        <f t="shared" si="4"/>
        <v/>
      </c>
      <c r="D51" t="str">
        <f t="shared" si="5"/>
        <v/>
      </c>
      <c r="E51" t="str">
        <f t="shared" si="1"/>
        <v/>
      </c>
      <c r="F51" t="str">
        <f t="shared" si="6"/>
        <v/>
      </c>
      <c r="H51" t="str">
        <f t="shared" si="2"/>
        <v/>
      </c>
      <c r="I51" t="str">
        <f>IF(B51&lt;=$B$3+$B$4,VLOOKUP(B51,'Life Table'!$A$1:$G$102,5,FALSE),"")</f>
        <v/>
      </c>
      <c r="J51" t="str">
        <f t="shared" si="7"/>
        <v/>
      </c>
    </row>
    <row r="52" spans="1:10" x14ac:dyDescent="0.2">
      <c r="A52" t="str">
        <f t="shared" si="3"/>
        <v/>
      </c>
      <c r="B52" t="str">
        <f t="shared" si="8"/>
        <v/>
      </c>
      <c r="C52" t="str">
        <f t="shared" si="4"/>
        <v/>
      </c>
      <c r="D52" t="str">
        <f t="shared" si="5"/>
        <v/>
      </c>
      <c r="E52" t="str">
        <f t="shared" si="1"/>
        <v/>
      </c>
      <c r="F52" t="str">
        <f t="shared" si="6"/>
        <v/>
      </c>
      <c r="H52" t="str">
        <f t="shared" si="2"/>
        <v/>
      </c>
      <c r="I52" t="str">
        <f>IF(B52&lt;=$B$3+$B$4,VLOOKUP(B52,'Life Table'!$A$1:$G$102,5,FALSE),"")</f>
        <v/>
      </c>
      <c r="J52" t="str">
        <f t="shared" si="7"/>
        <v/>
      </c>
    </row>
    <row r="53" spans="1:10" x14ac:dyDescent="0.2">
      <c r="A53" t="str">
        <f t="shared" si="3"/>
        <v/>
      </c>
      <c r="B53" t="str">
        <f t="shared" si="8"/>
        <v/>
      </c>
      <c r="C53" t="str">
        <f t="shared" si="4"/>
        <v/>
      </c>
      <c r="D53" t="str">
        <f t="shared" si="5"/>
        <v/>
      </c>
      <c r="E53" t="str">
        <f t="shared" si="1"/>
        <v/>
      </c>
      <c r="F53" t="str">
        <f t="shared" si="6"/>
        <v/>
      </c>
      <c r="H53" t="str">
        <f t="shared" si="2"/>
        <v/>
      </c>
      <c r="I53" t="str">
        <f>IF(B53&lt;=$B$3+$B$4,VLOOKUP(B53,'Life Table'!$A$1:$G$102,5,FALSE),"")</f>
        <v/>
      </c>
      <c r="J53" t="str">
        <f t="shared" si="7"/>
        <v/>
      </c>
    </row>
    <row r="54" spans="1:10" x14ac:dyDescent="0.2">
      <c r="A54" t="str">
        <f t="shared" si="3"/>
        <v/>
      </c>
      <c r="B54" t="str">
        <f t="shared" si="8"/>
        <v/>
      </c>
      <c r="C54" t="str">
        <f t="shared" si="4"/>
        <v/>
      </c>
      <c r="D54" t="str">
        <f t="shared" si="5"/>
        <v/>
      </c>
      <c r="E54" t="str">
        <f t="shared" si="1"/>
        <v/>
      </c>
      <c r="F54" t="str">
        <f t="shared" si="6"/>
        <v/>
      </c>
      <c r="H54" t="str">
        <f t="shared" si="2"/>
        <v/>
      </c>
      <c r="I54" t="str">
        <f>IF(B54&lt;=$B$3+$B$4,VLOOKUP(B54,'Life Table'!$A$1:$G$102,5,FALSE),"")</f>
        <v/>
      </c>
      <c r="J54" t="str">
        <f t="shared" si="7"/>
        <v/>
      </c>
    </row>
    <row r="55" spans="1:10" x14ac:dyDescent="0.2">
      <c r="A55" t="str">
        <f t="shared" si="3"/>
        <v/>
      </c>
      <c r="B55" t="str">
        <f t="shared" si="8"/>
        <v/>
      </c>
      <c r="C55" t="str">
        <f t="shared" si="4"/>
        <v/>
      </c>
      <c r="D55" t="str">
        <f t="shared" si="5"/>
        <v/>
      </c>
      <c r="E55" t="str">
        <f t="shared" si="1"/>
        <v/>
      </c>
      <c r="F55" t="str">
        <f t="shared" si="6"/>
        <v/>
      </c>
      <c r="H55" t="str">
        <f t="shared" si="2"/>
        <v/>
      </c>
      <c r="I55" t="str">
        <f>IF(B55&lt;=$B$3+$B$4,VLOOKUP(B55,'Life Table'!$A$1:$G$102,5,FALSE),"")</f>
        <v/>
      </c>
      <c r="J55" t="str">
        <f t="shared" si="7"/>
        <v/>
      </c>
    </row>
    <row r="56" spans="1:10" x14ac:dyDescent="0.2">
      <c r="A56" t="str">
        <f t="shared" si="3"/>
        <v/>
      </c>
      <c r="B56" t="str">
        <f t="shared" si="8"/>
        <v/>
      </c>
      <c r="C56" t="str">
        <f t="shared" si="4"/>
        <v/>
      </c>
      <c r="D56" t="str">
        <f t="shared" si="5"/>
        <v/>
      </c>
      <c r="E56" t="str">
        <f t="shared" si="1"/>
        <v/>
      </c>
      <c r="F56" t="str">
        <f t="shared" si="6"/>
        <v/>
      </c>
      <c r="H56" t="str">
        <f t="shared" si="2"/>
        <v/>
      </c>
      <c r="I56" t="str">
        <f>IF(B56&lt;=$B$3+$B$4,VLOOKUP(B56,'Life Table'!$A$1:$G$102,5,FALSE),"")</f>
        <v/>
      </c>
      <c r="J56" t="str">
        <f t="shared" si="7"/>
        <v/>
      </c>
    </row>
    <row r="57" spans="1:10" x14ac:dyDescent="0.2">
      <c r="A57" t="str">
        <f t="shared" si="3"/>
        <v/>
      </c>
      <c r="B57" t="str">
        <f t="shared" si="8"/>
        <v/>
      </c>
      <c r="C57" t="str">
        <f t="shared" si="4"/>
        <v/>
      </c>
      <c r="D57" t="str">
        <f t="shared" si="5"/>
        <v/>
      </c>
      <c r="E57" t="str">
        <f t="shared" si="1"/>
        <v/>
      </c>
      <c r="F57" t="str">
        <f t="shared" si="6"/>
        <v/>
      </c>
      <c r="H57" t="str">
        <f t="shared" si="2"/>
        <v/>
      </c>
      <c r="I57" t="str">
        <f>IF(B57&lt;=$B$3+$B$4,VLOOKUP(B57,'Life Table'!$A$1:$G$102,5,FALSE),"")</f>
        <v/>
      </c>
      <c r="J57" t="str">
        <f t="shared" si="7"/>
        <v/>
      </c>
    </row>
    <row r="58" spans="1:10" x14ac:dyDescent="0.2">
      <c r="A58" t="str">
        <f t="shared" si="3"/>
        <v/>
      </c>
      <c r="B58" t="str">
        <f t="shared" si="8"/>
        <v/>
      </c>
      <c r="C58" t="str">
        <f t="shared" si="4"/>
        <v/>
      </c>
      <c r="D58" t="str">
        <f t="shared" si="5"/>
        <v/>
      </c>
      <c r="E58" t="str">
        <f t="shared" si="1"/>
        <v/>
      </c>
      <c r="F58" t="str">
        <f t="shared" si="6"/>
        <v/>
      </c>
      <c r="H58" t="str">
        <f t="shared" si="2"/>
        <v/>
      </c>
      <c r="I58" t="str">
        <f>IF(B58&lt;=$B$3+$B$4,VLOOKUP(B58,'Life Table'!$A$1:$G$102,5,FALSE),"")</f>
        <v/>
      </c>
      <c r="J58" t="str">
        <f t="shared" si="7"/>
        <v/>
      </c>
    </row>
    <row r="59" spans="1:10" x14ac:dyDescent="0.2">
      <c r="A59" t="str">
        <f t="shared" si="3"/>
        <v/>
      </c>
      <c r="B59" t="str">
        <f t="shared" si="8"/>
        <v/>
      </c>
      <c r="C59" t="str">
        <f t="shared" si="4"/>
        <v/>
      </c>
      <c r="D59" t="str">
        <f t="shared" si="5"/>
        <v/>
      </c>
      <c r="E59" t="str">
        <f t="shared" si="1"/>
        <v/>
      </c>
      <c r="F59" t="str">
        <f t="shared" si="6"/>
        <v/>
      </c>
      <c r="H59" t="str">
        <f t="shared" si="2"/>
        <v/>
      </c>
      <c r="I59" t="str">
        <f>IF(B59&lt;=$B$3+$B$4,VLOOKUP(B59,'Life Table'!$A$1:$G$102,5,FALSE),"")</f>
        <v/>
      </c>
      <c r="J59" t="str">
        <f t="shared" si="7"/>
        <v/>
      </c>
    </row>
    <row r="60" spans="1:10" x14ac:dyDescent="0.2">
      <c r="A60" t="str">
        <f t="shared" si="3"/>
        <v/>
      </c>
      <c r="B60" t="str">
        <f t="shared" si="8"/>
        <v/>
      </c>
      <c r="C60" t="str">
        <f t="shared" si="4"/>
        <v/>
      </c>
      <c r="D60" t="str">
        <f t="shared" si="5"/>
        <v/>
      </c>
      <c r="E60" t="str">
        <f t="shared" si="1"/>
        <v/>
      </c>
      <c r="F60" t="str">
        <f t="shared" si="6"/>
        <v/>
      </c>
      <c r="H60" t="str">
        <f t="shared" si="2"/>
        <v/>
      </c>
      <c r="I60" t="str">
        <f>IF(B60&lt;=$B$3+$B$4,VLOOKUP(B60,'Life Table'!$A$1:$G$102,5,FALSE),"")</f>
        <v/>
      </c>
      <c r="J60" t="str">
        <f t="shared" si="7"/>
        <v/>
      </c>
    </row>
    <row r="61" spans="1:10" x14ac:dyDescent="0.2">
      <c r="A61" t="str">
        <f t="shared" si="3"/>
        <v/>
      </c>
      <c r="B61" t="str">
        <f t="shared" si="8"/>
        <v/>
      </c>
      <c r="C61" t="str">
        <f t="shared" si="4"/>
        <v/>
      </c>
      <c r="D61" t="str">
        <f t="shared" si="5"/>
        <v/>
      </c>
      <c r="E61" t="str">
        <f t="shared" si="1"/>
        <v/>
      </c>
      <c r="F61" t="str">
        <f t="shared" si="6"/>
        <v/>
      </c>
      <c r="H61" t="str">
        <f t="shared" si="2"/>
        <v/>
      </c>
      <c r="I61" t="str">
        <f>IF(B61&lt;=$B$3+$B$4,VLOOKUP(B61,'Life Table'!$A$1:$G$102,5,FALSE),"")</f>
        <v/>
      </c>
      <c r="J61" t="str">
        <f t="shared" si="7"/>
        <v/>
      </c>
    </row>
    <row r="62" spans="1:10" x14ac:dyDescent="0.2">
      <c r="A62" t="str">
        <f t="shared" si="3"/>
        <v/>
      </c>
      <c r="B62" t="str">
        <f t="shared" si="8"/>
        <v/>
      </c>
      <c r="C62" t="str">
        <f t="shared" si="4"/>
        <v/>
      </c>
      <c r="D62" t="str">
        <f t="shared" si="5"/>
        <v/>
      </c>
      <c r="E62" t="str">
        <f t="shared" si="1"/>
        <v/>
      </c>
      <c r="F62" t="str">
        <f t="shared" si="6"/>
        <v/>
      </c>
      <c r="H62" t="str">
        <f t="shared" si="2"/>
        <v/>
      </c>
      <c r="I62" t="str">
        <f>IF(B62&lt;=$B$3+$B$4,VLOOKUP(B62,'Life Table'!$A$1:$G$102,5,FALSE),"")</f>
        <v/>
      </c>
      <c r="J62" t="str">
        <f t="shared" si="7"/>
        <v/>
      </c>
    </row>
    <row r="63" spans="1:10" x14ac:dyDescent="0.2">
      <c r="A63" t="str">
        <f t="shared" si="3"/>
        <v/>
      </c>
      <c r="B63" t="str">
        <f t="shared" si="8"/>
        <v/>
      </c>
      <c r="C63" t="str">
        <f t="shared" si="4"/>
        <v/>
      </c>
      <c r="D63" t="str">
        <f t="shared" si="5"/>
        <v/>
      </c>
      <c r="E63" t="str">
        <f t="shared" si="1"/>
        <v/>
      </c>
      <c r="F63" t="str">
        <f t="shared" si="6"/>
        <v/>
      </c>
      <c r="H63" t="str">
        <f t="shared" si="2"/>
        <v/>
      </c>
      <c r="I63" t="str">
        <f>IF(B63&lt;=$B$3+$B$4,VLOOKUP(B63,'Life Table'!$A$1:$G$102,5,FALSE),"")</f>
        <v/>
      </c>
      <c r="J63" t="str">
        <f t="shared" si="7"/>
        <v/>
      </c>
    </row>
    <row r="64" spans="1:10" x14ac:dyDescent="0.2">
      <c r="A64" t="str">
        <f t="shared" si="3"/>
        <v/>
      </c>
      <c r="B64" t="str">
        <f t="shared" si="8"/>
        <v/>
      </c>
      <c r="C64" t="str">
        <f t="shared" si="4"/>
        <v/>
      </c>
      <c r="D64" t="str">
        <f t="shared" si="5"/>
        <v/>
      </c>
      <c r="E64" t="str">
        <f t="shared" si="1"/>
        <v/>
      </c>
      <c r="F64" t="str">
        <f t="shared" si="6"/>
        <v/>
      </c>
      <c r="H64" t="str">
        <f t="shared" si="2"/>
        <v/>
      </c>
      <c r="I64" t="str">
        <f>IF(B64&lt;=$B$3+$B$4,VLOOKUP(B64,'Life Table'!$A$1:$G$102,5,FALSE),"")</f>
        <v/>
      </c>
      <c r="J64" t="str">
        <f t="shared" si="7"/>
        <v/>
      </c>
    </row>
    <row r="65" spans="1:10" x14ac:dyDescent="0.2">
      <c r="A65" t="str">
        <f t="shared" si="3"/>
        <v/>
      </c>
      <c r="B65" t="str">
        <f t="shared" si="8"/>
        <v/>
      </c>
      <c r="C65" t="str">
        <f t="shared" si="4"/>
        <v/>
      </c>
      <c r="D65" t="str">
        <f t="shared" si="5"/>
        <v/>
      </c>
      <c r="E65" t="str">
        <f t="shared" si="1"/>
        <v/>
      </c>
      <c r="F65" t="str">
        <f t="shared" si="6"/>
        <v/>
      </c>
      <c r="H65" t="str">
        <f t="shared" si="2"/>
        <v/>
      </c>
      <c r="I65" t="str">
        <f>IF(B65&lt;=$B$3+$B$4,VLOOKUP(B65,'Life Table'!$A$1:$G$102,5,FALSE),"")</f>
        <v/>
      </c>
      <c r="J65" t="str">
        <f t="shared" si="7"/>
        <v/>
      </c>
    </row>
    <row r="66" spans="1:10" x14ac:dyDescent="0.2">
      <c r="A66" t="str">
        <f t="shared" si="3"/>
        <v/>
      </c>
      <c r="B66" t="str">
        <f t="shared" si="8"/>
        <v/>
      </c>
      <c r="C66" t="str">
        <f t="shared" si="4"/>
        <v/>
      </c>
      <c r="D66" t="str">
        <f t="shared" si="5"/>
        <v/>
      </c>
      <c r="E66" t="str">
        <f t="shared" si="1"/>
        <v/>
      </c>
      <c r="F66" t="str">
        <f t="shared" si="6"/>
        <v/>
      </c>
      <c r="H66" t="str">
        <f t="shared" si="2"/>
        <v/>
      </c>
      <c r="I66" t="str">
        <f>IF(B66&lt;=$B$3+$B$4,VLOOKUP(B66,'Life Table'!$A$1:$G$102,5,FALSE),"")</f>
        <v/>
      </c>
      <c r="J66" t="str">
        <f t="shared" si="7"/>
        <v/>
      </c>
    </row>
    <row r="67" spans="1:10" x14ac:dyDescent="0.2">
      <c r="A67" t="str">
        <f t="shared" si="3"/>
        <v/>
      </c>
      <c r="B67" t="str">
        <f t="shared" si="8"/>
        <v/>
      </c>
      <c r="C67" t="str">
        <f t="shared" si="4"/>
        <v/>
      </c>
      <c r="D67" t="str">
        <f t="shared" si="5"/>
        <v/>
      </c>
      <c r="E67" t="str">
        <f t="shared" si="1"/>
        <v/>
      </c>
      <c r="F67" t="str">
        <f t="shared" si="6"/>
        <v/>
      </c>
      <c r="H67" t="str">
        <f t="shared" si="2"/>
        <v/>
      </c>
      <c r="I67" t="str">
        <f>IF(B67&lt;=$B$3+$B$4,VLOOKUP(B67,'Life Table'!$A$1:$G$102,5,FALSE),"")</f>
        <v/>
      </c>
      <c r="J67" t="str">
        <f t="shared" si="7"/>
        <v/>
      </c>
    </row>
    <row r="68" spans="1:10" x14ac:dyDescent="0.2">
      <c r="A68" t="str">
        <f t="shared" si="3"/>
        <v/>
      </c>
      <c r="B68" t="str">
        <f t="shared" si="8"/>
        <v/>
      </c>
      <c r="C68" t="str">
        <f t="shared" si="4"/>
        <v/>
      </c>
      <c r="D68" t="str">
        <f t="shared" si="5"/>
        <v/>
      </c>
      <c r="E68" t="str">
        <f t="shared" si="1"/>
        <v/>
      </c>
      <c r="F68" t="str">
        <f t="shared" si="6"/>
        <v/>
      </c>
      <c r="H68" t="str">
        <f t="shared" si="2"/>
        <v/>
      </c>
      <c r="I68" t="str">
        <f>IF(B68&lt;=$B$3+$B$4,VLOOKUP(B68,'Life Table'!$A$1:$G$102,5,FALSE),"")</f>
        <v/>
      </c>
      <c r="J68" t="str">
        <f t="shared" si="7"/>
        <v/>
      </c>
    </row>
    <row r="69" spans="1:10" x14ac:dyDescent="0.2">
      <c r="A69" t="str">
        <f t="shared" si="3"/>
        <v/>
      </c>
      <c r="B69" t="str">
        <f t="shared" si="8"/>
        <v/>
      </c>
      <c r="C69" t="str">
        <f t="shared" si="4"/>
        <v/>
      </c>
      <c r="D69" t="str">
        <f t="shared" si="5"/>
        <v/>
      </c>
      <c r="E69" t="str">
        <f t="shared" si="1"/>
        <v/>
      </c>
      <c r="F69" t="str">
        <f t="shared" si="6"/>
        <v/>
      </c>
      <c r="H69" t="str">
        <f t="shared" si="2"/>
        <v/>
      </c>
      <c r="I69" t="str">
        <f>IF(B69&lt;=$B$3+$B$4,VLOOKUP(B69,'Life Table'!$A$1:$G$102,5,FALSE),"")</f>
        <v/>
      </c>
      <c r="J69" t="str">
        <f t="shared" si="7"/>
        <v/>
      </c>
    </row>
    <row r="70" spans="1:10" x14ac:dyDescent="0.2">
      <c r="A70" t="str">
        <f t="shared" si="3"/>
        <v/>
      </c>
      <c r="B70" t="str">
        <f t="shared" si="8"/>
        <v/>
      </c>
      <c r="C70" t="str">
        <f t="shared" si="4"/>
        <v/>
      </c>
      <c r="D70" t="str">
        <f t="shared" si="5"/>
        <v/>
      </c>
      <c r="E70" t="str">
        <f t="shared" si="1"/>
        <v/>
      </c>
      <c r="F70" t="str">
        <f t="shared" si="6"/>
        <v/>
      </c>
      <c r="H70" t="str">
        <f t="shared" si="2"/>
        <v/>
      </c>
      <c r="I70" t="str">
        <f>IF(B70&lt;=$B$3+$B$4,VLOOKUP(B70,'Life Table'!$A$1:$G$102,5,FALSE),"")</f>
        <v/>
      </c>
      <c r="J70" t="str">
        <f t="shared" si="7"/>
        <v/>
      </c>
    </row>
    <row r="71" spans="1:10" x14ac:dyDescent="0.2">
      <c r="A71" t="str">
        <f t="shared" si="3"/>
        <v/>
      </c>
      <c r="B71" t="str">
        <f t="shared" si="8"/>
        <v/>
      </c>
      <c r="C71" t="str">
        <f t="shared" si="4"/>
        <v/>
      </c>
      <c r="D71" t="str">
        <f t="shared" si="5"/>
        <v/>
      </c>
      <c r="E71" t="str">
        <f t="shared" si="1"/>
        <v/>
      </c>
      <c r="F71" t="str">
        <f t="shared" si="6"/>
        <v/>
      </c>
      <c r="H71" t="str">
        <f t="shared" si="2"/>
        <v/>
      </c>
      <c r="I71" t="str">
        <f>IF(B71&lt;=$B$3+$B$4,VLOOKUP(B71,'Life Table'!$A$1:$G$102,5,FALSE),"")</f>
        <v/>
      </c>
      <c r="J71" t="str">
        <f t="shared" si="7"/>
        <v/>
      </c>
    </row>
    <row r="72" spans="1:10" x14ac:dyDescent="0.2">
      <c r="A72" t="str">
        <f t="shared" si="3"/>
        <v/>
      </c>
      <c r="B72" t="str">
        <f t="shared" si="8"/>
        <v/>
      </c>
      <c r="C72" t="str">
        <f t="shared" si="4"/>
        <v/>
      </c>
      <c r="D72" t="str">
        <f t="shared" si="5"/>
        <v/>
      </c>
      <c r="E72" t="str">
        <f t="shared" si="1"/>
        <v/>
      </c>
      <c r="F72" t="str">
        <f t="shared" si="6"/>
        <v/>
      </c>
      <c r="H72" t="str">
        <f t="shared" si="2"/>
        <v/>
      </c>
      <c r="I72" t="str">
        <f>IF(B72&lt;=$B$3+$B$4,VLOOKUP(B72,'Life Table'!$A$1:$G$102,5,FALSE),"")</f>
        <v/>
      </c>
      <c r="J72" t="str">
        <f t="shared" si="7"/>
        <v/>
      </c>
    </row>
    <row r="73" spans="1:10" x14ac:dyDescent="0.2">
      <c r="A73" t="str">
        <f t="shared" si="3"/>
        <v/>
      </c>
      <c r="B73" t="str">
        <f t="shared" si="8"/>
        <v/>
      </c>
      <c r="C73" t="str">
        <f t="shared" si="4"/>
        <v/>
      </c>
      <c r="D73" t="str">
        <f t="shared" si="5"/>
        <v/>
      </c>
      <c r="E73" t="str">
        <f t="shared" si="1"/>
        <v/>
      </c>
      <c r="F73" t="str">
        <f t="shared" si="6"/>
        <v/>
      </c>
      <c r="H73" t="str">
        <f t="shared" si="2"/>
        <v/>
      </c>
      <c r="I73" t="str">
        <f>IF(B73&lt;=$B$3+$B$4,VLOOKUP(B73,'Life Table'!$A$1:$G$102,5,FALSE),"")</f>
        <v/>
      </c>
      <c r="J73" t="str">
        <f t="shared" si="7"/>
        <v/>
      </c>
    </row>
    <row r="74" spans="1:10" x14ac:dyDescent="0.2">
      <c r="A74" t="str">
        <f t="shared" si="3"/>
        <v/>
      </c>
      <c r="B74" t="str">
        <f t="shared" si="8"/>
        <v/>
      </c>
      <c r="C74" t="str">
        <f t="shared" si="4"/>
        <v/>
      </c>
      <c r="D74" t="str">
        <f t="shared" si="5"/>
        <v/>
      </c>
      <c r="E74" t="str">
        <f t="shared" si="1"/>
        <v/>
      </c>
      <c r="F74" t="str">
        <f t="shared" si="6"/>
        <v/>
      </c>
      <c r="H74" t="str">
        <f t="shared" si="2"/>
        <v/>
      </c>
      <c r="I74" t="str">
        <f>IF(B74&lt;=$B$3+$B$4,VLOOKUP(B74,'Life Table'!$A$1:$G$102,5,FALSE),"")</f>
        <v/>
      </c>
      <c r="J74" t="str">
        <f t="shared" si="7"/>
        <v/>
      </c>
    </row>
    <row r="75" spans="1:10" x14ac:dyDescent="0.2">
      <c r="A75" t="str">
        <f t="shared" si="3"/>
        <v/>
      </c>
      <c r="B75" t="str">
        <f t="shared" si="8"/>
        <v/>
      </c>
      <c r="C75" t="str">
        <f t="shared" si="4"/>
        <v/>
      </c>
      <c r="D75" t="str">
        <f t="shared" si="5"/>
        <v/>
      </c>
      <c r="E75" t="str">
        <f t="shared" si="1"/>
        <v/>
      </c>
      <c r="F75" t="str">
        <f t="shared" si="6"/>
        <v/>
      </c>
      <c r="H75" t="str">
        <f t="shared" si="2"/>
        <v/>
      </c>
      <c r="I75" t="str">
        <f>IF(B75&lt;=$B$3+$B$4,VLOOKUP(B75,'Life Table'!$A$1:$G$102,5,FALSE),"")</f>
        <v/>
      </c>
      <c r="J75" t="str">
        <f t="shared" si="7"/>
        <v/>
      </c>
    </row>
    <row r="76" spans="1:10" x14ac:dyDescent="0.2">
      <c r="A76" t="str">
        <f t="shared" si="3"/>
        <v/>
      </c>
      <c r="B76" t="str">
        <f t="shared" si="8"/>
        <v/>
      </c>
      <c r="C76" t="str">
        <f t="shared" si="4"/>
        <v/>
      </c>
      <c r="D76" t="str">
        <f t="shared" si="5"/>
        <v/>
      </c>
      <c r="E76" t="str">
        <f t="shared" si="1"/>
        <v/>
      </c>
      <c r="F76" t="str">
        <f t="shared" si="6"/>
        <v/>
      </c>
      <c r="H76" t="str">
        <f t="shared" si="2"/>
        <v/>
      </c>
      <c r="I76" t="str">
        <f>IF(B76&lt;=$B$3+$B$4,VLOOKUP(B76,'Life Table'!$A$1:$G$102,5,FALSE),"")</f>
        <v/>
      </c>
      <c r="J76" t="str">
        <f t="shared" si="7"/>
        <v/>
      </c>
    </row>
    <row r="77" spans="1:10" x14ac:dyDescent="0.2">
      <c r="A77" t="str">
        <f t="shared" si="3"/>
        <v/>
      </c>
      <c r="B77" t="str">
        <f t="shared" si="8"/>
        <v/>
      </c>
      <c r="C77" t="str">
        <f t="shared" si="4"/>
        <v/>
      </c>
      <c r="D77" t="str">
        <f t="shared" si="5"/>
        <v/>
      </c>
      <c r="E77" t="str">
        <f t="shared" si="1"/>
        <v/>
      </c>
      <c r="F77" t="str">
        <f t="shared" si="6"/>
        <v/>
      </c>
      <c r="H77" t="str">
        <f t="shared" si="2"/>
        <v/>
      </c>
      <c r="I77" t="str">
        <f>IF(B77&lt;=$B$3+$B$4,VLOOKUP(B77,'Life Table'!$A$1:$G$102,5,FALSE),"")</f>
        <v/>
      </c>
      <c r="J77" t="str">
        <f t="shared" si="7"/>
        <v/>
      </c>
    </row>
    <row r="78" spans="1:10" x14ac:dyDescent="0.2">
      <c r="A78" t="str">
        <f t="shared" si="3"/>
        <v/>
      </c>
      <c r="B78" t="str">
        <f t="shared" si="8"/>
        <v/>
      </c>
      <c r="C78" t="str">
        <f t="shared" si="4"/>
        <v/>
      </c>
      <c r="D78" t="str">
        <f t="shared" si="5"/>
        <v/>
      </c>
      <c r="E78" t="str">
        <f t="shared" si="1"/>
        <v/>
      </c>
      <c r="F78" t="str">
        <f t="shared" si="6"/>
        <v/>
      </c>
      <c r="H78" t="str">
        <f t="shared" si="2"/>
        <v/>
      </c>
      <c r="I78" t="str">
        <f>IF(B78&lt;=$B$3+$B$4,VLOOKUP(B78,'Life Table'!$A$1:$G$102,5,FALSE),"")</f>
        <v/>
      </c>
      <c r="J78" t="str">
        <f t="shared" si="7"/>
        <v/>
      </c>
    </row>
    <row r="79" spans="1:10" x14ac:dyDescent="0.2">
      <c r="A79" t="str">
        <f t="shared" si="3"/>
        <v/>
      </c>
      <c r="B79" t="str">
        <f t="shared" si="8"/>
        <v/>
      </c>
      <c r="C79" t="str">
        <f t="shared" si="4"/>
        <v/>
      </c>
      <c r="D79" t="str">
        <f t="shared" si="5"/>
        <v/>
      </c>
      <c r="E79" t="str">
        <f t="shared" ref="E79:E119" si="9">IF(A79&lt;25,$B$6*H79*J79,"")</f>
        <v/>
      </c>
      <c r="F79" t="str">
        <f t="shared" si="6"/>
        <v/>
      </c>
      <c r="H79" t="str">
        <f t="shared" ref="H79:H119" si="10">IF(B79&lt;=$B$3+$B$4,(1+$E$4)^(-A79),"")</f>
        <v/>
      </c>
      <c r="I79" t="str">
        <f>IF(B79&lt;=$B$3+$B$4,VLOOKUP(B79,'Life Table'!$A$1:$G$102,5,FALSE),"")</f>
        <v/>
      </c>
      <c r="J79" t="str">
        <f t="shared" si="7"/>
        <v/>
      </c>
    </row>
    <row r="80" spans="1:10" x14ac:dyDescent="0.2">
      <c r="A80" t="str">
        <f t="shared" ref="A80:A119" si="11">IF(B79&lt;($B$3+$B$4),A79+1,"")</f>
        <v/>
      </c>
      <c r="B80" t="str">
        <f t="shared" si="8"/>
        <v/>
      </c>
      <c r="C80" t="str">
        <f t="shared" ref="C80:C119" si="12">IF(B80&lt;=$B$3+$B$4,IF(B80&lt;=45,0,IF((B80&gt;45)*(B80&lt;=55),275000,500000))*H80*J79*I79,"")</f>
        <v/>
      </c>
      <c r="D80" t="str">
        <f t="shared" ref="D80:D119" si="13">IF(A80=$B$3,$B$2*H80*J80,"")</f>
        <v/>
      </c>
      <c r="E80" t="str">
        <f t="shared" si="9"/>
        <v/>
      </c>
      <c r="F80" t="str">
        <f t="shared" ref="F80:F119" si="14" xml:space="preserve"> IF(A80&lt;=$B$3,IF(A80&lt;25,$H$6*$B$6*H80*J80,0) + IF((B80&gt;45)*(B80&lt;=$B$3+$B$4),$H$7*H80*I79*J79,0),"")</f>
        <v/>
      </c>
      <c r="H80" t="str">
        <f t="shared" si="10"/>
        <v/>
      </c>
      <c r="I80" t="str">
        <f>IF(B80&lt;=$B$3+$B$4,VLOOKUP(B80,'Life Table'!$A$1:$G$102,5,FALSE),"")</f>
        <v/>
      </c>
      <c r="J80" t="str">
        <f t="shared" ref="J80:J119" si="15">IF(B80&lt;=$B$3+$B$4,J79*(1-I79),"")</f>
        <v/>
      </c>
    </row>
    <row r="81" spans="1:10" x14ac:dyDescent="0.2">
      <c r="A81" t="str">
        <f t="shared" si="11"/>
        <v/>
      </c>
      <c r="B81" t="str">
        <f t="shared" ref="B81:B119" si="16">IF(A81="","",$B$4+A81)</f>
        <v/>
      </c>
      <c r="C81" t="str">
        <f t="shared" si="12"/>
        <v/>
      </c>
      <c r="D81" t="str">
        <f t="shared" si="13"/>
        <v/>
      </c>
      <c r="E81" t="str">
        <f t="shared" si="9"/>
        <v/>
      </c>
      <c r="F81" t="str">
        <f t="shared" si="14"/>
        <v/>
      </c>
      <c r="H81" t="str">
        <f t="shared" si="10"/>
        <v/>
      </c>
      <c r="I81" t="str">
        <f>IF(B81&lt;=$B$3+$B$4,VLOOKUP(B81,'Life Table'!$A$1:$G$102,5,FALSE),"")</f>
        <v/>
      </c>
      <c r="J81" t="str">
        <f t="shared" si="15"/>
        <v/>
      </c>
    </row>
    <row r="82" spans="1:10" x14ac:dyDescent="0.2">
      <c r="A82" t="str">
        <f t="shared" si="11"/>
        <v/>
      </c>
      <c r="B82" t="str">
        <f t="shared" si="16"/>
        <v/>
      </c>
      <c r="C82" t="str">
        <f t="shared" si="12"/>
        <v/>
      </c>
      <c r="D82" t="str">
        <f t="shared" si="13"/>
        <v/>
      </c>
      <c r="E82" t="str">
        <f t="shared" si="9"/>
        <v/>
      </c>
      <c r="F82" t="str">
        <f t="shared" si="14"/>
        <v/>
      </c>
      <c r="H82" t="str">
        <f t="shared" si="10"/>
        <v/>
      </c>
      <c r="I82" t="str">
        <f>IF(B82&lt;=$B$3+$B$4,VLOOKUP(B82,'Life Table'!$A$1:$G$102,5,FALSE),"")</f>
        <v/>
      </c>
      <c r="J82" t="str">
        <f t="shared" si="15"/>
        <v/>
      </c>
    </row>
    <row r="83" spans="1:10" x14ac:dyDescent="0.2">
      <c r="A83" t="str">
        <f t="shared" si="11"/>
        <v/>
      </c>
      <c r="B83" t="str">
        <f t="shared" si="16"/>
        <v/>
      </c>
      <c r="C83" t="str">
        <f t="shared" si="12"/>
        <v/>
      </c>
      <c r="D83" t="str">
        <f t="shared" si="13"/>
        <v/>
      </c>
      <c r="E83" t="str">
        <f t="shared" si="9"/>
        <v/>
      </c>
      <c r="F83" t="str">
        <f t="shared" si="14"/>
        <v/>
      </c>
      <c r="H83" t="str">
        <f t="shared" si="10"/>
        <v/>
      </c>
      <c r="I83" t="str">
        <f>IF(B83&lt;=$B$3+$B$4,VLOOKUP(B83,'Life Table'!$A$1:$G$102,5,FALSE),"")</f>
        <v/>
      </c>
      <c r="J83" t="str">
        <f t="shared" si="15"/>
        <v/>
      </c>
    </row>
    <row r="84" spans="1:10" x14ac:dyDescent="0.2">
      <c r="A84" t="str">
        <f t="shared" si="11"/>
        <v/>
      </c>
      <c r="B84" t="str">
        <f t="shared" si="16"/>
        <v/>
      </c>
      <c r="C84" t="str">
        <f t="shared" si="12"/>
        <v/>
      </c>
      <c r="D84" t="str">
        <f t="shared" si="13"/>
        <v/>
      </c>
      <c r="E84" t="str">
        <f t="shared" si="9"/>
        <v/>
      </c>
      <c r="F84" t="str">
        <f t="shared" si="14"/>
        <v/>
      </c>
      <c r="H84" t="str">
        <f t="shared" si="10"/>
        <v/>
      </c>
      <c r="I84" t="str">
        <f>IF(B84&lt;=$B$3+$B$4,VLOOKUP(B84,'Life Table'!$A$1:$G$102,5,FALSE),"")</f>
        <v/>
      </c>
      <c r="J84" t="str">
        <f t="shared" si="15"/>
        <v/>
      </c>
    </row>
    <row r="85" spans="1:10" x14ac:dyDescent="0.2">
      <c r="A85" t="str">
        <f t="shared" si="11"/>
        <v/>
      </c>
      <c r="B85" t="str">
        <f t="shared" si="16"/>
        <v/>
      </c>
      <c r="C85" t="str">
        <f t="shared" si="12"/>
        <v/>
      </c>
      <c r="D85" t="str">
        <f t="shared" si="13"/>
        <v/>
      </c>
      <c r="E85" t="str">
        <f t="shared" si="9"/>
        <v/>
      </c>
      <c r="F85" t="str">
        <f t="shared" si="14"/>
        <v/>
      </c>
      <c r="H85" t="str">
        <f t="shared" si="10"/>
        <v/>
      </c>
      <c r="I85" t="str">
        <f>IF(B85&lt;=$B$3+$B$4,VLOOKUP(B85,'Life Table'!$A$1:$G$102,5,FALSE),"")</f>
        <v/>
      </c>
      <c r="J85" t="str">
        <f t="shared" si="15"/>
        <v/>
      </c>
    </row>
    <row r="86" spans="1:10" x14ac:dyDescent="0.2">
      <c r="A86" t="str">
        <f t="shared" si="11"/>
        <v/>
      </c>
      <c r="B86" t="str">
        <f t="shared" si="16"/>
        <v/>
      </c>
      <c r="C86" t="str">
        <f t="shared" si="12"/>
        <v/>
      </c>
      <c r="D86" t="str">
        <f t="shared" si="13"/>
        <v/>
      </c>
      <c r="E86" t="str">
        <f t="shared" si="9"/>
        <v/>
      </c>
      <c r="F86" t="str">
        <f t="shared" si="14"/>
        <v/>
      </c>
      <c r="H86" t="str">
        <f t="shared" si="10"/>
        <v/>
      </c>
      <c r="I86" t="str">
        <f>IF(B86&lt;=$B$3+$B$4,VLOOKUP(B86,'Life Table'!$A$1:$G$102,5,FALSE),"")</f>
        <v/>
      </c>
      <c r="J86" t="str">
        <f t="shared" si="15"/>
        <v/>
      </c>
    </row>
    <row r="87" spans="1:10" x14ac:dyDescent="0.2">
      <c r="A87" t="str">
        <f t="shared" si="11"/>
        <v/>
      </c>
      <c r="B87" t="str">
        <f t="shared" si="16"/>
        <v/>
      </c>
      <c r="C87" t="str">
        <f t="shared" si="12"/>
        <v/>
      </c>
      <c r="D87" t="str">
        <f t="shared" si="13"/>
        <v/>
      </c>
      <c r="E87" t="str">
        <f t="shared" si="9"/>
        <v/>
      </c>
      <c r="F87" t="str">
        <f t="shared" si="14"/>
        <v/>
      </c>
      <c r="H87" t="str">
        <f t="shared" si="10"/>
        <v/>
      </c>
      <c r="I87" t="str">
        <f>IF(B87&lt;=$B$3+$B$4,VLOOKUP(B87,'Life Table'!$A$1:$G$102,5,FALSE),"")</f>
        <v/>
      </c>
      <c r="J87" t="str">
        <f t="shared" si="15"/>
        <v/>
      </c>
    </row>
    <row r="88" spans="1:10" x14ac:dyDescent="0.2">
      <c r="A88" t="str">
        <f t="shared" si="11"/>
        <v/>
      </c>
      <c r="B88" t="str">
        <f t="shared" si="16"/>
        <v/>
      </c>
      <c r="C88" t="str">
        <f t="shared" si="12"/>
        <v/>
      </c>
      <c r="D88" t="str">
        <f t="shared" si="13"/>
        <v/>
      </c>
      <c r="E88" t="str">
        <f t="shared" si="9"/>
        <v/>
      </c>
      <c r="F88" t="str">
        <f t="shared" si="14"/>
        <v/>
      </c>
      <c r="H88" t="str">
        <f t="shared" si="10"/>
        <v/>
      </c>
      <c r="I88" t="str">
        <f>IF(B88&lt;=$B$3+$B$4,VLOOKUP(B88,'Life Table'!$A$1:$G$102,5,FALSE),"")</f>
        <v/>
      </c>
      <c r="J88" t="str">
        <f t="shared" si="15"/>
        <v/>
      </c>
    </row>
    <row r="89" spans="1:10" x14ac:dyDescent="0.2">
      <c r="A89" t="str">
        <f t="shared" si="11"/>
        <v/>
      </c>
      <c r="B89" t="str">
        <f t="shared" si="16"/>
        <v/>
      </c>
      <c r="C89" t="str">
        <f t="shared" si="12"/>
        <v/>
      </c>
      <c r="D89" t="str">
        <f t="shared" si="13"/>
        <v/>
      </c>
      <c r="E89" t="str">
        <f t="shared" si="9"/>
        <v/>
      </c>
      <c r="F89" t="str">
        <f t="shared" si="14"/>
        <v/>
      </c>
      <c r="H89" t="str">
        <f t="shared" si="10"/>
        <v/>
      </c>
      <c r="I89" t="str">
        <f>IF(B89&lt;=$B$3+$B$4,VLOOKUP(B89,'Life Table'!$A$1:$G$102,5,FALSE),"")</f>
        <v/>
      </c>
      <c r="J89" t="str">
        <f t="shared" si="15"/>
        <v/>
      </c>
    </row>
    <row r="90" spans="1:10" x14ac:dyDescent="0.2">
      <c r="A90" t="str">
        <f t="shared" si="11"/>
        <v/>
      </c>
      <c r="B90" t="str">
        <f t="shared" si="16"/>
        <v/>
      </c>
      <c r="C90" t="str">
        <f t="shared" si="12"/>
        <v/>
      </c>
      <c r="D90" t="str">
        <f t="shared" si="13"/>
        <v/>
      </c>
      <c r="E90" t="str">
        <f t="shared" si="9"/>
        <v/>
      </c>
      <c r="F90" t="str">
        <f t="shared" si="14"/>
        <v/>
      </c>
      <c r="H90" t="str">
        <f t="shared" si="10"/>
        <v/>
      </c>
      <c r="I90" t="str">
        <f>IF(B90&lt;=$B$3+$B$4,VLOOKUP(B90,'Life Table'!$A$1:$G$102,5,FALSE),"")</f>
        <v/>
      </c>
      <c r="J90" t="str">
        <f t="shared" si="15"/>
        <v/>
      </c>
    </row>
    <row r="91" spans="1:10" x14ac:dyDescent="0.2">
      <c r="A91" t="str">
        <f t="shared" si="11"/>
        <v/>
      </c>
      <c r="B91" t="str">
        <f t="shared" si="16"/>
        <v/>
      </c>
      <c r="C91" t="str">
        <f t="shared" si="12"/>
        <v/>
      </c>
      <c r="D91" t="str">
        <f t="shared" si="13"/>
        <v/>
      </c>
      <c r="E91" t="str">
        <f t="shared" si="9"/>
        <v/>
      </c>
      <c r="F91" t="str">
        <f t="shared" si="14"/>
        <v/>
      </c>
      <c r="H91" t="str">
        <f t="shared" si="10"/>
        <v/>
      </c>
      <c r="I91" t="str">
        <f>IF(B91&lt;=$B$3+$B$4,VLOOKUP(B91,'Life Table'!$A$1:$G$102,5,FALSE),"")</f>
        <v/>
      </c>
      <c r="J91" t="str">
        <f t="shared" si="15"/>
        <v/>
      </c>
    </row>
    <row r="92" spans="1:10" x14ac:dyDescent="0.2">
      <c r="A92" t="str">
        <f t="shared" si="11"/>
        <v/>
      </c>
      <c r="B92" t="str">
        <f t="shared" si="16"/>
        <v/>
      </c>
      <c r="C92" t="str">
        <f t="shared" si="12"/>
        <v/>
      </c>
      <c r="D92" t="str">
        <f t="shared" si="13"/>
        <v/>
      </c>
      <c r="E92" t="str">
        <f t="shared" si="9"/>
        <v/>
      </c>
      <c r="F92" t="str">
        <f t="shared" si="14"/>
        <v/>
      </c>
      <c r="H92" t="str">
        <f t="shared" si="10"/>
        <v/>
      </c>
      <c r="I92" t="str">
        <f>IF(B92&lt;=$B$3+$B$4,VLOOKUP(B92,'Life Table'!$A$1:$G$102,5,FALSE),"")</f>
        <v/>
      </c>
      <c r="J92" t="str">
        <f t="shared" si="15"/>
        <v/>
      </c>
    </row>
    <row r="93" spans="1:10" x14ac:dyDescent="0.2">
      <c r="A93" t="str">
        <f t="shared" si="11"/>
        <v/>
      </c>
      <c r="B93" t="str">
        <f t="shared" si="16"/>
        <v/>
      </c>
      <c r="C93" t="str">
        <f t="shared" si="12"/>
        <v/>
      </c>
      <c r="D93" t="str">
        <f t="shared" si="13"/>
        <v/>
      </c>
      <c r="E93" t="str">
        <f t="shared" si="9"/>
        <v/>
      </c>
      <c r="F93" t="str">
        <f t="shared" si="14"/>
        <v/>
      </c>
      <c r="H93" t="str">
        <f t="shared" si="10"/>
        <v/>
      </c>
      <c r="I93" t="str">
        <f>IF(B93&lt;=$B$3+$B$4,VLOOKUP(B93,'Life Table'!$A$1:$G$102,5,FALSE),"")</f>
        <v/>
      </c>
      <c r="J93" t="str">
        <f t="shared" si="15"/>
        <v/>
      </c>
    </row>
    <row r="94" spans="1:10" x14ac:dyDescent="0.2">
      <c r="A94" t="str">
        <f t="shared" si="11"/>
        <v/>
      </c>
      <c r="B94" t="str">
        <f t="shared" si="16"/>
        <v/>
      </c>
      <c r="C94" t="str">
        <f t="shared" si="12"/>
        <v/>
      </c>
      <c r="D94" t="str">
        <f t="shared" si="13"/>
        <v/>
      </c>
      <c r="E94" t="str">
        <f t="shared" si="9"/>
        <v/>
      </c>
      <c r="F94" t="str">
        <f t="shared" si="14"/>
        <v/>
      </c>
      <c r="H94" t="str">
        <f t="shared" si="10"/>
        <v/>
      </c>
      <c r="I94" t="str">
        <f>IF(B94&lt;=$B$3+$B$4,VLOOKUP(B94,'Life Table'!$A$1:$G$102,5,FALSE),"")</f>
        <v/>
      </c>
      <c r="J94" t="str">
        <f t="shared" si="15"/>
        <v/>
      </c>
    </row>
    <row r="95" spans="1:10" x14ac:dyDescent="0.2">
      <c r="A95" t="str">
        <f t="shared" si="11"/>
        <v/>
      </c>
      <c r="B95" t="str">
        <f t="shared" si="16"/>
        <v/>
      </c>
      <c r="C95" t="str">
        <f t="shared" si="12"/>
        <v/>
      </c>
      <c r="D95" t="str">
        <f t="shared" si="13"/>
        <v/>
      </c>
      <c r="E95" t="str">
        <f t="shared" si="9"/>
        <v/>
      </c>
      <c r="F95" t="str">
        <f t="shared" si="14"/>
        <v/>
      </c>
      <c r="H95" t="str">
        <f t="shared" si="10"/>
        <v/>
      </c>
      <c r="I95" t="str">
        <f>IF(B95&lt;=$B$3+$B$4,VLOOKUP(B95,'Life Table'!$A$1:$G$102,5,FALSE),"")</f>
        <v/>
      </c>
      <c r="J95" t="str">
        <f t="shared" si="15"/>
        <v/>
      </c>
    </row>
    <row r="96" spans="1:10" x14ac:dyDescent="0.2">
      <c r="A96" t="str">
        <f t="shared" si="11"/>
        <v/>
      </c>
      <c r="B96" t="str">
        <f t="shared" si="16"/>
        <v/>
      </c>
      <c r="C96" t="str">
        <f t="shared" si="12"/>
        <v/>
      </c>
      <c r="D96" t="str">
        <f t="shared" si="13"/>
        <v/>
      </c>
      <c r="E96" t="str">
        <f t="shared" si="9"/>
        <v/>
      </c>
      <c r="F96" t="str">
        <f t="shared" si="14"/>
        <v/>
      </c>
      <c r="H96" t="str">
        <f t="shared" si="10"/>
        <v/>
      </c>
      <c r="I96" t="str">
        <f>IF(B96&lt;=$B$3+$B$4,VLOOKUP(B96,'Life Table'!$A$1:$G$102,5,FALSE),"")</f>
        <v/>
      </c>
      <c r="J96" t="str">
        <f t="shared" si="15"/>
        <v/>
      </c>
    </row>
    <row r="97" spans="1:10" x14ac:dyDescent="0.2">
      <c r="A97" t="str">
        <f t="shared" si="11"/>
        <v/>
      </c>
      <c r="B97" t="str">
        <f t="shared" si="16"/>
        <v/>
      </c>
      <c r="C97" t="str">
        <f t="shared" si="12"/>
        <v/>
      </c>
      <c r="D97" t="str">
        <f t="shared" si="13"/>
        <v/>
      </c>
      <c r="E97" t="str">
        <f t="shared" si="9"/>
        <v/>
      </c>
      <c r="F97" t="str">
        <f t="shared" si="14"/>
        <v/>
      </c>
      <c r="H97" t="str">
        <f t="shared" si="10"/>
        <v/>
      </c>
      <c r="I97" t="str">
        <f>IF(B97&lt;=$B$3+$B$4,VLOOKUP(B97,'Life Table'!$A$1:$G$102,5,FALSE),"")</f>
        <v/>
      </c>
      <c r="J97" t="str">
        <f t="shared" si="15"/>
        <v/>
      </c>
    </row>
    <row r="98" spans="1:10" x14ac:dyDescent="0.2">
      <c r="A98" t="str">
        <f t="shared" si="11"/>
        <v/>
      </c>
      <c r="B98" t="str">
        <f t="shared" si="16"/>
        <v/>
      </c>
      <c r="C98" t="str">
        <f t="shared" si="12"/>
        <v/>
      </c>
      <c r="D98" t="str">
        <f t="shared" si="13"/>
        <v/>
      </c>
      <c r="E98" t="str">
        <f t="shared" si="9"/>
        <v/>
      </c>
      <c r="F98" t="str">
        <f t="shared" si="14"/>
        <v/>
      </c>
      <c r="H98" t="str">
        <f t="shared" si="10"/>
        <v/>
      </c>
      <c r="I98" t="str">
        <f>IF(B98&lt;=$B$3+$B$4,VLOOKUP(B98,'Life Table'!$A$1:$G$102,5,FALSE),"")</f>
        <v/>
      </c>
      <c r="J98" t="str">
        <f t="shared" si="15"/>
        <v/>
      </c>
    </row>
    <row r="99" spans="1:10" x14ac:dyDescent="0.2">
      <c r="A99" t="str">
        <f t="shared" si="11"/>
        <v/>
      </c>
      <c r="B99" t="str">
        <f t="shared" si="16"/>
        <v/>
      </c>
      <c r="C99" t="str">
        <f t="shared" si="12"/>
        <v/>
      </c>
      <c r="D99" t="str">
        <f t="shared" si="13"/>
        <v/>
      </c>
      <c r="E99" t="str">
        <f t="shared" si="9"/>
        <v/>
      </c>
      <c r="F99" t="str">
        <f t="shared" si="14"/>
        <v/>
      </c>
      <c r="H99" t="str">
        <f t="shared" si="10"/>
        <v/>
      </c>
      <c r="I99" t="str">
        <f>IF(B99&lt;=$B$3+$B$4,VLOOKUP(B99,'Life Table'!$A$1:$G$102,5,FALSE),"")</f>
        <v/>
      </c>
      <c r="J99" t="str">
        <f t="shared" si="15"/>
        <v/>
      </c>
    </row>
    <row r="100" spans="1:10" x14ac:dyDescent="0.2">
      <c r="A100" t="str">
        <f t="shared" si="11"/>
        <v/>
      </c>
      <c r="B100" t="str">
        <f t="shared" si="16"/>
        <v/>
      </c>
      <c r="C100" t="str">
        <f t="shared" si="12"/>
        <v/>
      </c>
      <c r="D100" t="str">
        <f t="shared" si="13"/>
        <v/>
      </c>
      <c r="E100" t="str">
        <f t="shared" si="9"/>
        <v/>
      </c>
      <c r="F100" t="str">
        <f t="shared" si="14"/>
        <v/>
      </c>
      <c r="H100" t="str">
        <f t="shared" si="10"/>
        <v/>
      </c>
      <c r="I100" t="str">
        <f>IF(B100&lt;=$B$3+$B$4,VLOOKUP(B100,'Life Table'!$A$1:$G$102,5,FALSE),"")</f>
        <v/>
      </c>
      <c r="J100" t="str">
        <f t="shared" si="15"/>
        <v/>
      </c>
    </row>
    <row r="101" spans="1:10" x14ac:dyDescent="0.2">
      <c r="A101" t="str">
        <f t="shared" si="11"/>
        <v/>
      </c>
      <c r="B101" t="str">
        <f t="shared" si="16"/>
        <v/>
      </c>
      <c r="C101" t="str">
        <f t="shared" si="12"/>
        <v/>
      </c>
      <c r="D101" t="str">
        <f t="shared" si="13"/>
        <v/>
      </c>
      <c r="E101" t="str">
        <f t="shared" si="9"/>
        <v/>
      </c>
      <c r="F101" t="str">
        <f t="shared" si="14"/>
        <v/>
      </c>
      <c r="H101" t="str">
        <f t="shared" si="10"/>
        <v/>
      </c>
      <c r="I101" t="str">
        <f>IF(B101&lt;=$B$3+$B$4,VLOOKUP(B101,'Life Table'!$A$1:$G$102,5,FALSE),"")</f>
        <v/>
      </c>
      <c r="J101" t="str">
        <f t="shared" si="15"/>
        <v/>
      </c>
    </row>
    <row r="102" spans="1:10" x14ac:dyDescent="0.2">
      <c r="A102" t="str">
        <f t="shared" si="11"/>
        <v/>
      </c>
      <c r="B102" t="str">
        <f t="shared" si="16"/>
        <v/>
      </c>
      <c r="C102" t="str">
        <f t="shared" si="12"/>
        <v/>
      </c>
      <c r="D102" t="str">
        <f t="shared" si="13"/>
        <v/>
      </c>
      <c r="E102" t="str">
        <f t="shared" si="9"/>
        <v/>
      </c>
      <c r="F102" t="str">
        <f t="shared" si="14"/>
        <v/>
      </c>
      <c r="H102" t="str">
        <f t="shared" si="10"/>
        <v/>
      </c>
      <c r="I102" t="str">
        <f>IF(B102&lt;=$B$3+$B$4,VLOOKUP(B102,'Life Table'!$A$1:$G$102,5,FALSE),"")</f>
        <v/>
      </c>
      <c r="J102" t="str">
        <f t="shared" si="15"/>
        <v/>
      </c>
    </row>
    <row r="103" spans="1:10" x14ac:dyDescent="0.2">
      <c r="A103" t="str">
        <f t="shared" si="11"/>
        <v/>
      </c>
      <c r="B103" t="str">
        <f t="shared" si="16"/>
        <v/>
      </c>
      <c r="C103" t="str">
        <f t="shared" si="12"/>
        <v/>
      </c>
      <c r="D103" t="str">
        <f t="shared" si="13"/>
        <v/>
      </c>
      <c r="E103" t="str">
        <f t="shared" si="9"/>
        <v/>
      </c>
      <c r="F103" t="str">
        <f t="shared" si="14"/>
        <v/>
      </c>
      <c r="H103" t="str">
        <f t="shared" si="10"/>
        <v/>
      </c>
      <c r="I103" t="str">
        <f>IF(B103&lt;=$B$3+$B$4,VLOOKUP(B103,'Life Table'!$A$1:$G$102,5,FALSE),"")</f>
        <v/>
      </c>
      <c r="J103" t="str">
        <f t="shared" si="15"/>
        <v/>
      </c>
    </row>
    <row r="104" spans="1:10" x14ac:dyDescent="0.2">
      <c r="A104" t="str">
        <f t="shared" si="11"/>
        <v/>
      </c>
      <c r="B104" t="str">
        <f t="shared" si="16"/>
        <v/>
      </c>
      <c r="C104" t="str">
        <f t="shared" si="12"/>
        <v/>
      </c>
      <c r="D104" t="str">
        <f t="shared" si="13"/>
        <v/>
      </c>
      <c r="E104" t="str">
        <f t="shared" si="9"/>
        <v/>
      </c>
      <c r="F104" t="str">
        <f t="shared" si="14"/>
        <v/>
      </c>
      <c r="H104" t="str">
        <f t="shared" si="10"/>
        <v/>
      </c>
      <c r="I104" t="str">
        <f>IF(B104&lt;=$B$3+$B$4,VLOOKUP(B104,'Life Table'!$A$1:$G$102,5,FALSE),"")</f>
        <v/>
      </c>
      <c r="J104" t="str">
        <f t="shared" si="15"/>
        <v/>
      </c>
    </row>
    <row r="105" spans="1:10" x14ac:dyDescent="0.2">
      <c r="A105" t="str">
        <f t="shared" si="11"/>
        <v/>
      </c>
      <c r="B105" t="str">
        <f t="shared" si="16"/>
        <v/>
      </c>
      <c r="C105" t="str">
        <f t="shared" si="12"/>
        <v/>
      </c>
      <c r="D105" t="str">
        <f t="shared" si="13"/>
        <v/>
      </c>
      <c r="E105" t="str">
        <f t="shared" si="9"/>
        <v/>
      </c>
      <c r="F105" t="str">
        <f t="shared" si="14"/>
        <v/>
      </c>
      <c r="H105" t="str">
        <f t="shared" si="10"/>
        <v/>
      </c>
      <c r="I105" t="str">
        <f>IF(B105&lt;=$B$3+$B$4,VLOOKUP(B105,'Life Table'!$A$1:$G$102,5,FALSE),"")</f>
        <v/>
      </c>
      <c r="J105" t="str">
        <f t="shared" si="15"/>
        <v/>
      </c>
    </row>
    <row r="106" spans="1:10" x14ac:dyDescent="0.2">
      <c r="A106" t="str">
        <f t="shared" si="11"/>
        <v/>
      </c>
      <c r="B106" t="str">
        <f t="shared" si="16"/>
        <v/>
      </c>
      <c r="C106" t="str">
        <f t="shared" si="12"/>
        <v/>
      </c>
      <c r="D106" t="str">
        <f t="shared" si="13"/>
        <v/>
      </c>
      <c r="E106" t="str">
        <f t="shared" si="9"/>
        <v/>
      </c>
      <c r="F106" t="str">
        <f t="shared" si="14"/>
        <v/>
      </c>
      <c r="H106" t="str">
        <f t="shared" si="10"/>
        <v/>
      </c>
      <c r="I106" t="str">
        <f>IF(B106&lt;=$B$3+$B$4,VLOOKUP(B106,'Life Table'!$A$1:$G$102,5,FALSE),"")</f>
        <v/>
      </c>
      <c r="J106" t="str">
        <f t="shared" si="15"/>
        <v/>
      </c>
    </row>
    <row r="107" spans="1:10" x14ac:dyDescent="0.2">
      <c r="A107" t="str">
        <f t="shared" si="11"/>
        <v/>
      </c>
      <c r="B107" t="str">
        <f t="shared" si="16"/>
        <v/>
      </c>
      <c r="C107" t="str">
        <f t="shared" si="12"/>
        <v/>
      </c>
      <c r="D107" t="str">
        <f t="shared" si="13"/>
        <v/>
      </c>
      <c r="E107" t="str">
        <f t="shared" si="9"/>
        <v/>
      </c>
      <c r="F107" t="str">
        <f t="shared" si="14"/>
        <v/>
      </c>
      <c r="H107" t="str">
        <f t="shared" si="10"/>
        <v/>
      </c>
      <c r="I107" t="str">
        <f>IF(B107&lt;=$B$3+$B$4,VLOOKUP(B107,'Life Table'!$A$1:$G$102,5,FALSE),"")</f>
        <v/>
      </c>
      <c r="J107" t="str">
        <f t="shared" si="15"/>
        <v/>
      </c>
    </row>
    <row r="108" spans="1:10" x14ac:dyDescent="0.2">
      <c r="A108" t="str">
        <f t="shared" si="11"/>
        <v/>
      </c>
      <c r="B108" t="str">
        <f t="shared" si="16"/>
        <v/>
      </c>
      <c r="C108" t="str">
        <f t="shared" si="12"/>
        <v/>
      </c>
      <c r="D108" t="str">
        <f t="shared" si="13"/>
        <v/>
      </c>
      <c r="E108" t="str">
        <f t="shared" si="9"/>
        <v/>
      </c>
      <c r="F108" t="str">
        <f t="shared" si="14"/>
        <v/>
      </c>
      <c r="H108" t="str">
        <f t="shared" si="10"/>
        <v/>
      </c>
      <c r="I108" t="str">
        <f>IF(B108&lt;=$B$3+$B$4,VLOOKUP(B108,'Life Table'!$A$1:$G$102,5,FALSE),"")</f>
        <v/>
      </c>
      <c r="J108" t="str">
        <f t="shared" si="15"/>
        <v/>
      </c>
    </row>
    <row r="109" spans="1:10" x14ac:dyDescent="0.2">
      <c r="A109" t="str">
        <f t="shared" si="11"/>
        <v/>
      </c>
      <c r="B109" t="str">
        <f t="shared" si="16"/>
        <v/>
      </c>
      <c r="C109" t="str">
        <f t="shared" si="12"/>
        <v/>
      </c>
      <c r="D109" t="str">
        <f t="shared" si="13"/>
        <v/>
      </c>
      <c r="E109" t="str">
        <f t="shared" si="9"/>
        <v/>
      </c>
      <c r="F109" t="str">
        <f t="shared" si="14"/>
        <v/>
      </c>
      <c r="H109" t="str">
        <f t="shared" si="10"/>
        <v/>
      </c>
      <c r="I109" t="str">
        <f>IF(B109&lt;=$B$3+$B$4,VLOOKUP(B109,'Life Table'!$A$1:$G$102,5,FALSE),"")</f>
        <v/>
      </c>
      <c r="J109" t="str">
        <f t="shared" si="15"/>
        <v/>
      </c>
    </row>
    <row r="110" spans="1:10" x14ac:dyDescent="0.2">
      <c r="A110" t="str">
        <f t="shared" si="11"/>
        <v/>
      </c>
      <c r="B110" t="str">
        <f t="shared" si="16"/>
        <v/>
      </c>
      <c r="C110" t="str">
        <f t="shared" si="12"/>
        <v/>
      </c>
      <c r="D110" t="str">
        <f t="shared" si="13"/>
        <v/>
      </c>
      <c r="E110" t="str">
        <f t="shared" si="9"/>
        <v/>
      </c>
      <c r="F110" t="str">
        <f t="shared" si="14"/>
        <v/>
      </c>
      <c r="H110" t="str">
        <f t="shared" si="10"/>
        <v/>
      </c>
      <c r="I110" t="str">
        <f>IF(B110&lt;=$B$3+$B$4,VLOOKUP(B110,'Life Table'!$A$1:$G$102,5,FALSE),"")</f>
        <v/>
      </c>
      <c r="J110" t="str">
        <f t="shared" si="15"/>
        <v/>
      </c>
    </row>
    <row r="111" spans="1:10" x14ac:dyDescent="0.2">
      <c r="A111" t="str">
        <f t="shared" si="11"/>
        <v/>
      </c>
      <c r="B111" t="str">
        <f t="shared" si="16"/>
        <v/>
      </c>
      <c r="C111" t="str">
        <f t="shared" si="12"/>
        <v/>
      </c>
      <c r="D111" t="str">
        <f t="shared" si="13"/>
        <v/>
      </c>
      <c r="E111" t="str">
        <f t="shared" si="9"/>
        <v/>
      </c>
      <c r="F111" t="str">
        <f t="shared" si="14"/>
        <v/>
      </c>
      <c r="H111" t="str">
        <f t="shared" si="10"/>
        <v/>
      </c>
      <c r="I111" t="str">
        <f>IF(B111&lt;=$B$3+$B$4,VLOOKUP(B111,'Life Table'!$A$1:$G$102,5,FALSE),"")</f>
        <v/>
      </c>
      <c r="J111" t="str">
        <f t="shared" si="15"/>
        <v/>
      </c>
    </row>
    <row r="112" spans="1:10" x14ac:dyDescent="0.2">
      <c r="A112" t="str">
        <f t="shared" si="11"/>
        <v/>
      </c>
      <c r="B112" t="str">
        <f t="shared" si="16"/>
        <v/>
      </c>
      <c r="C112" t="str">
        <f t="shared" si="12"/>
        <v/>
      </c>
      <c r="D112" t="str">
        <f t="shared" si="13"/>
        <v/>
      </c>
      <c r="E112" t="str">
        <f t="shared" si="9"/>
        <v/>
      </c>
      <c r="F112" t="str">
        <f t="shared" si="14"/>
        <v/>
      </c>
      <c r="H112" t="str">
        <f t="shared" si="10"/>
        <v/>
      </c>
      <c r="I112" t="str">
        <f>IF(B112&lt;=$B$3+$B$4,VLOOKUP(B112,'Life Table'!$A$1:$G$102,5,FALSE),"")</f>
        <v/>
      </c>
      <c r="J112" t="str">
        <f t="shared" si="15"/>
        <v/>
      </c>
    </row>
    <row r="113" spans="1:10" x14ac:dyDescent="0.2">
      <c r="A113" t="str">
        <f t="shared" si="11"/>
        <v/>
      </c>
      <c r="B113" t="str">
        <f t="shared" si="16"/>
        <v/>
      </c>
      <c r="C113" t="str">
        <f t="shared" si="12"/>
        <v/>
      </c>
      <c r="D113" t="str">
        <f t="shared" si="13"/>
        <v/>
      </c>
      <c r="E113" t="str">
        <f t="shared" si="9"/>
        <v/>
      </c>
      <c r="F113" t="str">
        <f t="shared" si="14"/>
        <v/>
      </c>
      <c r="H113" t="str">
        <f t="shared" si="10"/>
        <v/>
      </c>
      <c r="I113" t="str">
        <f>IF(B113&lt;=$B$3+$B$4,VLOOKUP(B113,'Life Table'!$A$1:$G$102,5,FALSE),"")</f>
        <v/>
      </c>
      <c r="J113" t="str">
        <f t="shared" si="15"/>
        <v/>
      </c>
    </row>
    <row r="114" spans="1:10" x14ac:dyDescent="0.2">
      <c r="A114" t="str">
        <f t="shared" si="11"/>
        <v/>
      </c>
      <c r="B114" t="str">
        <f t="shared" si="16"/>
        <v/>
      </c>
      <c r="C114" t="str">
        <f t="shared" si="12"/>
        <v/>
      </c>
      <c r="D114" t="str">
        <f t="shared" si="13"/>
        <v/>
      </c>
      <c r="E114" t="str">
        <f t="shared" si="9"/>
        <v/>
      </c>
      <c r="F114" t="str">
        <f t="shared" si="14"/>
        <v/>
      </c>
      <c r="H114" t="str">
        <f t="shared" si="10"/>
        <v/>
      </c>
      <c r="I114" t="str">
        <f>IF(B114&lt;=$B$3+$B$4,VLOOKUP(B114,'Life Table'!$A$1:$G$102,5,FALSE),"")</f>
        <v/>
      </c>
      <c r="J114" t="str">
        <f t="shared" si="15"/>
        <v/>
      </c>
    </row>
    <row r="115" spans="1:10" x14ac:dyDescent="0.2">
      <c r="A115" t="str">
        <f t="shared" si="11"/>
        <v/>
      </c>
      <c r="B115" t="str">
        <f t="shared" si="16"/>
        <v/>
      </c>
      <c r="C115" t="str">
        <f t="shared" si="12"/>
        <v/>
      </c>
      <c r="D115" t="str">
        <f t="shared" si="13"/>
        <v/>
      </c>
      <c r="E115" t="str">
        <f t="shared" si="9"/>
        <v/>
      </c>
      <c r="F115" t="str">
        <f t="shared" si="14"/>
        <v/>
      </c>
      <c r="H115" t="str">
        <f t="shared" si="10"/>
        <v/>
      </c>
      <c r="I115" t="str">
        <f>IF(B115&lt;=$B$3+$B$4,VLOOKUP(B115,'Life Table'!$A$1:$G$102,5,FALSE),"")</f>
        <v/>
      </c>
      <c r="J115" t="str">
        <f t="shared" si="15"/>
        <v/>
      </c>
    </row>
    <row r="116" spans="1:10" x14ac:dyDescent="0.2">
      <c r="A116" t="str">
        <f t="shared" si="11"/>
        <v/>
      </c>
      <c r="B116" t="str">
        <f t="shared" si="16"/>
        <v/>
      </c>
      <c r="C116" t="str">
        <f t="shared" si="12"/>
        <v/>
      </c>
      <c r="D116" t="str">
        <f t="shared" si="13"/>
        <v/>
      </c>
      <c r="E116" t="str">
        <f t="shared" si="9"/>
        <v/>
      </c>
      <c r="F116" t="str">
        <f t="shared" si="14"/>
        <v/>
      </c>
      <c r="H116" t="str">
        <f t="shared" si="10"/>
        <v/>
      </c>
      <c r="I116" t="str">
        <f>IF(B116&lt;=$B$3+$B$4,VLOOKUP(B116,'Life Table'!$A$1:$G$102,5,FALSE),"")</f>
        <v/>
      </c>
      <c r="J116" t="str">
        <f t="shared" si="15"/>
        <v/>
      </c>
    </row>
    <row r="117" spans="1:10" x14ac:dyDescent="0.2">
      <c r="A117" t="str">
        <f t="shared" si="11"/>
        <v/>
      </c>
      <c r="B117" t="str">
        <f t="shared" si="16"/>
        <v/>
      </c>
      <c r="C117" t="str">
        <f t="shared" si="12"/>
        <v/>
      </c>
      <c r="D117" t="str">
        <f t="shared" si="13"/>
        <v/>
      </c>
      <c r="E117" t="str">
        <f t="shared" si="9"/>
        <v/>
      </c>
      <c r="F117" t="str">
        <f t="shared" si="14"/>
        <v/>
      </c>
      <c r="H117" t="str">
        <f t="shared" si="10"/>
        <v/>
      </c>
      <c r="I117" t="str">
        <f>IF(B117&lt;=$B$3+$B$4,VLOOKUP(B117,'Life Table'!$A$1:$G$102,5,FALSE),"")</f>
        <v/>
      </c>
      <c r="J117" t="str">
        <f t="shared" si="15"/>
        <v/>
      </c>
    </row>
    <row r="118" spans="1:10" x14ac:dyDescent="0.2">
      <c r="A118" t="str">
        <f t="shared" si="11"/>
        <v/>
      </c>
      <c r="B118" t="str">
        <f t="shared" si="16"/>
        <v/>
      </c>
      <c r="C118" t="str">
        <f t="shared" si="12"/>
        <v/>
      </c>
      <c r="D118" t="str">
        <f t="shared" si="13"/>
        <v/>
      </c>
      <c r="E118" t="str">
        <f t="shared" si="9"/>
        <v/>
      </c>
      <c r="F118" t="str">
        <f t="shared" si="14"/>
        <v/>
      </c>
      <c r="H118" t="str">
        <f t="shared" si="10"/>
        <v/>
      </c>
      <c r="I118" t="str">
        <f>IF(B118&lt;=$B$3+$B$4,VLOOKUP(B118,'Life Table'!$A$1:$G$102,5,FALSE),"")</f>
        <v/>
      </c>
      <c r="J118" t="str">
        <f t="shared" si="15"/>
        <v/>
      </c>
    </row>
    <row r="119" spans="1:10" x14ac:dyDescent="0.2">
      <c r="A119" t="str">
        <f t="shared" si="11"/>
        <v/>
      </c>
      <c r="B119" t="str">
        <f t="shared" si="16"/>
        <v/>
      </c>
      <c r="C119" t="str">
        <f t="shared" si="12"/>
        <v/>
      </c>
      <c r="D119" t="str">
        <f t="shared" si="13"/>
        <v/>
      </c>
      <c r="E119" t="str">
        <f t="shared" si="9"/>
        <v/>
      </c>
      <c r="F119" t="str">
        <f t="shared" si="14"/>
        <v/>
      </c>
      <c r="H119" t="str">
        <f t="shared" si="10"/>
        <v/>
      </c>
      <c r="I119" t="str">
        <f>IF(B119&lt;=$B$3+$B$4,VLOOKUP(B119,'Life Table'!$A$1:$G$102,5,FALSE),"")</f>
        <v/>
      </c>
      <c r="J119" t="str">
        <f t="shared" si="1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C563-85BD-4EC3-9C1D-9F22217F3189}">
  <sheetPr>
    <tabColor theme="5" tint="0.59999389629810485"/>
  </sheetPr>
  <dimension ref="A1:J119"/>
  <sheetViews>
    <sheetView workbookViewId="0">
      <selection activeCell="A10" sqref="A10:B10"/>
    </sheetView>
  </sheetViews>
  <sheetFormatPr baseColWidth="10" defaultColWidth="8.83203125" defaultRowHeight="15" x14ac:dyDescent="0.2"/>
  <cols>
    <col min="1" max="1" width="14.33203125" bestFit="1" customWidth="1"/>
    <col min="2" max="2" width="16" bestFit="1" customWidth="1"/>
    <col min="3" max="3" width="13.5" bestFit="1" customWidth="1"/>
    <col min="4" max="4" width="17.33203125" bestFit="1" customWidth="1"/>
    <col min="5" max="5" width="13.33203125" bestFit="1" customWidth="1"/>
    <col min="6" max="6" width="12.5" bestFit="1" customWidth="1"/>
    <col min="7" max="7" width="10.1640625" bestFit="1" customWidth="1"/>
    <col min="8" max="10" width="11.6640625" bestFit="1" customWidth="1"/>
  </cols>
  <sheetData>
    <row r="1" spans="1:10" x14ac:dyDescent="0.2">
      <c r="A1" t="s">
        <v>7</v>
      </c>
      <c r="B1" t="s">
        <v>35</v>
      </c>
      <c r="D1" t="s">
        <v>10</v>
      </c>
      <c r="G1" t="s">
        <v>9</v>
      </c>
    </row>
    <row r="2" spans="1:10" x14ac:dyDescent="0.2">
      <c r="A2" t="s">
        <v>11</v>
      </c>
      <c r="B2">
        <v>350000</v>
      </c>
    </row>
    <row r="3" spans="1:10" x14ac:dyDescent="0.2">
      <c r="A3" t="s">
        <v>37</v>
      </c>
      <c r="B3">
        <f>28-15</f>
        <v>13</v>
      </c>
      <c r="D3" t="s">
        <v>31</v>
      </c>
      <c r="E3">
        <v>0</v>
      </c>
      <c r="G3" t="s">
        <v>13</v>
      </c>
      <c r="H3">
        <v>500</v>
      </c>
    </row>
    <row r="4" spans="1:10" x14ac:dyDescent="0.2">
      <c r="A4" t="s">
        <v>14</v>
      </c>
      <c r="B4">
        <f>35+15</f>
        <v>50</v>
      </c>
      <c r="D4" t="s">
        <v>27</v>
      </c>
      <c r="E4">
        <v>0.04</v>
      </c>
      <c r="G4" t="s">
        <v>15</v>
      </c>
    </row>
    <row r="5" spans="1:10" x14ac:dyDescent="0.2">
      <c r="G5" t="s">
        <v>17</v>
      </c>
    </row>
    <row r="6" spans="1:10" x14ac:dyDescent="0.2">
      <c r="A6" t="s">
        <v>41</v>
      </c>
      <c r="B6">
        <v>5313.2880551183061</v>
      </c>
      <c r="G6" t="s">
        <v>18</v>
      </c>
      <c r="H6">
        <v>0.02</v>
      </c>
    </row>
    <row r="7" spans="1:10" x14ac:dyDescent="0.2">
      <c r="G7" t="s">
        <v>19</v>
      </c>
      <c r="H7">
        <v>1000</v>
      </c>
    </row>
    <row r="8" spans="1:10" x14ac:dyDescent="0.2">
      <c r="G8" t="s">
        <v>20</v>
      </c>
    </row>
    <row r="10" spans="1:10" x14ac:dyDescent="0.2">
      <c r="A10" s="6" t="s">
        <v>52</v>
      </c>
      <c r="B10" s="8">
        <f>C11+D11+F11-E11</f>
        <v>169844.74155767975</v>
      </c>
    </row>
    <row r="11" spans="1:10" x14ac:dyDescent="0.2">
      <c r="A11" t="s">
        <v>22</v>
      </c>
      <c r="C11">
        <f t="shared" ref="C11:D11" si="0">SUM(C14:C119)</f>
        <v>9738.5334482950802</v>
      </c>
      <c r="D11">
        <f t="shared" si="0"/>
        <v>203714.39088718468</v>
      </c>
      <c r="E11">
        <f>SUM(E14:E119)</f>
        <v>44521.025486631144</v>
      </c>
      <c r="F11">
        <f>SUM(F14:F119)</f>
        <v>912.84270883112788</v>
      </c>
    </row>
    <row r="13" spans="1:10" x14ac:dyDescent="0.2">
      <c r="A13" t="s">
        <v>32</v>
      </c>
      <c r="B13" t="s">
        <v>33</v>
      </c>
      <c r="C13" t="s">
        <v>23</v>
      </c>
      <c r="D13" t="s">
        <v>24</v>
      </c>
      <c r="E13" t="s">
        <v>25</v>
      </c>
      <c r="F13" t="s">
        <v>26</v>
      </c>
      <c r="H13" t="s">
        <v>28</v>
      </c>
      <c r="I13" t="s">
        <v>30</v>
      </c>
      <c r="J13" t="s">
        <v>29</v>
      </c>
    </row>
    <row r="14" spans="1:10" x14ac:dyDescent="0.2">
      <c r="A14">
        <v>0</v>
      </c>
      <c r="B14">
        <f>$B$4+A14</f>
        <v>50</v>
      </c>
      <c r="D14" t="str">
        <f>IF(A14=28,$B$2*H14*J14,"")</f>
        <v/>
      </c>
      <c r="E14">
        <f>IF(A14&lt;25-15,$B$6*H14*J14,"")</f>
        <v>5313.2880551183061</v>
      </c>
      <c r="F14">
        <f xml:space="preserve"> IF(A14&lt;=$B$3,IF(A14&lt;25-15,$H$6*$B$6*H14*J14,0),"")</f>
        <v>106.26576110236613</v>
      </c>
      <c r="H14">
        <f>IF(B14&lt;=$B$3+$B$4,(1+$E$4)^(-A14),"")</f>
        <v>1</v>
      </c>
      <c r="I14">
        <f>IF(B14&lt;=$B$3+$B$4,IF($E$3 = 0,VLOOKUP(B14,'Life Table'!$A$1:$G$102,5,FALSE),VLOOKUP(B14,'Life Table'!$A$1:$G$102,6,FALSE)),"")</f>
        <v>1.2085274681204723E-3</v>
      </c>
      <c r="J14">
        <v>1</v>
      </c>
    </row>
    <row r="15" spans="1:10" x14ac:dyDescent="0.2">
      <c r="A15">
        <f>IF(B14&lt;($B$3+$B$4),A14+1,"")</f>
        <v>1</v>
      </c>
      <c r="B15">
        <f>IF(A15="","",$B$4+A15)</f>
        <v>51</v>
      </c>
      <c r="C15">
        <f>IF(B15&lt;=$B$3+$B$4,IF(B15&lt;=45,0,IF((B15&gt;45)*(B15&lt;=55),275000,500000))*H15*J14*I14,"")</f>
        <v>319.56255166647099</v>
      </c>
      <c r="D15" t="str">
        <f>IF(A15=$B$3,$B$2*H15*J15,"")</f>
        <v/>
      </c>
      <c r="E15">
        <f t="shared" ref="E15:E78" si="1">IF(A15&lt;25-15,$B$6*H15*J15,"")</f>
        <v>5102.756538997749</v>
      </c>
      <c r="F15">
        <f xml:space="preserve"> IF(A15&lt;=$B$3,IF(A15&lt;25-15,$H$6*$B$6*H15*J15,0) + IF((B15&gt;45)*(B15&lt;=$B$3+$B$4),$H$7*H15*I14*J14,0),"")</f>
        <v>103.21717642237851</v>
      </c>
      <c r="H15">
        <f t="shared" ref="H15:H78" si="2">IF(B15&lt;=$B$3+$B$4,(1+$E$4)^(-A15),"")</f>
        <v>0.96153846153846145</v>
      </c>
      <c r="I15">
        <f>IF(B15&lt;=$B$3+$B$4,IF($E$3=0,VLOOKUP(B15,'Life Table'!$A$1:$G$102,5,FALSE),VLOOKUP(B15-1,'Life Table'!$A$1:$G$102,7,FALSE)),"")</f>
        <v>1.3310397385767688E-3</v>
      </c>
      <c r="J15">
        <f>IF(B15&lt;=$B$3+$B$4,J14*(1-I14),"")</f>
        <v>0.9987914725318795</v>
      </c>
    </row>
    <row r="16" spans="1:10" x14ac:dyDescent="0.2">
      <c r="A16">
        <f t="shared" ref="A16:A79" si="3">IF(B15&lt;($B$3+$B$4),A15+1,"")</f>
        <v>2</v>
      </c>
      <c r="B16">
        <f>IF(A16="","",$B$4+A16)</f>
        <v>52</v>
      </c>
      <c r="C16">
        <f t="shared" ref="C16:C79" si="4">IF(B16&lt;=$B$3+$B$4,IF(B16&lt;=45,0,IF((B16&gt;45)*(B16&lt;=55),275000,500000))*H16*J15*I15,"")</f>
        <v>338.01180069820003</v>
      </c>
      <c r="D16" t="str">
        <f t="shared" ref="D16:D79" si="5">IF(A16=$B$3,$B$2*H16*J16,"")</f>
        <v/>
      </c>
      <c r="E16">
        <f t="shared" si="1"/>
        <v>4899.9659300654421</v>
      </c>
      <c r="F16">
        <f t="shared" ref="F16:F79" si="6" xml:space="preserve"> IF(A16&lt;=$B$3,IF(A16&lt;25-15,$H$6*$B$6*H16*J16,0) + IF((B16&gt;45)*(B16&lt;=$B$3+$B$4),$H$7*H16*I15*J15,0),"")</f>
        <v>99.228452422029576</v>
      </c>
      <c r="H16">
        <f t="shared" si="2"/>
        <v>0.92455621301775137</v>
      </c>
      <c r="I16">
        <f>IF(B16&lt;=$B$3+$B$4,VLOOKUP(B16,'Life Table'!$A$1:$G$102,5,FALSE),"")</f>
        <v>1.4687255926130595E-3</v>
      </c>
      <c r="J16">
        <f t="shared" ref="J16:J79" si="7">IF(B16&lt;=$B$3+$B$4,J15*(1-I15),"")</f>
        <v>0.99746204139138794</v>
      </c>
    </row>
    <row r="17" spans="1:10" x14ac:dyDescent="0.2">
      <c r="A17">
        <f t="shared" si="3"/>
        <v>3</v>
      </c>
      <c r="B17">
        <f t="shared" ref="B17:B80" si="8">IF(A17="","",$B$4+A17)</f>
        <v>53</v>
      </c>
      <c r="C17">
        <f t="shared" si="4"/>
        <v>358.15392586053918</v>
      </c>
      <c r="D17" t="str">
        <f t="shared" si="5"/>
        <v/>
      </c>
      <c r="E17">
        <f t="shared" si="1"/>
        <v>4704.5857929817539</v>
      </c>
      <c r="F17">
        <f t="shared" si="6"/>
        <v>95.394093771855211</v>
      </c>
      <c r="H17">
        <f t="shared" si="2"/>
        <v>0.88899635867091487</v>
      </c>
      <c r="I17">
        <f>IF(B17&lt;=$B$3+$B$4,VLOOKUP(B17,'Life Table'!$A$1:$G$102,5,FALSE),"")</f>
        <v>1.6234618333040246E-3</v>
      </c>
      <c r="J17">
        <f t="shared" si="7"/>
        <v>0.99599704336353634</v>
      </c>
    </row>
    <row r="18" spans="1:10" x14ac:dyDescent="0.2">
      <c r="A18">
        <f t="shared" si="3"/>
        <v>4</v>
      </c>
      <c r="B18">
        <f t="shared" si="8"/>
        <v>54</v>
      </c>
      <c r="C18">
        <f t="shared" si="4"/>
        <v>380.10139973305621</v>
      </c>
      <c r="D18" t="str">
        <f t="shared" si="5"/>
        <v/>
      </c>
      <c r="E18">
        <f t="shared" si="1"/>
        <v>4516.2962283705228</v>
      </c>
      <c r="F18">
        <f t="shared" si="6"/>
        <v>91.708111475530657</v>
      </c>
      <c r="H18">
        <f t="shared" si="2"/>
        <v>0.85480419102972571</v>
      </c>
      <c r="I18">
        <f>IF(B18&lt;=$B$3+$B$4,VLOOKUP(B18,'Life Table'!$A$1:$G$102,5,FALSE),"")</f>
        <v>1.7973567451499356E-3</v>
      </c>
      <c r="J18">
        <f t="shared" si="7"/>
        <v>0.99438008017755208</v>
      </c>
    </row>
    <row r="19" spans="1:10" x14ac:dyDescent="0.2">
      <c r="A19">
        <f t="shared" si="3"/>
        <v>5</v>
      </c>
      <c r="B19">
        <f t="shared" si="8"/>
        <v>55</v>
      </c>
      <c r="C19">
        <f t="shared" si="4"/>
        <v>403.97333432294005</v>
      </c>
      <c r="D19" t="str">
        <f t="shared" si="5"/>
        <v/>
      </c>
      <c r="E19">
        <f t="shared" si="1"/>
        <v>4334.7873393090049</v>
      </c>
      <c r="F19">
        <f t="shared" si="6"/>
        <v>88.164740729172621</v>
      </c>
      <c r="H19">
        <f t="shared" si="2"/>
        <v>0.82192710675935154</v>
      </c>
      <c r="I19">
        <f>IF(B19&lt;=$B$3+$B$4,VLOOKUP(B19,'Life Table'!$A$1:$G$102,5,FALSE),"")</f>
        <v>1.9927784711716396E-3</v>
      </c>
      <c r="J19">
        <f t="shared" si="7"/>
        <v>0.99259282443320229</v>
      </c>
    </row>
    <row r="20" spans="1:10" x14ac:dyDescent="0.2">
      <c r="A20">
        <f t="shared" si="3"/>
        <v>6</v>
      </c>
      <c r="B20">
        <f t="shared" si="8"/>
        <v>56</v>
      </c>
      <c r="C20">
        <f t="shared" si="4"/>
        <v>781.62802512882217</v>
      </c>
      <c r="D20" t="str">
        <f t="shared" si="5"/>
        <v/>
      </c>
      <c r="E20">
        <f t="shared" si="1"/>
        <v>4159.7587196366567</v>
      </c>
      <c r="F20">
        <f t="shared" si="6"/>
        <v>84.758430442990772</v>
      </c>
      <c r="H20">
        <f t="shared" si="2"/>
        <v>0.79031452573014571</v>
      </c>
      <c r="I20">
        <f>IF(B20&lt;=$B$3+$B$4,VLOOKUP(B20,'Life Table'!$A$1:$G$102,5,FALSE),"")</f>
        <v>2.2123868229786091E-3</v>
      </c>
      <c r="J20">
        <f t="shared" si="7"/>
        <v>0.9906148068220324</v>
      </c>
    </row>
    <row r="21" spans="1:10" x14ac:dyDescent="0.2">
      <c r="A21">
        <f t="shared" si="3"/>
        <v>7</v>
      </c>
      <c r="B21">
        <f t="shared" si="8"/>
        <v>57</v>
      </c>
      <c r="C21">
        <f t="shared" si="4"/>
        <v>832.72673395471816</v>
      </c>
      <c r="D21" t="str">
        <f t="shared" si="5"/>
        <v/>
      </c>
      <c r="E21">
        <f t="shared" si="1"/>
        <v>3990.9189656332333</v>
      </c>
      <c r="F21">
        <f t="shared" si="6"/>
        <v>81.48383278057409</v>
      </c>
      <c r="H21">
        <f t="shared" si="2"/>
        <v>0.75991781320206331</v>
      </c>
      <c r="I21">
        <f>IF(B21&lt;=$B$3+$B$4,VLOOKUP(B21,'Life Table'!$A$1:$G$102,5,FALSE),"")</f>
        <v>2.4591689270032258E-3</v>
      </c>
      <c r="J21">
        <f t="shared" si="7"/>
        <v>0.98842318367677184</v>
      </c>
    </row>
    <row r="22" spans="1:10" x14ac:dyDescent="0.2">
      <c r="A22">
        <f t="shared" si="3"/>
        <v>8</v>
      </c>
      <c r="B22">
        <f t="shared" si="8"/>
        <v>58</v>
      </c>
      <c r="C22">
        <f t="shared" si="4"/>
        <v>888.04418721427203</v>
      </c>
      <c r="D22" t="str">
        <f t="shared" si="5"/>
        <v/>
      </c>
      <c r="E22">
        <f t="shared" si="1"/>
        <v>3827.9852131949606</v>
      </c>
      <c r="F22">
        <f t="shared" si="6"/>
        <v>78.33579263832776</v>
      </c>
      <c r="H22">
        <f t="shared" si="2"/>
        <v>0.73069020500198378</v>
      </c>
      <c r="I22">
        <f>IF(B22&lt;=$B$3+$B$4,VLOOKUP(B22,'Life Table'!$A$1:$G$102,5,FALSE),"")</f>
        <v>2.7364791542020921E-3</v>
      </c>
      <c r="J22">
        <f t="shared" si="7"/>
        <v>0.98599248409674434</v>
      </c>
    </row>
    <row r="23" spans="1:10" x14ac:dyDescent="0.2">
      <c r="A23">
        <f t="shared" si="3"/>
        <v>9</v>
      </c>
      <c r="B23">
        <f t="shared" si="8"/>
        <v>59</v>
      </c>
      <c r="C23">
        <f t="shared" si="4"/>
        <v>947.84145518342552</v>
      </c>
      <c r="D23" t="str">
        <f t="shared" si="5"/>
        <v/>
      </c>
      <c r="E23">
        <f t="shared" si="1"/>
        <v>3670.6827033235177</v>
      </c>
      <c r="F23">
        <f t="shared" si="6"/>
        <v>75.309336976837216</v>
      </c>
      <c r="H23">
        <f t="shared" si="2"/>
        <v>0.70258673557883045</v>
      </c>
      <c r="I23">
        <f>IF(B23&lt;=$B$3+$B$4,VLOOKUP(B23,'Life Table'!$A$1:$G$102,5,FALSE),"")</f>
        <v>3.048083828577657E-3</v>
      </c>
      <c r="J23">
        <f t="shared" si="7"/>
        <v>0.9832943362178137</v>
      </c>
    </row>
    <row r="24" spans="1:10" x14ac:dyDescent="0.2">
      <c r="A24">
        <f t="shared" si="3"/>
        <v>10</v>
      </c>
      <c r="B24">
        <f t="shared" si="8"/>
        <v>60</v>
      </c>
      <c r="C24">
        <f t="shared" si="4"/>
        <v>1012.3881562977469</v>
      </c>
      <c r="D24" t="str">
        <f t="shared" si="5"/>
        <v/>
      </c>
      <c r="E24" t="str">
        <f t="shared" si="1"/>
        <v/>
      </c>
      <c r="F24">
        <f t="shared" si="6"/>
        <v>2.0247763125954941</v>
      </c>
      <c r="H24">
        <f t="shared" si="2"/>
        <v>0.67556416882579851</v>
      </c>
      <c r="I24">
        <f>IF(B24&lt;=$B$3+$B$4,VLOOKUP(B24,'Life Table'!$A$1:$G$102,5,FALSE),"")</f>
        <v>3.3982112619488996E-3</v>
      </c>
      <c r="J24">
        <f t="shared" si="7"/>
        <v>0.98029717265285621</v>
      </c>
    </row>
    <row r="25" spans="1:10" x14ac:dyDescent="0.2">
      <c r="A25">
        <f t="shared" si="3"/>
        <v>11</v>
      </c>
      <c r="B25">
        <f t="shared" si="8"/>
        <v>61</v>
      </c>
      <c r="C25">
        <f t="shared" si="4"/>
        <v>1081.9604776447438</v>
      </c>
      <c r="D25" t="str">
        <f t="shared" si="5"/>
        <v/>
      </c>
      <c r="E25" t="str">
        <f t="shared" si="1"/>
        <v/>
      </c>
      <c r="F25">
        <f t="shared" si="6"/>
        <v>2.1639209552894876</v>
      </c>
      <c r="H25">
        <f t="shared" si="2"/>
        <v>0.6495809315632679</v>
      </c>
      <c r="I25">
        <f>IF(B25&lt;=$B$3+$B$4,VLOOKUP(B25,'Life Table'!$A$1:$G$102,5,FALSE),"")</f>
        <v>3.7916077185090372E-3</v>
      </c>
      <c r="J25">
        <f t="shared" si="7"/>
        <v>0.97696591576069058</v>
      </c>
    </row>
    <row r="26" spans="1:10" x14ac:dyDescent="0.2">
      <c r="A26">
        <f t="shared" si="3"/>
        <v>12</v>
      </c>
      <c r="B26">
        <f t="shared" si="8"/>
        <v>62</v>
      </c>
      <c r="C26">
        <f t="shared" si="4"/>
        <v>1156.8385270323934</v>
      </c>
      <c r="D26" t="str">
        <f t="shared" si="5"/>
        <v/>
      </c>
      <c r="E26" t="str">
        <f t="shared" si="1"/>
        <v/>
      </c>
      <c r="F26">
        <f t="shared" si="6"/>
        <v>2.3136770540647871</v>
      </c>
      <c r="H26">
        <f t="shared" si="2"/>
        <v>0.62459704958006512</v>
      </c>
      <c r="I26">
        <f>IF(B26&lt;=$B$3+$B$4,VLOOKUP(B26,'Life Table'!$A$1:$G$102,5,FALSE),"")</f>
        <v>4.2335999727178076E-3</v>
      </c>
      <c r="J26">
        <f t="shared" si="7"/>
        <v>0.97326164425377204</v>
      </c>
    </row>
    <row r="27" spans="1:10" x14ac:dyDescent="0.2">
      <c r="A27">
        <f t="shared" si="3"/>
        <v>13</v>
      </c>
      <c r="B27">
        <f t="shared" si="8"/>
        <v>63</v>
      </c>
      <c r="C27">
        <f t="shared" si="4"/>
        <v>1237.3028735577518</v>
      </c>
      <c r="D27">
        <f t="shared" si="5"/>
        <v>203714.39088718468</v>
      </c>
      <c r="E27" t="str">
        <f t="shared" si="1"/>
        <v/>
      </c>
      <c r="F27">
        <f t="shared" si="6"/>
        <v>2.4746057471155045</v>
      </c>
      <c r="H27">
        <f t="shared" si="2"/>
        <v>0.600574086134678</v>
      </c>
      <c r="I27">
        <f>IF(B27&lt;=$B$3+$B$4,VLOOKUP(B27,'Life Table'!$A$1:$G$102,5,FALSE),"")</f>
        <v>4.7301651877017124E-3</v>
      </c>
      <c r="J27">
        <f t="shared" si="7"/>
        <v>0.96914124378321198</v>
      </c>
    </row>
    <row r="28" spans="1:10" x14ac:dyDescent="0.2">
      <c r="A28" t="str">
        <f t="shared" si="3"/>
        <v/>
      </c>
      <c r="B28" t="str">
        <f t="shared" si="8"/>
        <v/>
      </c>
      <c r="C28" t="str">
        <f t="shared" si="4"/>
        <v/>
      </c>
      <c r="D28" t="str">
        <f t="shared" si="5"/>
        <v/>
      </c>
      <c r="E28" t="str">
        <f t="shared" si="1"/>
        <v/>
      </c>
      <c r="F28" t="str">
        <f t="shared" si="6"/>
        <v/>
      </c>
      <c r="H28" t="str">
        <f t="shared" si="2"/>
        <v/>
      </c>
      <c r="I28" t="str">
        <f>IF(B28&lt;=$B$3+$B$4,VLOOKUP(B28,'Life Table'!$A$1:$G$102,5,FALSE),"")</f>
        <v/>
      </c>
      <c r="J28" t="str">
        <f t="shared" si="7"/>
        <v/>
      </c>
    </row>
    <row r="29" spans="1:10" x14ac:dyDescent="0.2">
      <c r="A29" t="str">
        <f t="shared" si="3"/>
        <v/>
      </c>
      <c r="B29" t="str">
        <f t="shared" si="8"/>
        <v/>
      </c>
      <c r="C29" t="str">
        <f t="shared" si="4"/>
        <v/>
      </c>
      <c r="D29" t="str">
        <f t="shared" si="5"/>
        <v/>
      </c>
      <c r="E29" t="str">
        <f t="shared" si="1"/>
        <v/>
      </c>
      <c r="F29" t="str">
        <f t="shared" si="6"/>
        <v/>
      </c>
      <c r="H29" t="str">
        <f t="shared" si="2"/>
        <v/>
      </c>
      <c r="I29" t="str">
        <f>IF(B29&lt;=$B$3+$B$4,VLOOKUP(B29,'Life Table'!$A$1:$G$102,5,FALSE),"")</f>
        <v/>
      </c>
      <c r="J29" t="str">
        <f t="shared" si="7"/>
        <v/>
      </c>
    </row>
    <row r="30" spans="1:10" x14ac:dyDescent="0.2">
      <c r="A30" t="str">
        <f t="shared" si="3"/>
        <v/>
      </c>
      <c r="B30" t="str">
        <f t="shared" si="8"/>
        <v/>
      </c>
      <c r="C30" t="str">
        <f t="shared" si="4"/>
        <v/>
      </c>
      <c r="D30" t="str">
        <f t="shared" si="5"/>
        <v/>
      </c>
      <c r="E30" t="str">
        <f t="shared" si="1"/>
        <v/>
      </c>
      <c r="F30" t="str">
        <f t="shared" si="6"/>
        <v/>
      </c>
      <c r="H30" t="str">
        <f t="shared" si="2"/>
        <v/>
      </c>
      <c r="I30" t="str">
        <f>IF(B30&lt;=$B$3+$B$4,VLOOKUP(B30,'Life Table'!$A$1:$G$102,5,FALSE),"")</f>
        <v/>
      </c>
      <c r="J30" t="str">
        <f t="shared" si="7"/>
        <v/>
      </c>
    </row>
    <row r="31" spans="1:10" x14ac:dyDescent="0.2">
      <c r="A31" t="str">
        <f t="shared" si="3"/>
        <v/>
      </c>
      <c r="B31" t="str">
        <f t="shared" si="8"/>
        <v/>
      </c>
      <c r="C31" t="str">
        <f t="shared" si="4"/>
        <v/>
      </c>
      <c r="D31" t="str">
        <f t="shared" si="5"/>
        <v/>
      </c>
      <c r="E31" t="str">
        <f t="shared" si="1"/>
        <v/>
      </c>
      <c r="F31" t="str">
        <f t="shared" si="6"/>
        <v/>
      </c>
      <c r="H31" t="str">
        <f t="shared" si="2"/>
        <v/>
      </c>
      <c r="I31" t="str">
        <f>IF(B31&lt;=$B$3+$B$4,VLOOKUP(B31,'Life Table'!$A$1:$G$102,5,FALSE),"")</f>
        <v/>
      </c>
      <c r="J31" t="str">
        <f t="shared" si="7"/>
        <v/>
      </c>
    </row>
    <row r="32" spans="1:10" x14ac:dyDescent="0.2">
      <c r="A32" t="str">
        <f t="shared" si="3"/>
        <v/>
      </c>
      <c r="B32" t="str">
        <f t="shared" si="8"/>
        <v/>
      </c>
      <c r="C32" t="str">
        <f t="shared" si="4"/>
        <v/>
      </c>
      <c r="D32" t="str">
        <f t="shared" si="5"/>
        <v/>
      </c>
      <c r="E32" t="str">
        <f t="shared" si="1"/>
        <v/>
      </c>
      <c r="F32" t="str">
        <f t="shared" si="6"/>
        <v/>
      </c>
      <c r="H32" t="str">
        <f t="shared" si="2"/>
        <v/>
      </c>
      <c r="I32" t="str">
        <f>IF(B32&lt;=$B$3+$B$4,VLOOKUP(B32,'Life Table'!$A$1:$G$102,5,FALSE),"")</f>
        <v/>
      </c>
      <c r="J32" t="str">
        <f t="shared" si="7"/>
        <v/>
      </c>
    </row>
    <row r="33" spans="1:10" x14ac:dyDescent="0.2">
      <c r="A33" t="str">
        <f t="shared" si="3"/>
        <v/>
      </c>
      <c r="B33" t="str">
        <f t="shared" si="8"/>
        <v/>
      </c>
      <c r="C33" t="str">
        <f t="shared" si="4"/>
        <v/>
      </c>
      <c r="D33" t="str">
        <f t="shared" si="5"/>
        <v/>
      </c>
      <c r="E33" t="str">
        <f t="shared" si="1"/>
        <v/>
      </c>
      <c r="F33" t="str">
        <f t="shared" si="6"/>
        <v/>
      </c>
      <c r="H33" t="str">
        <f t="shared" si="2"/>
        <v/>
      </c>
      <c r="I33" t="str">
        <f>IF(B33&lt;=$B$3+$B$4,VLOOKUP(B33,'Life Table'!$A$1:$G$102,5,FALSE),"")</f>
        <v/>
      </c>
      <c r="J33" t="str">
        <f t="shared" si="7"/>
        <v/>
      </c>
    </row>
    <row r="34" spans="1:10" x14ac:dyDescent="0.2">
      <c r="A34" t="str">
        <f t="shared" si="3"/>
        <v/>
      </c>
      <c r="B34" t="str">
        <f t="shared" si="8"/>
        <v/>
      </c>
      <c r="C34" t="str">
        <f t="shared" si="4"/>
        <v/>
      </c>
      <c r="D34" t="str">
        <f t="shared" si="5"/>
        <v/>
      </c>
      <c r="E34" t="str">
        <f t="shared" si="1"/>
        <v/>
      </c>
      <c r="F34" t="str">
        <f t="shared" si="6"/>
        <v/>
      </c>
      <c r="H34" t="str">
        <f t="shared" si="2"/>
        <v/>
      </c>
      <c r="I34" t="str">
        <f>IF(B34&lt;=$B$3+$B$4,VLOOKUP(B34,'Life Table'!$A$1:$G$102,5,FALSE),"")</f>
        <v/>
      </c>
      <c r="J34" t="str">
        <f t="shared" si="7"/>
        <v/>
      </c>
    </row>
    <row r="35" spans="1:10" x14ac:dyDescent="0.2">
      <c r="A35" t="str">
        <f t="shared" si="3"/>
        <v/>
      </c>
      <c r="B35" t="str">
        <f t="shared" si="8"/>
        <v/>
      </c>
      <c r="C35" t="str">
        <f t="shared" si="4"/>
        <v/>
      </c>
      <c r="D35" t="str">
        <f t="shared" si="5"/>
        <v/>
      </c>
      <c r="E35" t="str">
        <f t="shared" si="1"/>
        <v/>
      </c>
      <c r="F35" t="str">
        <f t="shared" si="6"/>
        <v/>
      </c>
      <c r="H35" t="str">
        <f t="shared" si="2"/>
        <v/>
      </c>
      <c r="I35" t="str">
        <f>IF(B35&lt;=$B$3+$B$4,VLOOKUP(B35,'Life Table'!$A$1:$G$102,5,FALSE),"")</f>
        <v/>
      </c>
      <c r="J35" t="str">
        <f t="shared" si="7"/>
        <v/>
      </c>
    </row>
    <row r="36" spans="1:10" x14ac:dyDescent="0.2">
      <c r="A36" t="str">
        <f t="shared" si="3"/>
        <v/>
      </c>
      <c r="B36" t="str">
        <f t="shared" si="8"/>
        <v/>
      </c>
      <c r="C36" t="str">
        <f t="shared" si="4"/>
        <v/>
      </c>
      <c r="D36" t="str">
        <f t="shared" si="5"/>
        <v/>
      </c>
      <c r="E36" t="str">
        <f t="shared" si="1"/>
        <v/>
      </c>
      <c r="F36" t="str">
        <f t="shared" si="6"/>
        <v/>
      </c>
      <c r="H36" t="str">
        <f t="shared" si="2"/>
        <v/>
      </c>
      <c r="I36" t="str">
        <f>IF(B36&lt;=$B$3+$B$4,VLOOKUP(B36,'Life Table'!$A$1:$G$102,5,FALSE),"")</f>
        <v/>
      </c>
      <c r="J36" t="str">
        <f t="shared" si="7"/>
        <v/>
      </c>
    </row>
    <row r="37" spans="1:10" x14ac:dyDescent="0.2">
      <c r="A37" t="str">
        <f t="shared" si="3"/>
        <v/>
      </c>
      <c r="B37" t="str">
        <f t="shared" si="8"/>
        <v/>
      </c>
      <c r="C37" t="str">
        <f t="shared" si="4"/>
        <v/>
      </c>
      <c r="D37" t="str">
        <f t="shared" si="5"/>
        <v/>
      </c>
      <c r="E37" t="str">
        <f t="shared" si="1"/>
        <v/>
      </c>
      <c r="F37" t="str">
        <f t="shared" si="6"/>
        <v/>
      </c>
      <c r="H37" t="str">
        <f t="shared" si="2"/>
        <v/>
      </c>
      <c r="I37" t="str">
        <f>IF(B37&lt;=$B$3+$B$4,VLOOKUP(B37,'Life Table'!$A$1:$G$102,5,FALSE),"")</f>
        <v/>
      </c>
      <c r="J37" t="str">
        <f t="shared" si="7"/>
        <v/>
      </c>
    </row>
    <row r="38" spans="1:10" x14ac:dyDescent="0.2">
      <c r="A38" t="str">
        <f t="shared" si="3"/>
        <v/>
      </c>
      <c r="B38" t="str">
        <f t="shared" si="8"/>
        <v/>
      </c>
      <c r="C38" t="str">
        <f t="shared" si="4"/>
        <v/>
      </c>
      <c r="D38" t="str">
        <f t="shared" si="5"/>
        <v/>
      </c>
      <c r="E38" t="str">
        <f t="shared" si="1"/>
        <v/>
      </c>
      <c r="F38" t="str">
        <f t="shared" si="6"/>
        <v/>
      </c>
      <c r="H38" t="str">
        <f t="shared" si="2"/>
        <v/>
      </c>
      <c r="I38" t="str">
        <f>IF(B38&lt;=$B$3+$B$4,VLOOKUP(B38,'Life Table'!$A$1:$G$102,5,FALSE),"")</f>
        <v/>
      </c>
      <c r="J38" t="str">
        <f t="shared" si="7"/>
        <v/>
      </c>
    </row>
    <row r="39" spans="1:10" x14ac:dyDescent="0.2">
      <c r="A39" t="str">
        <f t="shared" si="3"/>
        <v/>
      </c>
      <c r="B39" t="str">
        <f t="shared" si="8"/>
        <v/>
      </c>
      <c r="C39" t="str">
        <f t="shared" si="4"/>
        <v/>
      </c>
      <c r="D39" t="str">
        <f t="shared" si="5"/>
        <v/>
      </c>
      <c r="E39" t="str">
        <f t="shared" si="1"/>
        <v/>
      </c>
      <c r="F39" t="str">
        <f t="shared" si="6"/>
        <v/>
      </c>
      <c r="H39" t="str">
        <f t="shared" si="2"/>
        <v/>
      </c>
      <c r="I39" t="str">
        <f>IF(B39&lt;=$B$3+$B$4,VLOOKUP(B39,'Life Table'!$A$1:$G$102,5,FALSE),"")</f>
        <v/>
      </c>
      <c r="J39" t="str">
        <f t="shared" si="7"/>
        <v/>
      </c>
    </row>
    <row r="40" spans="1:10" x14ac:dyDescent="0.2">
      <c r="A40" t="str">
        <f t="shared" si="3"/>
        <v/>
      </c>
      <c r="B40" t="str">
        <f t="shared" si="8"/>
        <v/>
      </c>
      <c r="C40" t="str">
        <f t="shared" si="4"/>
        <v/>
      </c>
      <c r="D40" t="str">
        <f t="shared" si="5"/>
        <v/>
      </c>
      <c r="E40" t="str">
        <f t="shared" si="1"/>
        <v/>
      </c>
      <c r="F40" t="str">
        <f t="shared" si="6"/>
        <v/>
      </c>
      <c r="H40" t="str">
        <f t="shared" si="2"/>
        <v/>
      </c>
      <c r="I40" t="str">
        <f>IF(B40&lt;=$B$3+$B$4,VLOOKUP(B40,'Life Table'!$A$1:$G$102,5,FALSE),"")</f>
        <v/>
      </c>
      <c r="J40" t="str">
        <f t="shared" si="7"/>
        <v/>
      </c>
    </row>
    <row r="41" spans="1:10" x14ac:dyDescent="0.2">
      <c r="A41" t="str">
        <f t="shared" si="3"/>
        <v/>
      </c>
      <c r="B41" t="str">
        <f t="shared" si="8"/>
        <v/>
      </c>
      <c r="C41" t="str">
        <f t="shared" si="4"/>
        <v/>
      </c>
      <c r="D41" t="str">
        <f t="shared" si="5"/>
        <v/>
      </c>
      <c r="E41" t="str">
        <f t="shared" si="1"/>
        <v/>
      </c>
      <c r="F41" t="str">
        <f t="shared" si="6"/>
        <v/>
      </c>
      <c r="H41" t="str">
        <f t="shared" si="2"/>
        <v/>
      </c>
      <c r="I41" t="str">
        <f>IF(B41&lt;=$B$3+$B$4,VLOOKUP(B41,'Life Table'!$A$1:$G$102,5,FALSE),"")</f>
        <v/>
      </c>
      <c r="J41" t="str">
        <f t="shared" si="7"/>
        <v/>
      </c>
    </row>
    <row r="42" spans="1:10" x14ac:dyDescent="0.2">
      <c r="A42" t="str">
        <f t="shared" si="3"/>
        <v/>
      </c>
      <c r="B42" t="str">
        <f t="shared" si="8"/>
        <v/>
      </c>
      <c r="C42" t="str">
        <f t="shared" si="4"/>
        <v/>
      </c>
      <c r="D42" t="str">
        <f t="shared" si="5"/>
        <v/>
      </c>
      <c r="E42" t="str">
        <f t="shared" si="1"/>
        <v/>
      </c>
      <c r="F42" t="str">
        <f t="shared" si="6"/>
        <v/>
      </c>
      <c r="H42" t="str">
        <f t="shared" si="2"/>
        <v/>
      </c>
      <c r="I42" t="str">
        <f>IF(B42&lt;=$B$3+$B$4,VLOOKUP(B42,'Life Table'!$A$1:$G$102,5,FALSE),"")</f>
        <v/>
      </c>
      <c r="J42" t="str">
        <f t="shared" si="7"/>
        <v/>
      </c>
    </row>
    <row r="43" spans="1:10" x14ac:dyDescent="0.2">
      <c r="A43" t="str">
        <f t="shared" si="3"/>
        <v/>
      </c>
      <c r="B43" t="str">
        <f t="shared" si="8"/>
        <v/>
      </c>
      <c r="C43" t="str">
        <f t="shared" si="4"/>
        <v/>
      </c>
      <c r="D43" t="str">
        <f t="shared" si="5"/>
        <v/>
      </c>
      <c r="E43" t="str">
        <f t="shared" si="1"/>
        <v/>
      </c>
      <c r="F43" t="str">
        <f t="shared" si="6"/>
        <v/>
      </c>
      <c r="H43" t="str">
        <f t="shared" si="2"/>
        <v/>
      </c>
      <c r="I43" t="str">
        <f>IF(B43&lt;=$B$3+$B$4,VLOOKUP(B43,'Life Table'!$A$1:$G$102,5,FALSE),"")</f>
        <v/>
      </c>
      <c r="J43" t="str">
        <f t="shared" si="7"/>
        <v/>
      </c>
    </row>
    <row r="44" spans="1:10" x14ac:dyDescent="0.2">
      <c r="A44" t="str">
        <f t="shared" si="3"/>
        <v/>
      </c>
      <c r="B44" t="str">
        <f t="shared" si="8"/>
        <v/>
      </c>
      <c r="C44" t="str">
        <f t="shared" si="4"/>
        <v/>
      </c>
      <c r="D44" t="str">
        <f t="shared" si="5"/>
        <v/>
      </c>
      <c r="E44" t="str">
        <f t="shared" si="1"/>
        <v/>
      </c>
      <c r="F44" t="str">
        <f t="shared" si="6"/>
        <v/>
      </c>
      <c r="H44" t="str">
        <f t="shared" si="2"/>
        <v/>
      </c>
      <c r="I44" t="str">
        <f>IF(B44&lt;=$B$3+$B$4,VLOOKUP(B44,'Life Table'!$A$1:$G$102,5,FALSE),"")</f>
        <v/>
      </c>
      <c r="J44" t="str">
        <f t="shared" si="7"/>
        <v/>
      </c>
    </row>
    <row r="45" spans="1:10" x14ac:dyDescent="0.2">
      <c r="A45" t="str">
        <f t="shared" si="3"/>
        <v/>
      </c>
      <c r="B45" t="str">
        <f t="shared" si="8"/>
        <v/>
      </c>
      <c r="C45" t="str">
        <f t="shared" si="4"/>
        <v/>
      </c>
      <c r="D45" t="str">
        <f t="shared" si="5"/>
        <v/>
      </c>
      <c r="E45" t="str">
        <f t="shared" si="1"/>
        <v/>
      </c>
      <c r="F45" t="str">
        <f t="shared" si="6"/>
        <v/>
      </c>
      <c r="H45" t="str">
        <f t="shared" si="2"/>
        <v/>
      </c>
      <c r="I45" t="str">
        <f>IF(B45&lt;=$B$3+$B$4,VLOOKUP(B45,'Life Table'!$A$1:$G$102,5,FALSE),"")</f>
        <v/>
      </c>
      <c r="J45" t="str">
        <f t="shared" si="7"/>
        <v/>
      </c>
    </row>
    <row r="46" spans="1:10" x14ac:dyDescent="0.2">
      <c r="A46" t="str">
        <f t="shared" si="3"/>
        <v/>
      </c>
      <c r="B46" t="str">
        <f t="shared" si="8"/>
        <v/>
      </c>
      <c r="C46" t="str">
        <f t="shared" si="4"/>
        <v/>
      </c>
      <c r="D46" t="str">
        <f t="shared" si="5"/>
        <v/>
      </c>
      <c r="E46" t="str">
        <f t="shared" si="1"/>
        <v/>
      </c>
      <c r="F46" t="str">
        <f t="shared" si="6"/>
        <v/>
      </c>
      <c r="H46" t="str">
        <f t="shared" si="2"/>
        <v/>
      </c>
      <c r="I46" t="str">
        <f>IF(B46&lt;=$B$3+$B$4,VLOOKUP(B46,'Life Table'!$A$1:$G$102,5,FALSE),"")</f>
        <v/>
      </c>
      <c r="J46" t="str">
        <f t="shared" si="7"/>
        <v/>
      </c>
    </row>
    <row r="47" spans="1:10" x14ac:dyDescent="0.2">
      <c r="A47" t="str">
        <f t="shared" si="3"/>
        <v/>
      </c>
      <c r="B47" t="str">
        <f t="shared" si="8"/>
        <v/>
      </c>
      <c r="C47" t="str">
        <f t="shared" si="4"/>
        <v/>
      </c>
      <c r="D47" t="str">
        <f t="shared" si="5"/>
        <v/>
      </c>
      <c r="E47" t="str">
        <f t="shared" si="1"/>
        <v/>
      </c>
      <c r="F47" t="str">
        <f t="shared" si="6"/>
        <v/>
      </c>
      <c r="H47" t="str">
        <f t="shared" si="2"/>
        <v/>
      </c>
      <c r="I47" t="str">
        <f>IF(B47&lt;=$B$3+$B$4,VLOOKUP(B47,'Life Table'!$A$1:$G$102,5,FALSE),"")</f>
        <v/>
      </c>
      <c r="J47" t="str">
        <f t="shared" si="7"/>
        <v/>
      </c>
    </row>
    <row r="48" spans="1:10" x14ac:dyDescent="0.2">
      <c r="A48" t="str">
        <f t="shared" si="3"/>
        <v/>
      </c>
      <c r="B48" t="str">
        <f t="shared" si="8"/>
        <v/>
      </c>
      <c r="C48" t="str">
        <f t="shared" si="4"/>
        <v/>
      </c>
      <c r="D48" t="str">
        <f t="shared" si="5"/>
        <v/>
      </c>
      <c r="E48" t="str">
        <f t="shared" si="1"/>
        <v/>
      </c>
      <c r="F48" t="str">
        <f t="shared" si="6"/>
        <v/>
      </c>
      <c r="H48" t="str">
        <f t="shared" si="2"/>
        <v/>
      </c>
      <c r="I48" t="str">
        <f>IF(B48&lt;=$B$3+$B$4,VLOOKUP(B48,'Life Table'!$A$1:$G$102,5,FALSE),"")</f>
        <v/>
      </c>
      <c r="J48" t="str">
        <f t="shared" si="7"/>
        <v/>
      </c>
    </row>
    <row r="49" spans="1:10" x14ac:dyDescent="0.2">
      <c r="A49" t="str">
        <f t="shared" si="3"/>
        <v/>
      </c>
      <c r="B49" t="str">
        <f t="shared" si="8"/>
        <v/>
      </c>
      <c r="C49" t="str">
        <f t="shared" si="4"/>
        <v/>
      </c>
      <c r="D49" t="str">
        <f t="shared" si="5"/>
        <v/>
      </c>
      <c r="E49" t="str">
        <f t="shared" si="1"/>
        <v/>
      </c>
      <c r="F49" t="str">
        <f t="shared" si="6"/>
        <v/>
      </c>
      <c r="H49" t="str">
        <f t="shared" si="2"/>
        <v/>
      </c>
      <c r="I49" t="str">
        <f>IF(B49&lt;=$B$3+$B$4,VLOOKUP(B49,'Life Table'!$A$1:$G$102,5,FALSE),"")</f>
        <v/>
      </c>
      <c r="J49" t="str">
        <f t="shared" si="7"/>
        <v/>
      </c>
    </row>
    <row r="50" spans="1:10" x14ac:dyDescent="0.2">
      <c r="A50" t="str">
        <f t="shared" si="3"/>
        <v/>
      </c>
      <c r="B50" t="str">
        <f t="shared" si="8"/>
        <v/>
      </c>
      <c r="C50" t="str">
        <f t="shared" si="4"/>
        <v/>
      </c>
      <c r="D50" t="str">
        <f t="shared" si="5"/>
        <v/>
      </c>
      <c r="E50" t="str">
        <f t="shared" si="1"/>
        <v/>
      </c>
      <c r="F50" t="str">
        <f t="shared" si="6"/>
        <v/>
      </c>
      <c r="H50" t="str">
        <f t="shared" si="2"/>
        <v/>
      </c>
      <c r="I50" t="str">
        <f>IF(B50&lt;=$B$3+$B$4,VLOOKUP(B50,'Life Table'!$A$1:$G$102,5,FALSE),"")</f>
        <v/>
      </c>
      <c r="J50" t="str">
        <f t="shared" si="7"/>
        <v/>
      </c>
    </row>
    <row r="51" spans="1:10" x14ac:dyDescent="0.2">
      <c r="A51" t="str">
        <f t="shared" si="3"/>
        <v/>
      </c>
      <c r="B51" t="str">
        <f t="shared" si="8"/>
        <v/>
      </c>
      <c r="C51" t="str">
        <f t="shared" si="4"/>
        <v/>
      </c>
      <c r="D51" t="str">
        <f t="shared" si="5"/>
        <v/>
      </c>
      <c r="E51" t="str">
        <f t="shared" si="1"/>
        <v/>
      </c>
      <c r="F51" t="str">
        <f t="shared" si="6"/>
        <v/>
      </c>
      <c r="H51" t="str">
        <f t="shared" si="2"/>
        <v/>
      </c>
      <c r="I51" t="str">
        <f>IF(B51&lt;=$B$3+$B$4,VLOOKUP(B51,'Life Table'!$A$1:$G$102,5,FALSE),"")</f>
        <v/>
      </c>
      <c r="J51" t="str">
        <f t="shared" si="7"/>
        <v/>
      </c>
    </row>
    <row r="52" spans="1:10" x14ac:dyDescent="0.2">
      <c r="A52" t="str">
        <f t="shared" si="3"/>
        <v/>
      </c>
      <c r="B52" t="str">
        <f t="shared" si="8"/>
        <v/>
      </c>
      <c r="C52" t="str">
        <f t="shared" si="4"/>
        <v/>
      </c>
      <c r="D52" t="str">
        <f t="shared" si="5"/>
        <v/>
      </c>
      <c r="E52" t="str">
        <f t="shared" si="1"/>
        <v/>
      </c>
      <c r="F52" t="str">
        <f t="shared" si="6"/>
        <v/>
      </c>
      <c r="H52" t="str">
        <f t="shared" si="2"/>
        <v/>
      </c>
      <c r="I52" t="str">
        <f>IF(B52&lt;=$B$3+$B$4,VLOOKUP(B52,'Life Table'!$A$1:$G$102,5,FALSE),"")</f>
        <v/>
      </c>
      <c r="J52" t="str">
        <f t="shared" si="7"/>
        <v/>
      </c>
    </row>
    <row r="53" spans="1:10" x14ac:dyDescent="0.2">
      <c r="A53" t="str">
        <f t="shared" si="3"/>
        <v/>
      </c>
      <c r="B53" t="str">
        <f t="shared" si="8"/>
        <v/>
      </c>
      <c r="C53" t="str">
        <f t="shared" si="4"/>
        <v/>
      </c>
      <c r="D53" t="str">
        <f t="shared" si="5"/>
        <v/>
      </c>
      <c r="E53" t="str">
        <f t="shared" si="1"/>
        <v/>
      </c>
      <c r="F53" t="str">
        <f t="shared" si="6"/>
        <v/>
      </c>
      <c r="H53" t="str">
        <f t="shared" si="2"/>
        <v/>
      </c>
      <c r="I53" t="str">
        <f>IF(B53&lt;=$B$3+$B$4,VLOOKUP(B53,'Life Table'!$A$1:$G$102,5,FALSE),"")</f>
        <v/>
      </c>
      <c r="J53" t="str">
        <f t="shared" si="7"/>
        <v/>
      </c>
    </row>
    <row r="54" spans="1:10" x14ac:dyDescent="0.2">
      <c r="A54" t="str">
        <f t="shared" si="3"/>
        <v/>
      </c>
      <c r="B54" t="str">
        <f t="shared" si="8"/>
        <v/>
      </c>
      <c r="C54" t="str">
        <f t="shared" si="4"/>
        <v/>
      </c>
      <c r="D54" t="str">
        <f t="shared" si="5"/>
        <v/>
      </c>
      <c r="E54" t="str">
        <f t="shared" si="1"/>
        <v/>
      </c>
      <c r="F54" t="str">
        <f t="shared" si="6"/>
        <v/>
      </c>
      <c r="H54" t="str">
        <f t="shared" si="2"/>
        <v/>
      </c>
      <c r="I54" t="str">
        <f>IF(B54&lt;=$B$3+$B$4,VLOOKUP(B54,'Life Table'!$A$1:$G$102,5,FALSE),"")</f>
        <v/>
      </c>
      <c r="J54" t="str">
        <f t="shared" si="7"/>
        <v/>
      </c>
    </row>
    <row r="55" spans="1:10" x14ac:dyDescent="0.2">
      <c r="A55" t="str">
        <f t="shared" si="3"/>
        <v/>
      </c>
      <c r="B55" t="str">
        <f t="shared" si="8"/>
        <v/>
      </c>
      <c r="C55" t="str">
        <f t="shared" si="4"/>
        <v/>
      </c>
      <c r="D55" t="str">
        <f t="shared" si="5"/>
        <v/>
      </c>
      <c r="E55" t="str">
        <f t="shared" si="1"/>
        <v/>
      </c>
      <c r="F55" t="str">
        <f t="shared" si="6"/>
        <v/>
      </c>
      <c r="H55" t="str">
        <f t="shared" si="2"/>
        <v/>
      </c>
      <c r="I55" t="str">
        <f>IF(B55&lt;=$B$3+$B$4,VLOOKUP(B55,'Life Table'!$A$1:$G$102,5,FALSE),"")</f>
        <v/>
      </c>
      <c r="J55" t="str">
        <f t="shared" si="7"/>
        <v/>
      </c>
    </row>
    <row r="56" spans="1:10" x14ac:dyDescent="0.2">
      <c r="A56" t="str">
        <f t="shared" si="3"/>
        <v/>
      </c>
      <c r="B56" t="str">
        <f t="shared" si="8"/>
        <v/>
      </c>
      <c r="C56" t="str">
        <f t="shared" si="4"/>
        <v/>
      </c>
      <c r="D56" t="str">
        <f t="shared" si="5"/>
        <v/>
      </c>
      <c r="E56" t="str">
        <f t="shared" si="1"/>
        <v/>
      </c>
      <c r="F56" t="str">
        <f t="shared" si="6"/>
        <v/>
      </c>
      <c r="H56" t="str">
        <f t="shared" si="2"/>
        <v/>
      </c>
      <c r="I56" t="str">
        <f>IF(B56&lt;=$B$3+$B$4,VLOOKUP(B56,'Life Table'!$A$1:$G$102,5,FALSE),"")</f>
        <v/>
      </c>
      <c r="J56" t="str">
        <f t="shared" si="7"/>
        <v/>
      </c>
    </row>
    <row r="57" spans="1:10" x14ac:dyDescent="0.2">
      <c r="A57" t="str">
        <f t="shared" si="3"/>
        <v/>
      </c>
      <c r="B57" t="str">
        <f t="shared" si="8"/>
        <v/>
      </c>
      <c r="C57" t="str">
        <f t="shared" si="4"/>
        <v/>
      </c>
      <c r="D57" t="str">
        <f t="shared" si="5"/>
        <v/>
      </c>
      <c r="E57" t="str">
        <f t="shared" si="1"/>
        <v/>
      </c>
      <c r="F57" t="str">
        <f t="shared" si="6"/>
        <v/>
      </c>
      <c r="H57" t="str">
        <f t="shared" si="2"/>
        <v/>
      </c>
      <c r="I57" t="str">
        <f>IF(B57&lt;=$B$3+$B$4,VLOOKUP(B57,'Life Table'!$A$1:$G$102,5,FALSE),"")</f>
        <v/>
      </c>
      <c r="J57" t="str">
        <f t="shared" si="7"/>
        <v/>
      </c>
    </row>
    <row r="58" spans="1:10" x14ac:dyDescent="0.2">
      <c r="A58" t="str">
        <f t="shared" si="3"/>
        <v/>
      </c>
      <c r="B58" t="str">
        <f t="shared" si="8"/>
        <v/>
      </c>
      <c r="C58" t="str">
        <f t="shared" si="4"/>
        <v/>
      </c>
      <c r="D58" t="str">
        <f t="shared" si="5"/>
        <v/>
      </c>
      <c r="E58" t="str">
        <f t="shared" si="1"/>
        <v/>
      </c>
      <c r="F58" t="str">
        <f t="shared" si="6"/>
        <v/>
      </c>
      <c r="H58" t="str">
        <f t="shared" si="2"/>
        <v/>
      </c>
      <c r="I58" t="str">
        <f>IF(B58&lt;=$B$3+$B$4,VLOOKUP(B58,'Life Table'!$A$1:$G$102,5,FALSE),"")</f>
        <v/>
      </c>
      <c r="J58" t="str">
        <f t="shared" si="7"/>
        <v/>
      </c>
    </row>
    <row r="59" spans="1:10" x14ac:dyDescent="0.2">
      <c r="A59" t="str">
        <f t="shared" si="3"/>
        <v/>
      </c>
      <c r="B59" t="str">
        <f t="shared" si="8"/>
        <v/>
      </c>
      <c r="C59" t="str">
        <f t="shared" si="4"/>
        <v/>
      </c>
      <c r="D59" t="str">
        <f t="shared" si="5"/>
        <v/>
      </c>
      <c r="E59" t="str">
        <f t="shared" si="1"/>
        <v/>
      </c>
      <c r="F59" t="str">
        <f t="shared" si="6"/>
        <v/>
      </c>
      <c r="H59" t="str">
        <f t="shared" si="2"/>
        <v/>
      </c>
      <c r="I59" t="str">
        <f>IF(B59&lt;=$B$3+$B$4,VLOOKUP(B59,'Life Table'!$A$1:$G$102,5,FALSE),"")</f>
        <v/>
      </c>
      <c r="J59" t="str">
        <f t="shared" si="7"/>
        <v/>
      </c>
    </row>
    <row r="60" spans="1:10" x14ac:dyDescent="0.2">
      <c r="A60" t="str">
        <f t="shared" si="3"/>
        <v/>
      </c>
      <c r="B60" t="str">
        <f t="shared" si="8"/>
        <v/>
      </c>
      <c r="C60" t="str">
        <f t="shared" si="4"/>
        <v/>
      </c>
      <c r="D60" t="str">
        <f t="shared" si="5"/>
        <v/>
      </c>
      <c r="E60" t="str">
        <f t="shared" si="1"/>
        <v/>
      </c>
      <c r="F60" t="str">
        <f t="shared" si="6"/>
        <v/>
      </c>
      <c r="H60" t="str">
        <f t="shared" si="2"/>
        <v/>
      </c>
      <c r="I60" t="str">
        <f>IF(B60&lt;=$B$3+$B$4,VLOOKUP(B60,'Life Table'!$A$1:$G$102,5,FALSE),"")</f>
        <v/>
      </c>
      <c r="J60" t="str">
        <f t="shared" si="7"/>
        <v/>
      </c>
    </row>
    <row r="61" spans="1:10" x14ac:dyDescent="0.2">
      <c r="A61" t="str">
        <f t="shared" si="3"/>
        <v/>
      </c>
      <c r="B61" t="str">
        <f t="shared" si="8"/>
        <v/>
      </c>
      <c r="C61" t="str">
        <f t="shared" si="4"/>
        <v/>
      </c>
      <c r="D61" t="str">
        <f t="shared" si="5"/>
        <v/>
      </c>
      <c r="E61" t="str">
        <f t="shared" si="1"/>
        <v/>
      </c>
      <c r="F61" t="str">
        <f t="shared" si="6"/>
        <v/>
      </c>
      <c r="H61" t="str">
        <f t="shared" si="2"/>
        <v/>
      </c>
      <c r="I61" t="str">
        <f>IF(B61&lt;=$B$3+$B$4,VLOOKUP(B61,'Life Table'!$A$1:$G$102,5,FALSE),"")</f>
        <v/>
      </c>
      <c r="J61" t="str">
        <f t="shared" si="7"/>
        <v/>
      </c>
    </row>
    <row r="62" spans="1:10" x14ac:dyDescent="0.2">
      <c r="A62" t="str">
        <f t="shared" si="3"/>
        <v/>
      </c>
      <c r="B62" t="str">
        <f t="shared" si="8"/>
        <v/>
      </c>
      <c r="C62" t="str">
        <f t="shared" si="4"/>
        <v/>
      </c>
      <c r="D62" t="str">
        <f t="shared" si="5"/>
        <v/>
      </c>
      <c r="E62" t="str">
        <f t="shared" si="1"/>
        <v/>
      </c>
      <c r="F62" t="str">
        <f t="shared" si="6"/>
        <v/>
      </c>
      <c r="H62" t="str">
        <f t="shared" si="2"/>
        <v/>
      </c>
      <c r="I62" t="str">
        <f>IF(B62&lt;=$B$3+$B$4,VLOOKUP(B62,'Life Table'!$A$1:$G$102,5,FALSE),"")</f>
        <v/>
      </c>
      <c r="J62" t="str">
        <f t="shared" si="7"/>
        <v/>
      </c>
    </row>
    <row r="63" spans="1:10" x14ac:dyDescent="0.2">
      <c r="A63" t="str">
        <f t="shared" si="3"/>
        <v/>
      </c>
      <c r="B63" t="str">
        <f t="shared" si="8"/>
        <v/>
      </c>
      <c r="C63" t="str">
        <f t="shared" si="4"/>
        <v/>
      </c>
      <c r="D63" t="str">
        <f t="shared" si="5"/>
        <v/>
      </c>
      <c r="E63" t="str">
        <f t="shared" si="1"/>
        <v/>
      </c>
      <c r="F63" t="str">
        <f t="shared" si="6"/>
        <v/>
      </c>
      <c r="H63" t="str">
        <f t="shared" si="2"/>
        <v/>
      </c>
      <c r="I63" t="str">
        <f>IF(B63&lt;=$B$3+$B$4,VLOOKUP(B63,'Life Table'!$A$1:$G$102,5,FALSE),"")</f>
        <v/>
      </c>
      <c r="J63" t="str">
        <f t="shared" si="7"/>
        <v/>
      </c>
    </row>
    <row r="64" spans="1:10" x14ac:dyDescent="0.2">
      <c r="A64" t="str">
        <f t="shared" si="3"/>
        <v/>
      </c>
      <c r="B64" t="str">
        <f t="shared" si="8"/>
        <v/>
      </c>
      <c r="C64" t="str">
        <f t="shared" si="4"/>
        <v/>
      </c>
      <c r="D64" t="str">
        <f t="shared" si="5"/>
        <v/>
      </c>
      <c r="E64" t="str">
        <f t="shared" si="1"/>
        <v/>
      </c>
      <c r="F64" t="str">
        <f t="shared" si="6"/>
        <v/>
      </c>
      <c r="H64" t="str">
        <f t="shared" si="2"/>
        <v/>
      </c>
      <c r="I64" t="str">
        <f>IF(B64&lt;=$B$3+$B$4,VLOOKUP(B64,'Life Table'!$A$1:$G$102,5,FALSE),"")</f>
        <v/>
      </c>
      <c r="J64" t="str">
        <f t="shared" si="7"/>
        <v/>
      </c>
    </row>
    <row r="65" spans="1:10" x14ac:dyDescent="0.2">
      <c r="A65" t="str">
        <f t="shared" si="3"/>
        <v/>
      </c>
      <c r="B65" t="str">
        <f t="shared" si="8"/>
        <v/>
      </c>
      <c r="C65" t="str">
        <f t="shared" si="4"/>
        <v/>
      </c>
      <c r="D65" t="str">
        <f t="shared" si="5"/>
        <v/>
      </c>
      <c r="E65" t="str">
        <f t="shared" si="1"/>
        <v/>
      </c>
      <c r="F65" t="str">
        <f t="shared" si="6"/>
        <v/>
      </c>
      <c r="H65" t="str">
        <f t="shared" si="2"/>
        <v/>
      </c>
      <c r="I65" t="str">
        <f>IF(B65&lt;=$B$3+$B$4,VLOOKUP(B65,'Life Table'!$A$1:$G$102,5,FALSE),"")</f>
        <v/>
      </c>
      <c r="J65" t="str">
        <f t="shared" si="7"/>
        <v/>
      </c>
    </row>
    <row r="66" spans="1:10" x14ac:dyDescent="0.2">
      <c r="A66" t="str">
        <f t="shared" si="3"/>
        <v/>
      </c>
      <c r="B66" t="str">
        <f t="shared" si="8"/>
        <v/>
      </c>
      <c r="C66" t="str">
        <f t="shared" si="4"/>
        <v/>
      </c>
      <c r="D66" t="str">
        <f t="shared" si="5"/>
        <v/>
      </c>
      <c r="E66" t="str">
        <f t="shared" si="1"/>
        <v/>
      </c>
      <c r="F66" t="str">
        <f t="shared" si="6"/>
        <v/>
      </c>
      <c r="H66" t="str">
        <f t="shared" si="2"/>
        <v/>
      </c>
      <c r="I66" t="str">
        <f>IF(B66&lt;=$B$3+$B$4,VLOOKUP(B66,'Life Table'!$A$1:$G$102,5,FALSE),"")</f>
        <v/>
      </c>
      <c r="J66" t="str">
        <f t="shared" si="7"/>
        <v/>
      </c>
    </row>
    <row r="67" spans="1:10" x14ac:dyDescent="0.2">
      <c r="A67" t="str">
        <f t="shared" si="3"/>
        <v/>
      </c>
      <c r="B67" t="str">
        <f t="shared" si="8"/>
        <v/>
      </c>
      <c r="C67" t="str">
        <f t="shared" si="4"/>
        <v/>
      </c>
      <c r="D67" t="str">
        <f t="shared" si="5"/>
        <v/>
      </c>
      <c r="E67" t="str">
        <f t="shared" si="1"/>
        <v/>
      </c>
      <c r="F67" t="str">
        <f t="shared" si="6"/>
        <v/>
      </c>
      <c r="H67" t="str">
        <f t="shared" si="2"/>
        <v/>
      </c>
      <c r="I67" t="str">
        <f>IF(B67&lt;=$B$3+$B$4,VLOOKUP(B67,'Life Table'!$A$1:$G$102,5,FALSE),"")</f>
        <v/>
      </c>
      <c r="J67" t="str">
        <f t="shared" si="7"/>
        <v/>
      </c>
    </row>
    <row r="68" spans="1:10" x14ac:dyDescent="0.2">
      <c r="A68" t="str">
        <f t="shared" si="3"/>
        <v/>
      </c>
      <c r="B68" t="str">
        <f t="shared" si="8"/>
        <v/>
      </c>
      <c r="C68" t="str">
        <f t="shared" si="4"/>
        <v/>
      </c>
      <c r="D68" t="str">
        <f t="shared" si="5"/>
        <v/>
      </c>
      <c r="E68" t="str">
        <f t="shared" si="1"/>
        <v/>
      </c>
      <c r="F68" t="str">
        <f t="shared" si="6"/>
        <v/>
      </c>
      <c r="H68" t="str">
        <f t="shared" si="2"/>
        <v/>
      </c>
      <c r="I68" t="str">
        <f>IF(B68&lt;=$B$3+$B$4,VLOOKUP(B68,'Life Table'!$A$1:$G$102,5,FALSE),"")</f>
        <v/>
      </c>
      <c r="J68" t="str">
        <f t="shared" si="7"/>
        <v/>
      </c>
    </row>
    <row r="69" spans="1:10" x14ac:dyDescent="0.2">
      <c r="A69" t="str">
        <f t="shared" si="3"/>
        <v/>
      </c>
      <c r="B69" t="str">
        <f t="shared" si="8"/>
        <v/>
      </c>
      <c r="C69" t="str">
        <f t="shared" si="4"/>
        <v/>
      </c>
      <c r="D69" t="str">
        <f t="shared" si="5"/>
        <v/>
      </c>
      <c r="E69" t="str">
        <f t="shared" si="1"/>
        <v/>
      </c>
      <c r="F69" t="str">
        <f t="shared" si="6"/>
        <v/>
      </c>
      <c r="H69" t="str">
        <f t="shared" si="2"/>
        <v/>
      </c>
      <c r="I69" t="str">
        <f>IF(B69&lt;=$B$3+$B$4,VLOOKUP(B69,'Life Table'!$A$1:$G$102,5,FALSE),"")</f>
        <v/>
      </c>
      <c r="J69" t="str">
        <f t="shared" si="7"/>
        <v/>
      </c>
    </row>
    <row r="70" spans="1:10" x14ac:dyDescent="0.2">
      <c r="A70" t="str">
        <f t="shared" si="3"/>
        <v/>
      </c>
      <c r="B70" t="str">
        <f t="shared" si="8"/>
        <v/>
      </c>
      <c r="C70" t="str">
        <f t="shared" si="4"/>
        <v/>
      </c>
      <c r="D70" t="str">
        <f t="shared" si="5"/>
        <v/>
      </c>
      <c r="E70" t="str">
        <f t="shared" si="1"/>
        <v/>
      </c>
      <c r="F70" t="str">
        <f t="shared" si="6"/>
        <v/>
      </c>
      <c r="H70" t="str">
        <f t="shared" si="2"/>
        <v/>
      </c>
      <c r="I70" t="str">
        <f>IF(B70&lt;=$B$3+$B$4,VLOOKUP(B70,'Life Table'!$A$1:$G$102,5,FALSE),"")</f>
        <v/>
      </c>
      <c r="J70" t="str">
        <f t="shared" si="7"/>
        <v/>
      </c>
    </row>
    <row r="71" spans="1:10" x14ac:dyDescent="0.2">
      <c r="A71" t="str">
        <f t="shared" si="3"/>
        <v/>
      </c>
      <c r="B71" t="str">
        <f t="shared" si="8"/>
        <v/>
      </c>
      <c r="C71" t="str">
        <f t="shared" si="4"/>
        <v/>
      </c>
      <c r="D71" t="str">
        <f t="shared" si="5"/>
        <v/>
      </c>
      <c r="E71" t="str">
        <f t="shared" si="1"/>
        <v/>
      </c>
      <c r="F71" t="str">
        <f t="shared" si="6"/>
        <v/>
      </c>
      <c r="H71" t="str">
        <f t="shared" si="2"/>
        <v/>
      </c>
      <c r="I71" t="str">
        <f>IF(B71&lt;=$B$3+$B$4,VLOOKUP(B71,'Life Table'!$A$1:$G$102,5,FALSE),"")</f>
        <v/>
      </c>
      <c r="J71" t="str">
        <f t="shared" si="7"/>
        <v/>
      </c>
    </row>
    <row r="72" spans="1:10" x14ac:dyDescent="0.2">
      <c r="A72" t="str">
        <f t="shared" si="3"/>
        <v/>
      </c>
      <c r="B72" t="str">
        <f t="shared" si="8"/>
        <v/>
      </c>
      <c r="C72" t="str">
        <f t="shared" si="4"/>
        <v/>
      </c>
      <c r="D72" t="str">
        <f t="shared" si="5"/>
        <v/>
      </c>
      <c r="E72" t="str">
        <f t="shared" si="1"/>
        <v/>
      </c>
      <c r="F72" t="str">
        <f t="shared" si="6"/>
        <v/>
      </c>
      <c r="H72" t="str">
        <f t="shared" si="2"/>
        <v/>
      </c>
      <c r="I72" t="str">
        <f>IF(B72&lt;=$B$3+$B$4,VLOOKUP(B72,'Life Table'!$A$1:$G$102,5,FALSE),"")</f>
        <v/>
      </c>
      <c r="J72" t="str">
        <f t="shared" si="7"/>
        <v/>
      </c>
    </row>
    <row r="73" spans="1:10" x14ac:dyDescent="0.2">
      <c r="A73" t="str">
        <f t="shared" si="3"/>
        <v/>
      </c>
      <c r="B73" t="str">
        <f t="shared" si="8"/>
        <v/>
      </c>
      <c r="C73" t="str">
        <f t="shared" si="4"/>
        <v/>
      </c>
      <c r="D73" t="str">
        <f t="shared" si="5"/>
        <v/>
      </c>
      <c r="E73" t="str">
        <f t="shared" si="1"/>
        <v/>
      </c>
      <c r="F73" t="str">
        <f t="shared" si="6"/>
        <v/>
      </c>
      <c r="H73" t="str">
        <f t="shared" si="2"/>
        <v/>
      </c>
      <c r="I73" t="str">
        <f>IF(B73&lt;=$B$3+$B$4,VLOOKUP(B73,'Life Table'!$A$1:$G$102,5,FALSE),"")</f>
        <v/>
      </c>
      <c r="J73" t="str">
        <f t="shared" si="7"/>
        <v/>
      </c>
    </row>
    <row r="74" spans="1:10" x14ac:dyDescent="0.2">
      <c r="A74" t="str">
        <f t="shared" si="3"/>
        <v/>
      </c>
      <c r="B74" t="str">
        <f t="shared" si="8"/>
        <v/>
      </c>
      <c r="C74" t="str">
        <f t="shared" si="4"/>
        <v/>
      </c>
      <c r="D74" t="str">
        <f t="shared" si="5"/>
        <v/>
      </c>
      <c r="E74" t="str">
        <f t="shared" si="1"/>
        <v/>
      </c>
      <c r="F74" t="str">
        <f t="shared" si="6"/>
        <v/>
      </c>
      <c r="H74" t="str">
        <f t="shared" si="2"/>
        <v/>
      </c>
      <c r="I74" t="str">
        <f>IF(B74&lt;=$B$3+$B$4,VLOOKUP(B74,'Life Table'!$A$1:$G$102,5,FALSE),"")</f>
        <v/>
      </c>
      <c r="J74" t="str">
        <f t="shared" si="7"/>
        <v/>
      </c>
    </row>
    <row r="75" spans="1:10" x14ac:dyDescent="0.2">
      <c r="A75" t="str">
        <f t="shared" si="3"/>
        <v/>
      </c>
      <c r="B75" t="str">
        <f t="shared" si="8"/>
        <v/>
      </c>
      <c r="C75" t="str">
        <f t="shared" si="4"/>
        <v/>
      </c>
      <c r="D75" t="str">
        <f t="shared" si="5"/>
        <v/>
      </c>
      <c r="E75" t="str">
        <f t="shared" si="1"/>
        <v/>
      </c>
      <c r="F75" t="str">
        <f t="shared" si="6"/>
        <v/>
      </c>
      <c r="H75" t="str">
        <f t="shared" si="2"/>
        <v/>
      </c>
      <c r="I75" t="str">
        <f>IF(B75&lt;=$B$3+$B$4,VLOOKUP(B75,'Life Table'!$A$1:$G$102,5,FALSE),"")</f>
        <v/>
      </c>
      <c r="J75" t="str">
        <f t="shared" si="7"/>
        <v/>
      </c>
    </row>
    <row r="76" spans="1:10" x14ac:dyDescent="0.2">
      <c r="A76" t="str">
        <f t="shared" si="3"/>
        <v/>
      </c>
      <c r="B76" t="str">
        <f t="shared" si="8"/>
        <v/>
      </c>
      <c r="C76" t="str">
        <f t="shared" si="4"/>
        <v/>
      </c>
      <c r="D76" t="str">
        <f t="shared" si="5"/>
        <v/>
      </c>
      <c r="E76" t="str">
        <f t="shared" si="1"/>
        <v/>
      </c>
      <c r="F76" t="str">
        <f t="shared" si="6"/>
        <v/>
      </c>
      <c r="H76" t="str">
        <f t="shared" si="2"/>
        <v/>
      </c>
      <c r="I76" t="str">
        <f>IF(B76&lt;=$B$3+$B$4,VLOOKUP(B76,'Life Table'!$A$1:$G$102,5,FALSE),"")</f>
        <v/>
      </c>
      <c r="J76" t="str">
        <f t="shared" si="7"/>
        <v/>
      </c>
    </row>
    <row r="77" spans="1:10" x14ac:dyDescent="0.2">
      <c r="A77" t="str">
        <f t="shared" si="3"/>
        <v/>
      </c>
      <c r="B77" t="str">
        <f t="shared" si="8"/>
        <v/>
      </c>
      <c r="C77" t="str">
        <f t="shared" si="4"/>
        <v/>
      </c>
      <c r="D77" t="str">
        <f t="shared" si="5"/>
        <v/>
      </c>
      <c r="E77" t="str">
        <f t="shared" si="1"/>
        <v/>
      </c>
      <c r="F77" t="str">
        <f t="shared" si="6"/>
        <v/>
      </c>
      <c r="H77" t="str">
        <f t="shared" si="2"/>
        <v/>
      </c>
      <c r="I77" t="str">
        <f>IF(B77&lt;=$B$3+$B$4,VLOOKUP(B77,'Life Table'!$A$1:$G$102,5,FALSE),"")</f>
        <v/>
      </c>
      <c r="J77" t="str">
        <f t="shared" si="7"/>
        <v/>
      </c>
    </row>
    <row r="78" spans="1:10" x14ac:dyDescent="0.2">
      <c r="A78" t="str">
        <f t="shared" si="3"/>
        <v/>
      </c>
      <c r="B78" t="str">
        <f t="shared" si="8"/>
        <v/>
      </c>
      <c r="C78" t="str">
        <f t="shared" si="4"/>
        <v/>
      </c>
      <c r="D78" t="str">
        <f t="shared" si="5"/>
        <v/>
      </c>
      <c r="E78" t="str">
        <f t="shared" si="1"/>
        <v/>
      </c>
      <c r="F78" t="str">
        <f t="shared" si="6"/>
        <v/>
      </c>
      <c r="H78" t="str">
        <f t="shared" si="2"/>
        <v/>
      </c>
      <c r="I78" t="str">
        <f>IF(B78&lt;=$B$3+$B$4,VLOOKUP(B78,'Life Table'!$A$1:$G$102,5,FALSE),"")</f>
        <v/>
      </c>
      <c r="J78" t="str">
        <f t="shared" si="7"/>
        <v/>
      </c>
    </row>
    <row r="79" spans="1:10" x14ac:dyDescent="0.2">
      <c r="A79" t="str">
        <f t="shared" si="3"/>
        <v/>
      </c>
      <c r="B79" t="str">
        <f t="shared" si="8"/>
        <v/>
      </c>
      <c r="C79" t="str">
        <f t="shared" si="4"/>
        <v/>
      </c>
      <c r="D79" t="str">
        <f t="shared" si="5"/>
        <v/>
      </c>
      <c r="E79" t="str">
        <f t="shared" ref="E79:E119" si="9">IF(A79&lt;25-15,$B$6*H79*J79,"")</f>
        <v/>
      </c>
      <c r="F79" t="str">
        <f t="shared" si="6"/>
        <v/>
      </c>
      <c r="H79" t="str">
        <f t="shared" ref="H79:H119" si="10">IF(B79&lt;=$B$3+$B$4,(1+$E$4)^(-A79),"")</f>
        <v/>
      </c>
      <c r="I79" t="str">
        <f>IF(B79&lt;=$B$3+$B$4,VLOOKUP(B79,'Life Table'!$A$1:$G$102,5,FALSE),"")</f>
        <v/>
      </c>
      <c r="J79" t="str">
        <f t="shared" si="7"/>
        <v/>
      </c>
    </row>
    <row r="80" spans="1:10" x14ac:dyDescent="0.2">
      <c r="A80" t="str">
        <f t="shared" ref="A80:A119" si="11">IF(B79&lt;($B$3+$B$4),A79+1,"")</f>
        <v/>
      </c>
      <c r="B80" t="str">
        <f t="shared" si="8"/>
        <v/>
      </c>
      <c r="C80" t="str">
        <f t="shared" ref="C80:C119" si="12">IF(B80&lt;=$B$3+$B$4,IF(B80&lt;=45,0,IF((B80&gt;45)*(B80&lt;=55),275000,500000))*H80*J79*I79,"")</f>
        <v/>
      </c>
      <c r="D80" t="str">
        <f t="shared" ref="D80:D119" si="13">IF(A80=$B$3,$B$2*H80*J80,"")</f>
        <v/>
      </c>
      <c r="E80" t="str">
        <f t="shared" si="9"/>
        <v/>
      </c>
      <c r="F80" t="str">
        <f t="shared" ref="F80:F119" si="14" xml:space="preserve"> IF(A80&lt;=$B$3,IF(A80&lt;25-15,$H$6*$B$6*H80*J80,0) + IF((B80&gt;45)*(B80&lt;=$B$3+$B$4),$H$7*H80*I79*J79,0),"")</f>
        <v/>
      </c>
      <c r="H80" t="str">
        <f t="shared" si="10"/>
        <v/>
      </c>
      <c r="I80" t="str">
        <f>IF(B80&lt;=$B$3+$B$4,VLOOKUP(B80,'Life Table'!$A$1:$G$102,5,FALSE),"")</f>
        <v/>
      </c>
      <c r="J80" t="str">
        <f t="shared" ref="J80:J119" si="15">IF(B80&lt;=$B$3+$B$4,J79*(1-I79),"")</f>
        <v/>
      </c>
    </row>
    <row r="81" spans="1:10" x14ac:dyDescent="0.2">
      <c r="A81" t="str">
        <f t="shared" si="11"/>
        <v/>
      </c>
      <c r="B81" t="str">
        <f t="shared" ref="B81:B119" si="16">IF(A81="","",$B$4+A81)</f>
        <v/>
      </c>
      <c r="C81" t="str">
        <f t="shared" si="12"/>
        <v/>
      </c>
      <c r="D81" t="str">
        <f t="shared" si="13"/>
        <v/>
      </c>
      <c r="E81" t="str">
        <f t="shared" si="9"/>
        <v/>
      </c>
      <c r="F81" t="str">
        <f t="shared" si="14"/>
        <v/>
      </c>
      <c r="H81" t="str">
        <f t="shared" si="10"/>
        <v/>
      </c>
      <c r="I81" t="str">
        <f>IF(B81&lt;=$B$3+$B$4,VLOOKUP(B81,'Life Table'!$A$1:$G$102,5,FALSE),"")</f>
        <v/>
      </c>
      <c r="J81" t="str">
        <f t="shared" si="15"/>
        <v/>
      </c>
    </row>
    <row r="82" spans="1:10" x14ac:dyDescent="0.2">
      <c r="A82" t="str">
        <f t="shared" si="11"/>
        <v/>
      </c>
      <c r="B82" t="str">
        <f t="shared" si="16"/>
        <v/>
      </c>
      <c r="C82" t="str">
        <f t="shared" si="12"/>
        <v/>
      </c>
      <c r="D82" t="str">
        <f t="shared" si="13"/>
        <v/>
      </c>
      <c r="E82" t="str">
        <f t="shared" si="9"/>
        <v/>
      </c>
      <c r="F82" t="str">
        <f t="shared" si="14"/>
        <v/>
      </c>
      <c r="H82" t="str">
        <f t="shared" si="10"/>
        <v/>
      </c>
      <c r="I82" t="str">
        <f>IF(B82&lt;=$B$3+$B$4,VLOOKUP(B82,'Life Table'!$A$1:$G$102,5,FALSE),"")</f>
        <v/>
      </c>
      <c r="J82" t="str">
        <f t="shared" si="15"/>
        <v/>
      </c>
    </row>
    <row r="83" spans="1:10" x14ac:dyDescent="0.2">
      <c r="A83" t="str">
        <f t="shared" si="11"/>
        <v/>
      </c>
      <c r="B83" t="str">
        <f t="shared" si="16"/>
        <v/>
      </c>
      <c r="C83" t="str">
        <f t="shared" si="12"/>
        <v/>
      </c>
      <c r="D83" t="str">
        <f t="shared" si="13"/>
        <v/>
      </c>
      <c r="E83" t="str">
        <f t="shared" si="9"/>
        <v/>
      </c>
      <c r="F83" t="str">
        <f t="shared" si="14"/>
        <v/>
      </c>
      <c r="H83" t="str">
        <f t="shared" si="10"/>
        <v/>
      </c>
      <c r="I83" t="str">
        <f>IF(B83&lt;=$B$3+$B$4,VLOOKUP(B83,'Life Table'!$A$1:$G$102,5,FALSE),"")</f>
        <v/>
      </c>
      <c r="J83" t="str">
        <f t="shared" si="15"/>
        <v/>
      </c>
    </row>
    <row r="84" spans="1:10" x14ac:dyDescent="0.2">
      <c r="A84" t="str">
        <f t="shared" si="11"/>
        <v/>
      </c>
      <c r="B84" t="str">
        <f t="shared" si="16"/>
        <v/>
      </c>
      <c r="C84" t="str">
        <f t="shared" si="12"/>
        <v/>
      </c>
      <c r="D84" t="str">
        <f t="shared" si="13"/>
        <v/>
      </c>
      <c r="E84" t="str">
        <f t="shared" si="9"/>
        <v/>
      </c>
      <c r="F84" t="str">
        <f t="shared" si="14"/>
        <v/>
      </c>
      <c r="H84" t="str">
        <f t="shared" si="10"/>
        <v/>
      </c>
      <c r="I84" t="str">
        <f>IF(B84&lt;=$B$3+$B$4,VLOOKUP(B84,'Life Table'!$A$1:$G$102,5,FALSE),"")</f>
        <v/>
      </c>
      <c r="J84" t="str">
        <f t="shared" si="15"/>
        <v/>
      </c>
    </row>
    <row r="85" spans="1:10" x14ac:dyDescent="0.2">
      <c r="A85" t="str">
        <f t="shared" si="11"/>
        <v/>
      </c>
      <c r="B85" t="str">
        <f t="shared" si="16"/>
        <v/>
      </c>
      <c r="C85" t="str">
        <f t="shared" si="12"/>
        <v/>
      </c>
      <c r="D85" t="str">
        <f t="shared" si="13"/>
        <v/>
      </c>
      <c r="E85" t="str">
        <f t="shared" si="9"/>
        <v/>
      </c>
      <c r="F85" t="str">
        <f t="shared" si="14"/>
        <v/>
      </c>
      <c r="H85" t="str">
        <f t="shared" si="10"/>
        <v/>
      </c>
      <c r="I85" t="str">
        <f>IF(B85&lt;=$B$3+$B$4,VLOOKUP(B85,'Life Table'!$A$1:$G$102,5,FALSE),"")</f>
        <v/>
      </c>
      <c r="J85" t="str">
        <f t="shared" si="15"/>
        <v/>
      </c>
    </row>
    <row r="86" spans="1:10" x14ac:dyDescent="0.2">
      <c r="A86" t="str">
        <f t="shared" si="11"/>
        <v/>
      </c>
      <c r="B86" t="str">
        <f t="shared" si="16"/>
        <v/>
      </c>
      <c r="C86" t="str">
        <f t="shared" si="12"/>
        <v/>
      </c>
      <c r="D86" t="str">
        <f t="shared" si="13"/>
        <v/>
      </c>
      <c r="E86" t="str">
        <f t="shared" si="9"/>
        <v/>
      </c>
      <c r="F86" t="str">
        <f t="shared" si="14"/>
        <v/>
      </c>
      <c r="H86" t="str">
        <f t="shared" si="10"/>
        <v/>
      </c>
      <c r="I86" t="str">
        <f>IF(B86&lt;=$B$3+$B$4,VLOOKUP(B86,'Life Table'!$A$1:$G$102,5,FALSE),"")</f>
        <v/>
      </c>
      <c r="J86" t="str">
        <f t="shared" si="15"/>
        <v/>
      </c>
    </row>
    <row r="87" spans="1:10" x14ac:dyDescent="0.2">
      <c r="A87" t="str">
        <f t="shared" si="11"/>
        <v/>
      </c>
      <c r="B87" t="str">
        <f t="shared" si="16"/>
        <v/>
      </c>
      <c r="C87" t="str">
        <f t="shared" si="12"/>
        <v/>
      </c>
      <c r="D87" t="str">
        <f t="shared" si="13"/>
        <v/>
      </c>
      <c r="E87" t="str">
        <f t="shared" si="9"/>
        <v/>
      </c>
      <c r="F87" t="str">
        <f t="shared" si="14"/>
        <v/>
      </c>
      <c r="H87" t="str">
        <f t="shared" si="10"/>
        <v/>
      </c>
      <c r="I87" t="str">
        <f>IF(B87&lt;=$B$3+$B$4,VLOOKUP(B87,'Life Table'!$A$1:$G$102,5,FALSE),"")</f>
        <v/>
      </c>
      <c r="J87" t="str">
        <f t="shared" si="15"/>
        <v/>
      </c>
    </row>
    <row r="88" spans="1:10" x14ac:dyDescent="0.2">
      <c r="A88" t="str">
        <f t="shared" si="11"/>
        <v/>
      </c>
      <c r="B88" t="str">
        <f t="shared" si="16"/>
        <v/>
      </c>
      <c r="C88" t="str">
        <f t="shared" si="12"/>
        <v/>
      </c>
      <c r="D88" t="str">
        <f t="shared" si="13"/>
        <v/>
      </c>
      <c r="E88" t="str">
        <f t="shared" si="9"/>
        <v/>
      </c>
      <c r="F88" t="str">
        <f t="shared" si="14"/>
        <v/>
      </c>
      <c r="H88" t="str">
        <f t="shared" si="10"/>
        <v/>
      </c>
      <c r="I88" t="str">
        <f>IF(B88&lt;=$B$3+$B$4,VLOOKUP(B88,'Life Table'!$A$1:$G$102,5,FALSE),"")</f>
        <v/>
      </c>
      <c r="J88" t="str">
        <f t="shared" si="15"/>
        <v/>
      </c>
    </row>
    <row r="89" spans="1:10" x14ac:dyDescent="0.2">
      <c r="A89" t="str">
        <f t="shared" si="11"/>
        <v/>
      </c>
      <c r="B89" t="str">
        <f t="shared" si="16"/>
        <v/>
      </c>
      <c r="C89" t="str">
        <f t="shared" si="12"/>
        <v/>
      </c>
      <c r="D89" t="str">
        <f t="shared" si="13"/>
        <v/>
      </c>
      <c r="E89" t="str">
        <f t="shared" si="9"/>
        <v/>
      </c>
      <c r="F89" t="str">
        <f t="shared" si="14"/>
        <v/>
      </c>
      <c r="H89" t="str">
        <f t="shared" si="10"/>
        <v/>
      </c>
      <c r="I89" t="str">
        <f>IF(B89&lt;=$B$3+$B$4,VLOOKUP(B89,'Life Table'!$A$1:$G$102,5,FALSE),"")</f>
        <v/>
      </c>
      <c r="J89" t="str">
        <f t="shared" si="15"/>
        <v/>
      </c>
    </row>
    <row r="90" spans="1:10" x14ac:dyDescent="0.2">
      <c r="A90" t="str">
        <f t="shared" si="11"/>
        <v/>
      </c>
      <c r="B90" t="str">
        <f t="shared" si="16"/>
        <v/>
      </c>
      <c r="C90" t="str">
        <f t="shared" si="12"/>
        <v/>
      </c>
      <c r="D90" t="str">
        <f t="shared" si="13"/>
        <v/>
      </c>
      <c r="E90" t="str">
        <f t="shared" si="9"/>
        <v/>
      </c>
      <c r="F90" t="str">
        <f t="shared" si="14"/>
        <v/>
      </c>
      <c r="H90" t="str">
        <f t="shared" si="10"/>
        <v/>
      </c>
      <c r="I90" t="str">
        <f>IF(B90&lt;=$B$3+$B$4,VLOOKUP(B90,'Life Table'!$A$1:$G$102,5,FALSE),"")</f>
        <v/>
      </c>
      <c r="J90" t="str">
        <f t="shared" si="15"/>
        <v/>
      </c>
    </row>
    <row r="91" spans="1:10" x14ac:dyDescent="0.2">
      <c r="A91" t="str">
        <f t="shared" si="11"/>
        <v/>
      </c>
      <c r="B91" t="str">
        <f t="shared" si="16"/>
        <v/>
      </c>
      <c r="C91" t="str">
        <f t="shared" si="12"/>
        <v/>
      </c>
      <c r="D91" t="str">
        <f t="shared" si="13"/>
        <v/>
      </c>
      <c r="E91" t="str">
        <f t="shared" si="9"/>
        <v/>
      </c>
      <c r="F91" t="str">
        <f t="shared" si="14"/>
        <v/>
      </c>
      <c r="H91" t="str">
        <f t="shared" si="10"/>
        <v/>
      </c>
      <c r="I91" t="str">
        <f>IF(B91&lt;=$B$3+$B$4,VLOOKUP(B91,'Life Table'!$A$1:$G$102,5,FALSE),"")</f>
        <v/>
      </c>
      <c r="J91" t="str">
        <f t="shared" si="15"/>
        <v/>
      </c>
    </row>
    <row r="92" spans="1:10" x14ac:dyDescent="0.2">
      <c r="A92" t="str">
        <f t="shared" si="11"/>
        <v/>
      </c>
      <c r="B92" t="str">
        <f t="shared" si="16"/>
        <v/>
      </c>
      <c r="C92" t="str">
        <f t="shared" si="12"/>
        <v/>
      </c>
      <c r="D92" t="str">
        <f t="shared" si="13"/>
        <v/>
      </c>
      <c r="E92" t="str">
        <f t="shared" si="9"/>
        <v/>
      </c>
      <c r="F92" t="str">
        <f t="shared" si="14"/>
        <v/>
      </c>
      <c r="H92" t="str">
        <f t="shared" si="10"/>
        <v/>
      </c>
      <c r="I92" t="str">
        <f>IF(B92&lt;=$B$3+$B$4,VLOOKUP(B92,'Life Table'!$A$1:$G$102,5,FALSE),"")</f>
        <v/>
      </c>
      <c r="J92" t="str">
        <f t="shared" si="15"/>
        <v/>
      </c>
    </row>
    <row r="93" spans="1:10" x14ac:dyDescent="0.2">
      <c r="A93" t="str">
        <f t="shared" si="11"/>
        <v/>
      </c>
      <c r="B93" t="str">
        <f t="shared" si="16"/>
        <v/>
      </c>
      <c r="C93" t="str">
        <f t="shared" si="12"/>
        <v/>
      </c>
      <c r="D93" t="str">
        <f t="shared" si="13"/>
        <v/>
      </c>
      <c r="E93" t="str">
        <f t="shared" si="9"/>
        <v/>
      </c>
      <c r="F93" t="str">
        <f t="shared" si="14"/>
        <v/>
      </c>
      <c r="H93" t="str">
        <f t="shared" si="10"/>
        <v/>
      </c>
      <c r="I93" t="str">
        <f>IF(B93&lt;=$B$3+$B$4,VLOOKUP(B93,'Life Table'!$A$1:$G$102,5,FALSE),"")</f>
        <v/>
      </c>
      <c r="J93" t="str">
        <f t="shared" si="15"/>
        <v/>
      </c>
    </row>
    <row r="94" spans="1:10" x14ac:dyDescent="0.2">
      <c r="A94" t="str">
        <f t="shared" si="11"/>
        <v/>
      </c>
      <c r="B94" t="str">
        <f t="shared" si="16"/>
        <v/>
      </c>
      <c r="C94" t="str">
        <f t="shared" si="12"/>
        <v/>
      </c>
      <c r="D94" t="str">
        <f t="shared" si="13"/>
        <v/>
      </c>
      <c r="E94" t="str">
        <f t="shared" si="9"/>
        <v/>
      </c>
      <c r="F94" t="str">
        <f t="shared" si="14"/>
        <v/>
      </c>
      <c r="H94" t="str">
        <f t="shared" si="10"/>
        <v/>
      </c>
      <c r="I94" t="str">
        <f>IF(B94&lt;=$B$3+$B$4,VLOOKUP(B94,'Life Table'!$A$1:$G$102,5,FALSE),"")</f>
        <v/>
      </c>
      <c r="J94" t="str">
        <f t="shared" si="15"/>
        <v/>
      </c>
    </row>
    <row r="95" spans="1:10" x14ac:dyDescent="0.2">
      <c r="A95" t="str">
        <f t="shared" si="11"/>
        <v/>
      </c>
      <c r="B95" t="str">
        <f t="shared" si="16"/>
        <v/>
      </c>
      <c r="C95" t="str">
        <f t="shared" si="12"/>
        <v/>
      </c>
      <c r="D95" t="str">
        <f t="shared" si="13"/>
        <v/>
      </c>
      <c r="E95" t="str">
        <f t="shared" si="9"/>
        <v/>
      </c>
      <c r="F95" t="str">
        <f t="shared" si="14"/>
        <v/>
      </c>
      <c r="H95" t="str">
        <f t="shared" si="10"/>
        <v/>
      </c>
      <c r="I95" t="str">
        <f>IF(B95&lt;=$B$3+$B$4,VLOOKUP(B95,'Life Table'!$A$1:$G$102,5,FALSE),"")</f>
        <v/>
      </c>
      <c r="J95" t="str">
        <f t="shared" si="15"/>
        <v/>
      </c>
    </row>
    <row r="96" spans="1:10" x14ac:dyDescent="0.2">
      <c r="A96" t="str">
        <f t="shared" si="11"/>
        <v/>
      </c>
      <c r="B96" t="str">
        <f t="shared" si="16"/>
        <v/>
      </c>
      <c r="C96" t="str">
        <f t="shared" si="12"/>
        <v/>
      </c>
      <c r="D96" t="str">
        <f t="shared" si="13"/>
        <v/>
      </c>
      <c r="E96" t="str">
        <f t="shared" si="9"/>
        <v/>
      </c>
      <c r="F96" t="str">
        <f t="shared" si="14"/>
        <v/>
      </c>
      <c r="H96" t="str">
        <f t="shared" si="10"/>
        <v/>
      </c>
      <c r="I96" t="str">
        <f>IF(B96&lt;=$B$3+$B$4,VLOOKUP(B96,'Life Table'!$A$1:$G$102,5,FALSE),"")</f>
        <v/>
      </c>
      <c r="J96" t="str">
        <f t="shared" si="15"/>
        <v/>
      </c>
    </row>
    <row r="97" spans="1:10" x14ac:dyDescent="0.2">
      <c r="A97" t="str">
        <f t="shared" si="11"/>
        <v/>
      </c>
      <c r="B97" t="str">
        <f t="shared" si="16"/>
        <v/>
      </c>
      <c r="C97" t="str">
        <f t="shared" si="12"/>
        <v/>
      </c>
      <c r="D97" t="str">
        <f t="shared" si="13"/>
        <v/>
      </c>
      <c r="E97" t="str">
        <f t="shared" si="9"/>
        <v/>
      </c>
      <c r="F97" t="str">
        <f t="shared" si="14"/>
        <v/>
      </c>
      <c r="H97" t="str">
        <f t="shared" si="10"/>
        <v/>
      </c>
      <c r="I97" t="str">
        <f>IF(B97&lt;=$B$3+$B$4,VLOOKUP(B97,'Life Table'!$A$1:$G$102,5,FALSE),"")</f>
        <v/>
      </c>
      <c r="J97" t="str">
        <f t="shared" si="15"/>
        <v/>
      </c>
    </row>
    <row r="98" spans="1:10" x14ac:dyDescent="0.2">
      <c r="A98" t="str">
        <f t="shared" si="11"/>
        <v/>
      </c>
      <c r="B98" t="str">
        <f t="shared" si="16"/>
        <v/>
      </c>
      <c r="C98" t="str">
        <f t="shared" si="12"/>
        <v/>
      </c>
      <c r="D98" t="str">
        <f t="shared" si="13"/>
        <v/>
      </c>
      <c r="E98" t="str">
        <f t="shared" si="9"/>
        <v/>
      </c>
      <c r="F98" t="str">
        <f t="shared" si="14"/>
        <v/>
      </c>
      <c r="H98" t="str">
        <f t="shared" si="10"/>
        <v/>
      </c>
      <c r="I98" t="str">
        <f>IF(B98&lt;=$B$3+$B$4,VLOOKUP(B98,'Life Table'!$A$1:$G$102,5,FALSE),"")</f>
        <v/>
      </c>
      <c r="J98" t="str">
        <f t="shared" si="15"/>
        <v/>
      </c>
    </row>
    <row r="99" spans="1:10" x14ac:dyDescent="0.2">
      <c r="A99" t="str">
        <f t="shared" si="11"/>
        <v/>
      </c>
      <c r="B99" t="str">
        <f t="shared" si="16"/>
        <v/>
      </c>
      <c r="C99" t="str">
        <f t="shared" si="12"/>
        <v/>
      </c>
      <c r="D99" t="str">
        <f t="shared" si="13"/>
        <v/>
      </c>
      <c r="E99" t="str">
        <f t="shared" si="9"/>
        <v/>
      </c>
      <c r="F99" t="str">
        <f t="shared" si="14"/>
        <v/>
      </c>
      <c r="H99" t="str">
        <f t="shared" si="10"/>
        <v/>
      </c>
      <c r="I99" t="str">
        <f>IF(B99&lt;=$B$3+$B$4,VLOOKUP(B99,'Life Table'!$A$1:$G$102,5,FALSE),"")</f>
        <v/>
      </c>
      <c r="J99" t="str">
        <f t="shared" si="15"/>
        <v/>
      </c>
    </row>
    <row r="100" spans="1:10" x14ac:dyDescent="0.2">
      <c r="A100" t="str">
        <f t="shared" si="11"/>
        <v/>
      </c>
      <c r="B100" t="str">
        <f t="shared" si="16"/>
        <v/>
      </c>
      <c r="C100" t="str">
        <f t="shared" si="12"/>
        <v/>
      </c>
      <c r="D100" t="str">
        <f t="shared" si="13"/>
        <v/>
      </c>
      <c r="E100" t="str">
        <f t="shared" si="9"/>
        <v/>
      </c>
      <c r="F100" t="str">
        <f t="shared" si="14"/>
        <v/>
      </c>
      <c r="H100" t="str">
        <f t="shared" si="10"/>
        <v/>
      </c>
      <c r="I100" t="str">
        <f>IF(B100&lt;=$B$3+$B$4,VLOOKUP(B100,'Life Table'!$A$1:$G$102,5,FALSE),"")</f>
        <v/>
      </c>
      <c r="J100" t="str">
        <f t="shared" si="15"/>
        <v/>
      </c>
    </row>
    <row r="101" spans="1:10" x14ac:dyDescent="0.2">
      <c r="A101" t="str">
        <f t="shared" si="11"/>
        <v/>
      </c>
      <c r="B101" t="str">
        <f t="shared" si="16"/>
        <v/>
      </c>
      <c r="C101" t="str">
        <f t="shared" si="12"/>
        <v/>
      </c>
      <c r="D101" t="str">
        <f t="shared" si="13"/>
        <v/>
      </c>
      <c r="E101" t="str">
        <f t="shared" si="9"/>
        <v/>
      </c>
      <c r="F101" t="str">
        <f t="shared" si="14"/>
        <v/>
      </c>
      <c r="H101" t="str">
        <f t="shared" si="10"/>
        <v/>
      </c>
      <c r="I101" t="str">
        <f>IF(B101&lt;=$B$3+$B$4,VLOOKUP(B101,'Life Table'!$A$1:$G$102,5,FALSE),"")</f>
        <v/>
      </c>
      <c r="J101" t="str">
        <f t="shared" si="15"/>
        <v/>
      </c>
    </row>
    <row r="102" spans="1:10" x14ac:dyDescent="0.2">
      <c r="A102" t="str">
        <f t="shared" si="11"/>
        <v/>
      </c>
      <c r="B102" t="str">
        <f t="shared" si="16"/>
        <v/>
      </c>
      <c r="C102" t="str">
        <f t="shared" si="12"/>
        <v/>
      </c>
      <c r="D102" t="str">
        <f t="shared" si="13"/>
        <v/>
      </c>
      <c r="E102" t="str">
        <f t="shared" si="9"/>
        <v/>
      </c>
      <c r="F102" t="str">
        <f t="shared" si="14"/>
        <v/>
      </c>
      <c r="H102" t="str">
        <f t="shared" si="10"/>
        <v/>
      </c>
      <c r="I102" t="str">
        <f>IF(B102&lt;=$B$3+$B$4,VLOOKUP(B102,'Life Table'!$A$1:$G$102,5,FALSE),"")</f>
        <v/>
      </c>
      <c r="J102" t="str">
        <f t="shared" si="15"/>
        <v/>
      </c>
    </row>
    <row r="103" spans="1:10" x14ac:dyDescent="0.2">
      <c r="A103" t="str">
        <f t="shared" si="11"/>
        <v/>
      </c>
      <c r="B103" t="str">
        <f t="shared" si="16"/>
        <v/>
      </c>
      <c r="C103" t="str">
        <f t="shared" si="12"/>
        <v/>
      </c>
      <c r="D103" t="str">
        <f t="shared" si="13"/>
        <v/>
      </c>
      <c r="E103" t="str">
        <f t="shared" si="9"/>
        <v/>
      </c>
      <c r="F103" t="str">
        <f t="shared" si="14"/>
        <v/>
      </c>
      <c r="H103" t="str">
        <f t="shared" si="10"/>
        <v/>
      </c>
      <c r="I103" t="str">
        <f>IF(B103&lt;=$B$3+$B$4,VLOOKUP(B103,'Life Table'!$A$1:$G$102,5,FALSE),"")</f>
        <v/>
      </c>
      <c r="J103" t="str">
        <f t="shared" si="15"/>
        <v/>
      </c>
    </row>
    <row r="104" spans="1:10" x14ac:dyDescent="0.2">
      <c r="A104" t="str">
        <f t="shared" si="11"/>
        <v/>
      </c>
      <c r="B104" t="str">
        <f t="shared" si="16"/>
        <v/>
      </c>
      <c r="C104" t="str">
        <f t="shared" si="12"/>
        <v/>
      </c>
      <c r="D104" t="str">
        <f t="shared" si="13"/>
        <v/>
      </c>
      <c r="E104" t="str">
        <f t="shared" si="9"/>
        <v/>
      </c>
      <c r="F104" t="str">
        <f t="shared" si="14"/>
        <v/>
      </c>
      <c r="H104" t="str">
        <f t="shared" si="10"/>
        <v/>
      </c>
      <c r="I104" t="str">
        <f>IF(B104&lt;=$B$3+$B$4,VLOOKUP(B104,'Life Table'!$A$1:$G$102,5,FALSE),"")</f>
        <v/>
      </c>
      <c r="J104" t="str">
        <f t="shared" si="15"/>
        <v/>
      </c>
    </row>
    <row r="105" spans="1:10" x14ac:dyDescent="0.2">
      <c r="A105" t="str">
        <f t="shared" si="11"/>
        <v/>
      </c>
      <c r="B105" t="str">
        <f t="shared" si="16"/>
        <v/>
      </c>
      <c r="C105" t="str">
        <f t="shared" si="12"/>
        <v/>
      </c>
      <c r="D105" t="str">
        <f t="shared" si="13"/>
        <v/>
      </c>
      <c r="E105" t="str">
        <f t="shared" si="9"/>
        <v/>
      </c>
      <c r="F105" t="str">
        <f t="shared" si="14"/>
        <v/>
      </c>
      <c r="H105" t="str">
        <f t="shared" si="10"/>
        <v/>
      </c>
      <c r="I105" t="str">
        <f>IF(B105&lt;=$B$3+$B$4,VLOOKUP(B105,'Life Table'!$A$1:$G$102,5,FALSE),"")</f>
        <v/>
      </c>
      <c r="J105" t="str">
        <f t="shared" si="15"/>
        <v/>
      </c>
    </row>
    <row r="106" spans="1:10" x14ac:dyDescent="0.2">
      <c r="A106" t="str">
        <f t="shared" si="11"/>
        <v/>
      </c>
      <c r="B106" t="str">
        <f t="shared" si="16"/>
        <v/>
      </c>
      <c r="C106" t="str">
        <f t="shared" si="12"/>
        <v/>
      </c>
      <c r="D106" t="str">
        <f t="shared" si="13"/>
        <v/>
      </c>
      <c r="E106" t="str">
        <f t="shared" si="9"/>
        <v/>
      </c>
      <c r="F106" t="str">
        <f t="shared" si="14"/>
        <v/>
      </c>
      <c r="H106" t="str">
        <f t="shared" si="10"/>
        <v/>
      </c>
      <c r="I106" t="str">
        <f>IF(B106&lt;=$B$3+$B$4,VLOOKUP(B106,'Life Table'!$A$1:$G$102,5,FALSE),"")</f>
        <v/>
      </c>
      <c r="J106" t="str">
        <f t="shared" si="15"/>
        <v/>
      </c>
    </row>
    <row r="107" spans="1:10" x14ac:dyDescent="0.2">
      <c r="A107" t="str">
        <f t="shared" si="11"/>
        <v/>
      </c>
      <c r="B107" t="str">
        <f t="shared" si="16"/>
        <v/>
      </c>
      <c r="C107" t="str">
        <f t="shared" si="12"/>
        <v/>
      </c>
      <c r="D107" t="str">
        <f t="shared" si="13"/>
        <v/>
      </c>
      <c r="E107" t="str">
        <f t="shared" si="9"/>
        <v/>
      </c>
      <c r="F107" t="str">
        <f t="shared" si="14"/>
        <v/>
      </c>
      <c r="H107" t="str">
        <f t="shared" si="10"/>
        <v/>
      </c>
      <c r="I107" t="str">
        <f>IF(B107&lt;=$B$3+$B$4,VLOOKUP(B107,'Life Table'!$A$1:$G$102,5,FALSE),"")</f>
        <v/>
      </c>
      <c r="J107" t="str">
        <f t="shared" si="15"/>
        <v/>
      </c>
    </row>
    <row r="108" spans="1:10" x14ac:dyDescent="0.2">
      <c r="A108" t="str">
        <f t="shared" si="11"/>
        <v/>
      </c>
      <c r="B108" t="str">
        <f t="shared" si="16"/>
        <v/>
      </c>
      <c r="C108" t="str">
        <f t="shared" si="12"/>
        <v/>
      </c>
      <c r="D108" t="str">
        <f t="shared" si="13"/>
        <v/>
      </c>
      <c r="E108" t="str">
        <f t="shared" si="9"/>
        <v/>
      </c>
      <c r="F108" t="str">
        <f t="shared" si="14"/>
        <v/>
      </c>
      <c r="H108" t="str">
        <f t="shared" si="10"/>
        <v/>
      </c>
      <c r="I108" t="str">
        <f>IF(B108&lt;=$B$3+$B$4,VLOOKUP(B108,'Life Table'!$A$1:$G$102,5,FALSE),"")</f>
        <v/>
      </c>
      <c r="J108" t="str">
        <f t="shared" si="15"/>
        <v/>
      </c>
    </row>
    <row r="109" spans="1:10" x14ac:dyDescent="0.2">
      <c r="A109" t="str">
        <f t="shared" si="11"/>
        <v/>
      </c>
      <c r="B109" t="str">
        <f t="shared" si="16"/>
        <v/>
      </c>
      <c r="C109" t="str">
        <f t="shared" si="12"/>
        <v/>
      </c>
      <c r="D109" t="str">
        <f t="shared" si="13"/>
        <v/>
      </c>
      <c r="E109" t="str">
        <f t="shared" si="9"/>
        <v/>
      </c>
      <c r="F109" t="str">
        <f t="shared" si="14"/>
        <v/>
      </c>
      <c r="H109" t="str">
        <f t="shared" si="10"/>
        <v/>
      </c>
      <c r="I109" t="str">
        <f>IF(B109&lt;=$B$3+$B$4,VLOOKUP(B109,'Life Table'!$A$1:$G$102,5,FALSE),"")</f>
        <v/>
      </c>
      <c r="J109" t="str">
        <f t="shared" si="15"/>
        <v/>
      </c>
    </row>
    <row r="110" spans="1:10" x14ac:dyDescent="0.2">
      <c r="A110" t="str">
        <f t="shared" si="11"/>
        <v/>
      </c>
      <c r="B110" t="str">
        <f t="shared" si="16"/>
        <v/>
      </c>
      <c r="C110" t="str">
        <f t="shared" si="12"/>
        <v/>
      </c>
      <c r="D110" t="str">
        <f t="shared" si="13"/>
        <v/>
      </c>
      <c r="E110" t="str">
        <f t="shared" si="9"/>
        <v/>
      </c>
      <c r="F110" t="str">
        <f t="shared" si="14"/>
        <v/>
      </c>
      <c r="H110" t="str">
        <f t="shared" si="10"/>
        <v/>
      </c>
      <c r="I110" t="str">
        <f>IF(B110&lt;=$B$3+$B$4,VLOOKUP(B110,'Life Table'!$A$1:$G$102,5,FALSE),"")</f>
        <v/>
      </c>
      <c r="J110" t="str">
        <f t="shared" si="15"/>
        <v/>
      </c>
    </row>
    <row r="111" spans="1:10" x14ac:dyDescent="0.2">
      <c r="A111" t="str">
        <f t="shared" si="11"/>
        <v/>
      </c>
      <c r="B111" t="str">
        <f t="shared" si="16"/>
        <v/>
      </c>
      <c r="C111" t="str">
        <f t="shared" si="12"/>
        <v/>
      </c>
      <c r="D111" t="str">
        <f t="shared" si="13"/>
        <v/>
      </c>
      <c r="E111" t="str">
        <f t="shared" si="9"/>
        <v/>
      </c>
      <c r="F111" t="str">
        <f t="shared" si="14"/>
        <v/>
      </c>
      <c r="H111" t="str">
        <f t="shared" si="10"/>
        <v/>
      </c>
      <c r="I111" t="str">
        <f>IF(B111&lt;=$B$3+$B$4,VLOOKUP(B111,'Life Table'!$A$1:$G$102,5,FALSE),"")</f>
        <v/>
      </c>
      <c r="J111" t="str">
        <f t="shared" si="15"/>
        <v/>
      </c>
    </row>
    <row r="112" spans="1:10" x14ac:dyDescent="0.2">
      <c r="A112" t="str">
        <f t="shared" si="11"/>
        <v/>
      </c>
      <c r="B112" t="str">
        <f t="shared" si="16"/>
        <v/>
      </c>
      <c r="C112" t="str">
        <f t="shared" si="12"/>
        <v/>
      </c>
      <c r="D112" t="str">
        <f t="shared" si="13"/>
        <v/>
      </c>
      <c r="E112" t="str">
        <f t="shared" si="9"/>
        <v/>
      </c>
      <c r="F112" t="str">
        <f t="shared" si="14"/>
        <v/>
      </c>
      <c r="H112" t="str">
        <f t="shared" si="10"/>
        <v/>
      </c>
      <c r="I112" t="str">
        <f>IF(B112&lt;=$B$3+$B$4,VLOOKUP(B112,'Life Table'!$A$1:$G$102,5,FALSE),"")</f>
        <v/>
      </c>
      <c r="J112" t="str">
        <f t="shared" si="15"/>
        <v/>
      </c>
    </row>
    <row r="113" spans="1:10" x14ac:dyDescent="0.2">
      <c r="A113" t="str">
        <f t="shared" si="11"/>
        <v/>
      </c>
      <c r="B113" t="str">
        <f t="shared" si="16"/>
        <v/>
      </c>
      <c r="C113" t="str">
        <f t="shared" si="12"/>
        <v/>
      </c>
      <c r="D113" t="str">
        <f t="shared" si="13"/>
        <v/>
      </c>
      <c r="E113" t="str">
        <f t="shared" si="9"/>
        <v/>
      </c>
      <c r="F113" t="str">
        <f t="shared" si="14"/>
        <v/>
      </c>
      <c r="H113" t="str">
        <f t="shared" si="10"/>
        <v/>
      </c>
      <c r="I113" t="str">
        <f>IF(B113&lt;=$B$3+$B$4,VLOOKUP(B113,'Life Table'!$A$1:$G$102,5,FALSE),"")</f>
        <v/>
      </c>
      <c r="J113" t="str">
        <f t="shared" si="15"/>
        <v/>
      </c>
    </row>
    <row r="114" spans="1:10" x14ac:dyDescent="0.2">
      <c r="A114" t="str">
        <f t="shared" si="11"/>
        <v/>
      </c>
      <c r="B114" t="str">
        <f t="shared" si="16"/>
        <v/>
      </c>
      <c r="C114" t="str">
        <f t="shared" si="12"/>
        <v/>
      </c>
      <c r="D114" t="str">
        <f t="shared" si="13"/>
        <v/>
      </c>
      <c r="E114" t="str">
        <f t="shared" si="9"/>
        <v/>
      </c>
      <c r="F114" t="str">
        <f t="shared" si="14"/>
        <v/>
      </c>
      <c r="H114" t="str">
        <f t="shared" si="10"/>
        <v/>
      </c>
      <c r="I114" t="str">
        <f>IF(B114&lt;=$B$3+$B$4,VLOOKUP(B114,'Life Table'!$A$1:$G$102,5,FALSE),"")</f>
        <v/>
      </c>
      <c r="J114" t="str">
        <f t="shared" si="15"/>
        <v/>
      </c>
    </row>
    <row r="115" spans="1:10" x14ac:dyDescent="0.2">
      <c r="A115" t="str">
        <f t="shared" si="11"/>
        <v/>
      </c>
      <c r="B115" t="str">
        <f t="shared" si="16"/>
        <v/>
      </c>
      <c r="C115" t="str">
        <f t="shared" si="12"/>
        <v/>
      </c>
      <c r="D115" t="str">
        <f t="shared" si="13"/>
        <v/>
      </c>
      <c r="E115" t="str">
        <f t="shared" si="9"/>
        <v/>
      </c>
      <c r="F115" t="str">
        <f t="shared" si="14"/>
        <v/>
      </c>
      <c r="H115" t="str">
        <f t="shared" si="10"/>
        <v/>
      </c>
      <c r="I115" t="str">
        <f>IF(B115&lt;=$B$3+$B$4,VLOOKUP(B115,'Life Table'!$A$1:$G$102,5,FALSE),"")</f>
        <v/>
      </c>
      <c r="J115" t="str">
        <f t="shared" si="15"/>
        <v/>
      </c>
    </row>
    <row r="116" spans="1:10" x14ac:dyDescent="0.2">
      <c r="A116" t="str">
        <f t="shared" si="11"/>
        <v/>
      </c>
      <c r="B116" t="str">
        <f t="shared" si="16"/>
        <v/>
      </c>
      <c r="C116" t="str">
        <f t="shared" si="12"/>
        <v/>
      </c>
      <c r="D116" t="str">
        <f t="shared" si="13"/>
        <v/>
      </c>
      <c r="E116" t="str">
        <f t="shared" si="9"/>
        <v/>
      </c>
      <c r="F116" t="str">
        <f t="shared" si="14"/>
        <v/>
      </c>
      <c r="H116" t="str">
        <f t="shared" si="10"/>
        <v/>
      </c>
      <c r="I116" t="str">
        <f>IF(B116&lt;=$B$3+$B$4,VLOOKUP(B116,'Life Table'!$A$1:$G$102,5,FALSE),"")</f>
        <v/>
      </c>
      <c r="J116" t="str">
        <f t="shared" si="15"/>
        <v/>
      </c>
    </row>
    <row r="117" spans="1:10" x14ac:dyDescent="0.2">
      <c r="A117" t="str">
        <f t="shared" si="11"/>
        <v/>
      </c>
      <c r="B117" t="str">
        <f t="shared" si="16"/>
        <v/>
      </c>
      <c r="C117" t="str">
        <f t="shared" si="12"/>
        <v/>
      </c>
      <c r="D117" t="str">
        <f t="shared" si="13"/>
        <v/>
      </c>
      <c r="E117" t="str">
        <f t="shared" si="9"/>
        <v/>
      </c>
      <c r="F117" t="str">
        <f t="shared" si="14"/>
        <v/>
      </c>
      <c r="H117" t="str">
        <f t="shared" si="10"/>
        <v/>
      </c>
      <c r="I117" t="str">
        <f>IF(B117&lt;=$B$3+$B$4,VLOOKUP(B117,'Life Table'!$A$1:$G$102,5,FALSE),"")</f>
        <v/>
      </c>
      <c r="J117" t="str">
        <f t="shared" si="15"/>
        <v/>
      </c>
    </row>
    <row r="118" spans="1:10" x14ac:dyDescent="0.2">
      <c r="A118" t="str">
        <f t="shared" si="11"/>
        <v/>
      </c>
      <c r="B118" t="str">
        <f t="shared" si="16"/>
        <v/>
      </c>
      <c r="C118" t="str">
        <f t="shared" si="12"/>
        <v/>
      </c>
      <c r="D118" t="str">
        <f t="shared" si="13"/>
        <v/>
      </c>
      <c r="E118" t="str">
        <f t="shared" si="9"/>
        <v/>
      </c>
      <c r="F118" t="str">
        <f t="shared" si="14"/>
        <v/>
      </c>
      <c r="H118" t="str">
        <f t="shared" si="10"/>
        <v/>
      </c>
      <c r="I118" t="str">
        <f>IF(B118&lt;=$B$3+$B$4,VLOOKUP(B118,'Life Table'!$A$1:$G$102,5,FALSE),"")</f>
        <v/>
      </c>
      <c r="J118" t="str">
        <f t="shared" si="15"/>
        <v/>
      </c>
    </row>
    <row r="119" spans="1:10" x14ac:dyDescent="0.2">
      <c r="A119" t="str">
        <f t="shared" si="11"/>
        <v/>
      </c>
      <c r="B119" t="str">
        <f t="shared" si="16"/>
        <v/>
      </c>
      <c r="C119" t="str">
        <f t="shared" si="12"/>
        <v/>
      </c>
      <c r="D119" t="str">
        <f t="shared" si="13"/>
        <v/>
      </c>
      <c r="E119" t="str">
        <f t="shared" si="9"/>
        <v/>
      </c>
      <c r="F119" t="str">
        <f t="shared" si="14"/>
        <v/>
      </c>
      <c r="H119" t="str">
        <f t="shared" si="10"/>
        <v/>
      </c>
      <c r="I119" t="str">
        <f>IF(B119&lt;=$B$3+$B$4,VLOOKUP(B119,'Life Table'!$A$1:$G$102,5,FALSE),"")</f>
        <v/>
      </c>
      <c r="J119" t="str">
        <f t="shared" si="1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1F70-DE0C-43BA-B15E-2DE8C70102EF}">
  <sheetPr>
    <tabColor theme="9" tint="0.59999389629810485"/>
  </sheetPr>
  <dimension ref="A1:U119"/>
  <sheetViews>
    <sheetView zoomScale="71" workbookViewId="0">
      <selection activeCell="J6" sqref="J6"/>
    </sheetView>
  </sheetViews>
  <sheetFormatPr baseColWidth="10" defaultColWidth="8.83203125" defaultRowHeight="15" x14ac:dyDescent="0.2"/>
  <cols>
    <col min="1" max="1" width="19.1640625" bestFit="1" customWidth="1"/>
    <col min="2" max="2" width="12.33203125" bestFit="1" customWidth="1"/>
    <col min="3" max="3" width="13.5" bestFit="1" customWidth="1"/>
    <col min="4" max="4" width="17.33203125" bestFit="1" customWidth="1"/>
    <col min="5" max="5" width="13.33203125" bestFit="1" customWidth="1"/>
    <col min="6" max="6" width="12.5" bestFit="1" customWidth="1"/>
    <col min="7" max="7" width="10.1640625" bestFit="1" customWidth="1"/>
    <col min="8" max="10" width="11.6640625" bestFit="1" customWidth="1"/>
    <col min="12" max="12" width="14.5" bestFit="1" customWidth="1"/>
    <col min="13" max="13" width="9.33203125" bestFit="1" customWidth="1"/>
    <col min="14" max="14" width="13.5" bestFit="1" customWidth="1"/>
    <col min="15" max="15" width="14.5" bestFit="1" customWidth="1"/>
    <col min="16" max="16" width="13.33203125" bestFit="1" customWidth="1"/>
    <col min="17" max="17" width="12.5" bestFit="1" customWidth="1"/>
    <col min="19" max="21" width="11.6640625" bestFit="1" customWidth="1"/>
  </cols>
  <sheetData>
    <row r="1" spans="1:21" x14ac:dyDescent="0.2">
      <c r="A1" t="s">
        <v>7</v>
      </c>
      <c r="B1">
        <v>500000</v>
      </c>
      <c r="D1" t="s">
        <v>8</v>
      </c>
      <c r="G1" t="s">
        <v>9</v>
      </c>
    </row>
    <row r="2" spans="1:21" x14ac:dyDescent="0.2">
      <c r="A2" t="s">
        <v>11</v>
      </c>
      <c r="B2">
        <v>600000</v>
      </c>
    </row>
    <row r="3" spans="1:21" x14ac:dyDescent="0.2">
      <c r="A3" t="s">
        <v>12</v>
      </c>
      <c r="B3">
        <v>30</v>
      </c>
      <c r="D3" t="s">
        <v>31</v>
      </c>
      <c r="E3">
        <v>0</v>
      </c>
      <c r="G3" t="s">
        <v>13</v>
      </c>
      <c r="H3">
        <v>100</v>
      </c>
    </row>
    <row r="4" spans="1:21" x14ac:dyDescent="0.2">
      <c r="A4" t="s">
        <v>14</v>
      </c>
      <c r="B4">
        <v>40</v>
      </c>
      <c r="D4" t="s">
        <v>27</v>
      </c>
      <c r="E4">
        <v>0.05</v>
      </c>
      <c r="G4" t="s">
        <v>15</v>
      </c>
    </row>
    <row r="5" spans="1:21" x14ac:dyDescent="0.2">
      <c r="D5" t="s">
        <v>16</v>
      </c>
      <c r="E5" t="s">
        <v>49</v>
      </c>
      <c r="G5" t="s">
        <v>17</v>
      </c>
      <c r="H5">
        <v>20</v>
      </c>
    </row>
    <row r="6" spans="1:21" x14ac:dyDescent="0.2">
      <c r="A6" s="3" t="s">
        <v>42</v>
      </c>
      <c r="B6" s="4">
        <v>8973.6836772387796</v>
      </c>
      <c r="D6" t="s">
        <v>40</v>
      </c>
      <c r="E6">
        <v>15</v>
      </c>
      <c r="G6" t="s">
        <v>18</v>
      </c>
    </row>
    <row r="7" spans="1:21" x14ac:dyDescent="0.2">
      <c r="A7" s="3" t="s">
        <v>43</v>
      </c>
      <c r="B7" s="3">
        <v>9900.1376971585996</v>
      </c>
      <c r="G7" t="s">
        <v>19</v>
      </c>
      <c r="H7">
        <v>50</v>
      </c>
    </row>
    <row r="8" spans="1:21" x14ac:dyDescent="0.2">
      <c r="A8" s="9" t="s">
        <v>50</v>
      </c>
      <c r="B8" s="10">
        <f>(B7-B6)/B6</f>
        <v>0.10324121656636015</v>
      </c>
      <c r="G8" t="s">
        <v>20</v>
      </c>
    </row>
    <row r="10" spans="1:21" x14ac:dyDescent="0.2">
      <c r="A10" t="s">
        <v>44</v>
      </c>
      <c r="B10">
        <f>C11+D11-E11</f>
        <v>0</v>
      </c>
      <c r="L10" t="s">
        <v>45</v>
      </c>
      <c r="M10">
        <f>N11+O11-P11</f>
        <v>0</v>
      </c>
    </row>
    <row r="11" spans="1:21" x14ac:dyDescent="0.2">
      <c r="A11" t="s">
        <v>22</v>
      </c>
      <c r="C11">
        <f t="shared" ref="C11:D11" si="0">SUM(C14:C119)</f>
        <v>15484.418794965395</v>
      </c>
      <c r="D11">
        <f t="shared" si="0"/>
        <v>127288.84562533168</v>
      </c>
      <c r="E11">
        <f>SUM(E14:E119)</f>
        <v>142773.26442029706</v>
      </c>
      <c r="L11" t="s">
        <v>22</v>
      </c>
      <c r="N11">
        <f>SUM(N14:N80)</f>
        <v>40375.311203642596</v>
      </c>
      <c r="O11">
        <f t="shared" ref="O11:P11" si="1">SUM(O14:O80)</f>
        <v>112249.05167250657</v>
      </c>
      <c r="P11">
        <f t="shared" si="1"/>
        <v>152624.36287614907</v>
      </c>
    </row>
    <row r="12" spans="1:21" x14ac:dyDescent="0.2">
      <c r="A12" s="5" t="s">
        <v>39</v>
      </c>
      <c r="H12" t="s">
        <v>48</v>
      </c>
      <c r="L12" s="5" t="s">
        <v>38</v>
      </c>
      <c r="S12" t="s">
        <v>47</v>
      </c>
    </row>
    <row r="13" spans="1:21" x14ac:dyDescent="0.2">
      <c r="A13" t="s">
        <v>32</v>
      </c>
      <c r="B13" t="s">
        <v>33</v>
      </c>
      <c r="C13" t="s">
        <v>23</v>
      </c>
      <c r="D13" t="s">
        <v>24</v>
      </c>
      <c r="E13" t="s">
        <v>25</v>
      </c>
      <c r="H13" t="s">
        <v>28</v>
      </c>
      <c r="I13" t="s">
        <v>30</v>
      </c>
      <c r="J13" t="s">
        <v>29</v>
      </c>
      <c r="L13" t="s">
        <v>32</v>
      </c>
      <c r="M13" t="s">
        <v>33</v>
      </c>
      <c r="N13" t="s">
        <v>23</v>
      </c>
      <c r="O13" t="s">
        <v>24</v>
      </c>
      <c r="P13" t="s">
        <v>25</v>
      </c>
      <c r="S13" t="s">
        <v>28</v>
      </c>
      <c r="T13" t="s">
        <v>30</v>
      </c>
      <c r="U13" t="s">
        <v>29</v>
      </c>
    </row>
    <row r="14" spans="1:21" x14ac:dyDescent="0.2">
      <c r="A14">
        <v>0</v>
      </c>
      <c r="B14">
        <f>$B$4+A14</f>
        <v>40</v>
      </c>
      <c r="D14" t="str">
        <f>IF(A14=$B$3,$B$2*H14*J14,"")</f>
        <v/>
      </c>
      <c r="E14">
        <f>IF(B14&lt;$B$3+$B$4,$B$6*H14*J14,"")</f>
        <v>8973.6836772387796</v>
      </c>
      <c r="H14">
        <f>IF(B14&lt;=$B$3+$B$4,(1+$E$4)^(-A14),"")</f>
        <v>1</v>
      </c>
      <c r="I14">
        <f>IF(B14&lt;=$B$3+$B$4,IF($E$3=0,VLOOKUP(B14,'Life Table'!$A$1:$G$102,5,FALSE),VLOOKUP(B14,'Life Table'!$A$1:$G$102,6,FALSE)),"")</f>
        <v>5.2722044279496672E-4</v>
      </c>
      <c r="J14">
        <v>1</v>
      </c>
      <c r="L14">
        <v>0</v>
      </c>
      <c r="M14">
        <f>$B$4+L14</f>
        <v>40</v>
      </c>
      <c r="O14" t="str">
        <f>IF(L14=$B$3,$B$2*S14*U14,"")</f>
        <v/>
      </c>
      <c r="P14">
        <f>IF(M14&lt;$B$3+$B$4,$B$7*S14*U14,"")</f>
        <v>9900.1376971585996</v>
      </c>
      <c r="S14">
        <f>IF(M14&lt;=$B$3+$B$4,(1+$E$4)^(-L14),"")</f>
        <v>1</v>
      </c>
      <c r="T14">
        <f>IF(M14&lt;=$B$3+$B$4,IF($E$3=0,VLOOKUP(M14+$E$6,'Life Table'!$A$1:$G$102,5,FALSE),VLOOKUP(M14+$E$6,'Life Table'!$A$1:$G$102,6,FALSE)),"")</f>
        <v>1.9927784711716396E-3</v>
      </c>
      <c r="U14">
        <v>1</v>
      </c>
    </row>
    <row r="15" spans="1:21" x14ac:dyDescent="0.2">
      <c r="A15">
        <f>IF(B14&lt;($B$3+$B$4),A14+1,"")</f>
        <v>1</v>
      </c>
      <c r="B15">
        <f>IF(A15="","",$B$4+A15)</f>
        <v>41</v>
      </c>
      <c r="C15">
        <f>IF(B15&lt;=$B$3+$B$4,$B$1*H15*I14*J14*SQRT(1+$E$4),"")</f>
        <v>257.25723429178299</v>
      </c>
      <c r="D15" t="str">
        <f t="shared" ref="D15:D78" si="2">IF(A15=$B$3,$B$2*H15*J15,"")</f>
        <v/>
      </c>
      <c r="E15">
        <f t="shared" ref="E15:E78" si="3">IF(B15&lt;$B$3+$B$4,$B$6*H15*J15,"")</f>
        <v>8541.8595883399648</v>
      </c>
      <c r="H15">
        <f t="shared" ref="H15:H78" si="4">IF(B15&lt;=$B$3+$B$4,(1+$E$4)^(-A15),"")</f>
        <v>0.95238095238095233</v>
      </c>
      <c r="I15">
        <f>IF(B15&lt;=$B$3+$B$4,IF($E$3=0,VLOOKUP(B15,'Life Table'!$A$1:$G$102,5,FALSE),VLOOKUP(B15-1,'Life Table'!$A$1:$G$102,7,FALSE)),"")</f>
        <v>5.6531219774730963E-4</v>
      </c>
      <c r="J15">
        <f>IF(B15&lt;=$B$3+$B$4,J14*(1-I14),"")</f>
        <v>0.99947277955720504</v>
      </c>
      <c r="L15">
        <f>IF(M14&lt;($B$3+$B$4),L14+1,"")</f>
        <v>1</v>
      </c>
      <c r="M15">
        <f>IF(L15="","",$B$4+L15)</f>
        <v>41</v>
      </c>
      <c r="N15">
        <f>IF(M15&lt;=$B$3+$B$4,$B$1*S15*T14*U14*SQRT(1+$E$4),"")</f>
        <v>972.37632769333482</v>
      </c>
      <c r="O15" t="str">
        <f t="shared" ref="O15:O78" si="5">IF(L15=$B$3,$B$2*S15*U15,"")</f>
        <v/>
      </c>
      <c r="P15">
        <f t="shared" ref="P15:P78" si="6">IF(M15&lt;$B$3+$B$4,$B$7*S15*U15,"")</f>
        <v>9409.9132532324456</v>
      </c>
      <c r="S15">
        <f t="shared" ref="S15:S63" si="7">IF(M15&lt;=$B$3+$B$4,(1+$E$4)^(-L15),"")</f>
        <v>0.95238095238095233</v>
      </c>
      <c r="T15">
        <f>IF(M15&lt;=$B$3+$B$4,IF($E$3=0,VLOOKUP(M15+$E$6,'Life Table'!$A$1:$G$102,5,FALSE),VLOOKUP(M15+$E$6-1,'Life Table'!$A$1:$G$102,7,FALSE)),"")</f>
        <v>2.2123868229786091E-3</v>
      </c>
      <c r="U15">
        <f>IF(M15&lt;=$B$3+$B$4,U14*(1-T14),"")</f>
        <v>0.99800722152882837</v>
      </c>
    </row>
    <row r="16" spans="1:21" x14ac:dyDescent="0.2">
      <c r="A16">
        <f t="shared" ref="A16:A79" si="8">IF(B15&lt;($B$3+$B$4),A15+1,"")</f>
        <v>2</v>
      </c>
      <c r="B16">
        <f>IF(A16="","",$B$4+A16)</f>
        <v>42</v>
      </c>
      <c r="C16">
        <f t="shared" ref="C16:C79" si="9">IF(B16&lt;=$B$3+$B$4,$B$1*H16*I15*J15*SQRT(1+$E$4),"")</f>
        <v>262.57016843585109</v>
      </c>
      <c r="D16" t="str">
        <f t="shared" si="2"/>
        <v/>
      </c>
      <c r="E16">
        <f t="shared" si="3"/>
        <v>8130.5054961173637</v>
      </c>
      <c r="H16">
        <f t="shared" si="4"/>
        <v>0.90702947845804982</v>
      </c>
      <c r="I16">
        <f>IF(B16&lt;=$B$3+$B$4,VLOOKUP(B16,'Life Table'!$A$1:$G$102,5,FALSE),"")</f>
        <v>6.0812559738318767E-4</v>
      </c>
      <c r="J16">
        <f t="shared" ref="J16:J79" si="10">IF(B16&lt;=$B$3+$B$4,J15*(1-I15),"")</f>
        <v>0.99890776540360493</v>
      </c>
      <c r="L16">
        <f t="shared" ref="L16:L79" si="11">IF(M15&lt;($B$3+$B$4),L15+1,"")</f>
        <v>2</v>
      </c>
      <c r="M16">
        <f>IF(L16="","",$B$4+L16)</f>
        <v>42</v>
      </c>
      <c r="N16">
        <f t="shared" ref="N16:N79" si="12">IF(M16&lt;=$B$3+$B$4,$B$1*S16*T15*U15*SQRT(1+$E$4),"")</f>
        <v>1026.0790079935562</v>
      </c>
      <c r="O16" t="str">
        <f t="shared" si="5"/>
        <v/>
      </c>
      <c r="P16">
        <f t="shared" si="6"/>
        <v>8941.9951287101158</v>
      </c>
      <c r="S16">
        <f t="shared" si="7"/>
        <v>0.90702947845804982</v>
      </c>
      <c r="T16">
        <f>IF(M16&lt;=$B$3+$B$4,VLOOKUP(M16+$E$6,'Life Table'!$A$1:$G$102,5,FALSE),"")</f>
        <v>2.4591689270032258E-3</v>
      </c>
      <c r="U16">
        <f t="shared" ref="U16:U63" si="13">IF(M16&lt;=$B$3+$B$4,U15*(1-T15),"")</f>
        <v>0.99579924350268045</v>
      </c>
    </row>
    <row r="17" spans="1:21" x14ac:dyDescent="0.2">
      <c r="A17">
        <f t="shared" si="8"/>
        <v>3</v>
      </c>
      <c r="B17">
        <f t="shared" ref="B17:B80" si="14">IF(A17="","",$B$4+A17)</f>
        <v>43</v>
      </c>
      <c r="C17">
        <f t="shared" si="9"/>
        <v>268.85333631946929</v>
      </c>
      <c r="D17" t="str">
        <f t="shared" si="2"/>
        <v/>
      </c>
      <c r="E17">
        <f t="shared" si="3"/>
        <v>7738.6296453385803</v>
      </c>
      <c r="H17">
        <f t="shared" si="4"/>
        <v>0.86383759853147601</v>
      </c>
      <c r="I17">
        <f>IF(B17&lt;=$B$3+$B$4,VLOOKUP(B17,'Life Table'!$A$1:$G$102,5,FALSE),"")</f>
        <v>6.5624566932526618E-4</v>
      </c>
      <c r="J17">
        <f t="shared" si="10"/>
        <v>0.99830030402203818</v>
      </c>
      <c r="L17">
        <f t="shared" si="11"/>
        <v>3</v>
      </c>
      <c r="M17">
        <f t="shared" ref="M17:M80" si="15">IF(L17="","",$B$4+L17)</f>
        <v>43</v>
      </c>
      <c r="N17">
        <f t="shared" si="12"/>
        <v>1083.8193771278245</v>
      </c>
      <c r="O17" t="str">
        <f t="shared" si="5"/>
        <v/>
      </c>
      <c r="P17">
        <f t="shared" si="6"/>
        <v>8495.2430972801685</v>
      </c>
      <c r="S17">
        <f t="shared" si="7"/>
        <v>0.86383759853147601</v>
      </c>
      <c r="T17">
        <f>IF(M17&lt;=$B$3+$B$4,VLOOKUP(M17+$E$6,'Life Table'!$A$1:$G$102,5,FALSE),"")</f>
        <v>2.7364791542020921E-3</v>
      </c>
      <c r="U17">
        <f t="shared" si="13"/>
        <v>0.99335040494552529</v>
      </c>
    </row>
    <row r="18" spans="1:21" x14ac:dyDescent="0.2">
      <c r="A18">
        <f t="shared" si="8"/>
        <v>4</v>
      </c>
      <c r="B18">
        <f t="shared" si="14"/>
        <v>44</v>
      </c>
      <c r="C18">
        <f t="shared" si="9"/>
        <v>276.14368208073284</v>
      </c>
      <c r="D18" t="str">
        <f t="shared" si="2"/>
        <v/>
      </c>
      <c r="E18">
        <f t="shared" si="3"/>
        <v>7365.2868601403006</v>
      </c>
      <c r="H18">
        <f t="shared" si="4"/>
        <v>0.82270247479188197</v>
      </c>
      <c r="I18">
        <f>IF(B18&lt;=$B$3+$B$4,VLOOKUP(B18,'Life Table'!$A$1:$G$102,5,FALSE),"")</f>
        <v>7.1032986447808796E-4</v>
      </c>
      <c r="J18">
        <f t="shared" si="10"/>
        <v>0.99764517377083761</v>
      </c>
      <c r="L18">
        <f t="shared" si="11"/>
        <v>4</v>
      </c>
      <c r="M18">
        <f t="shared" si="15"/>
        <v>44</v>
      </c>
      <c r="N18">
        <f t="shared" si="12"/>
        <v>1145.7822100230803</v>
      </c>
      <c r="O18" t="str">
        <f t="shared" si="5"/>
        <v/>
      </c>
      <c r="P18">
        <f t="shared" si="6"/>
        <v>8068.5676586996024</v>
      </c>
      <c r="S18">
        <f t="shared" si="7"/>
        <v>0.82270247479188197</v>
      </c>
      <c r="T18">
        <f>IF(M18&lt;=$B$3+$B$4,VLOOKUP(M18+$E$6,'Life Table'!$A$1:$G$102,5,FALSE),"")</f>
        <v>3.048083828577657E-3</v>
      </c>
      <c r="U18">
        <f t="shared" si="13"/>
        <v>0.99063212226957365</v>
      </c>
    </row>
    <row r="19" spans="1:21" x14ac:dyDescent="0.2">
      <c r="A19">
        <f t="shared" si="8"/>
        <v>5</v>
      </c>
      <c r="B19">
        <f t="shared" si="14"/>
        <v>45</v>
      </c>
      <c r="C19">
        <f t="shared" si="9"/>
        <v>284.4817026631024</v>
      </c>
      <c r="D19" t="str">
        <f t="shared" si="2"/>
        <v/>
      </c>
      <c r="E19">
        <f t="shared" si="3"/>
        <v>7009.5762637362805</v>
      </c>
      <c r="H19">
        <f t="shared" si="4"/>
        <v>0.78352616646845896</v>
      </c>
      <c r="I19">
        <f>IF(B19&lt;=$B$3+$B$4,VLOOKUP(B19,'Life Table'!$A$1:$G$102,5,FALSE),"")</f>
        <v>7.7111700588772529E-4</v>
      </c>
      <c r="J19">
        <f t="shared" si="10"/>
        <v>0.9969365166097558</v>
      </c>
      <c r="L19">
        <f t="shared" si="11"/>
        <v>5</v>
      </c>
      <c r="M19">
        <f t="shared" si="15"/>
        <v>45</v>
      </c>
      <c r="N19">
        <f t="shared" si="12"/>
        <v>1212.1530865051066</v>
      </c>
      <c r="O19" t="str">
        <f t="shared" si="5"/>
        <v/>
      </c>
      <c r="P19">
        <f t="shared" si="6"/>
        <v>7660.927607713651</v>
      </c>
      <c r="S19">
        <f t="shared" si="7"/>
        <v>0.78352616646845896</v>
      </c>
      <c r="T19">
        <f>IF(M19&lt;=$B$3+$B$4,VLOOKUP(M19+$E$6,'Life Table'!$A$1:$G$102,5,FALSE),"")</f>
        <v>3.3982112619488996E-3</v>
      </c>
      <c r="U19">
        <f t="shared" si="13"/>
        <v>0.98761259251761413</v>
      </c>
    </row>
    <row r="20" spans="1:21" x14ac:dyDescent="0.2">
      <c r="A20">
        <f t="shared" si="8"/>
        <v>6</v>
      </c>
      <c r="B20">
        <f t="shared" si="14"/>
        <v>46</v>
      </c>
      <c r="C20">
        <f t="shared" si="9"/>
        <v>293.91154411338931</v>
      </c>
      <c r="D20" t="str">
        <f t="shared" si="2"/>
        <v/>
      </c>
      <c r="E20">
        <f t="shared" si="3"/>
        <v>6670.6391050240445</v>
      </c>
      <c r="H20">
        <f t="shared" si="4"/>
        <v>0.74621539663662761</v>
      </c>
      <c r="I20">
        <f>IF(B20&lt;=$B$3+$B$4,VLOOKUP(B20,'Life Table'!$A$1:$G$102,5,FALSE),"")</f>
        <v>8.3943733893937999E-4</v>
      </c>
      <c r="J20">
        <f t="shared" si="10"/>
        <v>0.9961677619080076</v>
      </c>
      <c r="L20">
        <f t="shared" si="11"/>
        <v>6</v>
      </c>
      <c r="M20">
        <f t="shared" si="15"/>
        <v>46</v>
      </c>
      <c r="N20">
        <f t="shared" si="12"/>
        <v>1283.1158006766893</v>
      </c>
      <c r="O20" t="str">
        <f t="shared" si="5"/>
        <v/>
      </c>
      <c r="P20">
        <f t="shared" si="6"/>
        <v>7271.3277688001363</v>
      </c>
      <c r="S20">
        <f t="shared" si="7"/>
        <v>0.74621539663662761</v>
      </c>
      <c r="T20">
        <f>IF(M20&lt;=$B$3+$B$4,VLOOKUP(M20+$E$6,'Life Table'!$A$1:$G$102,5,FALSE),"")</f>
        <v>3.7916077185090372E-3</v>
      </c>
      <c r="U20">
        <f t="shared" si="13"/>
        <v>0.98425647628327817</v>
      </c>
    </row>
    <row r="21" spans="1:21" x14ac:dyDescent="0.2">
      <c r="A21">
        <f t="shared" si="8"/>
        <v>7</v>
      </c>
      <c r="B21">
        <f t="shared" si="14"/>
        <v>47</v>
      </c>
      <c r="C21">
        <f t="shared" si="9"/>
        <v>304.48109054647381</v>
      </c>
      <c r="D21" t="str">
        <f t="shared" si="2"/>
        <v/>
      </c>
      <c r="E21">
        <f t="shared" si="3"/>
        <v>6347.6566871282839</v>
      </c>
      <c r="H21">
        <f t="shared" si="4"/>
        <v>0.71068133013012147</v>
      </c>
      <c r="I21">
        <f>IF(B21&lt;=$B$3+$B$4,VLOOKUP(B21,'Life Table'!$A$1:$G$102,5,FALSE),"")</f>
        <v>9.1622381726637E-4</v>
      </c>
      <c r="J21">
        <f t="shared" si="10"/>
        <v>0.99533154149281433</v>
      </c>
      <c r="L21">
        <f t="shared" si="11"/>
        <v>7</v>
      </c>
      <c r="M21">
        <f t="shared" si="15"/>
        <v>47</v>
      </c>
      <c r="N21">
        <f t="shared" si="12"/>
        <v>1358.8491283737126</v>
      </c>
      <c r="O21" t="str">
        <f t="shared" si="5"/>
        <v/>
      </c>
      <c r="P21">
        <f t="shared" si="6"/>
        <v>6898.816901245852</v>
      </c>
      <c r="S21">
        <f t="shared" si="7"/>
        <v>0.71068133013012147</v>
      </c>
      <c r="T21">
        <f>IF(M21&lt;=$B$3+$B$4,VLOOKUP(M21+$E$6,'Life Table'!$A$1:$G$102,5,FALSE),"")</f>
        <v>4.2335999727178076E-3</v>
      </c>
      <c r="U21">
        <f t="shared" si="13"/>
        <v>0.98052456183080994</v>
      </c>
    </row>
    <row r="22" spans="1:21" x14ac:dyDescent="0.2">
      <c r="A22">
        <f t="shared" si="8"/>
        <v>8</v>
      </c>
      <c r="B22">
        <f t="shared" si="14"/>
        <v>48</v>
      </c>
      <c r="C22">
        <f t="shared" si="9"/>
        <v>316.24204171776051</v>
      </c>
      <c r="D22" t="str">
        <f t="shared" si="2"/>
        <v/>
      </c>
      <c r="E22">
        <f t="shared" si="3"/>
        <v>6039.8483932263889</v>
      </c>
      <c r="H22">
        <f t="shared" si="4"/>
        <v>0.67683936202868722</v>
      </c>
      <c r="I22">
        <f>IF(B22&lt;=$B$3+$B$4,VLOOKUP(B22,'Life Table'!$A$1:$G$102,5,FALSE),"")</f>
        <v>1.0025247748355693E-3</v>
      </c>
      <c r="J22">
        <f t="shared" si="10"/>
        <v>0.99441959502842214</v>
      </c>
      <c r="L22">
        <f t="shared" si="11"/>
        <v>8</v>
      </c>
      <c r="M22">
        <f t="shared" si="15"/>
        <v>48</v>
      </c>
      <c r="N22">
        <f t="shared" si="12"/>
        <v>1439.5228338840943</v>
      </c>
      <c r="O22" t="str">
        <f t="shared" si="5"/>
        <v/>
      </c>
      <c r="P22">
        <f t="shared" si="6"/>
        <v>6542.4857811437651</v>
      </c>
      <c r="S22">
        <f t="shared" si="7"/>
        <v>0.67683936202868722</v>
      </c>
      <c r="T22">
        <f>IF(M22&lt;=$B$3+$B$4,VLOOKUP(M22+$E$6,'Life Table'!$A$1:$G$102,5,FALSE),"")</f>
        <v>4.7301651877017124E-3</v>
      </c>
      <c r="U22">
        <f t="shared" si="13"/>
        <v>0.97637341307259395</v>
      </c>
    </row>
    <row r="23" spans="1:21" x14ac:dyDescent="0.2">
      <c r="A23">
        <f t="shared" si="8"/>
        <v>9</v>
      </c>
      <c r="B23">
        <f t="shared" si="14"/>
        <v>49</v>
      </c>
      <c r="C23">
        <f t="shared" si="9"/>
        <v>329.24997422089444</v>
      </c>
      <c r="D23" t="str">
        <f t="shared" si="2"/>
        <v/>
      </c>
      <c r="E23">
        <f t="shared" si="3"/>
        <v>5746.4698053104075</v>
      </c>
      <c r="H23">
        <f t="shared" si="4"/>
        <v>0.64460891621779726</v>
      </c>
      <c r="I23">
        <f>IF(B23&lt;=$B$3+$B$4,VLOOKUP(B23,'Life Table'!$A$1:$G$102,5,FALSE),"")</f>
        <v>1.0995181526068669E-3</v>
      </c>
      <c r="J23">
        <f t="shared" si="10"/>
        <v>0.99342266474782426</v>
      </c>
      <c r="L23">
        <f t="shared" si="11"/>
        <v>9</v>
      </c>
      <c r="M23">
        <f t="shared" si="15"/>
        <v>49</v>
      </c>
      <c r="N23">
        <f t="shared" si="12"/>
        <v>1525.2927806129596</v>
      </c>
      <c r="O23" t="str">
        <f t="shared" si="5"/>
        <v/>
      </c>
      <c r="P23">
        <f t="shared" si="6"/>
        <v>6201.4654692007271</v>
      </c>
      <c r="S23">
        <f t="shared" si="7"/>
        <v>0.64460891621779726</v>
      </c>
      <c r="T23">
        <f>IF(M23&lt;=$B$3+$B$4,VLOOKUP(M23+$E$6,'Life Table'!$A$1:$G$102,5,FALSE),"")</f>
        <v>5.2880089080170334E-3</v>
      </c>
      <c r="U23">
        <f t="shared" si="13"/>
        <v>0.97175500554388039</v>
      </c>
    </row>
    <row r="24" spans="1:21" x14ac:dyDescent="0.2">
      <c r="A24">
        <f t="shared" si="8"/>
        <v>10</v>
      </c>
      <c r="B24">
        <f t="shared" si="14"/>
        <v>50</v>
      </c>
      <c r="C24">
        <f t="shared" si="9"/>
        <v>343.56438022043284</v>
      </c>
      <c r="D24" t="str">
        <f t="shared" si="2"/>
        <v/>
      </c>
      <c r="E24">
        <f t="shared" si="3"/>
        <v>5466.8109118533921</v>
      </c>
      <c r="H24">
        <f t="shared" si="4"/>
        <v>0.61391325354075932</v>
      </c>
      <c r="I24">
        <f>IF(B24&lt;=$B$3+$B$4,VLOOKUP(B24,'Life Table'!$A$1:$G$102,5,FALSE),"")</f>
        <v>1.2085274681204723E-3</v>
      </c>
      <c r="J24">
        <f t="shared" si="10"/>
        <v>0.99233037849472294</v>
      </c>
      <c r="L24">
        <f t="shared" si="11"/>
        <v>10</v>
      </c>
      <c r="M24">
        <f t="shared" si="15"/>
        <v>50</v>
      </c>
      <c r="N24">
        <f t="shared" si="12"/>
        <v>1616.2949932197157</v>
      </c>
      <c r="O24" t="str">
        <f t="shared" si="5"/>
        <v/>
      </c>
      <c r="P24">
        <f t="shared" si="6"/>
        <v>5874.9257757684127</v>
      </c>
      <c r="S24">
        <f t="shared" si="7"/>
        <v>0.61391325354075932</v>
      </c>
      <c r="T24">
        <f>IF(M24&lt;=$B$3+$B$4,3*VLOOKUP(M24,'Life Table'!$A$1:$G$102,5,FALSE),"")</f>
        <v>3.6255824043614172E-3</v>
      </c>
      <c r="U24">
        <f t="shared" si="13"/>
        <v>0.96661635641815413</v>
      </c>
    </row>
    <row r="25" spans="1:21" x14ac:dyDescent="0.2">
      <c r="A25">
        <f t="shared" si="8"/>
        <v>11</v>
      </c>
      <c r="B25">
        <f t="shared" si="14"/>
        <v>51</v>
      </c>
      <c r="C25">
        <f t="shared" si="9"/>
        <v>359.24867630392737</v>
      </c>
      <c r="D25" t="str">
        <f t="shared" si="2"/>
        <v/>
      </c>
      <c r="E25">
        <f t="shared" si="3"/>
        <v>5200.1944006699005</v>
      </c>
      <c r="H25">
        <f t="shared" si="4"/>
        <v>0.5846792890864374</v>
      </c>
      <c r="I25">
        <f>IF(B25&lt;=$B$3+$B$4,VLOOKUP(B25,'Life Table'!$A$1:$G$102,5,FALSE),"")</f>
        <v>1.3310397385767688E-3</v>
      </c>
      <c r="J25">
        <f t="shared" si="10"/>
        <v>0.9911311199748617</v>
      </c>
      <c r="L25">
        <f t="shared" si="11"/>
        <v>11</v>
      </c>
      <c r="M25">
        <f t="shared" si="15"/>
        <v>51</v>
      </c>
      <c r="N25">
        <f t="shared" si="12"/>
        <v>1049.8186513156124</v>
      </c>
      <c r="O25" t="str">
        <f t="shared" si="5"/>
        <v/>
      </c>
      <c r="P25">
        <f t="shared" si="6"/>
        <v>5574.8816649989121</v>
      </c>
      <c r="S25">
        <f t="shared" si="7"/>
        <v>0.5846792890864374</v>
      </c>
      <c r="T25">
        <f>IF(M25&lt;=$B$3+$B$4,3*VLOOKUP(M25,'Life Table'!$A$1:$G$102,5,FALSE),"")</f>
        <v>3.9931192157303067E-3</v>
      </c>
      <c r="U25">
        <f t="shared" si="13"/>
        <v>0.96311180916455652</v>
      </c>
    </row>
    <row r="26" spans="1:21" x14ac:dyDescent="0.2">
      <c r="A26">
        <f t="shared" si="8"/>
        <v>12</v>
      </c>
      <c r="B26">
        <f t="shared" si="14"/>
        <v>52</v>
      </c>
      <c r="C26">
        <f t="shared" si="9"/>
        <v>376.37017346846778</v>
      </c>
      <c r="D26" t="str">
        <f t="shared" si="2"/>
        <v/>
      </c>
      <c r="E26">
        <f t="shared" si="3"/>
        <v>4945.974033594558</v>
      </c>
      <c r="H26">
        <f t="shared" si="4"/>
        <v>0.5568374181775595</v>
      </c>
      <c r="I26">
        <f>IF(B26&lt;=$B$3+$B$4,VLOOKUP(B26,'Life Table'!$A$1:$G$102,5,FALSE),"")</f>
        <v>1.4687255926130595E-3</v>
      </c>
      <c r="J26">
        <f t="shared" si="10"/>
        <v>0.98981188506803508</v>
      </c>
      <c r="L26">
        <f t="shared" si="11"/>
        <v>12</v>
      </c>
      <c r="M26">
        <f t="shared" si="15"/>
        <v>52</v>
      </c>
      <c r="N26">
        <f t="shared" si="12"/>
        <v>1097.1905272048803</v>
      </c>
      <c r="O26" t="str">
        <f t="shared" si="5"/>
        <v/>
      </c>
      <c r="P26">
        <f t="shared" si="6"/>
        <v>5288.2099979971254</v>
      </c>
      <c r="S26">
        <f t="shared" si="7"/>
        <v>0.5568374181775595</v>
      </c>
      <c r="T26">
        <f>IF(M26&lt;=$B$3+$B$4,3*VLOOKUP(M26,'Life Table'!$A$1:$G$102,5,FALSE),"")</f>
        <v>4.406176777839178E-3</v>
      </c>
      <c r="U26">
        <f t="shared" si="13"/>
        <v>0.95926598889248471</v>
      </c>
    </row>
    <row r="27" spans="1:21" x14ac:dyDescent="0.2">
      <c r="A27">
        <f t="shared" si="8"/>
        <v>13</v>
      </c>
      <c r="B27">
        <f t="shared" si="14"/>
        <v>53</v>
      </c>
      <c r="C27">
        <f t="shared" si="9"/>
        <v>394.99999738850238</v>
      </c>
      <c r="D27" t="str">
        <f t="shared" si="2"/>
        <v/>
      </c>
      <c r="E27">
        <f t="shared" si="3"/>
        <v>4703.5330999533489</v>
      </c>
      <c r="H27">
        <f t="shared" si="4"/>
        <v>0.53032135064529462</v>
      </c>
      <c r="I27">
        <f>IF(B27&lt;=$B$3+$B$4,VLOOKUP(B27,'Life Table'!$A$1:$G$102,5,FALSE),"")</f>
        <v>1.6234618333040246E-3</v>
      </c>
      <c r="J27">
        <f t="shared" si="10"/>
        <v>0.98835812302056314</v>
      </c>
      <c r="L27">
        <f t="shared" si="11"/>
        <v>13</v>
      </c>
      <c r="M27">
        <f t="shared" si="15"/>
        <v>53</v>
      </c>
      <c r="N27">
        <f t="shared" si="12"/>
        <v>1148.4305315692366</v>
      </c>
      <c r="O27" t="str">
        <f t="shared" si="5"/>
        <v/>
      </c>
      <c r="P27">
        <f t="shared" si="6"/>
        <v>5014.1992475310599</v>
      </c>
      <c r="S27">
        <f t="shared" si="7"/>
        <v>0.53032135064529462</v>
      </c>
      <c r="T27">
        <f>IF(M27&lt;=$B$3+$B$4,3*VLOOKUP(M27,'Life Table'!$A$1:$G$102,5,FALSE),"")</f>
        <v>4.8703854999120741E-3</v>
      </c>
      <c r="U27">
        <f t="shared" si="13"/>
        <v>0.95503929336845572</v>
      </c>
    </row>
    <row r="28" spans="1:21" x14ac:dyDescent="0.2">
      <c r="A28">
        <f t="shared" si="8"/>
        <v>14</v>
      </c>
      <c r="B28">
        <f t="shared" si="14"/>
        <v>54</v>
      </c>
      <c r="C28">
        <f t="shared" si="9"/>
        <v>415.2129459098</v>
      </c>
      <c r="D28" t="str">
        <f t="shared" si="2"/>
        <v/>
      </c>
      <c r="E28">
        <f t="shared" si="3"/>
        <v>4472.282946175138</v>
      </c>
      <c r="H28">
        <f t="shared" si="4"/>
        <v>0.50506795299551888</v>
      </c>
      <c r="I28">
        <f>IF(B28&lt;=$B$3+$B$4,VLOOKUP(B28,'Life Table'!$A$1:$G$102,5,FALSE),"")</f>
        <v>1.7973567451499356E-3</v>
      </c>
      <c r="J28">
        <f t="shared" si="10"/>
        <v>0.98675356133020331</v>
      </c>
      <c r="L28">
        <f t="shared" si="11"/>
        <v>14</v>
      </c>
      <c r="M28">
        <f t="shared" si="15"/>
        <v>54</v>
      </c>
      <c r="N28">
        <f t="shared" si="12"/>
        <v>1203.646742682399</v>
      </c>
      <c r="O28" t="str">
        <f t="shared" si="5"/>
        <v/>
      </c>
      <c r="P28">
        <f t="shared" si="6"/>
        <v>4752.1696802116348</v>
      </c>
      <c r="S28">
        <f t="shared" si="7"/>
        <v>0.50506795299551888</v>
      </c>
      <c r="T28">
        <f>IF(M28&lt;=$B$3+$B$4,3*VLOOKUP(M28,'Life Table'!$A$1:$G$102,5,FALSE),"")</f>
        <v>5.3920702354498069E-3</v>
      </c>
      <c r="U28">
        <f t="shared" si="13"/>
        <v>0.95038788384218775</v>
      </c>
    </row>
    <row r="29" spans="1:21" x14ac:dyDescent="0.2">
      <c r="A29">
        <f t="shared" si="8"/>
        <v>15</v>
      </c>
      <c r="B29">
        <f t="shared" si="14"/>
        <v>55</v>
      </c>
      <c r="C29">
        <f t="shared" si="9"/>
        <v>437.08726812740804</v>
      </c>
      <c r="D29" t="str">
        <f t="shared" si="2"/>
        <v/>
      </c>
      <c r="E29">
        <f t="shared" si="3"/>
        <v>4251.661579291057</v>
      </c>
      <c r="H29">
        <f t="shared" si="4"/>
        <v>0.48101709809097021</v>
      </c>
      <c r="I29">
        <f>IF(B29&lt;=$B$3+$B$4,VLOOKUP(B29,'Life Table'!$A$1:$G$102,5,FALSE),"")</f>
        <v>1.9927784711716396E-3</v>
      </c>
      <c r="J29">
        <f t="shared" si="10"/>
        <v>0.98498001316094574</v>
      </c>
      <c r="L29">
        <f t="shared" si="11"/>
        <v>15</v>
      </c>
      <c r="M29">
        <f t="shared" si="15"/>
        <v>55</v>
      </c>
      <c r="N29">
        <f t="shared" si="12"/>
        <v>1262.9367455739894</v>
      </c>
      <c r="O29" t="str">
        <f t="shared" si="5"/>
        <v/>
      </c>
      <c r="P29">
        <f t="shared" si="6"/>
        <v>4501.4720452620541</v>
      </c>
      <c r="S29">
        <f t="shared" si="7"/>
        <v>0.48101709809097021</v>
      </c>
      <c r="T29">
        <f>IF(M29&lt;=$B$3+$B$4,3*VLOOKUP(M29,'Life Table'!$A$1:$G$102,5,FALSE),"")</f>
        <v>5.9783354135149189E-3</v>
      </c>
      <c r="U29">
        <f t="shared" si="13"/>
        <v>0.9452633256215901</v>
      </c>
    </row>
    <row r="30" spans="1:21" x14ac:dyDescent="0.2">
      <c r="A30">
        <f t="shared" si="8"/>
        <v>16</v>
      </c>
      <c r="B30">
        <f t="shared" si="14"/>
        <v>56</v>
      </c>
      <c r="C30">
        <f t="shared" si="9"/>
        <v>460.7043463713876</v>
      </c>
      <c r="D30" t="str">
        <f t="shared" si="2"/>
        <v/>
      </c>
      <c r="E30">
        <f t="shared" si="3"/>
        <v>4041.1323425039404</v>
      </c>
      <c r="H30">
        <f t="shared" si="4"/>
        <v>0.45811152199140021</v>
      </c>
      <c r="I30">
        <f>IF(B30&lt;=$B$3+$B$4,VLOOKUP(B30,'Life Table'!$A$1:$G$102,5,FALSE),"")</f>
        <v>2.2123868229786091E-3</v>
      </c>
      <c r="J30">
        <f t="shared" si="10"/>
        <v>0.98301716619618429</v>
      </c>
      <c r="L30">
        <f t="shared" si="11"/>
        <v>16</v>
      </c>
      <c r="M30">
        <f t="shared" si="15"/>
        <v>56</v>
      </c>
      <c r="N30">
        <f t="shared" si="12"/>
        <v>1326.3830232913983</v>
      </c>
      <c r="O30" t="str">
        <f t="shared" si="5"/>
        <v/>
      </c>
      <c r="P30">
        <f t="shared" si="6"/>
        <v>4261.4864147818253</v>
      </c>
      <c r="S30">
        <f t="shared" si="7"/>
        <v>0.45811152199140021</v>
      </c>
      <c r="T30">
        <f>IF(M30&lt;=$B$3+$B$4,3*VLOOKUP(M30,'Life Table'!$A$1:$G$102,5,FALSE),"")</f>
        <v>6.6371604689358273E-3</v>
      </c>
      <c r="U30">
        <f t="shared" si="13"/>
        <v>0.93961222440692971</v>
      </c>
    </row>
    <row r="31" spans="1:21" x14ac:dyDescent="0.2">
      <c r="A31">
        <f t="shared" si="8"/>
        <v>17</v>
      </c>
      <c r="B31">
        <f t="shared" si="14"/>
        <v>57</v>
      </c>
      <c r="C31">
        <f t="shared" si="9"/>
        <v>486.14825889936498</v>
      </c>
      <c r="D31" t="str">
        <f t="shared" si="2"/>
        <v/>
      </c>
      <c r="E31">
        <f t="shared" si="3"/>
        <v>3840.1826614852112</v>
      </c>
      <c r="H31">
        <f t="shared" si="4"/>
        <v>0.43629668761085727</v>
      </c>
      <c r="I31">
        <f>IF(B31&lt;=$B$3+$B$4,VLOOKUP(B31,'Life Table'!$A$1:$G$102,5,FALSE),"")</f>
        <v>2.4591689270032258E-3</v>
      </c>
      <c r="J31">
        <f t="shared" si="10"/>
        <v>0.98084235197093006</v>
      </c>
      <c r="L31">
        <f t="shared" si="11"/>
        <v>17</v>
      </c>
      <c r="M31">
        <f t="shared" si="15"/>
        <v>57</v>
      </c>
      <c r="N31">
        <f t="shared" si="12"/>
        <v>1394.047416395244</v>
      </c>
      <c r="O31" t="str">
        <f t="shared" si="5"/>
        <v/>
      </c>
      <c r="P31">
        <f t="shared" si="6"/>
        <v>4031.6211862959321</v>
      </c>
      <c r="S31">
        <f t="shared" si="7"/>
        <v>0.43629668761085727</v>
      </c>
      <c r="T31">
        <f>IF(M31&lt;=$B$3+$B$4,3*VLOOKUP(M31,'Life Table'!$A$1:$G$102,5,FALSE),"")</f>
        <v>7.3775067810096778E-3</v>
      </c>
      <c r="U31">
        <f t="shared" si="13"/>
        <v>0.93337586729496724</v>
      </c>
    </row>
    <row r="32" spans="1:21" x14ac:dyDescent="0.2">
      <c r="A32">
        <f t="shared" si="8"/>
        <v>18</v>
      </c>
      <c r="B32">
        <f t="shared" si="14"/>
        <v>58</v>
      </c>
      <c r="C32">
        <f t="shared" si="9"/>
        <v>513.50519701441465</v>
      </c>
      <c r="D32" t="str">
        <f t="shared" si="2"/>
        <v/>
      </c>
      <c r="E32">
        <f t="shared" si="3"/>
        <v>3648.3228605810195</v>
      </c>
      <c r="H32">
        <f t="shared" si="4"/>
        <v>0.41552065486748313</v>
      </c>
      <c r="I32">
        <f>IF(B32&lt;=$B$3+$B$4,VLOOKUP(B32,'Life Table'!$A$1:$G$102,5,FALSE),"")</f>
        <v>2.7364791542020921E-3</v>
      </c>
      <c r="J32">
        <f t="shared" si="10"/>
        <v>0.97843029493667433</v>
      </c>
      <c r="L32">
        <f t="shared" si="11"/>
        <v>18</v>
      </c>
      <c r="M32">
        <f t="shared" si="15"/>
        <v>58</v>
      </c>
      <c r="N32">
        <f t="shared" si="12"/>
        <v>1465.9645079375837</v>
      </c>
      <c r="O32" t="str">
        <f t="shared" si="5"/>
        <v/>
      </c>
      <c r="P32">
        <f t="shared" si="6"/>
        <v>3811.3122606243542</v>
      </c>
      <c r="S32">
        <f t="shared" si="7"/>
        <v>0.41552065486748313</v>
      </c>
      <c r="T32">
        <f>IF(M32&lt;=$B$3+$B$4,3*VLOOKUP(M32,'Life Table'!$A$1:$G$102,5,FALSE),"")</f>
        <v>8.2094374626062762E-3</v>
      </c>
      <c r="U32">
        <f t="shared" si="13"/>
        <v>0.92648988050476788</v>
      </c>
    </row>
    <row r="33" spans="1:21" x14ac:dyDescent="0.2">
      <c r="A33">
        <f t="shared" si="8"/>
        <v>19</v>
      </c>
      <c r="B33">
        <f t="shared" si="14"/>
        <v>59</v>
      </c>
      <c r="C33">
        <f t="shared" si="9"/>
        <v>542.86270564077745</v>
      </c>
      <c r="D33" t="str">
        <f t="shared" si="2"/>
        <v/>
      </c>
      <c r="E33">
        <f t="shared" si="3"/>
        <v>3465.0850486907052</v>
      </c>
      <c r="H33">
        <f t="shared" si="4"/>
        <v>0.39573395701665059</v>
      </c>
      <c r="I33">
        <f>IF(B33&lt;=$B$3+$B$4,VLOOKUP(B33,'Life Table'!$A$1:$G$102,5,FALSE),"")</f>
        <v>3.048083828577657E-3</v>
      </c>
      <c r="J33">
        <f t="shared" si="10"/>
        <v>0.97575284083074032</v>
      </c>
      <c r="L33">
        <f t="shared" si="11"/>
        <v>19</v>
      </c>
      <c r="M33">
        <f t="shared" si="15"/>
        <v>59</v>
      </c>
      <c r="N33">
        <f t="shared" si="12"/>
        <v>1542.1337806557938</v>
      </c>
      <c r="O33" t="str">
        <f t="shared" si="5"/>
        <v/>
      </c>
      <c r="P33">
        <f t="shared" si="6"/>
        <v>3600.0224104478989</v>
      </c>
      <c r="S33">
        <f t="shared" si="7"/>
        <v>0.39573395701665059</v>
      </c>
      <c r="T33">
        <f>IF(M33&lt;=$B$3+$B$4,3*VLOOKUP(M33,'Life Table'!$A$1:$G$102,5,FALSE),"")</f>
        <v>9.1442514857329703E-3</v>
      </c>
      <c r="U33">
        <f t="shared" si="13"/>
        <v>0.91888391977102646</v>
      </c>
    </row>
    <row r="34" spans="1:21" x14ac:dyDescent="0.2">
      <c r="A34">
        <f t="shared" si="8"/>
        <v>20</v>
      </c>
      <c r="B34">
        <f t="shared" si="14"/>
        <v>60</v>
      </c>
      <c r="C34">
        <f t="shared" si="9"/>
        <v>574.30871105751123</v>
      </c>
      <c r="D34" t="str">
        <f t="shared" si="2"/>
        <v/>
      </c>
      <c r="E34">
        <f t="shared" si="3"/>
        <v>3290.0220752277573</v>
      </c>
      <c r="H34">
        <f t="shared" si="4"/>
        <v>0.37688948287300061</v>
      </c>
      <c r="I34">
        <f>IF(B34&lt;=$B$3+$B$4,VLOOKUP(B34,'Life Table'!$A$1:$G$102,5,FALSE),"")</f>
        <v>3.3982112619488996E-3</v>
      </c>
      <c r="J34">
        <f t="shared" si="10"/>
        <v>0.97277866437591543</v>
      </c>
      <c r="L34">
        <f t="shared" si="11"/>
        <v>20</v>
      </c>
      <c r="M34">
        <f t="shared" si="15"/>
        <v>60</v>
      </c>
      <c r="N34">
        <f t="shared" si="12"/>
        <v>1622.5103863163035</v>
      </c>
      <c r="O34" t="str">
        <f t="shared" si="5"/>
        <v/>
      </c>
      <c r="P34">
        <f t="shared" si="6"/>
        <v>3397.240857307132</v>
      </c>
      <c r="S34">
        <f t="shared" si="7"/>
        <v>0.37688948287300061</v>
      </c>
      <c r="T34">
        <f>IF(M34&lt;=$B$3+$B$4,2*VLOOKUP(M34,'Life Table'!$A$1:$G$102,5,FALSE),"")</f>
        <v>6.7964225238977992E-3</v>
      </c>
      <c r="U34">
        <f t="shared" si="13"/>
        <v>0.9104814141224441</v>
      </c>
    </row>
    <row r="35" spans="1:21" x14ac:dyDescent="0.2">
      <c r="A35">
        <f t="shared" si="8"/>
        <v>21</v>
      </c>
      <c r="B35">
        <f t="shared" si="14"/>
        <v>61</v>
      </c>
      <c r="C35">
        <f t="shared" si="9"/>
        <v>607.93029348199525</v>
      </c>
      <c r="D35" t="str">
        <f t="shared" si="2"/>
        <v/>
      </c>
      <c r="E35">
        <f t="shared" si="3"/>
        <v>3122.7065572949123</v>
      </c>
      <c r="H35">
        <f t="shared" si="4"/>
        <v>0.35894236464095297</v>
      </c>
      <c r="I35">
        <f>IF(B35&lt;=$B$3+$B$4,VLOOKUP(B35,'Life Table'!$A$1:$G$102,5,FALSE),"")</f>
        <v>3.7916077185090372E-3</v>
      </c>
      <c r="J35">
        <f t="shared" si="10"/>
        <v>0.96947295696324953</v>
      </c>
      <c r="L35">
        <f t="shared" si="11"/>
        <v>21</v>
      </c>
      <c r="M35">
        <f t="shared" si="15"/>
        <v>61</v>
      </c>
      <c r="N35">
        <f t="shared" si="12"/>
        <v>1137.9962442997503</v>
      </c>
      <c r="O35" t="str">
        <f t="shared" si="5"/>
        <v/>
      </c>
      <c r="P35">
        <f t="shared" si="6"/>
        <v>3213.4778790718324</v>
      </c>
      <c r="S35">
        <f t="shared" si="7"/>
        <v>0.35894236464095297</v>
      </c>
      <c r="T35">
        <f>IF(M35&lt;=$B$3+$B$4,2*VLOOKUP(M35,'Life Table'!$A$1:$G$102,5,FALSE),"")</f>
        <v>7.5832154370180744E-3</v>
      </c>
      <c r="U35">
        <f t="shared" si="13"/>
        <v>0.90429339773191197</v>
      </c>
    </row>
    <row r="36" spans="1:21" x14ac:dyDescent="0.2">
      <c r="A36">
        <f t="shared" si="8"/>
        <v>22</v>
      </c>
      <c r="B36">
        <f t="shared" si="14"/>
        <v>62</v>
      </c>
      <c r="C36">
        <f t="shared" si="9"/>
        <v>643.81215551575622</v>
      </c>
      <c r="D36" t="str">
        <f t="shared" si="2"/>
        <v/>
      </c>
      <c r="E36">
        <f t="shared" si="3"/>
        <v>2962.7299800091755</v>
      </c>
      <c r="H36">
        <f t="shared" si="4"/>
        <v>0.3418498710866219</v>
      </c>
      <c r="I36">
        <f>IF(B36&lt;=$B$3+$B$4,VLOOKUP(B36,'Life Table'!$A$1:$G$102,5,FALSE),"")</f>
        <v>4.2335999727178076E-3</v>
      </c>
      <c r="J36">
        <f t="shared" si="10"/>
        <v>0.96579709581674189</v>
      </c>
      <c r="L36">
        <f t="shared" si="11"/>
        <v>22</v>
      </c>
      <c r="M36">
        <f t="shared" si="15"/>
        <v>62</v>
      </c>
      <c r="N36">
        <f t="shared" si="12"/>
        <v>1201.0548152598317</v>
      </c>
      <c r="O36" t="str">
        <f t="shared" si="5"/>
        <v/>
      </c>
      <c r="P36">
        <f t="shared" si="6"/>
        <v>3037.2470323930847</v>
      </c>
      <c r="S36">
        <f t="shared" si="7"/>
        <v>0.3418498710866219</v>
      </c>
      <c r="T36">
        <f>IF(M36&lt;=$B$3+$B$4,2*VLOOKUP(M36,'Life Table'!$A$1:$G$102,5,FALSE),"")</f>
        <v>8.4671999454356151E-3</v>
      </c>
      <c r="U36">
        <f t="shared" si="13"/>
        <v>0.89743594607863775</v>
      </c>
    </row>
    <row r="37" spans="1:21" x14ac:dyDescent="0.2">
      <c r="A37">
        <f t="shared" si="8"/>
        <v>23</v>
      </c>
      <c r="B37">
        <f t="shared" si="14"/>
        <v>63</v>
      </c>
      <c r="C37">
        <f t="shared" si="9"/>
        <v>682.03473015893428</v>
      </c>
      <c r="D37" t="str">
        <f t="shared" si="2"/>
        <v/>
      </c>
      <c r="E37">
        <f t="shared" si="3"/>
        <v>2809.7018728063217</v>
      </c>
      <c r="H37">
        <f t="shared" si="4"/>
        <v>0.32557130579678267</v>
      </c>
      <c r="I37">
        <f>IF(B37&lt;=$B$3+$B$4,VLOOKUP(B37,'Life Table'!$A$1:$G$102,5,FALSE),"")</f>
        <v>4.7301651877017124E-3</v>
      </c>
      <c r="J37">
        <f t="shared" si="10"/>
        <v>0.96170829725824125</v>
      </c>
      <c r="L37">
        <f t="shared" si="11"/>
        <v>23</v>
      </c>
      <c r="M37">
        <f t="shared" si="15"/>
        <v>63</v>
      </c>
      <c r="N37">
        <f t="shared" si="12"/>
        <v>1267.5177549608477</v>
      </c>
      <c r="O37" t="str">
        <f t="shared" si="5"/>
        <v/>
      </c>
      <c r="P37">
        <f t="shared" si="6"/>
        <v>2868.1238614153626</v>
      </c>
      <c r="S37">
        <f t="shared" si="7"/>
        <v>0.32557130579678267</v>
      </c>
      <c r="T37">
        <f>IF(M37&lt;=$B$3+$B$4,2*VLOOKUP(M37,'Life Table'!$A$1:$G$102,5,FALSE),"")</f>
        <v>9.4603303754034248E-3</v>
      </c>
      <c r="U37">
        <f t="shared" si="13"/>
        <v>0.88983717648496874</v>
      </c>
    </row>
    <row r="38" spans="1:21" x14ac:dyDescent="0.2">
      <c r="A38">
        <f t="shared" si="8"/>
        <v>24</v>
      </c>
      <c r="B38">
        <f t="shared" si="14"/>
        <v>64</v>
      </c>
      <c r="C38">
        <f t="shared" si="9"/>
        <v>722.67186428144782</v>
      </c>
      <c r="D38" t="str">
        <f t="shared" si="2"/>
        <v/>
      </c>
      <c r="E38">
        <f t="shared" si="3"/>
        <v>2663.2490655426222</v>
      </c>
      <c r="H38">
        <f t="shared" si="4"/>
        <v>0.31006791028265024</v>
      </c>
      <c r="I38">
        <f>IF(B38&lt;=$B$3+$B$4,VLOOKUP(B38,'Life Table'!$A$1:$G$102,5,FALSE),"")</f>
        <v>5.2880089080170334E-3</v>
      </c>
      <c r="J38">
        <f t="shared" si="10"/>
        <v>0.95715925814982639</v>
      </c>
      <c r="L38">
        <f t="shared" si="11"/>
        <v>24</v>
      </c>
      <c r="M38">
        <f t="shared" si="15"/>
        <v>64</v>
      </c>
      <c r="N38">
        <f t="shared" si="12"/>
        <v>1337.3291944566747</v>
      </c>
      <c r="O38" t="str">
        <f t="shared" si="5"/>
        <v/>
      </c>
      <c r="P38">
        <f t="shared" si="6"/>
        <v>2705.705202027425</v>
      </c>
      <c r="S38">
        <f t="shared" si="7"/>
        <v>0.31006791028265024</v>
      </c>
      <c r="T38">
        <f>IF(M38&lt;=$B$3+$B$4,2*VLOOKUP(M38,'Life Table'!$A$1:$G$102,5,FALSE),"")</f>
        <v>1.0576017816034067E-2</v>
      </c>
      <c r="U38">
        <f t="shared" si="13"/>
        <v>0.88141902281510476</v>
      </c>
    </row>
    <row r="39" spans="1:21" x14ac:dyDescent="0.2">
      <c r="A39">
        <f t="shared" si="8"/>
        <v>25</v>
      </c>
      <c r="B39">
        <f t="shared" si="14"/>
        <v>65</v>
      </c>
      <c r="C39">
        <f t="shared" si="9"/>
        <v>765.78800530968499</v>
      </c>
      <c r="D39" t="str">
        <f t="shared" si="2"/>
        <v/>
      </c>
      <c r="E39">
        <f t="shared" si="3"/>
        <v>2523.0150292950138</v>
      </c>
      <c r="H39">
        <f t="shared" si="4"/>
        <v>0.29530277169776209</v>
      </c>
      <c r="I39">
        <f>IF(B39&lt;=$B$3+$B$4,VLOOKUP(B39,'Life Table'!$A$1:$G$102,5,FALSE),"")</f>
        <v>5.9146520295545848E-3</v>
      </c>
      <c r="J39">
        <f t="shared" si="10"/>
        <v>0.95209779146633911</v>
      </c>
      <c r="L39">
        <f t="shared" si="11"/>
        <v>25</v>
      </c>
      <c r="M39">
        <f t="shared" si="15"/>
        <v>65</v>
      </c>
      <c r="N39">
        <f t="shared" si="12"/>
        <v>1410.3820436910712</v>
      </c>
      <c r="O39" t="str">
        <f t="shared" si="5"/>
        <v/>
      </c>
      <c r="P39">
        <f t="shared" si="6"/>
        <v>2549.6091577198531</v>
      </c>
      <c r="S39">
        <f t="shared" si="7"/>
        <v>0.29530277169776209</v>
      </c>
      <c r="T39">
        <f>IF(M39&lt;=$B$3+$B$4,2*VLOOKUP(M39,'Life Table'!$A$1:$G$102,5,FALSE),"")</f>
        <v>1.182930405910917E-2</v>
      </c>
      <c r="U39">
        <f t="shared" si="13"/>
        <v>0.87209711952642077</v>
      </c>
    </row>
    <row r="40" spans="1:21" x14ac:dyDescent="0.2">
      <c r="A40">
        <f t="shared" si="8"/>
        <v>26</v>
      </c>
      <c r="B40">
        <f t="shared" si="14"/>
        <v>66</v>
      </c>
      <c r="C40">
        <f t="shared" si="9"/>
        <v>811.43481079152411</v>
      </c>
      <c r="D40" t="str">
        <f t="shared" si="2"/>
        <v/>
      </c>
      <c r="E40">
        <f t="shared" si="3"/>
        <v>2388.659307934664</v>
      </c>
      <c r="H40">
        <f t="shared" si="4"/>
        <v>0.28124073495024959</v>
      </c>
      <c r="I40">
        <f>IF(B40&lt;=$B$3+$B$4,VLOOKUP(B40,'Life Table'!$A$1:$G$102,5,FALSE),"")</f>
        <v>6.6185276792442571E-3</v>
      </c>
      <c r="J40">
        <f t="shared" si="10"/>
        <v>0.94646646433170833</v>
      </c>
      <c r="L40">
        <f t="shared" si="11"/>
        <v>26</v>
      </c>
      <c r="M40">
        <f t="shared" si="15"/>
        <v>66</v>
      </c>
      <c r="N40">
        <f t="shared" si="12"/>
        <v>1486.5068851486208</v>
      </c>
      <c r="O40" t="str">
        <f t="shared" si="5"/>
        <v/>
      </c>
      <c r="P40">
        <f t="shared" si="6"/>
        <v>2399.4752912012341</v>
      </c>
      <c r="S40">
        <f t="shared" si="7"/>
        <v>0.28124073495024959</v>
      </c>
      <c r="T40">
        <f>IF(M40&lt;=$B$3+$B$4,2*VLOOKUP(M40,'Life Table'!$A$1:$G$102,5,FALSE),"")</f>
        <v>1.3237055358488514E-2</v>
      </c>
      <c r="U40">
        <f t="shared" si="13"/>
        <v>0.86178081753046942</v>
      </c>
    </row>
    <row r="41" spans="1:21" x14ac:dyDescent="0.2">
      <c r="A41">
        <f t="shared" si="8"/>
        <v>27</v>
      </c>
      <c r="B41">
        <f t="shared" si="14"/>
        <v>67</v>
      </c>
      <c r="C41">
        <f t="shared" si="9"/>
        <v>859.64709295366401</v>
      </c>
      <c r="D41" t="str">
        <f t="shared" si="2"/>
        <v/>
      </c>
      <c r="E41">
        <f t="shared" si="3"/>
        <v>2259.8570477988701</v>
      </c>
      <c r="H41">
        <f t="shared" si="4"/>
        <v>0.2678483190002377</v>
      </c>
      <c r="I41">
        <f>IF(B41&lt;=$B$3+$B$4,VLOOKUP(B41,'Life Table'!$A$1:$G$102,5,FALSE),"")</f>
        <v>7.4090890062678784E-3</v>
      </c>
      <c r="J41">
        <f t="shared" si="10"/>
        <v>0.94020224984005241</v>
      </c>
      <c r="L41">
        <f t="shared" si="11"/>
        <v>27</v>
      </c>
      <c r="M41">
        <f t="shared" si="15"/>
        <v>67</v>
      </c>
      <c r="N41">
        <f t="shared" si="12"/>
        <v>1565.4593215331547</v>
      </c>
      <c r="O41" t="str">
        <f t="shared" si="5"/>
        <v/>
      </c>
      <c r="P41">
        <f t="shared" si="6"/>
        <v>2254.9650513716929</v>
      </c>
      <c r="S41">
        <f t="shared" si="7"/>
        <v>0.2678483190002377</v>
      </c>
      <c r="T41">
        <f>IF(M41&lt;=$B$3+$B$4,2*VLOOKUP(M41,'Life Table'!$A$1:$G$102,5,FALSE),"")</f>
        <v>1.4818178012535757E-2</v>
      </c>
      <c r="U41">
        <f t="shared" si="13"/>
        <v>0.85037337714193506</v>
      </c>
    </row>
    <row r="42" spans="1:21" x14ac:dyDescent="0.2">
      <c r="A42">
        <f t="shared" si="8"/>
        <v>28</v>
      </c>
      <c r="B42">
        <f t="shared" si="14"/>
        <v>68</v>
      </c>
      <c r="C42">
        <f t="shared" si="9"/>
        <v>910.43800412948281</v>
      </c>
      <c r="D42" t="str">
        <f t="shared" si="2"/>
        <v/>
      </c>
      <c r="E42">
        <f t="shared" si="3"/>
        <v>2136.2986340859875</v>
      </c>
      <c r="H42">
        <f t="shared" si="4"/>
        <v>0.25509363714308358</v>
      </c>
      <c r="I42">
        <f>IF(B42&lt;=$B$3+$B$4,VLOOKUP(B42,'Life Table'!$A$1:$G$102,5,FALSE),"")</f>
        <v>8.2969289522332838E-3</v>
      </c>
      <c r="J42">
        <f t="shared" si="10"/>
        <v>0.93323620768709414</v>
      </c>
      <c r="L42">
        <f t="shared" si="11"/>
        <v>28</v>
      </c>
      <c r="M42">
        <f t="shared" si="15"/>
        <v>68</v>
      </c>
      <c r="N42">
        <f t="shared" si="12"/>
        <v>1646.9057383805682</v>
      </c>
      <c r="O42" t="str">
        <f t="shared" si="5"/>
        <v/>
      </c>
      <c r="P42">
        <f t="shared" si="6"/>
        <v>2115.7624550746868</v>
      </c>
      <c r="S42">
        <f t="shared" si="7"/>
        <v>0.25509363714308358</v>
      </c>
      <c r="T42">
        <f>IF(M42&lt;=$B$3+$B$4,2*VLOOKUP(M42,'Life Table'!$A$1:$G$102,5,FALSE),"")</f>
        <v>1.6593857904466568E-2</v>
      </c>
      <c r="U42">
        <f t="shared" si="13"/>
        <v>0.83777239306232465</v>
      </c>
    </row>
    <row r="43" spans="1:21" x14ac:dyDescent="0.2">
      <c r="A43">
        <f t="shared" si="8"/>
        <v>29</v>
      </c>
      <c r="B43">
        <f t="shared" si="14"/>
        <v>69</v>
      </c>
      <c r="C43">
        <f t="shared" si="9"/>
        <v>963.79336509964844</v>
      </c>
      <c r="D43" t="str">
        <f t="shared" si="2"/>
        <v/>
      </c>
      <c r="E43">
        <f t="shared" si="3"/>
        <v>2017.6894439030693</v>
      </c>
      <c r="H43">
        <f t="shared" si="4"/>
        <v>0.24294632108865097</v>
      </c>
      <c r="I43">
        <f>IF(B43&lt;=$B$3+$B$4,VLOOKUP(B43,'Life Table'!$A$1:$G$102,5,FALSE),"")</f>
        <v>9.2939131268063857E-3</v>
      </c>
      <c r="J43">
        <f t="shared" si="10"/>
        <v>0.92549321317626265</v>
      </c>
      <c r="L43">
        <f t="shared" si="11"/>
        <v>29</v>
      </c>
      <c r="M43">
        <f t="shared" si="15"/>
        <v>69</v>
      </c>
      <c r="N43">
        <f t="shared" si="12"/>
        <v>1730.4075157955092</v>
      </c>
      <c r="O43" t="str">
        <f t="shared" si="5"/>
        <v/>
      </c>
      <c r="P43">
        <f t="shared" si="6"/>
        <v>1981.5750414624492</v>
      </c>
      <c r="S43">
        <f t="shared" si="7"/>
        <v>0.24294632108865097</v>
      </c>
      <c r="T43">
        <f>IF(M43&lt;=$B$3+$B$4,2*VLOOKUP(M43,'Life Table'!$A$1:$G$102,5,FALSE),"")</f>
        <v>1.8587826253612771E-2</v>
      </c>
      <c r="U43">
        <f t="shared" si="13"/>
        <v>0.82387051701556357</v>
      </c>
    </row>
    <row r="44" spans="1:21" x14ac:dyDescent="0.2">
      <c r="A44">
        <f t="shared" si="8"/>
        <v>30</v>
      </c>
      <c r="B44">
        <f t="shared" si="14"/>
        <v>70</v>
      </c>
      <c r="C44">
        <f t="shared" si="9"/>
        <v>1019.6650384518058</v>
      </c>
      <c r="D44">
        <f t="shared" si="2"/>
        <v>127288.84562533168</v>
      </c>
      <c r="E44" t="str">
        <f t="shared" si="3"/>
        <v/>
      </c>
      <c r="H44">
        <f t="shared" si="4"/>
        <v>0.23137744865585813</v>
      </c>
      <c r="I44">
        <f>IF(B44&lt;=$B$3+$B$4,VLOOKUP(B44,'Life Table'!$A$1:$G$102,5,FALSE),"")</f>
        <v>1.0413326963147344E-2</v>
      </c>
      <c r="J44">
        <f t="shared" si="10"/>
        <v>0.91689175965355352</v>
      </c>
      <c r="L44">
        <f t="shared" si="11"/>
        <v>30</v>
      </c>
      <c r="M44">
        <f t="shared" si="15"/>
        <v>70</v>
      </c>
      <c r="N44">
        <f t="shared" si="12"/>
        <v>1815.4038310640531</v>
      </c>
      <c r="O44">
        <f>IF(L44=$B$3,$B$2*S44*U44,"")</f>
        <v>112249.05167250657</v>
      </c>
      <c r="P44" t="str">
        <f t="shared" si="6"/>
        <v/>
      </c>
      <c r="S44">
        <f t="shared" si="7"/>
        <v>0.23137744865585813</v>
      </c>
      <c r="T44">
        <f>IF(M44&lt;=$B$3+$B$4,2*VLOOKUP(M44,'Life Table'!$A$1:$G$102,5,FALSE),"")</f>
        <v>2.0826653926294687E-2</v>
      </c>
      <c r="U44">
        <f t="shared" si="13"/>
        <v>0.80855655498980417</v>
      </c>
    </row>
    <row r="45" spans="1:21" x14ac:dyDescent="0.2">
      <c r="A45" t="str">
        <f t="shared" si="8"/>
        <v/>
      </c>
      <c r="B45" t="str">
        <f t="shared" si="14"/>
        <v/>
      </c>
      <c r="C45" t="str">
        <f t="shared" si="9"/>
        <v/>
      </c>
      <c r="D45" t="str">
        <f t="shared" si="2"/>
        <v/>
      </c>
      <c r="E45" t="str">
        <f t="shared" si="3"/>
        <v/>
      </c>
      <c r="H45" t="str">
        <f t="shared" si="4"/>
        <v/>
      </c>
      <c r="I45" t="str">
        <f>IF(B45&lt;=$B$3+$B$4,VLOOKUP(B45,'Life Table'!$A$1:$G$102,5,FALSE),"")</f>
        <v/>
      </c>
      <c r="J45" t="str">
        <f t="shared" si="10"/>
        <v/>
      </c>
      <c r="L45" t="str">
        <f t="shared" si="11"/>
        <v/>
      </c>
      <c r="M45" t="str">
        <f t="shared" si="15"/>
        <v/>
      </c>
      <c r="N45" t="str">
        <f t="shared" si="12"/>
        <v/>
      </c>
      <c r="O45" t="str">
        <f t="shared" si="5"/>
        <v/>
      </c>
      <c r="P45" t="str">
        <f t="shared" si="6"/>
        <v/>
      </c>
      <c r="S45" t="str">
        <f t="shared" si="7"/>
        <v/>
      </c>
      <c r="T45" t="str">
        <f>IF(M45&lt;=$B$3+$B$4,2*VLOOKUP(M45,'Life Table'!$A$1:$G$102,5,FALSE),"")</f>
        <v/>
      </c>
      <c r="U45" t="str">
        <f t="shared" si="13"/>
        <v/>
      </c>
    </row>
    <row r="46" spans="1:21" x14ac:dyDescent="0.2">
      <c r="A46" t="str">
        <f t="shared" si="8"/>
        <v/>
      </c>
      <c r="B46" t="str">
        <f t="shared" si="14"/>
        <v/>
      </c>
      <c r="C46" t="str">
        <f t="shared" si="9"/>
        <v/>
      </c>
      <c r="D46" t="str">
        <f t="shared" si="2"/>
        <v/>
      </c>
      <c r="E46" t="str">
        <f t="shared" si="3"/>
        <v/>
      </c>
      <c r="H46" t="str">
        <f t="shared" si="4"/>
        <v/>
      </c>
      <c r="I46" t="str">
        <f>IF(B46&lt;=$B$3+$B$4,VLOOKUP(B46,'Life Table'!$A$1:$G$102,5,FALSE),"")</f>
        <v/>
      </c>
      <c r="J46" t="str">
        <f t="shared" si="10"/>
        <v/>
      </c>
      <c r="L46" t="str">
        <f t="shared" si="11"/>
        <v/>
      </c>
      <c r="M46" t="str">
        <f t="shared" si="15"/>
        <v/>
      </c>
      <c r="N46" t="str">
        <f t="shared" si="12"/>
        <v/>
      </c>
      <c r="O46" t="str">
        <f t="shared" si="5"/>
        <v/>
      </c>
      <c r="P46" t="str">
        <f t="shared" si="6"/>
        <v/>
      </c>
      <c r="S46" t="str">
        <f t="shared" si="7"/>
        <v/>
      </c>
      <c r="T46" t="str">
        <f>IF(M46&lt;=$B$3+$B$4,2*VLOOKUP(M46,'Life Table'!$A$1:$G$102,5,FALSE),"")</f>
        <v/>
      </c>
      <c r="U46" t="str">
        <f t="shared" si="13"/>
        <v/>
      </c>
    </row>
    <row r="47" spans="1:21" x14ac:dyDescent="0.2">
      <c r="A47" t="str">
        <f t="shared" si="8"/>
        <v/>
      </c>
      <c r="B47" t="str">
        <f t="shared" si="14"/>
        <v/>
      </c>
      <c r="C47" t="str">
        <f t="shared" si="9"/>
        <v/>
      </c>
      <c r="D47" t="str">
        <f t="shared" si="2"/>
        <v/>
      </c>
      <c r="E47" t="str">
        <f t="shared" si="3"/>
        <v/>
      </c>
      <c r="H47" t="str">
        <f t="shared" si="4"/>
        <v/>
      </c>
      <c r="I47" t="str">
        <f>IF(B47&lt;=$B$3+$B$4,VLOOKUP(B47,'Life Table'!$A$1:$G$102,5,FALSE),"")</f>
        <v/>
      </c>
      <c r="J47" t="str">
        <f t="shared" si="10"/>
        <v/>
      </c>
      <c r="L47" t="str">
        <f t="shared" si="11"/>
        <v/>
      </c>
      <c r="M47" t="str">
        <f t="shared" si="15"/>
        <v/>
      </c>
      <c r="N47" t="str">
        <f t="shared" si="12"/>
        <v/>
      </c>
      <c r="O47" t="str">
        <f t="shared" si="5"/>
        <v/>
      </c>
      <c r="P47" t="str">
        <f t="shared" si="6"/>
        <v/>
      </c>
      <c r="S47" t="str">
        <f t="shared" si="7"/>
        <v/>
      </c>
      <c r="T47" t="str">
        <f>IF(M47&lt;=$B$3+$B$4,2*VLOOKUP(M47,'Life Table'!$A$1:$G$102,5,FALSE),"")</f>
        <v/>
      </c>
      <c r="U47" t="str">
        <f t="shared" si="13"/>
        <v/>
      </c>
    </row>
    <row r="48" spans="1:21" x14ac:dyDescent="0.2">
      <c r="A48" t="str">
        <f t="shared" si="8"/>
        <v/>
      </c>
      <c r="B48" t="str">
        <f t="shared" si="14"/>
        <v/>
      </c>
      <c r="C48" t="str">
        <f t="shared" si="9"/>
        <v/>
      </c>
      <c r="D48" t="str">
        <f t="shared" si="2"/>
        <v/>
      </c>
      <c r="E48" t="str">
        <f t="shared" si="3"/>
        <v/>
      </c>
      <c r="H48" t="str">
        <f t="shared" si="4"/>
        <v/>
      </c>
      <c r="I48" t="str">
        <f>IF(B48&lt;=$B$3+$B$4,VLOOKUP(B48,'Life Table'!$A$1:$G$102,5,FALSE),"")</f>
        <v/>
      </c>
      <c r="J48" t="str">
        <f t="shared" si="10"/>
        <v/>
      </c>
      <c r="L48" t="str">
        <f t="shared" si="11"/>
        <v/>
      </c>
      <c r="M48" t="str">
        <f t="shared" si="15"/>
        <v/>
      </c>
      <c r="N48" t="str">
        <f t="shared" si="12"/>
        <v/>
      </c>
      <c r="O48" t="str">
        <f t="shared" si="5"/>
        <v/>
      </c>
      <c r="P48" t="str">
        <f t="shared" si="6"/>
        <v/>
      </c>
      <c r="S48" t="str">
        <f t="shared" si="7"/>
        <v/>
      </c>
      <c r="T48" t="str">
        <f>IF(M48&lt;=$B$3+$B$4,2*VLOOKUP(M48,'Life Table'!$A$1:$G$102,5,FALSE),"")</f>
        <v/>
      </c>
      <c r="U48" t="str">
        <f t="shared" si="13"/>
        <v/>
      </c>
    </row>
    <row r="49" spans="1:21" x14ac:dyDescent="0.2">
      <c r="A49" t="str">
        <f t="shared" si="8"/>
        <v/>
      </c>
      <c r="B49" t="str">
        <f t="shared" si="14"/>
        <v/>
      </c>
      <c r="C49" t="str">
        <f t="shared" si="9"/>
        <v/>
      </c>
      <c r="D49" t="str">
        <f t="shared" si="2"/>
        <v/>
      </c>
      <c r="E49" t="str">
        <f t="shared" si="3"/>
        <v/>
      </c>
      <c r="H49" t="str">
        <f t="shared" si="4"/>
        <v/>
      </c>
      <c r="I49" t="str">
        <f>IF(B49&lt;=$B$3+$B$4,VLOOKUP(B49,'Life Table'!$A$1:$G$102,5,FALSE),"")</f>
        <v/>
      </c>
      <c r="J49" t="str">
        <f t="shared" si="10"/>
        <v/>
      </c>
      <c r="L49" t="str">
        <f t="shared" si="11"/>
        <v/>
      </c>
      <c r="M49" t="str">
        <f t="shared" si="15"/>
        <v/>
      </c>
      <c r="N49" t="str">
        <f t="shared" si="12"/>
        <v/>
      </c>
      <c r="O49" t="str">
        <f t="shared" si="5"/>
        <v/>
      </c>
      <c r="P49" t="str">
        <f t="shared" si="6"/>
        <v/>
      </c>
      <c r="S49" t="str">
        <f t="shared" si="7"/>
        <v/>
      </c>
      <c r="T49" t="str">
        <f>IF(M49&lt;=$B$3+$B$4,2*VLOOKUP(M49,'Life Table'!$A$1:$G$102,5,FALSE),"")</f>
        <v/>
      </c>
      <c r="U49" t="str">
        <f t="shared" si="13"/>
        <v/>
      </c>
    </row>
    <row r="50" spans="1:21" x14ac:dyDescent="0.2">
      <c r="A50" t="str">
        <f t="shared" si="8"/>
        <v/>
      </c>
      <c r="B50" t="str">
        <f t="shared" si="14"/>
        <v/>
      </c>
      <c r="C50" t="str">
        <f t="shared" si="9"/>
        <v/>
      </c>
      <c r="D50" t="str">
        <f t="shared" si="2"/>
        <v/>
      </c>
      <c r="E50" t="str">
        <f t="shared" si="3"/>
        <v/>
      </c>
      <c r="H50" t="str">
        <f t="shared" si="4"/>
        <v/>
      </c>
      <c r="I50" t="str">
        <f>IF(B50&lt;=$B$3+$B$4,VLOOKUP(B50,'Life Table'!$A$1:$G$102,5,FALSE),"")</f>
        <v/>
      </c>
      <c r="J50" t="str">
        <f t="shared" si="10"/>
        <v/>
      </c>
      <c r="L50" t="str">
        <f t="shared" si="11"/>
        <v/>
      </c>
      <c r="M50" t="str">
        <f t="shared" si="15"/>
        <v/>
      </c>
      <c r="N50" t="str">
        <f t="shared" si="12"/>
        <v/>
      </c>
      <c r="O50" t="str">
        <f t="shared" si="5"/>
        <v/>
      </c>
      <c r="P50" t="str">
        <f t="shared" si="6"/>
        <v/>
      </c>
      <c r="S50" t="str">
        <f t="shared" si="7"/>
        <v/>
      </c>
      <c r="T50" t="str">
        <f>IF(M50&lt;=$B$3+$B$4,2*VLOOKUP(M50,'Life Table'!$A$1:$G$102,5,FALSE),"")</f>
        <v/>
      </c>
      <c r="U50" t="str">
        <f t="shared" si="13"/>
        <v/>
      </c>
    </row>
    <row r="51" spans="1:21" x14ac:dyDescent="0.2">
      <c r="A51" t="str">
        <f t="shared" si="8"/>
        <v/>
      </c>
      <c r="B51" t="str">
        <f t="shared" si="14"/>
        <v/>
      </c>
      <c r="C51" t="str">
        <f t="shared" si="9"/>
        <v/>
      </c>
      <c r="D51" t="str">
        <f t="shared" si="2"/>
        <v/>
      </c>
      <c r="E51" t="str">
        <f t="shared" si="3"/>
        <v/>
      </c>
      <c r="H51" t="str">
        <f t="shared" si="4"/>
        <v/>
      </c>
      <c r="I51" t="str">
        <f>IF(B51&lt;=$B$3+$B$4,VLOOKUP(B51,'Life Table'!$A$1:$G$102,5,FALSE),"")</f>
        <v/>
      </c>
      <c r="J51" t="str">
        <f t="shared" si="10"/>
        <v/>
      </c>
      <c r="L51" t="str">
        <f t="shared" si="11"/>
        <v/>
      </c>
      <c r="M51" t="str">
        <f t="shared" si="15"/>
        <v/>
      </c>
      <c r="N51" t="str">
        <f t="shared" si="12"/>
        <v/>
      </c>
      <c r="O51" t="str">
        <f t="shared" si="5"/>
        <v/>
      </c>
      <c r="P51" t="str">
        <f t="shared" si="6"/>
        <v/>
      </c>
      <c r="S51" t="str">
        <f t="shared" si="7"/>
        <v/>
      </c>
      <c r="T51" t="str">
        <f>IF(M51&lt;=$B$3+$B$4,2*VLOOKUP(M51,'Life Table'!$A$1:$G$102,5,FALSE),"")</f>
        <v/>
      </c>
      <c r="U51" t="str">
        <f t="shared" si="13"/>
        <v/>
      </c>
    </row>
    <row r="52" spans="1:21" x14ac:dyDescent="0.2">
      <c r="A52" t="str">
        <f t="shared" si="8"/>
        <v/>
      </c>
      <c r="B52" t="str">
        <f t="shared" si="14"/>
        <v/>
      </c>
      <c r="C52" t="str">
        <f t="shared" si="9"/>
        <v/>
      </c>
      <c r="D52" t="str">
        <f t="shared" si="2"/>
        <v/>
      </c>
      <c r="E52" t="str">
        <f t="shared" si="3"/>
        <v/>
      </c>
      <c r="H52" t="str">
        <f t="shared" si="4"/>
        <v/>
      </c>
      <c r="I52" t="str">
        <f>IF(B52&lt;=$B$3+$B$4,VLOOKUP(B52,'Life Table'!$A$1:$G$102,5,FALSE),"")</f>
        <v/>
      </c>
      <c r="J52" t="str">
        <f t="shared" si="10"/>
        <v/>
      </c>
      <c r="L52" t="str">
        <f t="shared" si="11"/>
        <v/>
      </c>
      <c r="M52" t="str">
        <f t="shared" si="15"/>
        <v/>
      </c>
      <c r="N52" t="str">
        <f t="shared" si="12"/>
        <v/>
      </c>
      <c r="O52" t="str">
        <f t="shared" si="5"/>
        <v/>
      </c>
      <c r="P52" t="str">
        <f t="shared" si="6"/>
        <v/>
      </c>
      <c r="S52" t="str">
        <f t="shared" si="7"/>
        <v/>
      </c>
      <c r="T52" t="str">
        <f>IF(M52&lt;=$B$3+$B$4,2*VLOOKUP(M52,'Life Table'!$A$1:$G$102,5,FALSE),"")</f>
        <v/>
      </c>
      <c r="U52" t="str">
        <f t="shared" si="13"/>
        <v/>
      </c>
    </row>
    <row r="53" spans="1:21" x14ac:dyDescent="0.2">
      <c r="A53" t="str">
        <f t="shared" si="8"/>
        <v/>
      </c>
      <c r="B53" t="str">
        <f t="shared" si="14"/>
        <v/>
      </c>
      <c r="C53" t="str">
        <f t="shared" si="9"/>
        <v/>
      </c>
      <c r="D53" t="str">
        <f t="shared" si="2"/>
        <v/>
      </c>
      <c r="E53" t="str">
        <f t="shared" si="3"/>
        <v/>
      </c>
      <c r="H53" t="str">
        <f t="shared" si="4"/>
        <v/>
      </c>
      <c r="I53" t="str">
        <f>IF(B53&lt;=$B$3+$B$4,VLOOKUP(B53,'Life Table'!$A$1:$G$102,5,FALSE),"")</f>
        <v/>
      </c>
      <c r="J53" t="str">
        <f t="shared" si="10"/>
        <v/>
      </c>
      <c r="L53" t="str">
        <f t="shared" si="11"/>
        <v/>
      </c>
      <c r="M53" t="str">
        <f t="shared" si="15"/>
        <v/>
      </c>
      <c r="N53" t="str">
        <f t="shared" si="12"/>
        <v/>
      </c>
      <c r="O53" t="str">
        <f t="shared" si="5"/>
        <v/>
      </c>
      <c r="P53" t="str">
        <f t="shared" si="6"/>
        <v/>
      </c>
      <c r="S53" t="str">
        <f t="shared" si="7"/>
        <v/>
      </c>
      <c r="T53" t="str">
        <f>IF(M53&lt;=$B$3+$B$4,2*VLOOKUP(M53,'Life Table'!$A$1:$G$102,5,FALSE),"")</f>
        <v/>
      </c>
      <c r="U53" t="str">
        <f t="shared" si="13"/>
        <v/>
      </c>
    </row>
    <row r="54" spans="1:21" x14ac:dyDescent="0.2">
      <c r="A54" t="str">
        <f t="shared" si="8"/>
        <v/>
      </c>
      <c r="B54" t="str">
        <f t="shared" si="14"/>
        <v/>
      </c>
      <c r="C54" t="str">
        <f t="shared" si="9"/>
        <v/>
      </c>
      <c r="D54" t="str">
        <f t="shared" si="2"/>
        <v/>
      </c>
      <c r="E54" t="str">
        <f t="shared" si="3"/>
        <v/>
      </c>
      <c r="H54" t="str">
        <f t="shared" si="4"/>
        <v/>
      </c>
      <c r="I54" t="str">
        <f>IF(B54&lt;=$B$3+$B$4,VLOOKUP(B54,'Life Table'!$A$1:$G$102,5,FALSE),"")</f>
        <v/>
      </c>
      <c r="J54" t="str">
        <f t="shared" si="10"/>
        <v/>
      </c>
      <c r="L54" t="str">
        <f t="shared" si="11"/>
        <v/>
      </c>
      <c r="M54" t="str">
        <f t="shared" si="15"/>
        <v/>
      </c>
      <c r="N54" t="str">
        <f t="shared" si="12"/>
        <v/>
      </c>
      <c r="O54" t="str">
        <f t="shared" si="5"/>
        <v/>
      </c>
      <c r="P54" t="str">
        <f t="shared" si="6"/>
        <v/>
      </c>
      <c r="S54" t="str">
        <f t="shared" si="7"/>
        <v/>
      </c>
      <c r="T54" t="str">
        <f>IF(M54&lt;=$B$3+$B$4,2*VLOOKUP(M54,'Life Table'!$A$1:$G$102,5,FALSE),"")</f>
        <v/>
      </c>
      <c r="U54" t="str">
        <f t="shared" si="13"/>
        <v/>
      </c>
    </row>
    <row r="55" spans="1:21" x14ac:dyDescent="0.2">
      <c r="A55" t="str">
        <f t="shared" si="8"/>
        <v/>
      </c>
      <c r="B55" t="str">
        <f t="shared" si="14"/>
        <v/>
      </c>
      <c r="C55" t="str">
        <f t="shared" si="9"/>
        <v/>
      </c>
      <c r="D55" t="str">
        <f t="shared" si="2"/>
        <v/>
      </c>
      <c r="E55" t="str">
        <f t="shared" si="3"/>
        <v/>
      </c>
      <c r="H55" t="str">
        <f t="shared" si="4"/>
        <v/>
      </c>
      <c r="I55" t="str">
        <f>IF(B55&lt;=$B$3+$B$4,VLOOKUP(B55,'Life Table'!$A$1:$G$102,5,FALSE),"")</f>
        <v/>
      </c>
      <c r="J55" t="str">
        <f t="shared" si="10"/>
        <v/>
      </c>
      <c r="L55" t="str">
        <f t="shared" si="11"/>
        <v/>
      </c>
      <c r="M55" t="str">
        <f t="shared" si="15"/>
        <v/>
      </c>
      <c r="N55" t="str">
        <f t="shared" si="12"/>
        <v/>
      </c>
      <c r="O55" t="str">
        <f t="shared" si="5"/>
        <v/>
      </c>
      <c r="P55" t="str">
        <f t="shared" si="6"/>
        <v/>
      </c>
      <c r="S55" t="str">
        <f t="shared" si="7"/>
        <v/>
      </c>
      <c r="T55" t="str">
        <f>IF(M55&lt;=$B$3+$B$4,2*VLOOKUP(M55,'Life Table'!$A$1:$G$102,5,FALSE),"")</f>
        <v/>
      </c>
      <c r="U55" t="str">
        <f t="shared" si="13"/>
        <v/>
      </c>
    </row>
    <row r="56" spans="1:21" x14ac:dyDescent="0.2">
      <c r="A56" t="str">
        <f t="shared" si="8"/>
        <v/>
      </c>
      <c r="B56" t="str">
        <f t="shared" si="14"/>
        <v/>
      </c>
      <c r="C56" t="str">
        <f t="shared" si="9"/>
        <v/>
      </c>
      <c r="D56" t="str">
        <f t="shared" si="2"/>
        <v/>
      </c>
      <c r="E56" t="str">
        <f t="shared" si="3"/>
        <v/>
      </c>
      <c r="H56" t="str">
        <f t="shared" si="4"/>
        <v/>
      </c>
      <c r="I56" t="str">
        <f>IF(B56&lt;=$B$3+$B$4,VLOOKUP(B56,'Life Table'!$A$1:$G$102,5,FALSE),"")</f>
        <v/>
      </c>
      <c r="J56" t="str">
        <f t="shared" si="10"/>
        <v/>
      </c>
      <c r="L56" t="str">
        <f t="shared" si="11"/>
        <v/>
      </c>
      <c r="M56" t="str">
        <f t="shared" si="15"/>
        <v/>
      </c>
      <c r="N56" t="str">
        <f t="shared" si="12"/>
        <v/>
      </c>
      <c r="O56" t="str">
        <f t="shared" si="5"/>
        <v/>
      </c>
      <c r="P56" t="str">
        <f t="shared" si="6"/>
        <v/>
      </c>
      <c r="S56" t="str">
        <f t="shared" si="7"/>
        <v/>
      </c>
      <c r="T56" t="str">
        <f>IF(M56&lt;=$B$3+$B$4,2*VLOOKUP(M56,'Life Table'!$A$1:$G$102,5,FALSE),"")</f>
        <v/>
      </c>
      <c r="U56" t="str">
        <f t="shared" si="13"/>
        <v/>
      </c>
    </row>
    <row r="57" spans="1:21" x14ac:dyDescent="0.2">
      <c r="A57" t="str">
        <f t="shared" si="8"/>
        <v/>
      </c>
      <c r="B57" t="str">
        <f t="shared" si="14"/>
        <v/>
      </c>
      <c r="C57" t="str">
        <f t="shared" si="9"/>
        <v/>
      </c>
      <c r="D57" t="str">
        <f t="shared" si="2"/>
        <v/>
      </c>
      <c r="E57" t="str">
        <f t="shared" si="3"/>
        <v/>
      </c>
      <c r="H57" t="str">
        <f t="shared" si="4"/>
        <v/>
      </c>
      <c r="I57" t="str">
        <f>IF(B57&lt;=$B$3+$B$4,VLOOKUP(B57,'Life Table'!$A$1:$G$102,5,FALSE),"")</f>
        <v/>
      </c>
      <c r="J57" t="str">
        <f t="shared" si="10"/>
        <v/>
      </c>
      <c r="L57" t="str">
        <f t="shared" si="11"/>
        <v/>
      </c>
      <c r="M57" t="str">
        <f t="shared" si="15"/>
        <v/>
      </c>
      <c r="N57" t="str">
        <f t="shared" si="12"/>
        <v/>
      </c>
      <c r="O57" t="str">
        <f t="shared" si="5"/>
        <v/>
      </c>
      <c r="P57" t="str">
        <f t="shared" si="6"/>
        <v/>
      </c>
      <c r="S57" t="str">
        <f t="shared" si="7"/>
        <v/>
      </c>
      <c r="T57" t="str">
        <f>IF(M57&lt;=$B$3+$B$4,2*VLOOKUP(M57,'Life Table'!$A$1:$G$102,5,FALSE),"")</f>
        <v/>
      </c>
      <c r="U57" t="str">
        <f t="shared" si="13"/>
        <v/>
      </c>
    </row>
    <row r="58" spans="1:21" x14ac:dyDescent="0.2">
      <c r="A58" t="str">
        <f t="shared" si="8"/>
        <v/>
      </c>
      <c r="B58" t="str">
        <f t="shared" si="14"/>
        <v/>
      </c>
      <c r="C58" t="str">
        <f t="shared" si="9"/>
        <v/>
      </c>
      <c r="D58" t="str">
        <f t="shared" si="2"/>
        <v/>
      </c>
      <c r="E58" t="str">
        <f t="shared" si="3"/>
        <v/>
      </c>
      <c r="H58" t="str">
        <f t="shared" si="4"/>
        <v/>
      </c>
      <c r="I58" t="str">
        <f>IF(B58&lt;=$B$3+$B$4,VLOOKUP(B58,'Life Table'!$A$1:$G$102,5,FALSE),"")</f>
        <v/>
      </c>
      <c r="J58" t="str">
        <f t="shared" si="10"/>
        <v/>
      </c>
      <c r="L58" t="str">
        <f t="shared" si="11"/>
        <v/>
      </c>
      <c r="M58" t="str">
        <f t="shared" si="15"/>
        <v/>
      </c>
      <c r="N58" t="str">
        <f t="shared" si="12"/>
        <v/>
      </c>
      <c r="O58" t="str">
        <f t="shared" si="5"/>
        <v/>
      </c>
      <c r="P58" t="str">
        <f t="shared" si="6"/>
        <v/>
      </c>
      <c r="S58" t="str">
        <f t="shared" si="7"/>
        <v/>
      </c>
      <c r="T58" t="str">
        <f>IF(M58&lt;=$B$3+$B$4,2*VLOOKUP(M58,'Life Table'!$A$1:$G$102,5,FALSE),"")</f>
        <v/>
      </c>
      <c r="U58" t="str">
        <f t="shared" si="13"/>
        <v/>
      </c>
    </row>
    <row r="59" spans="1:21" x14ac:dyDescent="0.2">
      <c r="A59" t="str">
        <f t="shared" si="8"/>
        <v/>
      </c>
      <c r="B59" t="str">
        <f t="shared" si="14"/>
        <v/>
      </c>
      <c r="C59" t="str">
        <f t="shared" si="9"/>
        <v/>
      </c>
      <c r="D59" t="str">
        <f t="shared" si="2"/>
        <v/>
      </c>
      <c r="E59" t="str">
        <f t="shared" si="3"/>
        <v/>
      </c>
      <c r="H59" t="str">
        <f t="shared" si="4"/>
        <v/>
      </c>
      <c r="I59" t="str">
        <f>IF(B59&lt;=$B$3+$B$4,VLOOKUP(B59,'Life Table'!$A$1:$G$102,5,FALSE),"")</f>
        <v/>
      </c>
      <c r="J59" t="str">
        <f t="shared" si="10"/>
        <v/>
      </c>
      <c r="L59" t="str">
        <f t="shared" si="11"/>
        <v/>
      </c>
      <c r="M59" t="str">
        <f t="shared" si="15"/>
        <v/>
      </c>
      <c r="N59" t="str">
        <f t="shared" si="12"/>
        <v/>
      </c>
      <c r="O59" t="str">
        <f t="shared" si="5"/>
        <v/>
      </c>
      <c r="P59" t="str">
        <f t="shared" si="6"/>
        <v/>
      </c>
      <c r="S59" t="str">
        <f t="shared" si="7"/>
        <v/>
      </c>
      <c r="T59" t="str">
        <f>IF(M59&lt;=$B$3+$B$4,2*VLOOKUP(M59,'Life Table'!$A$1:$G$102,5,FALSE),"")</f>
        <v/>
      </c>
      <c r="U59" t="str">
        <f t="shared" si="13"/>
        <v/>
      </c>
    </row>
    <row r="60" spans="1:21" x14ac:dyDescent="0.2">
      <c r="A60" t="str">
        <f t="shared" si="8"/>
        <v/>
      </c>
      <c r="B60" t="str">
        <f t="shared" si="14"/>
        <v/>
      </c>
      <c r="C60" t="str">
        <f t="shared" si="9"/>
        <v/>
      </c>
      <c r="D60" t="str">
        <f t="shared" si="2"/>
        <v/>
      </c>
      <c r="E60" t="str">
        <f t="shared" si="3"/>
        <v/>
      </c>
      <c r="H60" t="str">
        <f t="shared" si="4"/>
        <v/>
      </c>
      <c r="I60" t="str">
        <f>IF(B60&lt;=$B$3+$B$4,VLOOKUP(B60,'Life Table'!$A$1:$G$102,5,FALSE),"")</f>
        <v/>
      </c>
      <c r="J60" t="str">
        <f t="shared" si="10"/>
        <v/>
      </c>
      <c r="L60" t="str">
        <f t="shared" si="11"/>
        <v/>
      </c>
      <c r="M60" t="str">
        <f t="shared" si="15"/>
        <v/>
      </c>
      <c r="N60" t="str">
        <f t="shared" si="12"/>
        <v/>
      </c>
      <c r="O60" t="str">
        <f t="shared" si="5"/>
        <v/>
      </c>
      <c r="P60" t="str">
        <f t="shared" si="6"/>
        <v/>
      </c>
      <c r="S60" t="str">
        <f t="shared" si="7"/>
        <v/>
      </c>
      <c r="T60" t="str">
        <f>IF(M60&lt;=$B$3+$B$4,2*VLOOKUP(M60,'Life Table'!$A$1:$G$102,5,FALSE),"")</f>
        <v/>
      </c>
      <c r="U60" t="str">
        <f t="shared" si="13"/>
        <v/>
      </c>
    </row>
    <row r="61" spans="1:21" x14ac:dyDescent="0.2">
      <c r="A61" t="str">
        <f t="shared" si="8"/>
        <v/>
      </c>
      <c r="B61" t="str">
        <f t="shared" si="14"/>
        <v/>
      </c>
      <c r="C61" t="str">
        <f t="shared" si="9"/>
        <v/>
      </c>
      <c r="D61" t="str">
        <f t="shared" si="2"/>
        <v/>
      </c>
      <c r="E61" t="str">
        <f t="shared" si="3"/>
        <v/>
      </c>
      <c r="H61" t="str">
        <f t="shared" si="4"/>
        <v/>
      </c>
      <c r="I61" t="str">
        <f>IF(B61&lt;=$B$3+$B$4,VLOOKUP(B61,'Life Table'!$A$1:$G$102,5,FALSE),"")</f>
        <v/>
      </c>
      <c r="J61" t="str">
        <f t="shared" si="10"/>
        <v/>
      </c>
      <c r="L61" t="str">
        <f t="shared" si="11"/>
        <v/>
      </c>
      <c r="M61" t="str">
        <f t="shared" si="15"/>
        <v/>
      </c>
      <c r="N61" t="str">
        <f t="shared" si="12"/>
        <v/>
      </c>
      <c r="O61" t="str">
        <f t="shared" si="5"/>
        <v/>
      </c>
      <c r="P61" t="str">
        <f t="shared" si="6"/>
        <v/>
      </c>
      <c r="S61" t="str">
        <f t="shared" si="7"/>
        <v/>
      </c>
      <c r="T61" t="str">
        <f>IF(M61&lt;=$B$3+$B$4,2*VLOOKUP(M61,'Life Table'!$A$1:$G$102,5,FALSE),"")</f>
        <v/>
      </c>
      <c r="U61" t="str">
        <f t="shared" si="13"/>
        <v/>
      </c>
    </row>
    <row r="62" spans="1:21" x14ac:dyDescent="0.2">
      <c r="A62" t="str">
        <f t="shared" si="8"/>
        <v/>
      </c>
      <c r="B62" t="str">
        <f t="shared" si="14"/>
        <v/>
      </c>
      <c r="C62" t="str">
        <f t="shared" si="9"/>
        <v/>
      </c>
      <c r="D62" t="str">
        <f t="shared" si="2"/>
        <v/>
      </c>
      <c r="E62" t="str">
        <f t="shared" si="3"/>
        <v/>
      </c>
      <c r="H62" t="str">
        <f t="shared" si="4"/>
        <v/>
      </c>
      <c r="I62" t="str">
        <f>IF(B62&lt;=$B$3+$B$4,VLOOKUP(B62,'Life Table'!$A$1:$G$102,5,FALSE),"")</f>
        <v/>
      </c>
      <c r="J62" t="str">
        <f t="shared" si="10"/>
        <v/>
      </c>
      <c r="L62" t="str">
        <f t="shared" si="11"/>
        <v/>
      </c>
      <c r="M62" t="str">
        <f t="shared" si="15"/>
        <v/>
      </c>
      <c r="N62" t="str">
        <f t="shared" si="12"/>
        <v/>
      </c>
      <c r="O62" t="str">
        <f t="shared" si="5"/>
        <v/>
      </c>
      <c r="P62" t="str">
        <f t="shared" si="6"/>
        <v/>
      </c>
      <c r="S62" t="str">
        <f t="shared" si="7"/>
        <v/>
      </c>
      <c r="T62" t="str">
        <f>IF(M62&lt;=$B$3+$B$4,2*VLOOKUP(M62,'Life Table'!$A$1:$G$102,5,FALSE),"")</f>
        <v/>
      </c>
      <c r="U62" t="str">
        <f t="shared" si="13"/>
        <v/>
      </c>
    </row>
    <row r="63" spans="1:21" x14ac:dyDescent="0.2">
      <c r="A63" t="str">
        <f t="shared" si="8"/>
        <v/>
      </c>
      <c r="B63" t="str">
        <f t="shared" si="14"/>
        <v/>
      </c>
      <c r="C63" t="str">
        <f t="shared" si="9"/>
        <v/>
      </c>
      <c r="D63" t="str">
        <f t="shared" si="2"/>
        <v/>
      </c>
      <c r="E63" t="str">
        <f t="shared" si="3"/>
        <v/>
      </c>
      <c r="H63" t="str">
        <f t="shared" si="4"/>
        <v/>
      </c>
      <c r="I63" t="str">
        <f>IF(B63&lt;=$B$3+$B$4,VLOOKUP(B63,'Life Table'!$A$1:$G$102,5,FALSE),"")</f>
        <v/>
      </c>
      <c r="J63" t="str">
        <f t="shared" si="10"/>
        <v/>
      </c>
      <c r="L63" t="str">
        <f t="shared" si="11"/>
        <v/>
      </c>
      <c r="M63" t="str">
        <f t="shared" si="15"/>
        <v/>
      </c>
      <c r="N63" t="str">
        <f t="shared" si="12"/>
        <v/>
      </c>
      <c r="O63" t="str">
        <f t="shared" si="5"/>
        <v/>
      </c>
      <c r="P63" t="str">
        <f t="shared" si="6"/>
        <v/>
      </c>
      <c r="S63" t="str">
        <f t="shared" si="7"/>
        <v/>
      </c>
      <c r="T63" t="str">
        <f>IF(M63&lt;=$B$3+$B$4,2*VLOOKUP(M63,'Life Table'!$A$1:$G$102,5,FALSE),"")</f>
        <v/>
      </c>
      <c r="U63" t="str">
        <f t="shared" si="13"/>
        <v/>
      </c>
    </row>
    <row r="64" spans="1:21" x14ac:dyDescent="0.2">
      <c r="A64" t="str">
        <f t="shared" si="8"/>
        <v/>
      </c>
      <c r="B64" t="str">
        <f t="shared" si="14"/>
        <v/>
      </c>
      <c r="C64" t="str">
        <f t="shared" si="9"/>
        <v/>
      </c>
      <c r="D64" t="str">
        <f t="shared" si="2"/>
        <v/>
      </c>
      <c r="E64" t="str">
        <f t="shared" si="3"/>
        <v/>
      </c>
      <c r="H64" t="str">
        <f t="shared" si="4"/>
        <v/>
      </c>
      <c r="I64" t="str">
        <f>IF(B64&lt;=$B$3+$B$4,VLOOKUP(B64,'Life Table'!$A$1:$G$102,5,FALSE),"")</f>
        <v/>
      </c>
      <c r="J64" t="str">
        <f t="shared" si="10"/>
        <v/>
      </c>
      <c r="L64" t="str">
        <f t="shared" si="11"/>
        <v/>
      </c>
      <c r="M64" t="str">
        <f t="shared" si="15"/>
        <v/>
      </c>
      <c r="N64" t="str">
        <f t="shared" si="12"/>
        <v/>
      </c>
      <c r="O64" t="str">
        <f t="shared" si="5"/>
        <v/>
      </c>
      <c r="P64" t="str">
        <f t="shared" si="6"/>
        <v/>
      </c>
    </row>
    <row r="65" spans="1:16" x14ac:dyDescent="0.2">
      <c r="A65" t="str">
        <f t="shared" si="8"/>
        <v/>
      </c>
      <c r="B65" t="str">
        <f t="shared" si="14"/>
        <v/>
      </c>
      <c r="C65" t="str">
        <f t="shared" si="9"/>
        <v/>
      </c>
      <c r="D65" t="str">
        <f t="shared" si="2"/>
        <v/>
      </c>
      <c r="E65" t="str">
        <f t="shared" si="3"/>
        <v/>
      </c>
      <c r="H65" t="str">
        <f t="shared" si="4"/>
        <v/>
      </c>
      <c r="I65" t="str">
        <f>IF(B65&lt;=$B$3+$B$4,VLOOKUP(B65,'Life Table'!$A$1:$G$102,5,FALSE),"")</f>
        <v/>
      </c>
      <c r="J65" t="str">
        <f t="shared" si="10"/>
        <v/>
      </c>
      <c r="L65" t="str">
        <f t="shared" si="11"/>
        <v/>
      </c>
      <c r="M65" t="str">
        <f t="shared" si="15"/>
        <v/>
      </c>
      <c r="N65" t="str">
        <f t="shared" si="12"/>
        <v/>
      </c>
      <c r="O65" t="str">
        <f t="shared" si="5"/>
        <v/>
      </c>
      <c r="P65" t="str">
        <f t="shared" si="6"/>
        <v/>
      </c>
    </row>
    <row r="66" spans="1:16" x14ac:dyDescent="0.2">
      <c r="A66" t="str">
        <f t="shared" si="8"/>
        <v/>
      </c>
      <c r="B66" t="str">
        <f t="shared" si="14"/>
        <v/>
      </c>
      <c r="C66" t="str">
        <f t="shared" si="9"/>
        <v/>
      </c>
      <c r="D66" t="str">
        <f t="shared" si="2"/>
        <v/>
      </c>
      <c r="E66" t="str">
        <f t="shared" si="3"/>
        <v/>
      </c>
      <c r="F66" t="str">
        <f t="shared" ref="F66:F79" si="16">IF(B66&lt;=$B$3+$B$4,$H$7*H66*I65*J65*SQRT(1+$E$4) + IF(B66&lt;$B$3+$B$4,$H$5*H66*J66,0),"")</f>
        <v/>
      </c>
      <c r="H66" t="str">
        <f t="shared" si="4"/>
        <v/>
      </c>
      <c r="I66" t="str">
        <f>IF(B66&lt;=$B$3+$B$4,VLOOKUP(B66,'Life Table'!$A$1:$G$102,5,FALSE),"")</f>
        <v/>
      </c>
      <c r="J66" t="str">
        <f t="shared" si="10"/>
        <v/>
      </c>
      <c r="L66" t="str">
        <f t="shared" si="11"/>
        <v/>
      </c>
      <c r="M66" t="str">
        <f t="shared" si="15"/>
        <v/>
      </c>
      <c r="N66" t="str">
        <f t="shared" si="12"/>
        <v/>
      </c>
      <c r="O66" t="str">
        <f t="shared" si="5"/>
        <v/>
      </c>
      <c r="P66" t="str">
        <f t="shared" si="6"/>
        <v/>
      </c>
    </row>
    <row r="67" spans="1:16" x14ac:dyDescent="0.2">
      <c r="A67" t="str">
        <f t="shared" si="8"/>
        <v/>
      </c>
      <c r="B67" t="str">
        <f t="shared" si="14"/>
        <v/>
      </c>
      <c r="C67" t="str">
        <f t="shared" si="9"/>
        <v/>
      </c>
      <c r="D67" t="str">
        <f t="shared" si="2"/>
        <v/>
      </c>
      <c r="E67" t="str">
        <f t="shared" si="3"/>
        <v/>
      </c>
      <c r="F67" t="str">
        <f t="shared" si="16"/>
        <v/>
      </c>
      <c r="H67" t="str">
        <f t="shared" si="4"/>
        <v/>
      </c>
      <c r="I67" t="str">
        <f>IF(B67&lt;=$B$3+$B$4,VLOOKUP(B67,'Life Table'!$A$1:$G$102,5,FALSE),"")</f>
        <v/>
      </c>
      <c r="J67" t="str">
        <f t="shared" si="10"/>
        <v/>
      </c>
      <c r="L67" t="str">
        <f t="shared" si="11"/>
        <v/>
      </c>
      <c r="M67" t="str">
        <f t="shared" si="15"/>
        <v/>
      </c>
      <c r="N67" t="str">
        <f t="shared" si="12"/>
        <v/>
      </c>
      <c r="O67" t="str">
        <f t="shared" si="5"/>
        <v/>
      </c>
      <c r="P67" t="str">
        <f t="shared" si="6"/>
        <v/>
      </c>
    </row>
    <row r="68" spans="1:16" x14ac:dyDescent="0.2">
      <c r="A68" t="str">
        <f t="shared" si="8"/>
        <v/>
      </c>
      <c r="B68" t="str">
        <f t="shared" si="14"/>
        <v/>
      </c>
      <c r="C68" t="str">
        <f t="shared" si="9"/>
        <v/>
      </c>
      <c r="D68" t="str">
        <f t="shared" si="2"/>
        <v/>
      </c>
      <c r="E68" t="str">
        <f t="shared" si="3"/>
        <v/>
      </c>
      <c r="F68" t="str">
        <f t="shared" si="16"/>
        <v/>
      </c>
      <c r="H68" t="str">
        <f t="shared" si="4"/>
        <v/>
      </c>
      <c r="I68" t="str">
        <f>IF(B68&lt;=$B$3+$B$4,VLOOKUP(B68,'Life Table'!$A$1:$G$102,5,FALSE),"")</f>
        <v/>
      </c>
      <c r="J68" t="str">
        <f t="shared" si="10"/>
        <v/>
      </c>
      <c r="L68" t="str">
        <f t="shared" si="11"/>
        <v/>
      </c>
      <c r="M68" t="str">
        <f t="shared" si="15"/>
        <v/>
      </c>
      <c r="N68" t="str">
        <f t="shared" si="12"/>
        <v/>
      </c>
      <c r="O68" t="str">
        <f t="shared" si="5"/>
        <v/>
      </c>
      <c r="P68" t="str">
        <f t="shared" si="6"/>
        <v/>
      </c>
    </row>
    <row r="69" spans="1:16" x14ac:dyDescent="0.2">
      <c r="A69" t="str">
        <f t="shared" si="8"/>
        <v/>
      </c>
      <c r="B69" t="str">
        <f t="shared" si="14"/>
        <v/>
      </c>
      <c r="C69" t="str">
        <f t="shared" si="9"/>
        <v/>
      </c>
      <c r="D69" t="str">
        <f t="shared" si="2"/>
        <v/>
      </c>
      <c r="E69" t="str">
        <f t="shared" si="3"/>
        <v/>
      </c>
      <c r="F69" t="str">
        <f t="shared" si="16"/>
        <v/>
      </c>
      <c r="H69" t="str">
        <f t="shared" si="4"/>
        <v/>
      </c>
      <c r="I69" t="str">
        <f>IF(B69&lt;=$B$3+$B$4,VLOOKUP(B69,'Life Table'!$A$1:$G$102,5,FALSE),"")</f>
        <v/>
      </c>
      <c r="J69" t="str">
        <f t="shared" si="10"/>
        <v/>
      </c>
      <c r="L69" t="str">
        <f t="shared" si="11"/>
        <v/>
      </c>
      <c r="M69" t="str">
        <f t="shared" si="15"/>
        <v/>
      </c>
      <c r="N69" t="str">
        <f t="shared" si="12"/>
        <v/>
      </c>
      <c r="O69" t="str">
        <f t="shared" si="5"/>
        <v/>
      </c>
      <c r="P69" t="str">
        <f t="shared" si="6"/>
        <v/>
      </c>
    </row>
    <row r="70" spans="1:16" x14ac:dyDescent="0.2">
      <c r="A70" t="str">
        <f t="shared" si="8"/>
        <v/>
      </c>
      <c r="B70" t="str">
        <f t="shared" si="14"/>
        <v/>
      </c>
      <c r="C70" t="str">
        <f t="shared" si="9"/>
        <v/>
      </c>
      <c r="D70" t="str">
        <f t="shared" si="2"/>
        <v/>
      </c>
      <c r="E70" t="str">
        <f t="shared" si="3"/>
        <v/>
      </c>
      <c r="F70" t="str">
        <f t="shared" si="16"/>
        <v/>
      </c>
      <c r="H70" t="str">
        <f t="shared" si="4"/>
        <v/>
      </c>
      <c r="I70" t="str">
        <f>IF(B70&lt;=$B$3+$B$4,VLOOKUP(B70,'Life Table'!$A$1:$G$102,5,FALSE),"")</f>
        <v/>
      </c>
      <c r="J70" t="str">
        <f t="shared" si="10"/>
        <v/>
      </c>
      <c r="L70" t="str">
        <f t="shared" si="11"/>
        <v/>
      </c>
      <c r="M70" t="str">
        <f t="shared" si="15"/>
        <v/>
      </c>
      <c r="N70" t="str">
        <f t="shared" si="12"/>
        <v/>
      </c>
      <c r="O70" t="str">
        <f t="shared" si="5"/>
        <v/>
      </c>
      <c r="P70" t="str">
        <f t="shared" si="6"/>
        <v/>
      </c>
    </row>
    <row r="71" spans="1:16" x14ac:dyDescent="0.2">
      <c r="A71" t="str">
        <f t="shared" si="8"/>
        <v/>
      </c>
      <c r="B71" t="str">
        <f t="shared" si="14"/>
        <v/>
      </c>
      <c r="C71" t="str">
        <f t="shared" si="9"/>
        <v/>
      </c>
      <c r="D71" t="str">
        <f t="shared" si="2"/>
        <v/>
      </c>
      <c r="E71" t="str">
        <f t="shared" si="3"/>
        <v/>
      </c>
      <c r="F71" t="str">
        <f t="shared" si="16"/>
        <v/>
      </c>
      <c r="H71" t="str">
        <f t="shared" si="4"/>
        <v/>
      </c>
      <c r="I71" t="str">
        <f>IF(B71&lt;=$B$3+$B$4,VLOOKUP(B71,'Life Table'!$A$1:$G$102,5,FALSE),"")</f>
        <v/>
      </c>
      <c r="J71" t="str">
        <f t="shared" si="10"/>
        <v/>
      </c>
      <c r="L71" t="str">
        <f t="shared" si="11"/>
        <v/>
      </c>
      <c r="M71" t="str">
        <f t="shared" si="15"/>
        <v/>
      </c>
      <c r="N71" t="str">
        <f t="shared" si="12"/>
        <v/>
      </c>
      <c r="O71" t="str">
        <f t="shared" si="5"/>
        <v/>
      </c>
      <c r="P71" t="str">
        <f t="shared" si="6"/>
        <v/>
      </c>
    </row>
    <row r="72" spans="1:16" x14ac:dyDescent="0.2">
      <c r="A72" t="str">
        <f t="shared" si="8"/>
        <v/>
      </c>
      <c r="B72" t="str">
        <f t="shared" si="14"/>
        <v/>
      </c>
      <c r="C72" t="str">
        <f t="shared" si="9"/>
        <v/>
      </c>
      <c r="D72" t="str">
        <f t="shared" si="2"/>
        <v/>
      </c>
      <c r="E72" t="str">
        <f t="shared" si="3"/>
        <v/>
      </c>
      <c r="F72" t="str">
        <f t="shared" si="16"/>
        <v/>
      </c>
      <c r="H72" t="str">
        <f t="shared" si="4"/>
        <v/>
      </c>
      <c r="I72" t="str">
        <f>IF(B72&lt;=$B$3+$B$4,VLOOKUP(B72,'Life Table'!$A$1:$G$102,5,FALSE),"")</f>
        <v/>
      </c>
      <c r="J72" t="str">
        <f t="shared" si="10"/>
        <v/>
      </c>
      <c r="L72" t="str">
        <f t="shared" si="11"/>
        <v/>
      </c>
      <c r="M72" t="str">
        <f t="shared" si="15"/>
        <v/>
      </c>
      <c r="N72" t="str">
        <f t="shared" si="12"/>
        <v/>
      </c>
      <c r="O72" t="str">
        <f t="shared" si="5"/>
        <v/>
      </c>
      <c r="P72" t="str">
        <f t="shared" si="6"/>
        <v/>
      </c>
    </row>
    <row r="73" spans="1:16" x14ac:dyDescent="0.2">
      <c r="A73" t="str">
        <f t="shared" si="8"/>
        <v/>
      </c>
      <c r="B73" t="str">
        <f t="shared" si="14"/>
        <v/>
      </c>
      <c r="C73" t="str">
        <f t="shared" si="9"/>
        <v/>
      </c>
      <c r="D73" t="str">
        <f t="shared" si="2"/>
        <v/>
      </c>
      <c r="E73" t="str">
        <f t="shared" si="3"/>
        <v/>
      </c>
      <c r="F73" t="str">
        <f t="shared" si="16"/>
        <v/>
      </c>
      <c r="H73" t="str">
        <f t="shared" si="4"/>
        <v/>
      </c>
      <c r="I73" t="str">
        <f>IF(B73&lt;=$B$3+$B$4,VLOOKUP(B73,'Life Table'!$A$1:$G$102,5,FALSE),"")</f>
        <v/>
      </c>
      <c r="J73" t="str">
        <f t="shared" si="10"/>
        <v/>
      </c>
      <c r="L73" t="str">
        <f t="shared" si="11"/>
        <v/>
      </c>
      <c r="M73" t="str">
        <f t="shared" si="15"/>
        <v/>
      </c>
      <c r="N73" t="str">
        <f t="shared" si="12"/>
        <v/>
      </c>
      <c r="O73" t="str">
        <f t="shared" si="5"/>
        <v/>
      </c>
      <c r="P73" t="str">
        <f t="shared" si="6"/>
        <v/>
      </c>
    </row>
    <row r="74" spans="1:16" x14ac:dyDescent="0.2">
      <c r="A74" t="str">
        <f t="shared" si="8"/>
        <v/>
      </c>
      <c r="B74" t="str">
        <f t="shared" si="14"/>
        <v/>
      </c>
      <c r="C74" t="str">
        <f t="shared" si="9"/>
        <v/>
      </c>
      <c r="D74" t="str">
        <f t="shared" si="2"/>
        <v/>
      </c>
      <c r="E74" t="str">
        <f t="shared" si="3"/>
        <v/>
      </c>
      <c r="F74" t="str">
        <f t="shared" si="16"/>
        <v/>
      </c>
      <c r="H74" t="str">
        <f t="shared" si="4"/>
        <v/>
      </c>
      <c r="I74" t="str">
        <f>IF(B74&lt;=$B$3+$B$4,VLOOKUP(B74,'Life Table'!$A$1:$G$102,5,FALSE),"")</f>
        <v/>
      </c>
      <c r="J74" t="str">
        <f t="shared" si="10"/>
        <v/>
      </c>
      <c r="L74" t="str">
        <f t="shared" si="11"/>
        <v/>
      </c>
      <c r="M74" t="str">
        <f t="shared" si="15"/>
        <v/>
      </c>
      <c r="N74" t="str">
        <f t="shared" si="12"/>
        <v/>
      </c>
      <c r="O74" t="str">
        <f t="shared" si="5"/>
        <v/>
      </c>
      <c r="P74" t="str">
        <f t="shared" si="6"/>
        <v/>
      </c>
    </row>
    <row r="75" spans="1:16" x14ac:dyDescent="0.2">
      <c r="A75" t="str">
        <f t="shared" si="8"/>
        <v/>
      </c>
      <c r="B75" t="str">
        <f t="shared" si="14"/>
        <v/>
      </c>
      <c r="C75" t="str">
        <f t="shared" si="9"/>
        <v/>
      </c>
      <c r="D75" t="str">
        <f t="shared" si="2"/>
        <v/>
      </c>
      <c r="E75" t="str">
        <f t="shared" si="3"/>
        <v/>
      </c>
      <c r="F75" t="str">
        <f t="shared" si="16"/>
        <v/>
      </c>
      <c r="H75" t="str">
        <f t="shared" si="4"/>
        <v/>
      </c>
      <c r="I75" t="str">
        <f>IF(B75&lt;=$B$3+$B$4,VLOOKUP(B75,'Life Table'!$A$1:$G$102,5,FALSE),"")</f>
        <v/>
      </c>
      <c r="J75" t="str">
        <f t="shared" si="10"/>
        <v/>
      </c>
      <c r="L75" t="str">
        <f t="shared" si="11"/>
        <v/>
      </c>
      <c r="M75" t="str">
        <f t="shared" si="15"/>
        <v/>
      </c>
      <c r="N75" t="str">
        <f t="shared" si="12"/>
        <v/>
      </c>
      <c r="O75" t="str">
        <f t="shared" si="5"/>
        <v/>
      </c>
      <c r="P75" t="str">
        <f t="shared" si="6"/>
        <v/>
      </c>
    </row>
    <row r="76" spans="1:16" x14ac:dyDescent="0.2">
      <c r="A76" t="str">
        <f t="shared" si="8"/>
        <v/>
      </c>
      <c r="B76" t="str">
        <f t="shared" si="14"/>
        <v/>
      </c>
      <c r="C76" t="str">
        <f t="shared" si="9"/>
        <v/>
      </c>
      <c r="D76" t="str">
        <f t="shared" si="2"/>
        <v/>
      </c>
      <c r="E76" t="str">
        <f t="shared" si="3"/>
        <v/>
      </c>
      <c r="F76" t="str">
        <f t="shared" si="16"/>
        <v/>
      </c>
      <c r="H76" t="str">
        <f t="shared" si="4"/>
        <v/>
      </c>
      <c r="I76" t="str">
        <f>IF(B76&lt;=$B$3+$B$4,VLOOKUP(B76,'Life Table'!$A$1:$G$102,5,FALSE),"")</f>
        <v/>
      </c>
      <c r="J76" t="str">
        <f t="shared" si="10"/>
        <v/>
      </c>
      <c r="L76" t="str">
        <f t="shared" si="11"/>
        <v/>
      </c>
      <c r="M76" t="str">
        <f t="shared" si="15"/>
        <v/>
      </c>
      <c r="N76" t="str">
        <f t="shared" si="12"/>
        <v/>
      </c>
      <c r="O76" t="str">
        <f t="shared" si="5"/>
        <v/>
      </c>
      <c r="P76" t="str">
        <f t="shared" si="6"/>
        <v/>
      </c>
    </row>
    <row r="77" spans="1:16" x14ac:dyDescent="0.2">
      <c r="A77" t="str">
        <f t="shared" si="8"/>
        <v/>
      </c>
      <c r="B77" t="str">
        <f t="shared" si="14"/>
        <v/>
      </c>
      <c r="C77" t="str">
        <f t="shared" si="9"/>
        <v/>
      </c>
      <c r="D77" t="str">
        <f t="shared" si="2"/>
        <v/>
      </c>
      <c r="E77" t="str">
        <f t="shared" si="3"/>
        <v/>
      </c>
      <c r="F77" t="str">
        <f t="shared" si="16"/>
        <v/>
      </c>
      <c r="H77" t="str">
        <f t="shared" si="4"/>
        <v/>
      </c>
      <c r="I77" t="str">
        <f>IF(B77&lt;=$B$3+$B$4,VLOOKUP(B77,'Life Table'!$A$1:$G$102,5,FALSE),"")</f>
        <v/>
      </c>
      <c r="J77" t="str">
        <f t="shared" si="10"/>
        <v/>
      </c>
      <c r="L77" t="str">
        <f t="shared" si="11"/>
        <v/>
      </c>
      <c r="M77" t="str">
        <f t="shared" si="15"/>
        <v/>
      </c>
      <c r="N77" t="str">
        <f t="shared" si="12"/>
        <v/>
      </c>
      <c r="O77" t="str">
        <f t="shared" si="5"/>
        <v/>
      </c>
      <c r="P77" t="str">
        <f t="shared" si="6"/>
        <v/>
      </c>
    </row>
    <row r="78" spans="1:16" x14ac:dyDescent="0.2">
      <c r="A78" t="str">
        <f t="shared" si="8"/>
        <v/>
      </c>
      <c r="B78" t="str">
        <f t="shared" si="14"/>
        <v/>
      </c>
      <c r="C78" t="str">
        <f t="shared" si="9"/>
        <v/>
      </c>
      <c r="D78" t="str">
        <f t="shared" si="2"/>
        <v/>
      </c>
      <c r="E78" t="str">
        <f t="shared" si="3"/>
        <v/>
      </c>
      <c r="F78" t="str">
        <f t="shared" si="16"/>
        <v/>
      </c>
      <c r="H78" t="str">
        <f t="shared" si="4"/>
        <v/>
      </c>
      <c r="I78" t="str">
        <f>IF(B78&lt;=$B$3+$B$4,VLOOKUP(B78,'Life Table'!$A$1:$G$102,5,FALSE),"")</f>
        <v/>
      </c>
      <c r="J78" t="str">
        <f t="shared" si="10"/>
        <v/>
      </c>
      <c r="L78" t="str">
        <f t="shared" si="11"/>
        <v/>
      </c>
      <c r="M78" t="str">
        <f t="shared" si="15"/>
        <v/>
      </c>
      <c r="N78" t="str">
        <f t="shared" si="12"/>
        <v/>
      </c>
      <c r="O78" t="str">
        <f t="shared" si="5"/>
        <v/>
      </c>
      <c r="P78" t="str">
        <f t="shared" si="6"/>
        <v/>
      </c>
    </row>
    <row r="79" spans="1:16" x14ac:dyDescent="0.2">
      <c r="A79" t="str">
        <f t="shared" si="8"/>
        <v/>
      </c>
      <c r="B79" t="str">
        <f t="shared" si="14"/>
        <v/>
      </c>
      <c r="C79" t="str">
        <f t="shared" si="9"/>
        <v/>
      </c>
      <c r="D79" t="str">
        <f t="shared" ref="D79:D119" si="17">IF(A79=$B$3,$B$2*H79*J79,"")</f>
        <v/>
      </c>
      <c r="E79" t="str">
        <f t="shared" ref="E79:E119" si="18">IF(B79&lt;$B$3+$B$4,$B$6*H79*J79,"")</f>
        <v/>
      </c>
      <c r="F79" t="str">
        <f t="shared" si="16"/>
        <v/>
      </c>
      <c r="H79" t="str">
        <f t="shared" ref="H79:H119" si="19">IF(B79&lt;=$B$3+$B$4,(1+$E$4)^(-A79),"")</f>
        <v/>
      </c>
      <c r="I79" t="str">
        <f>IF(B79&lt;=$B$3+$B$4,VLOOKUP(B79,'Life Table'!$A$1:$G$102,5,FALSE),"")</f>
        <v/>
      </c>
      <c r="J79" t="str">
        <f t="shared" si="10"/>
        <v/>
      </c>
      <c r="L79" t="str">
        <f t="shared" si="11"/>
        <v/>
      </c>
      <c r="M79" t="str">
        <f t="shared" si="15"/>
        <v/>
      </c>
      <c r="N79" t="str">
        <f t="shared" si="12"/>
        <v/>
      </c>
      <c r="O79" t="str">
        <f t="shared" ref="O79:O109" si="20">IF(L79=$B$3,$B$2*S79*U79,"")</f>
        <v/>
      </c>
      <c r="P79" t="str">
        <f t="shared" ref="P79:P109" si="21">IF(M79&lt;$B$3+$B$4,$B$7*S79*U79,"")</f>
        <v/>
      </c>
    </row>
    <row r="80" spans="1:16" x14ac:dyDescent="0.2">
      <c r="A80" t="str">
        <f t="shared" ref="A80:A119" si="22">IF(B79&lt;($B$3+$B$4),A79+1,"")</f>
        <v/>
      </c>
      <c r="B80" t="str">
        <f t="shared" si="14"/>
        <v/>
      </c>
      <c r="C80" t="str">
        <f t="shared" ref="C80:C119" si="23">IF(B80&lt;=$B$3+$B$4,$B$1*H80*I79*J79*SQRT(1+$E$4),"")</f>
        <v/>
      </c>
      <c r="D80" t="str">
        <f t="shared" si="17"/>
        <v/>
      </c>
      <c r="E80" t="str">
        <f t="shared" si="18"/>
        <v/>
      </c>
      <c r="F80" t="str">
        <f t="shared" ref="F80:F119" si="24">IF(B80&lt;=$B$3+$B$4,$H$7*H80*I79*J79*SQRT(1+$E$4) + IF(B80&lt;$B$3+$B$4,$H$5*H80*J80,0),"")</f>
        <v/>
      </c>
      <c r="H80" t="str">
        <f t="shared" si="19"/>
        <v/>
      </c>
      <c r="I80" t="str">
        <f>IF(B80&lt;=$B$3+$B$4,VLOOKUP(B80,'Life Table'!$A$1:$G$102,5,FALSE),"")</f>
        <v/>
      </c>
      <c r="J80" t="str">
        <f t="shared" ref="J80:J119" si="25">IF(B80&lt;=$B$3+$B$4,J79*(1-I79),"")</f>
        <v/>
      </c>
      <c r="L80" t="str">
        <f t="shared" ref="L80:L109" si="26">IF(M79&lt;($B$3+$B$4),L79+1,"")</f>
        <v/>
      </c>
      <c r="M80" t="str">
        <f t="shared" si="15"/>
        <v/>
      </c>
      <c r="N80" t="str">
        <f t="shared" ref="N80:N109" si="27">IF(M80&lt;=$B$3+$B$4,$B$1*S80*T79*U79*SQRT(1+$E$4),"")</f>
        <v/>
      </c>
      <c r="O80" t="str">
        <f t="shared" si="20"/>
        <v/>
      </c>
      <c r="P80" t="str">
        <f t="shared" si="21"/>
        <v/>
      </c>
    </row>
    <row r="81" spans="1:16" x14ac:dyDescent="0.2">
      <c r="A81" t="str">
        <f t="shared" si="22"/>
        <v/>
      </c>
      <c r="B81" t="str">
        <f t="shared" ref="B81:B119" si="28">IF(A81="","",$B$4+A81)</f>
        <v/>
      </c>
      <c r="C81" t="str">
        <f t="shared" si="23"/>
        <v/>
      </c>
      <c r="D81" t="str">
        <f t="shared" si="17"/>
        <v/>
      </c>
      <c r="E81" t="str">
        <f t="shared" si="18"/>
        <v/>
      </c>
      <c r="F81" t="str">
        <f t="shared" si="24"/>
        <v/>
      </c>
      <c r="H81" t="str">
        <f t="shared" si="19"/>
        <v/>
      </c>
      <c r="I81" t="str">
        <f>IF(B81&lt;=$B$3+$B$4,VLOOKUP(B81,'Life Table'!$A$1:$G$102,5,FALSE),"")</f>
        <v/>
      </c>
      <c r="J81" t="str">
        <f t="shared" si="25"/>
        <v/>
      </c>
      <c r="L81" t="str">
        <f t="shared" si="26"/>
        <v/>
      </c>
      <c r="M81" t="str">
        <f t="shared" ref="M81:M109" si="29">IF(L81="","",$B$4+L81)</f>
        <v/>
      </c>
      <c r="N81" t="str">
        <f t="shared" si="27"/>
        <v/>
      </c>
      <c r="O81" t="str">
        <f t="shared" si="20"/>
        <v/>
      </c>
      <c r="P81" t="str">
        <f t="shared" si="21"/>
        <v/>
      </c>
    </row>
    <row r="82" spans="1:16" x14ac:dyDescent="0.2">
      <c r="A82" t="str">
        <f t="shared" si="22"/>
        <v/>
      </c>
      <c r="B82" t="str">
        <f t="shared" si="28"/>
        <v/>
      </c>
      <c r="C82" t="str">
        <f t="shared" si="23"/>
        <v/>
      </c>
      <c r="D82" t="str">
        <f t="shared" si="17"/>
        <v/>
      </c>
      <c r="E82" t="str">
        <f t="shared" si="18"/>
        <v/>
      </c>
      <c r="F82" t="str">
        <f t="shared" si="24"/>
        <v/>
      </c>
      <c r="H82" t="str">
        <f t="shared" si="19"/>
        <v/>
      </c>
      <c r="I82" t="str">
        <f>IF(B82&lt;=$B$3+$B$4,VLOOKUP(B82,'Life Table'!$A$1:$G$102,5,FALSE),"")</f>
        <v/>
      </c>
      <c r="J82" t="str">
        <f t="shared" si="25"/>
        <v/>
      </c>
      <c r="L82" t="str">
        <f t="shared" si="26"/>
        <v/>
      </c>
      <c r="M82" t="str">
        <f t="shared" si="29"/>
        <v/>
      </c>
      <c r="N82" t="str">
        <f t="shared" si="27"/>
        <v/>
      </c>
      <c r="O82" t="str">
        <f t="shared" si="20"/>
        <v/>
      </c>
      <c r="P82" t="str">
        <f t="shared" si="21"/>
        <v/>
      </c>
    </row>
    <row r="83" spans="1:16" x14ac:dyDescent="0.2">
      <c r="A83" t="str">
        <f t="shared" si="22"/>
        <v/>
      </c>
      <c r="B83" t="str">
        <f t="shared" si="28"/>
        <v/>
      </c>
      <c r="C83" t="str">
        <f t="shared" si="23"/>
        <v/>
      </c>
      <c r="D83" t="str">
        <f t="shared" si="17"/>
        <v/>
      </c>
      <c r="E83" t="str">
        <f t="shared" si="18"/>
        <v/>
      </c>
      <c r="F83" t="str">
        <f t="shared" si="24"/>
        <v/>
      </c>
      <c r="H83" t="str">
        <f t="shared" si="19"/>
        <v/>
      </c>
      <c r="I83" t="str">
        <f>IF(B83&lt;=$B$3+$B$4,VLOOKUP(B83,'Life Table'!$A$1:$G$102,5,FALSE),"")</f>
        <v/>
      </c>
      <c r="J83" t="str">
        <f t="shared" si="25"/>
        <v/>
      </c>
      <c r="L83" t="str">
        <f t="shared" si="26"/>
        <v/>
      </c>
      <c r="M83" t="str">
        <f t="shared" si="29"/>
        <v/>
      </c>
      <c r="N83" t="str">
        <f t="shared" si="27"/>
        <v/>
      </c>
      <c r="O83" t="str">
        <f t="shared" si="20"/>
        <v/>
      </c>
      <c r="P83" t="str">
        <f t="shared" si="21"/>
        <v/>
      </c>
    </row>
    <row r="84" spans="1:16" x14ac:dyDescent="0.2">
      <c r="A84" t="str">
        <f t="shared" si="22"/>
        <v/>
      </c>
      <c r="B84" t="str">
        <f t="shared" si="28"/>
        <v/>
      </c>
      <c r="C84" t="str">
        <f t="shared" si="23"/>
        <v/>
      </c>
      <c r="D84" t="str">
        <f t="shared" si="17"/>
        <v/>
      </c>
      <c r="E84" t="str">
        <f t="shared" si="18"/>
        <v/>
      </c>
      <c r="F84" t="str">
        <f t="shared" si="24"/>
        <v/>
      </c>
      <c r="H84" t="str">
        <f t="shared" si="19"/>
        <v/>
      </c>
      <c r="I84" t="str">
        <f>IF(B84&lt;=$B$3+$B$4,VLOOKUP(B84,'Life Table'!$A$1:$G$102,5,FALSE),"")</f>
        <v/>
      </c>
      <c r="J84" t="str">
        <f t="shared" si="25"/>
        <v/>
      </c>
      <c r="L84" t="str">
        <f t="shared" si="26"/>
        <v/>
      </c>
      <c r="M84" t="str">
        <f t="shared" si="29"/>
        <v/>
      </c>
      <c r="N84" t="str">
        <f t="shared" si="27"/>
        <v/>
      </c>
      <c r="O84" t="str">
        <f t="shared" si="20"/>
        <v/>
      </c>
      <c r="P84" t="str">
        <f t="shared" si="21"/>
        <v/>
      </c>
    </row>
    <row r="85" spans="1:16" x14ac:dyDescent="0.2">
      <c r="A85" t="str">
        <f t="shared" si="22"/>
        <v/>
      </c>
      <c r="B85" t="str">
        <f t="shared" si="28"/>
        <v/>
      </c>
      <c r="C85" t="str">
        <f t="shared" si="23"/>
        <v/>
      </c>
      <c r="D85" t="str">
        <f t="shared" si="17"/>
        <v/>
      </c>
      <c r="E85" t="str">
        <f t="shared" si="18"/>
        <v/>
      </c>
      <c r="F85" t="str">
        <f t="shared" si="24"/>
        <v/>
      </c>
      <c r="H85" t="str">
        <f t="shared" si="19"/>
        <v/>
      </c>
      <c r="I85" t="str">
        <f>IF(B85&lt;=$B$3+$B$4,VLOOKUP(B85,'Life Table'!$A$1:$G$102,5,FALSE),"")</f>
        <v/>
      </c>
      <c r="J85" t="str">
        <f t="shared" si="25"/>
        <v/>
      </c>
      <c r="L85" t="str">
        <f t="shared" si="26"/>
        <v/>
      </c>
      <c r="M85" t="str">
        <f t="shared" si="29"/>
        <v/>
      </c>
      <c r="N85" t="str">
        <f t="shared" si="27"/>
        <v/>
      </c>
      <c r="O85" t="str">
        <f t="shared" si="20"/>
        <v/>
      </c>
      <c r="P85" t="str">
        <f t="shared" si="21"/>
        <v/>
      </c>
    </row>
    <row r="86" spans="1:16" x14ac:dyDescent="0.2">
      <c r="A86" t="str">
        <f t="shared" si="22"/>
        <v/>
      </c>
      <c r="B86" t="str">
        <f t="shared" si="28"/>
        <v/>
      </c>
      <c r="C86" t="str">
        <f t="shared" si="23"/>
        <v/>
      </c>
      <c r="D86" t="str">
        <f t="shared" si="17"/>
        <v/>
      </c>
      <c r="E86" t="str">
        <f t="shared" si="18"/>
        <v/>
      </c>
      <c r="F86" t="str">
        <f t="shared" si="24"/>
        <v/>
      </c>
      <c r="H86" t="str">
        <f t="shared" si="19"/>
        <v/>
      </c>
      <c r="I86" t="str">
        <f>IF(B86&lt;=$B$3+$B$4,VLOOKUP(B86,'Life Table'!$A$1:$G$102,5,FALSE),"")</f>
        <v/>
      </c>
      <c r="J86" t="str">
        <f t="shared" si="25"/>
        <v/>
      </c>
      <c r="L86" t="str">
        <f t="shared" si="26"/>
        <v/>
      </c>
      <c r="M86" t="str">
        <f t="shared" si="29"/>
        <v/>
      </c>
      <c r="N86" t="str">
        <f t="shared" si="27"/>
        <v/>
      </c>
      <c r="O86" t="str">
        <f t="shared" si="20"/>
        <v/>
      </c>
      <c r="P86" t="str">
        <f t="shared" si="21"/>
        <v/>
      </c>
    </row>
    <row r="87" spans="1:16" x14ac:dyDescent="0.2">
      <c r="A87" t="str">
        <f t="shared" si="22"/>
        <v/>
      </c>
      <c r="B87" t="str">
        <f t="shared" si="28"/>
        <v/>
      </c>
      <c r="C87" t="str">
        <f t="shared" si="23"/>
        <v/>
      </c>
      <c r="D87" t="str">
        <f t="shared" si="17"/>
        <v/>
      </c>
      <c r="E87" t="str">
        <f t="shared" si="18"/>
        <v/>
      </c>
      <c r="F87" t="str">
        <f t="shared" si="24"/>
        <v/>
      </c>
      <c r="H87" t="str">
        <f t="shared" si="19"/>
        <v/>
      </c>
      <c r="I87" t="str">
        <f>IF(B87&lt;=$B$3+$B$4,VLOOKUP(B87,'Life Table'!$A$1:$G$102,5,FALSE),"")</f>
        <v/>
      </c>
      <c r="J87" t="str">
        <f t="shared" si="25"/>
        <v/>
      </c>
      <c r="L87" t="str">
        <f t="shared" si="26"/>
        <v/>
      </c>
      <c r="M87" t="str">
        <f t="shared" si="29"/>
        <v/>
      </c>
      <c r="N87" t="str">
        <f t="shared" si="27"/>
        <v/>
      </c>
      <c r="O87" t="str">
        <f t="shared" si="20"/>
        <v/>
      </c>
      <c r="P87" t="str">
        <f t="shared" si="21"/>
        <v/>
      </c>
    </row>
    <row r="88" spans="1:16" x14ac:dyDescent="0.2">
      <c r="A88" t="str">
        <f t="shared" si="22"/>
        <v/>
      </c>
      <c r="B88" t="str">
        <f t="shared" si="28"/>
        <v/>
      </c>
      <c r="C88" t="str">
        <f t="shared" si="23"/>
        <v/>
      </c>
      <c r="D88" t="str">
        <f t="shared" si="17"/>
        <v/>
      </c>
      <c r="E88" t="str">
        <f t="shared" si="18"/>
        <v/>
      </c>
      <c r="F88" t="str">
        <f t="shared" si="24"/>
        <v/>
      </c>
      <c r="H88" t="str">
        <f t="shared" si="19"/>
        <v/>
      </c>
      <c r="I88" t="str">
        <f>IF(B88&lt;=$B$3+$B$4,VLOOKUP(B88,'Life Table'!$A$1:$G$102,5,FALSE),"")</f>
        <v/>
      </c>
      <c r="J88" t="str">
        <f t="shared" si="25"/>
        <v/>
      </c>
      <c r="L88" t="str">
        <f t="shared" si="26"/>
        <v/>
      </c>
      <c r="M88" t="str">
        <f t="shared" si="29"/>
        <v/>
      </c>
      <c r="N88" t="str">
        <f t="shared" si="27"/>
        <v/>
      </c>
      <c r="O88" t="str">
        <f t="shared" si="20"/>
        <v/>
      </c>
      <c r="P88" t="str">
        <f t="shared" si="21"/>
        <v/>
      </c>
    </row>
    <row r="89" spans="1:16" x14ac:dyDescent="0.2">
      <c r="A89" t="str">
        <f t="shared" si="22"/>
        <v/>
      </c>
      <c r="B89" t="str">
        <f t="shared" si="28"/>
        <v/>
      </c>
      <c r="C89" t="str">
        <f t="shared" si="23"/>
        <v/>
      </c>
      <c r="D89" t="str">
        <f t="shared" si="17"/>
        <v/>
      </c>
      <c r="E89" t="str">
        <f t="shared" si="18"/>
        <v/>
      </c>
      <c r="F89" t="str">
        <f t="shared" si="24"/>
        <v/>
      </c>
      <c r="H89" t="str">
        <f t="shared" si="19"/>
        <v/>
      </c>
      <c r="I89" t="str">
        <f>IF(B89&lt;=$B$3+$B$4,VLOOKUP(B89,'Life Table'!$A$1:$G$102,5,FALSE),"")</f>
        <v/>
      </c>
      <c r="J89" t="str">
        <f t="shared" si="25"/>
        <v/>
      </c>
      <c r="L89" t="str">
        <f t="shared" si="26"/>
        <v/>
      </c>
      <c r="M89" t="str">
        <f t="shared" si="29"/>
        <v/>
      </c>
      <c r="N89" t="str">
        <f t="shared" si="27"/>
        <v/>
      </c>
      <c r="O89" t="str">
        <f t="shared" si="20"/>
        <v/>
      </c>
      <c r="P89" t="str">
        <f t="shared" si="21"/>
        <v/>
      </c>
    </row>
    <row r="90" spans="1:16" x14ac:dyDescent="0.2">
      <c r="A90" t="str">
        <f t="shared" si="22"/>
        <v/>
      </c>
      <c r="B90" t="str">
        <f t="shared" si="28"/>
        <v/>
      </c>
      <c r="C90" t="str">
        <f t="shared" si="23"/>
        <v/>
      </c>
      <c r="D90" t="str">
        <f t="shared" si="17"/>
        <v/>
      </c>
      <c r="E90" t="str">
        <f t="shared" si="18"/>
        <v/>
      </c>
      <c r="F90" t="str">
        <f t="shared" si="24"/>
        <v/>
      </c>
      <c r="H90" t="str">
        <f t="shared" si="19"/>
        <v/>
      </c>
      <c r="I90" t="str">
        <f>IF(B90&lt;=$B$3+$B$4,VLOOKUP(B90,'Life Table'!$A$1:$G$102,5,FALSE),"")</f>
        <v/>
      </c>
      <c r="J90" t="str">
        <f t="shared" si="25"/>
        <v/>
      </c>
      <c r="L90" t="str">
        <f t="shared" si="26"/>
        <v/>
      </c>
      <c r="M90" t="str">
        <f t="shared" si="29"/>
        <v/>
      </c>
      <c r="N90" t="str">
        <f t="shared" si="27"/>
        <v/>
      </c>
      <c r="O90" t="str">
        <f t="shared" si="20"/>
        <v/>
      </c>
      <c r="P90" t="str">
        <f t="shared" si="21"/>
        <v/>
      </c>
    </row>
    <row r="91" spans="1:16" x14ac:dyDescent="0.2">
      <c r="A91" t="str">
        <f t="shared" si="22"/>
        <v/>
      </c>
      <c r="B91" t="str">
        <f t="shared" si="28"/>
        <v/>
      </c>
      <c r="C91" t="str">
        <f t="shared" si="23"/>
        <v/>
      </c>
      <c r="D91" t="str">
        <f t="shared" si="17"/>
        <v/>
      </c>
      <c r="E91" t="str">
        <f t="shared" si="18"/>
        <v/>
      </c>
      <c r="F91" t="str">
        <f t="shared" si="24"/>
        <v/>
      </c>
      <c r="H91" t="str">
        <f t="shared" si="19"/>
        <v/>
      </c>
      <c r="I91" t="str">
        <f>IF(B91&lt;=$B$3+$B$4,VLOOKUP(B91,'Life Table'!$A$1:$G$102,5,FALSE),"")</f>
        <v/>
      </c>
      <c r="J91" t="str">
        <f t="shared" si="25"/>
        <v/>
      </c>
      <c r="L91" t="str">
        <f t="shared" si="26"/>
        <v/>
      </c>
      <c r="M91" t="str">
        <f t="shared" si="29"/>
        <v/>
      </c>
      <c r="N91" t="str">
        <f t="shared" si="27"/>
        <v/>
      </c>
      <c r="O91" t="str">
        <f t="shared" si="20"/>
        <v/>
      </c>
      <c r="P91" t="str">
        <f t="shared" si="21"/>
        <v/>
      </c>
    </row>
    <row r="92" spans="1:16" x14ac:dyDescent="0.2">
      <c r="A92" t="str">
        <f t="shared" si="22"/>
        <v/>
      </c>
      <c r="B92" t="str">
        <f t="shared" si="28"/>
        <v/>
      </c>
      <c r="C92" t="str">
        <f t="shared" si="23"/>
        <v/>
      </c>
      <c r="D92" t="str">
        <f t="shared" si="17"/>
        <v/>
      </c>
      <c r="E92" t="str">
        <f t="shared" si="18"/>
        <v/>
      </c>
      <c r="F92" t="str">
        <f t="shared" si="24"/>
        <v/>
      </c>
      <c r="H92" t="str">
        <f t="shared" si="19"/>
        <v/>
      </c>
      <c r="I92" t="str">
        <f>IF(B92&lt;=$B$3+$B$4,VLOOKUP(B92,'Life Table'!$A$1:$G$102,5,FALSE),"")</f>
        <v/>
      </c>
      <c r="J92" t="str">
        <f t="shared" si="25"/>
        <v/>
      </c>
      <c r="L92" t="str">
        <f t="shared" si="26"/>
        <v/>
      </c>
      <c r="M92" t="str">
        <f t="shared" si="29"/>
        <v/>
      </c>
      <c r="N92" t="str">
        <f t="shared" si="27"/>
        <v/>
      </c>
      <c r="O92" t="str">
        <f t="shared" si="20"/>
        <v/>
      </c>
      <c r="P92" t="str">
        <f t="shared" si="21"/>
        <v/>
      </c>
    </row>
    <row r="93" spans="1:16" x14ac:dyDescent="0.2">
      <c r="A93" t="str">
        <f t="shared" si="22"/>
        <v/>
      </c>
      <c r="B93" t="str">
        <f t="shared" si="28"/>
        <v/>
      </c>
      <c r="C93" t="str">
        <f t="shared" si="23"/>
        <v/>
      </c>
      <c r="D93" t="str">
        <f t="shared" si="17"/>
        <v/>
      </c>
      <c r="E93" t="str">
        <f t="shared" si="18"/>
        <v/>
      </c>
      <c r="F93" t="str">
        <f t="shared" si="24"/>
        <v/>
      </c>
      <c r="H93" t="str">
        <f t="shared" si="19"/>
        <v/>
      </c>
      <c r="I93" t="str">
        <f>IF(B93&lt;=$B$3+$B$4,VLOOKUP(B93,'Life Table'!$A$1:$G$102,5,FALSE),"")</f>
        <v/>
      </c>
      <c r="J93" t="str">
        <f t="shared" si="25"/>
        <v/>
      </c>
      <c r="L93" t="str">
        <f t="shared" si="26"/>
        <v/>
      </c>
      <c r="M93" t="str">
        <f t="shared" si="29"/>
        <v/>
      </c>
      <c r="N93" t="str">
        <f t="shared" si="27"/>
        <v/>
      </c>
      <c r="O93" t="str">
        <f t="shared" si="20"/>
        <v/>
      </c>
      <c r="P93" t="str">
        <f t="shared" si="21"/>
        <v/>
      </c>
    </row>
    <row r="94" spans="1:16" x14ac:dyDescent="0.2">
      <c r="A94" t="str">
        <f t="shared" si="22"/>
        <v/>
      </c>
      <c r="B94" t="str">
        <f t="shared" si="28"/>
        <v/>
      </c>
      <c r="C94" t="str">
        <f t="shared" si="23"/>
        <v/>
      </c>
      <c r="D94" t="str">
        <f t="shared" si="17"/>
        <v/>
      </c>
      <c r="E94" t="str">
        <f t="shared" si="18"/>
        <v/>
      </c>
      <c r="F94" t="str">
        <f t="shared" si="24"/>
        <v/>
      </c>
      <c r="H94" t="str">
        <f t="shared" si="19"/>
        <v/>
      </c>
      <c r="I94" t="str">
        <f>IF(B94&lt;=$B$3+$B$4,VLOOKUP(B94,'Life Table'!$A$1:$G$102,5,FALSE),"")</f>
        <v/>
      </c>
      <c r="J94" t="str">
        <f t="shared" si="25"/>
        <v/>
      </c>
      <c r="L94" t="str">
        <f t="shared" si="26"/>
        <v/>
      </c>
      <c r="M94" t="str">
        <f t="shared" si="29"/>
        <v/>
      </c>
      <c r="N94" t="str">
        <f t="shared" si="27"/>
        <v/>
      </c>
      <c r="O94" t="str">
        <f t="shared" si="20"/>
        <v/>
      </c>
      <c r="P94" t="str">
        <f t="shared" si="21"/>
        <v/>
      </c>
    </row>
    <row r="95" spans="1:16" x14ac:dyDescent="0.2">
      <c r="A95" t="str">
        <f t="shared" si="22"/>
        <v/>
      </c>
      <c r="B95" t="str">
        <f t="shared" si="28"/>
        <v/>
      </c>
      <c r="C95" t="str">
        <f t="shared" si="23"/>
        <v/>
      </c>
      <c r="D95" t="str">
        <f t="shared" si="17"/>
        <v/>
      </c>
      <c r="E95" t="str">
        <f t="shared" si="18"/>
        <v/>
      </c>
      <c r="F95" t="str">
        <f t="shared" si="24"/>
        <v/>
      </c>
      <c r="H95" t="str">
        <f t="shared" si="19"/>
        <v/>
      </c>
      <c r="I95" t="str">
        <f>IF(B95&lt;=$B$3+$B$4,VLOOKUP(B95,'Life Table'!$A$1:$G$102,5,FALSE),"")</f>
        <v/>
      </c>
      <c r="J95" t="str">
        <f t="shared" si="25"/>
        <v/>
      </c>
      <c r="L95" t="str">
        <f t="shared" si="26"/>
        <v/>
      </c>
      <c r="M95" t="str">
        <f t="shared" si="29"/>
        <v/>
      </c>
      <c r="N95" t="str">
        <f t="shared" si="27"/>
        <v/>
      </c>
      <c r="O95" t="str">
        <f t="shared" si="20"/>
        <v/>
      </c>
      <c r="P95" t="str">
        <f t="shared" si="21"/>
        <v/>
      </c>
    </row>
    <row r="96" spans="1:16" x14ac:dyDescent="0.2">
      <c r="A96" t="str">
        <f t="shared" si="22"/>
        <v/>
      </c>
      <c r="B96" t="str">
        <f t="shared" si="28"/>
        <v/>
      </c>
      <c r="C96" t="str">
        <f t="shared" si="23"/>
        <v/>
      </c>
      <c r="D96" t="str">
        <f t="shared" si="17"/>
        <v/>
      </c>
      <c r="E96" t="str">
        <f t="shared" si="18"/>
        <v/>
      </c>
      <c r="F96" t="str">
        <f t="shared" si="24"/>
        <v/>
      </c>
      <c r="H96" t="str">
        <f t="shared" si="19"/>
        <v/>
      </c>
      <c r="I96" t="str">
        <f>IF(B96&lt;=$B$3+$B$4,VLOOKUP(B96,'Life Table'!$A$1:$G$102,5,FALSE),"")</f>
        <v/>
      </c>
      <c r="J96" t="str">
        <f t="shared" si="25"/>
        <v/>
      </c>
      <c r="L96" t="str">
        <f t="shared" si="26"/>
        <v/>
      </c>
      <c r="M96" t="str">
        <f t="shared" si="29"/>
        <v/>
      </c>
      <c r="N96" t="str">
        <f t="shared" si="27"/>
        <v/>
      </c>
      <c r="O96" t="str">
        <f t="shared" si="20"/>
        <v/>
      </c>
      <c r="P96" t="str">
        <f t="shared" si="21"/>
        <v/>
      </c>
    </row>
    <row r="97" spans="1:16" x14ac:dyDescent="0.2">
      <c r="A97" t="str">
        <f t="shared" si="22"/>
        <v/>
      </c>
      <c r="B97" t="str">
        <f t="shared" si="28"/>
        <v/>
      </c>
      <c r="C97" t="str">
        <f t="shared" si="23"/>
        <v/>
      </c>
      <c r="D97" t="str">
        <f t="shared" si="17"/>
        <v/>
      </c>
      <c r="E97" t="str">
        <f t="shared" si="18"/>
        <v/>
      </c>
      <c r="F97" t="str">
        <f t="shared" si="24"/>
        <v/>
      </c>
      <c r="H97" t="str">
        <f t="shared" si="19"/>
        <v/>
      </c>
      <c r="I97" t="str">
        <f>IF(B97&lt;=$B$3+$B$4,VLOOKUP(B97,'Life Table'!$A$1:$G$102,5,FALSE),"")</f>
        <v/>
      </c>
      <c r="J97" t="str">
        <f t="shared" si="25"/>
        <v/>
      </c>
      <c r="L97" t="str">
        <f t="shared" si="26"/>
        <v/>
      </c>
      <c r="M97" t="str">
        <f t="shared" si="29"/>
        <v/>
      </c>
      <c r="N97" t="str">
        <f t="shared" si="27"/>
        <v/>
      </c>
      <c r="O97" t="str">
        <f t="shared" si="20"/>
        <v/>
      </c>
      <c r="P97" t="str">
        <f t="shared" si="21"/>
        <v/>
      </c>
    </row>
    <row r="98" spans="1:16" x14ac:dyDescent="0.2">
      <c r="A98" t="str">
        <f t="shared" si="22"/>
        <v/>
      </c>
      <c r="B98" t="str">
        <f t="shared" si="28"/>
        <v/>
      </c>
      <c r="C98" t="str">
        <f t="shared" si="23"/>
        <v/>
      </c>
      <c r="D98" t="str">
        <f t="shared" si="17"/>
        <v/>
      </c>
      <c r="E98" t="str">
        <f t="shared" si="18"/>
        <v/>
      </c>
      <c r="F98" t="str">
        <f t="shared" si="24"/>
        <v/>
      </c>
      <c r="H98" t="str">
        <f t="shared" si="19"/>
        <v/>
      </c>
      <c r="I98" t="str">
        <f>IF(B98&lt;=$B$3+$B$4,VLOOKUP(B98,'Life Table'!$A$1:$G$102,5,FALSE),"")</f>
        <v/>
      </c>
      <c r="J98" t="str">
        <f t="shared" si="25"/>
        <v/>
      </c>
      <c r="L98" t="str">
        <f t="shared" si="26"/>
        <v/>
      </c>
      <c r="M98" t="str">
        <f t="shared" si="29"/>
        <v/>
      </c>
      <c r="N98" t="str">
        <f t="shared" si="27"/>
        <v/>
      </c>
      <c r="O98" t="str">
        <f t="shared" si="20"/>
        <v/>
      </c>
      <c r="P98" t="str">
        <f t="shared" si="21"/>
        <v/>
      </c>
    </row>
    <row r="99" spans="1:16" x14ac:dyDescent="0.2">
      <c r="A99" t="str">
        <f t="shared" si="22"/>
        <v/>
      </c>
      <c r="B99" t="str">
        <f t="shared" si="28"/>
        <v/>
      </c>
      <c r="C99" t="str">
        <f t="shared" si="23"/>
        <v/>
      </c>
      <c r="D99" t="str">
        <f t="shared" si="17"/>
        <v/>
      </c>
      <c r="E99" t="str">
        <f t="shared" si="18"/>
        <v/>
      </c>
      <c r="F99" t="str">
        <f t="shared" si="24"/>
        <v/>
      </c>
      <c r="H99" t="str">
        <f t="shared" si="19"/>
        <v/>
      </c>
      <c r="I99" t="str">
        <f>IF(B99&lt;=$B$3+$B$4,VLOOKUP(B99,'Life Table'!$A$1:$G$102,5,FALSE),"")</f>
        <v/>
      </c>
      <c r="J99" t="str">
        <f t="shared" si="25"/>
        <v/>
      </c>
      <c r="L99" t="str">
        <f t="shared" si="26"/>
        <v/>
      </c>
      <c r="M99" t="str">
        <f t="shared" si="29"/>
        <v/>
      </c>
      <c r="N99" t="str">
        <f t="shared" si="27"/>
        <v/>
      </c>
      <c r="O99" t="str">
        <f t="shared" si="20"/>
        <v/>
      </c>
      <c r="P99" t="str">
        <f t="shared" si="21"/>
        <v/>
      </c>
    </row>
    <row r="100" spans="1:16" x14ac:dyDescent="0.2">
      <c r="A100" t="str">
        <f t="shared" si="22"/>
        <v/>
      </c>
      <c r="B100" t="str">
        <f t="shared" si="28"/>
        <v/>
      </c>
      <c r="C100" t="str">
        <f t="shared" si="23"/>
        <v/>
      </c>
      <c r="D100" t="str">
        <f t="shared" si="17"/>
        <v/>
      </c>
      <c r="E100" t="str">
        <f t="shared" si="18"/>
        <v/>
      </c>
      <c r="F100" t="str">
        <f t="shared" si="24"/>
        <v/>
      </c>
      <c r="H100" t="str">
        <f t="shared" si="19"/>
        <v/>
      </c>
      <c r="I100" t="str">
        <f>IF(B100&lt;=$B$3+$B$4,VLOOKUP(B100,'Life Table'!$A$1:$G$102,5,FALSE),"")</f>
        <v/>
      </c>
      <c r="J100" t="str">
        <f t="shared" si="25"/>
        <v/>
      </c>
      <c r="L100" t="str">
        <f t="shared" si="26"/>
        <v/>
      </c>
      <c r="M100" t="str">
        <f t="shared" si="29"/>
        <v/>
      </c>
      <c r="N100" t="str">
        <f t="shared" si="27"/>
        <v/>
      </c>
      <c r="O100" t="str">
        <f t="shared" si="20"/>
        <v/>
      </c>
      <c r="P100" t="str">
        <f t="shared" si="21"/>
        <v/>
      </c>
    </row>
    <row r="101" spans="1:16" x14ac:dyDescent="0.2">
      <c r="A101" t="str">
        <f t="shared" si="22"/>
        <v/>
      </c>
      <c r="B101" t="str">
        <f t="shared" si="28"/>
        <v/>
      </c>
      <c r="C101" t="str">
        <f t="shared" si="23"/>
        <v/>
      </c>
      <c r="D101" t="str">
        <f t="shared" si="17"/>
        <v/>
      </c>
      <c r="E101" t="str">
        <f t="shared" si="18"/>
        <v/>
      </c>
      <c r="F101" t="str">
        <f t="shared" si="24"/>
        <v/>
      </c>
      <c r="H101" t="str">
        <f t="shared" si="19"/>
        <v/>
      </c>
      <c r="I101" t="str">
        <f>IF(B101&lt;=$B$3+$B$4,VLOOKUP(B101,'Life Table'!$A$1:$G$102,5,FALSE),"")</f>
        <v/>
      </c>
      <c r="J101" t="str">
        <f t="shared" si="25"/>
        <v/>
      </c>
      <c r="L101" t="str">
        <f t="shared" si="26"/>
        <v/>
      </c>
      <c r="M101" t="str">
        <f t="shared" si="29"/>
        <v/>
      </c>
      <c r="N101" t="str">
        <f t="shared" si="27"/>
        <v/>
      </c>
      <c r="O101" t="str">
        <f t="shared" si="20"/>
        <v/>
      </c>
      <c r="P101" t="str">
        <f t="shared" si="21"/>
        <v/>
      </c>
    </row>
    <row r="102" spans="1:16" x14ac:dyDescent="0.2">
      <c r="A102" t="str">
        <f t="shared" si="22"/>
        <v/>
      </c>
      <c r="B102" t="str">
        <f t="shared" si="28"/>
        <v/>
      </c>
      <c r="C102" t="str">
        <f t="shared" si="23"/>
        <v/>
      </c>
      <c r="D102" t="str">
        <f t="shared" si="17"/>
        <v/>
      </c>
      <c r="E102" t="str">
        <f t="shared" si="18"/>
        <v/>
      </c>
      <c r="F102" t="str">
        <f t="shared" si="24"/>
        <v/>
      </c>
      <c r="H102" t="str">
        <f t="shared" si="19"/>
        <v/>
      </c>
      <c r="I102" t="str">
        <f>IF(B102&lt;=$B$3+$B$4,VLOOKUP(B102,'Life Table'!$A$1:$G$102,5,FALSE),"")</f>
        <v/>
      </c>
      <c r="J102" t="str">
        <f t="shared" si="25"/>
        <v/>
      </c>
      <c r="L102" t="str">
        <f t="shared" si="26"/>
        <v/>
      </c>
      <c r="M102" t="str">
        <f t="shared" si="29"/>
        <v/>
      </c>
      <c r="N102" t="str">
        <f t="shared" si="27"/>
        <v/>
      </c>
      <c r="O102" t="str">
        <f t="shared" si="20"/>
        <v/>
      </c>
      <c r="P102" t="str">
        <f t="shared" si="21"/>
        <v/>
      </c>
    </row>
    <row r="103" spans="1:16" x14ac:dyDescent="0.2">
      <c r="A103" t="str">
        <f t="shared" si="22"/>
        <v/>
      </c>
      <c r="B103" t="str">
        <f t="shared" si="28"/>
        <v/>
      </c>
      <c r="C103" t="str">
        <f t="shared" si="23"/>
        <v/>
      </c>
      <c r="D103" t="str">
        <f t="shared" si="17"/>
        <v/>
      </c>
      <c r="E103" t="str">
        <f t="shared" si="18"/>
        <v/>
      </c>
      <c r="F103" t="str">
        <f t="shared" si="24"/>
        <v/>
      </c>
      <c r="H103" t="str">
        <f t="shared" si="19"/>
        <v/>
      </c>
      <c r="I103" t="str">
        <f>IF(B103&lt;=$B$3+$B$4,VLOOKUP(B103,'Life Table'!$A$1:$G$102,5,FALSE),"")</f>
        <v/>
      </c>
      <c r="J103" t="str">
        <f t="shared" si="25"/>
        <v/>
      </c>
      <c r="L103" t="str">
        <f t="shared" si="26"/>
        <v/>
      </c>
      <c r="M103" t="str">
        <f t="shared" si="29"/>
        <v/>
      </c>
      <c r="N103" t="str">
        <f t="shared" si="27"/>
        <v/>
      </c>
      <c r="O103" t="str">
        <f t="shared" si="20"/>
        <v/>
      </c>
      <c r="P103" t="str">
        <f t="shared" si="21"/>
        <v/>
      </c>
    </row>
    <row r="104" spans="1:16" x14ac:dyDescent="0.2">
      <c r="A104" t="str">
        <f t="shared" si="22"/>
        <v/>
      </c>
      <c r="B104" t="str">
        <f t="shared" si="28"/>
        <v/>
      </c>
      <c r="C104" t="str">
        <f t="shared" si="23"/>
        <v/>
      </c>
      <c r="D104" t="str">
        <f t="shared" si="17"/>
        <v/>
      </c>
      <c r="E104" t="str">
        <f t="shared" si="18"/>
        <v/>
      </c>
      <c r="F104" t="str">
        <f t="shared" si="24"/>
        <v/>
      </c>
      <c r="H104" t="str">
        <f t="shared" si="19"/>
        <v/>
      </c>
      <c r="I104" t="str">
        <f>IF(B104&lt;=$B$3+$B$4,VLOOKUP(B104,'Life Table'!$A$1:$G$102,5,FALSE),"")</f>
        <v/>
      </c>
      <c r="J104" t="str">
        <f t="shared" si="25"/>
        <v/>
      </c>
      <c r="L104" t="str">
        <f t="shared" si="26"/>
        <v/>
      </c>
      <c r="M104" t="str">
        <f t="shared" si="29"/>
        <v/>
      </c>
      <c r="N104" t="str">
        <f t="shared" si="27"/>
        <v/>
      </c>
      <c r="O104" t="str">
        <f t="shared" si="20"/>
        <v/>
      </c>
      <c r="P104" t="str">
        <f t="shared" si="21"/>
        <v/>
      </c>
    </row>
    <row r="105" spans="1:16" x14ac:dyDescent="0.2">
      <c r="A105" t="str">
        <f t="shared" si="22"/>
        <v/>
      </c>
      <c r="B105" t="str">
        <f t="shared" si="28"/>
        <v/>
      </c>
      <c r="C105" t="str">
        <f t="shared" si="23"/>
        <v/>
      </c>
      <c r="D105" t="str">
        <f t="shared" si="17"/>
        <v/>
      </c>
      <c r="E105" t="str">
        <f t="shared" si="18"/>
        <v/>
      </c>
      <c r="F105" t="str">
        <f t="shared" si="24"/>
        <v/>
      </c>
      <c r="H105" t="str">
        <f t="shared" si="19"/>
        <v/>
      </c>
      <c r="I105" t="str">
        <f>IF(B105&lt;=$B$3+$B$4,VLOOKUP(B105,'Life Table'!$A$1:$G$102,5,FALSE),"")</f>
        <v/>
      </c>
      <c r="J105" t="str">
        <f t="shared" si="25"/>
        <v/>
      </c>
      <c r="L105" t="str">
        <f t="shared" si="26"/>
        <v/>
      </c>
      <c r="M105" t="str">
        <f t="shared" si="29"/>
        <v/>
      </c>
      <c r="N105" t="str">
        <f t="shared" si="27"/>
        <v/>
      </c>
      <c r="O105" t="str">
        <f t="shared" si="20"/>
        <v/>
      </c>
      <c r="P105" t="str">
        <f t="shared" si="21"/>
        <v/>
      </c>
    </row>
    <row r="106" spans="1:16" x14ac:dyDescent="0.2">
      <c r="A106" t="str">
        <f t="shared" si="22"/>
        <v/>
      </c>
      <c r="B106" t="str">
        <f t="shared" si="28"/>
        <v/>
      </c>
      <c r="C106" t="str">
        <f t="shared" si="23"/>
        <v/>
      </c>
      <c r="D106" t="str">
        <f t="shared" si="17"/>
        <v/>
      </c>
      <c r="E106" t="str">
        <f t="shared" si="18"/>
        <v/>
      </c>
      <c r="F106" t="str">
        <f t="shared" si="24"/>
        <v/>
      </c>
      <c r="H106" t="str">
        <f t="shared" si="19"/>
        <v/>
      </c>
      <c r="I106" t="str">
        <f>IF(B106&lt;=$B$3+$B$4,VLOOKUP(B106,'Life Table'!$A$1:$G$102,5,FALSE),"")</f>
        <v/>
      </c>
      <c r="J106" t="str">
        <f t="shared" si="25"/>
        <v/>
      </c>
      <c r="L106" t="str">
        <f t="shared" si="26"/>
        <v/>
      </c>
      <c r="M106" t="str">
        <f t="shared" si="29"/>
        <v/>
      </c>
      <c r="N106" t="str">
        <f t="shared" si="27"/>
        <v/>
      </c>
      <c r="O106" t="str">
        <f t="shared" si="20"/>
        <v/>
      </c>
      <c r="P106" t="str">
        <f t="shared" si="21"/>
        <v/>
      </c>
    </row>
    <row r="107" spans="1:16" x14ac:dyDescent="0.2">
      <c r="A107" t="str">
        <f t="shared" si="22"/>
        <v/>
      </c>
      <c r="B107" t="str">
        <f t="shared" si="28"/>
        <v/>
      </c>
      <c r="C107" t="str">
        <f t="shared" si="23"/>
        <v/>
      </c>
      <c r="D107" t="str">
        <f t="shared" si="17"/>
        <v/>
      </c>
      <c r="E107" t="str">
        <f t="shared" si="18"/>
        <v/>
      </c>
      <c r="F107" t="str">
        <f t="shared" si="24"/>
        <v/>
      </c>
      <c r="H107" t="str">
        <f t="shared" si="19"/>
        <v/>
      </c>
      <c r="I107" t="str">
        <f>IF(B107&lt;=$B$3+$B$4,VLOOKUP(B107,'Life Table'!$A$1:$G$102,5,FALSE),"")</f>
        <v/>
      </c>
      <c r="J107" t="str">
        <f t="shared" si="25"/>
        <v/>
      </c>
      <c r="L107" t="str">
        <f t="shared" si="26"/>
        <v/>
      </c>
      <c r="M107" t="str">
        <f t="shared" si="29"/>
        <v/>
      </c>
      <c r="N107" t="str">
        <f t="shared" si="27"/>
        <v/>
      </c>
      <c r="O107" t="str">
        <f t="shared" si="20"/>
        <v/>
      </c>
      <c r="P107" t="str">
        <f t="shared" si="21"/>
        <v/>
      </c>
    </row>
    <row r="108" spans="1:16" x14ac:dyDescent="0.2">
      <c r="A108" t="str">
        <f t="shared" si="22"/>
        <v/>
      </c>
      <c r="B108" t="str">
        <f t="shared" si="28"/>
        <v/>
      </c>
      <c r="C108" t="str">
        <f t="shared" si="23"/>
        <v/>
      </c>
      <c r="D108" t="str">
        <f t="shared" si="17"/>
        <v/>
      </c>
      <c r="E108" t="str">
        <f t="shared" si="18"/>
        <v/>
      </c>
      <c r="F108" t="str">
        <f t="shared" si="24"/>
        <v/>
      </c>
      <c r="H108" t="str">
        <f t="shared" si="19"/>
        <v/>
      </c>
      <c r="I108" t="str">
        <f>IF(B108&lt;=$B$3+$B$4,VLOOKUP(B108,'Life Table'!$A$1:$G$102,5,FALSE),"")</f>
        <v/>
      </c>
      <c r="J108" t="str">
        <f t="shared" si="25"/>
        <v/>
      </c>
      <c r="L108" t="str">
        <f t="shared" si="26"/>
        <v/>
      </c>
      <c r="M108" t="str">
        <f t="shared" si="29"/>
        <v/>
      </c>
      <c r="N108" t="str">
        <f t="shared" si="27"/>
        <v/>
      </c>
      <c r="O108" t="str">
        <f t="shared" si="20"/>
        <v/>
      </c>
      <c r="P108" t="str">
        <f t="shared" si="21"/>
        <v/>
      </c>
    </row>
    <row r="109" spans="1:16" x14ac:dyDescent="0.2">
      <c r="A109" t="str">
        <f t="shared" si="22"/>
        <v/>
      </c>
      <c r="B109" t="str">
        <f t="shared" si="28"/>
        <v/>
      </c>
      <c r="C109" t="str">
        <f t="shared" si="23"/>
        <v/>
      </c>
      <c r="D109" t="str">
        <f t="shared" si="17"/>
        <v/>
      </c>
      <c r="E109" t="str">
        <f t="shared" si="18"/>
        <v/>
      </c>
      <c r="F109" t="str">
        <f t="shared" si="24"/>
        <v/>
      </c>
      <c r="H109" t="str">
        <f t="shared" si="19"/>
        <v/>
      </c>
      <c r="I109" t="str">
        <f>IF(B109&lt;=$B$3+$B$4,VLOOKUP(B109,'Life Table'!$A$1:$G$102,5,FALSE),"")</f>
        <v/>
      </c>
      <c r="J109" t="str">
        <f t="shared" si="25"/>
        <v/>
      </c>
      <c r="L109" t="str">
        <f t="shared" si="26"/>
        <v/>
      </c>
      <c r="M109" t="str">
        <f t="shared" si="29"/>
        <v/>
      </c>
      <c r="N109" t="str">
        <f t="shared" si="27"/>
        <v/>
      </c>
      <c r="O109" t="str">
        <f t="shared" si="20"/>
        <v/>
      </c>
      <c r="P109" t="str">
        <f t="shared" si="21"/>
        <v/>
      </c>
    </row>
    <row r="110" spans="1:16" x14ac:dyDescent="0.2">
      <c r="A110" t="str">
        <f t="shared" si="22"/>
        <v/>
      </c>
      <c r="B110" t="str">
        <f t="shared" si="28"/>
        <v/>
      </c>
      <c r="C110" t="str">
        <f t="shared" si="23"/>
        <v/>
      </c>
      <c r="D110" t="str">
        <f t="shared" si="17"/>
        <v/>
      </c>
      <c r="E110" t="str">
        <f t="shared" si="18"/>
        <v/>
      </c>
      <c r="F110" t="str">
        <f t="shared" si="24"/>
        <v/>
      </c>
      <c r="H110" t="str">
        <f t="shared" si="19"/>
        <v/>
      </c>
      <c r="I110" t="str">
        <f>IF(B110&lt;=$B$3+$B$4,VLOOKUP(B110,'Life Table'!$A$1:$G$102,5,FALSE),"")</f>
        <v/>
      </c>
      <c r="J110" t="str">
        <f t="shared" si="25"/>
        <v/>
      </c>
    </row>
    <row r="111" spans="1:16" x14ac:dyDescent="0.2">
      <c r="A111" t="str">
        <f t="shared" si="22"/>
        <v/>
      </c>
      <c r="B111" t="str">
        <f t="shared" si="28"/>
        <v/>
      </c>
      <c r="C111" t="str">
        <f t="shared" si="23"/>
        <v/>
      </c>
      <c r="D111" t="str">
        <f t="shared" si="17"/>
        <v/>
      </c>
      <c r="E111" t="str">
        <f t="shared" si="18"/>
        <v/>
      </c>
      <c r="F111" t="str">
        <f t="shared" si="24"/>
        <v/>
      </c>
      <c r="H111" t="str">
        <f t="shared" si="19"/>
        <v/>
      </c>
      <c r="I111" t="str">
        <f>IF(B111&lt;=$B$3+$B$4,VLOOKUP(B111,'Life Table'!$A$1:$G$102,5,FALSE),"")</f>
        <v/>
      </c>
      <c r="J111" t="str">
        <f t="shared" si="25"/>
        <v/>
      </c>
    </row>
    <row r="112" spans="1:16" x14ac:dyDescent="0.2">
      <c r="A112" t="str">
        <f t="shared" si="22"/>
        <v/>
      </c>
      <c r="B112" t="str">
        <f t="shared" si="28"/>
        <v/>
      </c>
      <c r="C112" t="str">
        <f t="shared" si="23"/>
        <v/>
      </c>
      <c r="D112" t="str">
        <f t="shared" si="17"/>
        <v/>
      </c>
      <c r="E112" t="str">
        <f t="shared" si="18"/>
        <v/>
      </c>
      <c r="F112" t="str">
        <f t="shared" si="24"/>
        <v/>
      </c>
      <c r="H112" t="str">
        <f t="shared" si="19"/>
        <v/>
      </c>
      <c r="I112" t="str">
        <f>IF(B112&lt;=$B$3+$B$4,VLOOKUP(B112,'Life Table'!$A$1:$G$102,5,FALSE),"")</f>
        <v/>
      </c>
      <c r="J112" t="str">
        <f t="shared" si="25"/>
        <v/>
      </c>
    </row>
    <row r="113" spans="1:10" x14ac:dyDescent="0.2">
      <c r="A113" t="str">
        <f t="shared" si="22"/>
        <v/>
      </c>
      <c r="B113" t="str">
        <f t="shared" si="28"/>
        <v/>
      </c>
      <c r="C113" t="str">
        <f t="shared" si="23"/>
        <v/>
      </c>
      <c r="D113" t="str">
        <f t="shared" si="17"/>
        <v/>
      </c>
      <c r="E113" t="str">
        <f t="shared" si="18"/>
        <v/>
      </c>
      <c r="F113" t="str">
        <f t="shared" si="24"/>
        <v/>
      </c>
      <c r="H113" t="str">
        <f t="shared" si="19"/>
        <v/>
      </c>
      <c r="I113" t="str">
        <f>IF(B113&lt;=$B$3+$B$4,VLOOKUP(B113,'Life Table'!$A$1:$G$102,5,FALSE),"")</f>
        <v/>
      </c>
      <c r="J113" t="str">
        <f t="shared" si="25"/>
        <v/>
      </c>
    </row>
    <row r="114" spans="1:10" x14ac:dyDescent="0.2">
      <c r="A114" t="str">
        <f t="shared" si="22"/>
        <v/>
      </c>
      <c r="B114" t="str">
        <f t="shared" si="28"/>
        <v/>
      </c>
      <c r="C114" t="str">
        <f t="shared" si="23"/>
        <v/>
      </c>
      <c r="D114" t="str">
        <f t="shared" si="17"/>
        <v/>
      </c>
      <c r="E114" t="str">
        <f t="shared" si="18"/>
        <v/>
      </c>
      <c r="F114" t="str">
        <f t="shared" si="24"/>
        <v/>
      </c>
      <c r="H114" t="str">
        <f t="shared" si="19"/>
        <v/>
      </c>
      <c r="I114" t="str">
        <f>IF(B114&lt;=$B$3+$B$4,VLOOKUP(B114,'Life Table'!$A$1:$G$102,5,FALSE),"")</f>
        <v/>
      </c>
      <c r="J114" t="str">
        <f t="shared" si="25"/>
        <v/>
      </c>
    </row>
    <row r="115" spans="1:10" x14ac:dyDescent="0.2">
      <c r="A115" t="str">
        <f t="shared" si="22"/>
        <v/>
      </c>
      <c r="B115" t="str">
        <f t="shared" si="28"/>
        <v/>
      </c>
      <c r="C115" t="str">
        <f t="shared" si="23"/>
        <v/>
      </c>
      <c r="D115" t="str">
        <f t="shared" si="17"/>
        <v/>
      </c>
      <c r="E115" t="str">
        <f t="shared" si="18"/>
        <v/>
      </c>
      <c r="F115" t="str">
        <f t="shared" si="24"/>
        <v/>
      </c>
      <c r="H115" t="str">
        <f t="shared" si="19"/>
        <v/>
      </c>
      <c r="I115" t="str">
        <f>IF(B115&lt;=$B$3+$B$4,VLOOKUP(B115,'Life Table'!$A$1:$G$102,5,FALSE),"")</f>
        <v/>
      </c>
      <c r="J115" t="str">
        <f t="shared" si="25"/>
        <v/>
      </c>
    </row>
    <row r="116" spans="1:10" x14ac:dyDescent="0.2">
      <c r="A116" t="str">
        <f t="shared" si="22"/>
        <v/>
      </c>
      <c r="B116" t="str">
        <f t="shared" si="28"/>
        <v/>
      </c>
      <c r="C116" t="str">
        <f t="shared" si="23"/>
        <v/>
      </c>
      <c r="D116" t="str">
        <f t="shared" si="17"/>
        <v/>
      </c>
      <c r="E116" t="str">
        <f t="shared" si="18"/>
        <v/>
      </c>
      <c r="F116" t="str">
        <f t="shared" si="24"/>
        <v/>
      </c>
      <c r="H116" t="str">
        <f t="shared" si="19"/>
        <v/>
      </c>
      <c r="I116" t="str">
        <f>IF(B116&lt;=$B$3+$B$4,VLOOKUP(B116,'Life Table'!$A$1:$G$102,5,FALSE),"")</f>
        <v/>
      </c>
      <c r="J116" t="str">
        <f t="shared" si="25"/>
        <v/>
      </c>
    </row>
    <row r="117" spans="1:10" x14ac:dyDescent="0.2">
      <c r="A117" t="str">
        <f t="shared" si="22"/>
        <v/>
      </c>
      <c r="B117" t="str">
        <f t="shared" si="28"/>
        <v/>
      </c>
      <c r="C117" t="str">
        <f t="shared" si="23"/>
        <v/>
      </c>
      <c r="D117" t="str">
        <f t="shared" si="17"/>
        <v/>
      </c>
      <c r="E117" t="str">
        <f t="shared" si="18"/>
        <v/>
      </c>
      <c r="F117" t="str">
        <f t="shared" si="24"/>
        <v/>
      </c>
      <c r="H117" t="str">
        <f t="shared" si="19"/>
        <v/>
      </c>
      <c r="I117" t="str">
        <f>IF(B117&lt;=$B$3+$B$4,VLOOKUP(B117,'Life Table'!$A$1:$G$102,5,FALSE),"")</f>
        <v/>
      </c>
      <c r="J117" t="str">
        <f t="shared" si="25"/>
        <v/>
      </c>
    </row>
    <row r="118" spans="1:10" x14ac:dyDescent="0.2">
      <c r="A118" t="str">
        <f t="shared" si="22"/>
        <v/>
      </c>
      <c r="B118" t="str">
        <f t="shared" si="28"/>
        <v/>
      </c>
      <c r="C118" t="str">
        <f t="shared" si="23"/>
        <v/>
      </c>
      <c r="D118" t="str">
        <f t="shared" si="17"/>
        <v/>
      </c>
      <c r="E118" t="str">
        <f t="shared" si="18"/>
        <v/>
      </c>
      <c r="F118" t="str">
        <f t="shared" si="24"/>
        <v/>
      </c>
      <c r="H118" t="str">
        <f t="shared" si="19"/>
        <v/>
      </c>
      <c r="I118" t="str">
        <f>IF(B118&lt;=$B$3+$B$4,VLOOKUP(B118,'Life Table'!$A$1:$G$102,5,FALSE),"")</f>
        <v/>
      </c>
      <c r="J118" t="str">
        <f t="shared" si="25"/>
        <v/>
      </c>
    </row>
    <row r="119" spans="1:10" x14ac:dyDescent="0.2">
      <c r="A119" t="str">
        <f t="shared" si="22"/>
        <v/>
      </c>
      <c r="B119" t="str">
        <f t="shared" si="28"/>
        <v/>
      </c>
      <c r="C119" t="str">
        <f t="shared" si="23"/>
        <v/>
      </c>
      <c r="D119" t="str">
        <f t="shared" si="17"/>
        <v/>
      </c>
      <c r="E119" t="str">
        <f t="shared" si="18"/>
        <v/>
      </c>
      <c r="F119" t="str">
        <f t="shared" si="24"/>
        <v/>
      </c>
      <c r="H119" t="str">
        <f t="shared" si="19"/>
        <v/>
      </c>
      <c r="I119" t="str">
        <f>IF(B119&lt;=$B$3+$B$4,VLOOKUP(B119,'Life Table'!$A$1:$G$102,5,FALSE),"")</f>
        <v/>
      </c>
      <c r="J119" t="str">
        <f t="shared" si="25"/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C6A1-61CE-4D4D-B5AE-4F47F7C48A56}">
  <sheetPr>
    <tabColor theme="9" tint="0.59999389629810485"/>
  </sheetPr>
  <dimension ref="A1:U119"/>
  <sheetViews>
    <sheetView workbookViewId="0">
      <selection sqref="A1:B1"/>
    </sheetView>
  </sheetViews>
  <sheetFormatPr baseColWidth="10" defaultColWidth="8.83203125" defaultRowHeight="15" x14ac:dyDescent="0.2"/>
  <cols>
    <col min="1" max="1" width="19.1640625" bestFit="1" customWidth="1"/>
    <col min="2" max="2" width="12.1640625" bestFit="1" customWidth="1"/>
    <col min="3" max="3" width="13.5" bestFit="1" customWidth="1"/>
    <col min="4" max="4" width="17.33203125" bestFit="1" customWidth="1"/>
    <col min="5" max="5" width="13.33203125" bestFit="1" customWidth="1"/>
    <col min="6" max="6" width="12.5" bestFit="1" customWidth="1"/>
    <col min="7" max="7" width="10.1640625" bestFit="1" customWidth="1"/>
    <col min="8" max="10" width="11.6640625" bestFit="1" customWidth="1"/>
    <col min="12" max="12" width="14.5" bestFit="1" customWidth="1"/>
    <col min="13" max="13" width="5.33203125" bestFit="1" customWidth="1"/>
    <col min="14" max="14" width="13.5" bestFit="1" customWidth="1"/>
    <col min="15" max="15" width="14.5" bestFit="1" customWidth="1"/>
    <col min="16" max="16" width="13.33203125" bestFit="1" customWidth="1"/>
    <col min="19" max="21" width="11.6640625" bestFit="1" customWidth="1"/>
  </cols>
  <sheetData>
    <row r="1" spans="1:10" x14ac:dyDescent="0.2">
      <c r="A1" s="6" t="s">
        <v>7</v>
      </c>
      <c r="B1" s="8">
        <v>323127.37530730147</v>
      </c>
      <c r="D1" t="s">
        <v>8</v>
      </c>
      <c r="G1" t="s">
        <v>9</v>
      </c>
    </row>
    <row r="2" spans="1:10" x14ac:dyDescent="0.2">
      <c r="A2" t="s">
        <v>11</v>
      </c>
      <c r="B2">
        <v>600000</v>
      </c>
    </row>
    <row r="3" spans="1:10" x14ac:dyDescent="0.2">
      <c r="A3" t="s">
        <v>12</v>
      </c>
      <c r="B3">
        <v>30</v>
      </c>
      <c r="D3" t="s">
        <v>31</v>
      </c>
      <c r="E3">
        <v>0</v>
      </c>
      <c r="G3" t="s">
        <v>13</v>
      </c>
      <c r="H3">
        <v>100</v>
      </c>
    </row>
    <row r="4" spans="1:10" x14ac:dyDescent="0.2">
      <c r="A4" t="s">
        <v>14</v>
      </c>
      <c r="B4">
        <v>40</v>
      </c>
      <c r="D4" t="s">
        <v>27</v>
      </c>
      <c r="E4">
        <v>0.05</v>
      </c>
      <c r="G4" t="s">
        <v>15</v>
      </c>
    </row>
    <row r="5" spans="1:10" x14ac:dyDescent="0.2">
      <c r="D5" t="s">
        <v>16</v>
      </c>
      <c r="E5" t="s">
        <v>49</v>
      </c>
      <c r="G5" t="s">
        <v>17</v>
      </c>
      <c r="H5">
        <v>20</v>
      </c>
    </row>
    <row r="6" spans="1:10" x14ac:dyDescent="0.2">
      <c r="A6" t="s">
        <v>42</v>
      </c>
      <c r="B6">
        <v>8973.6836772387796</v>
      </c>
      <c r="D6" t="s">
        <v>40</v>
      </c>
      <c r="E6">
        <v>15</v>
      </c>
      <c r="G6" t="s">
        <v>18</v>
      </c>
    </row>
    <row r="7" spans="1:10" x14ac:dyDescent="0.2">
      <c r="A7" s="3" t="s">
        <v>43</v>
      </c>
      <c r="B7" s="3">
        <f>B6</f>
        <v>8973.6836772387796</v>
      </c>
      <c r="G7" t="s">
        <v>19</v>
      </c>
      <c r="H7">
        <v>50</v>
      </c>
    </row>
    <row r="8" spans="1:10" x14ac:dyDescent="0.2">
      <c r="G8" t="s">
        <v>20</v>
      </c>
    </row>
    <row r="10" spans="1:10" x14ac:dyDescent="0.2">
      <c r="A10" t="s">
        <v>45</v>
      </c>
      <c r="B10">
        <f>C11+D11-E11</f>
        <v>0</v>
      </c>
    </row>
    <row r="11" spans="1:10" x14ac:dyDescent="0.2">
      <c r="A11" t="s">
        <v>22</v>
      </c>
      <c r="C11">
        <f>SUM(C14:C80)</f>
        <v>26092.73667289703</v>
      </c>
      <c r="D11">
        <f>SUM(D14:D80)</f>
        <v>112249.05167250657</v>
      </c>
      <c r="E11">
        <f>SUM(E14:E80)</f>
        <v>138341.78834540359</v>
      </c>
    </row>
    <row r="12" spans="1:10" x14ac:dyDescent="0.2">
      <c r="A12" t="s">
        <v>38</v>
      </c>
      <c r="H12" t="s">
        <v>47</v>
      </c>
    </row>
    <row r="13" spans="1:10" x14ac:dyDescent="0.2">
      <c r="A13" t="s">
        <v>32</v>
      </c>
      <c r="B13" t="s">
        <v>33</v>
      </c>
      <c r="C13" t="s">
        <v>23</v>
      </c>
      <c r="D13" t="s">
        <v>24</v>
      </c>
      <c r="E13" t="s">
        <v>25</v>
      </c>
      <c r="H13" t="s">
        <v>28</v>
      </c>
      <c r="I13" t="s">
        <v>30</v>
      </c>
      <c r="J13" t="s">
        <v>29</v>
      </c>
    </row>
    <row r="14" spans="1:10" x14ac:dyDescent="0.2">
      <c r="A14">
        <v>0</v>
      </c>
      <c r="B14">
        <f>$B$4+A14</f>
        <v>40</v>
      </c>
      <c r="D14" t="str">
        <f t="shared" ref="D14:D60" si="0">IF(A14=$B$3,$B$2*H14*J14,"")</f>
        <v/>
      </c>
      <c r="E14">
        <f t="shared" ref="E14:E60" si="1">IF(B14&lt;$B$3+$B$4,$B$7*H14*J14,"")</f>
        <v>8973.6836772387796</v>
      </c>
      <c r="H14">
        <f t="shared" ref="H14:H60" si="2">IF(B14&lt;=$B$3+$B$4,(1+$E$4)^(-A14),"")</f>
        <v>1</v>
      </c>
      <c r="I14">
        <f>IF(B14&lt;=$B$3+$B$4,IF($E$3=0,VLOOKUP(B14+$E$6,'Life Table'!$A$1:$G$102,5,FALSE),VLOOKUP(B14+$E$6,'Life Table'!$A$1:$G$102,6,FALSE)),"")</f>
        <v>1.9927784711716396E-3</v>
      </c>
      <c r="J14">
        <v>1</v>
      </c>
    </row>
    <row r="15" spans="1:10" x14ac:dyDescent="0.2">
      <c r="A15">
        <f t="shared" ref="A15:A60" si="3">IF(B14&lt;($B$3+$B$4),A14+1,"")</f>
        <v>1</v>
      </c>
      <c r="B15">
        <f t="shared" ref="B15:B60" si="4">IF(A15="","",$B$4+A15)</f>
        <v>41</v>
      </c>
      <c r="C15">
        <f t="shared" ref="C15:C60" si="5">IF(B15&lt;=$B$3+$B$4,$B$1*H15*I14*J14*SQRT(1+$E$4),"")</f>
        <v>628.40282115699949</v>
      </c>
      <c r="D15" t="str">
        <f t="shared" si="0"/>
        <v/>
      </c>
      <c r="E15">
        <f t="shared" si="1"/>
        <v>8529.3343939044516</v>
      </c>
      <c r="H15">
        <f t="shared" si="2"/>
        <v>0.95238095238095233</v>
      </c>
      <c r="I15">
        <f>IF(B15&lt;=$B$3+$B$4,IF($E$3=0,VLOOKUP(B15+$E$6,'Life Table'!$A$1:$G$102,5,FALSE),VLOOKUP(B15+$E$6-1,'Life Table'!$A$1:$G$102,7,FALSE)),"")</f>
        <v>2.2123868229786091E-3</v>
      </c>
      <c r="J15">
        <f t="shared" ref="J15:J60" si="6">IF(B15&lt;=$B$3+$B$4,J14*(1-I14),"")</f>
        <v>0.99800722152882837</v>
      </c>
    </row>
    <row r="16" spans="1:10" x14ac:dyDescent="0.2">
      <c r="A16">
        <f t="shared" si="3"/>
        <v>2</v>
      </c>
      <c r="B16">
        <f t="shared" si="4"/>
        <v>42</v>
      </c>
      <c r="C16">
        <f t="shared" si="5"/>
        <v>663.10843342175474</v>
      </c>
      <c r="D16" t="str">
        <f t="shared" si="0"/>
        <v/>
      </c>
      <c r="E16">
        <f t="shared" si="1"/>
        <v>8105.2040065548554</v>
      </c>
      <c r="H16">
        <f t="shared" si="2"/>
        <v>0.90702947845804982</v>
      </c>
      <c r="I16">
        <f>IF(B16&lt;=$B$3+$B$4,VLOOKUP(B16+$E$6,'Life Table'!$A$1:$G$102,5,FALSE),"")</f>
        <v>2.4591689270032258E-3</v>
      </c>
      <c r="J16">
        <f t="shared" si="6"/>
        <v>0.99579924350268045</v>
      </c>
    </row>
    <row r="17" spans="1:10" x14ac:dyDescent="0.2">
      <c r="A17">
        <f t="shared" si="3"/>
        <v>3</v>
      </c>
      <c r="B17">
        <f t="shared" si="4"/>
        <v>43</v>
      </c>
      <c r="C17">
        <f t="shared" si="5"/>
        <v>700.42342127701659</v>
      </c>
      <c r="D17" t="str">
        <f t="shared" si="0"/>
        <v/>
      </c>
      <c r="E17">
        <f t="shared" si="1"/>
        <v>7700.2589911570594</v>
      </c>
      <c r="H17">
        <f t="shared" si="2"/>
        <v>0.86383759853147601</v>
      </c>
      <c r="I17">
        <f>IF(B17&lt;=$B$3+$B$4,VLOOKUP(B17+$E$6,'Life Table'!$A$1:$G$102,5,FALSE),"")</f>
        <v>2.7364791542020921E-3</v>
      </c>
      <c r="J17">
        <f t="shared" si="6"/>
        <v>0.99335040494552529</v>
      </c>
    </row>
    <row r="18" spans="1:10" x14ac:dyDescent="0.2">
      <c r="A18">
        <f t="shared" si="3"/>
        <v>4</v>
      </c>
      <c r="B18">
        <f t="shared" si="4"/>
        <v>44</v>
      </c>
      <c r="C18">
        <f t="shared" si="5"/>
        <v>740.46719639711432</v>
      </c>
      <c r="D18" t="str">
        <f t="shared" si="0"/>
        <v/>
      </c>
      <c r="E18">
        <f t="shared" si="1"/>
        <v>7313.5118028055249</v>
      </c>
      <c r="H18">
        <f t="shared" si="2"/>
        <v>0.82270247479188197</v>
      </c>
      <c r="I18">
        <f>IF(B18&lt;=$B$3+$B$4,VLOOKUP(B18+$E$6,'Life Table'!$A$1:$G$102,5,FALSE),"")</f>
        <v>3.048083828577657E-3</v>
      </c>
      <c r="J18">
        <f t="shared" si="6"/>
        <v>0.99063212226957365</v>
      </c>
    </row>
    <row r="19" spans="1:10" x14ac:dyDescent="0.2">
      <c r="A19">
        <f t="shared" si="3"/>
        <v>5</v>
      </c>
      <c r="B19">
        <f t="shared" si="4"/>
        <v>45</v>
      </c>
      <c r="C19">
        <f t="shared" si="5"/>
        <v>783.35969062607887</v>
      </c>
      <c r="D19" t="str">
        <f t="shared" si="0"/>
        <v/>
      </c>
      <c r="E19">
        <f t="shared" si="1"/>
        <v>6944.0186721421724</v>
      </c>
      <c r="H19">
        <f t="shared" si="2"/>
        <v>0.78352616646845896</v>
      </c>
      <c r="I19">
        <f>IF(B19&lt;=$B$3+$B$4,VLOOKUP(B19+$E$6,'Life Table'!$A$1:$G$102,5,FALSE),"")</f>
        <v>3.3982112619488996E-3</v>
      </c>
      <c r="J19">
        <f t="shared" si="6"/>
        <v>0.98761259251761413</v>
      </c>
    </row>
    <row r="20" spans="1:10" x14ac:dyDescent="0.2">
      <c r="A20">
        <f t="shared" si="3"/>
        <v>6</v>
      </c>
      <c r="B20">
        <f t="shared" si="4"/>
        <v>46</v>
      </c>
      <c r="C20">
        <f t="shared" si="5"/>
        <v>829.21968177597034</v>
      </c>
      <c r="D20" t="str">
        <f t="shared" si="0"/>
        <v/>
      </c>
      <c r="E20">
        <f t="shared" si="1"/>
        <v>6590.8775520831578</v>
      </c>
      <c r="H20">
        <f t="shared" si="2"/>
        <v>0.74621539663662761</v>
      </c>
      <c r="I20">
        <f>IF(B20&lt;=$B$3+$B$4,VLOOKUP(B20+$E$6,'Life Table'!$A$1:$G$102,5,FALSE),"")</f>
        <v>3.7916077185090372E-3</v>
      </c>
      <c r="J20">
        <f t="shared" si="6"/>
        <v>0.98425647628327817</v>
      </c>
    </row>
    <row r="21" spans="1:10" x14ac:dyDescent="0.2">
      <c r="A21">
        <f t="shared" si="3"/>
        <v>7</v>
      </c>
      <c r="B21">
        <f t="shared" si="4"/>
        <v>47</v>
      </c>
      <c r="C21">
        <f t="shared" si="5"/>
        <v>878.1627045800243</v>
      </c>
      <c r="D21" t="str">
        <f t="shared" si="0"/>
        <v/>
      </c>
      <c r="E21">
        <f t="shared" si="1"/>
        <v>6253.226218938029</v>
      </c>
      <c r="H21">
        <f t="shared" si="2"/>
        <v>0.71068133013012147</v>
      </c>
      <c r="I21">
        <f>IF(B21&lt;=$B$3+$B$4,VLOOKUP(B21+$E$6,'Life Table'!$A$1:$G$102,5,FALSE),"")</f>
        <v>4.2335999727178076E-3</v>
      </c>
      <c r="J21">
        <f t="shared" si="6"/>
        <v>0.98052456183080994</v>
      </c>
    </row>
    <row r="22" spans="1:10" x14ac:dyDescent="0.2">
      <c r="A22">
        <f t="shared" si="3"/>
        <v>8</v>
      </c>
      <c r="B22">
        <f t="shared" si="4"/>
        <v>48</v>
      </c>
      <c r="C22">
        <f t="shared" si="5"/>
        <v>930.29847001579174</v>
      </c>
      <c r="D22" t="str">
        <f t="shared" si="0"/>
        <v/>
      </c>
      <c r="E22">
        <f t="shared" si="1"/>
        <v>5930.2405338934632</v>
      </c>
      <c r="H22">
        <f t="shared" si="2"/>
        <v>0.67683936202868722</v>
      </c>
      <c r="I22">
        <f>IF(B22&lt;=$B$3+$B$4,VLOOKUP(B22+$E$6,'Life Table'!$A$1:$G$102,5,FALSE),"")</f>
        <v>4.7301651877017124E-3</v>
      </c>
      <c r="J22">
        <f t="shared" si="6"/>
        <v>0.97637341307259395</v>
      </c>
    </row>
    <row r="23" spans="1:10" x14ac:dyDescent="0.2">
      <c r="A23">
        <f t="shared" si="3"/>
        <v>9</v>
      </c>
      <c r="B23">
        <f t="shared" si="4"/>
        <v>49</v>
      </c>
      <c r="C23">
        <f t="shared" si="5"/>
        <v>985.72770554928275</v>
      </c>
      <c r="D23" t="str">
        <f t="shared" si="0"/>
        <v/>
      </c>
      <c r="E23">
        <f t="shared" si="1"/>
        <v>5621.1328729193729</v>
      </c>
      <c r="H23">
        <f t="shared" si="2"/>
        <v>0.64460891621779726</v>
      </c>
      <c r="I23">
        <f>IF(B23&lt;=$B$3+$B$4,VLOOKUP(B23+$E$6,'Life Table'!$A$1:$G$102,5,FALSE),"")</f>
        <v>5.2880089080170334E-3</v>
      </c>
      <c r="J23">
        <f t="shared" si="6"/>
        <v>0.97175500554388039</v>
      </c>
    </row>
    <row r="24" spans="1:10" x14ac:dyDescent="0.2">
      <c r="A24">
        <f t="shared" si="3"/>
        <v>10</v>
      </c>
      <c r="B24">
        <f t="shared" si="4"/>
        <v>50</v>
      </c>
      <c r="C24">
        <f t="shared" si="5"/>
        <v>1044.5383177628385</v>
      </c>
      <c r="D24" t="str">
        <f t="shared" si="0"/>
        <v/>
      </c>
      <c r="E24">
        <f t="shared" si="1"/>
        <v>5325.150735442121</v>
      </c>
      <c r="H24">
        <f t="shared" si="2"/>
        <v>0.61391325354075932</v>
      </c>
      <c r="I24">
        <f>IF(B24&lt;=$B$3+$B$4,3*VLOOKUP(B24,'Life Table'!$A$1:$G$102,5,FALSE),"")</f>
        <v>3.6255824043614172E-3</v>
      </c>
      <c r="J24">
        <f t="shared" si="6"/>
        <v>0.96661635641815413</v>
      </c>
    </row>
    <row r="25" spans="1:10" x14ac:dyDescent="0.2">
      <c r="A25">
        <f t="shared" si="3"/>
        <v>11</v>
      </c>
      <c r="B25">
        <f t="shared" si="4"/>
        <v>51</v>
      </c>
      <c r="C25">
        <f t="shared" si="5"/>
        <v>678.45029069653003</v>
      </c>
      <c r="D25" t="str">
        <f t="shared" si="0"/>
        <v/>
      </c>
      <c r="E25">
        <f t="shared" si="1"/>
        <v>5053.1847263191712</v>
      </c>
      <c r="H25">
        <f t="shared" si="2"/>
        <v>0.5846792890864374</v>
      </c>
      <c r="I25">
        <f>IF(B25&lt;=$B$3+$B$4,3*VLOOKUP(B25,'Life Table'!$A$1:$G$102,5,FALSE),"")</f>
        <v>3.9931192157303067E-3</v>
      </c>
      <c r="J25">
        <f t="shared" si="6"/>
        <v>0.96311180916455652</v>
      </c>
    </row>
    <row r="26" spans="1:10" x14ac:dyDescent="0.2">
      <c r="A26">
        <f t="shared" si="3"/>
        <v>12</v>
      </c>
      <c r="B26">
        <f t="shared" si="4"/>
        <v>52</v>
      </c>
      <c r="C26">
        <f t="shared" si="5"/>
        <v>709.06459053549463</v>
      </c>
      <c r="D26" t="str">
        <f t="shared" si="0"/>
        <v/>
      </c>
      <c r="E26">
        <f t="shared" si="1"/>
        <v>4793.3397688455916</v>
      </c>
      <c r="H26">
        <f t="shared" si="2"/>
        <v>0.5568374181775595</v>
      </c>
      <c r="I26">
        <f>IF(B26&lt;=$B$3+$B$4,3*VLOOKUP(B26,'Life Table'!$A$1:$G$102,5,FALSE),"")</f>
        <v>4.406176777839178E-3</v>
      </c>
      <c r="J26">
        <f t="shared" si="6"/>
        <v>0.95926598889248471</v>
      </c>
    </row>
    <row r="27" spans="1:10" x14ac:dyDescent="0.2">
      <c r="A27">
        <f t="shared" si="3"/>
        <v>13</v>
      </c>
      <c r="B27">
        <f t="shared" si="4"/>
        <v>53</v>
      </c>
      <c r="C27">
        <f t="shared" si="5"/>
        <v>742.17868677747276</v>
      </c>
      <c r="D27" t="str">
        <f t="shared" si="0"/>
        <v/>
      </c>
      <c r="E27">
        <f t="shared" si="1"/>
        <v>4544.9709204455339</v>
      </c>
      <c r="H27">
        <f t="shared" si="2"/>
        <v>0.53032135064529462</v>
      </c>
      <c r="I27">
        <f>IF(B27&lt;=$B$3+$B$4,3*VLOOKUP(B27,'Life Table'!$A$1:$G$102,5,FALSE),"")</f>
        <v>4.8703854999120741E-3</v>
      </c>
      <c r="J27">
        <f t="shared" si="6"/>
        <v>0.95503929336845572</v>
      </c>
    </row>
    <row r="28" spans="1:10" x14ac:dyDescent="0.2">
      <c r="A28">
        <f t="shared" si="3"/>
        <v>14</v>
      </c>
      <c r="B28">
        <f t="shared" si="4"/>
        <v>54</v>
      </c>
      <c r="C28">
        <f t="shared" si="5"/>
        <v>777.86242552029296</v>
      </c>
      <c r="D28" t="str">
        <f t="shared" si="0"/>
        <v/>
      </c>
      <c r="E28">
        <f t="shared" si="1"/>
        <v>4307.4620571210244</v>
      </c>
      <c r="H28">
        <f t="shared" si="2"/>
        <v>0.50506795299551888</v>
      </c>
      <c r="I28">
        <f>IF(B28&lt;=$B$3+$B$4,3*VLOOKUP(B28,'Life Table'!$A$1:$G$102,5,FALSE),"")</f>
        <v>5.3920702354498069E-3</v>
      </c>
      <c r="J28">
        <f t="shared" si="6"/>
        <v>0.95038788384218775</v>
      </c>
    </row>
    <row r="29" spans="1:10" x14ac:dyDescent="0.2">
      <c r="A29">
        <f t="shared" si="3"/>
        <v>15</v>
      </c>
      <c r="B29">
        <f t="shared" si="4"/>
        <v>55</v>
      </c>
      <c r="C29">
        <f t="shared" si="5"/>
        <v>816.1788715529367</v>
      </c>
      <c r="D29" t="str">
        <f t="shared" si="0"/>
        <v/>
      </c>
      <c r="E29">
        <f t="shared" si="1"/>
        <v>4080.2246849261819</v>
      </c>
      <c r="H29">
        <f t="shared" si="2"/>
        <v>0.48101709809097021</v>
      </c>
      <c r="I29">
        <f>IF(B29&lt;=$B$3+$B$4,3*VLOOKUP(B29,'Life Table'!$A$1:$G$102,5,FALSE),"")</f>
        <v>5.9783354135149189E-3</v>
      </c>
      <c r="J29">
        <f t="shared" si="6"/>
        <v>0.9452633256215901</v>
      </c>
    </row>
    <row r="30" spans="1:10" x14ac:dyDescent="0.2">
      <c r="A30">
        <f t="shared" si="3"/>
        <v>16</v>
      </c>
      <c r="B30">
        <f t="shared" si="4"/>
        <v>56</v>
      </c>
      <c r="C30">
        <f t="shared" si="5"/>
        <v>857.1813299366255</v>
      </c>
      <c r="D30" t="str">
        <f t="shared" si="0"/>
        <v/>
      </c>
      <c r="E30">
        <f t="shared" si="1"/>
        <v>3862.6968887592284</v>
      </c>
      <c r="H30">
        <f t="shared" si="2"/>
        <v>0.45811152199140021</v>
      </c>
      <c r="I30">
        <f>IF(B30&lt;=$B$3+$B$4,3*VLOOKUP(B30,'Life Table'!$A$1:$G$102,5,FALSE),"")</f>
        <v>6.6371604689358273E-3</v>
      </c>
      <c r="J30">
        <f t="shared" si="6"/>
        <v>0.93961222440692971</v>
      </c>
    </row>
    <row r="31" spans="1:10" x14ac:dyDescent="0.2">
      <c r="A31">
        <f t="shared" si="3"/>
        <v>17</v>
      </c>
      <c r="B31">
        <f t="shared" si="4"/>
        <v>57</v>
      </c>
      <c r="C31">
        <f t="shared" si="5"/>
        <v>900.90976542743988</v>
      </c>
      <c r="D31" t="str">
        <f t="shared" si="0"/>
        <v/>
      </c>
      <c r="E31">
        <f t="shared" si="1"/>
        <v>3654.3424282530227</v>
      </c>
      <c r="H31">
        <f t="shared" si="2"/>
        <v>0.43629668761085727</v>
      </c>
      <c r="I31">
        <f>IF(B31&lt;=$B$3+$B$4,3*VLOOKUP(B31,'Life Table'!$A$1:$G$102,5,FALSE),"")</f>
        <v>7.3775067810096778E-3</v>
      </c>
      <c r="J31">
        <f t="shared" si="6"/>
        <v>0.93337586729496724</v>
      </c>
    </row>
    <row r="32" spans="1:10" x14ac:dyDescent="0.2">
      <c r="A32">
        <f t="shared" si="3"/>
        <v>18</v>
      </c>
      <c r="B32">
        <f t="shared" si="4"/>
        <v>58</v>
      </c>
      <c r="C32">
        <f t="shared" si="5"/>
        <v>947.38652748706238</v>
      </c>
      <c r="D32" t="str">
        <f t="shared" si="0"/>
        <v/>
      </c>
      <c r="E32">
        <f t="shared" si="1"/>
        <v>3454.649992579481</v>
      </c>
      <c r="H32">
        <f t="shared" si="2"/>
        <v>0.41552065486748313</v>
      </c>
      <c r="I32">
        <f>IF(B32&lt;=$B$3+$B$4,3*VLOOKUP(B32,'Life Table'!$A$1:$G$102,5,FALSE),"")</f>
        <v>8.2094374626062762E-3</v>
      </c>
      <c r="J32">
        <f t="shared" si="6"/>
        <v>0.92648988050476788</v>
      </c>
    </row>
    <row r="33" spans="1:10" x14ac:dyDescent="0.2">
      <c r="A33">
        <f t="shared" si="3"/>
        <v>19</v>
      </c>
      <c r="B33">
        <f t="shared" si="4"/>
        <v>59</v>
      </c>
      <c r="C33">
        <f t="shared" si="5"/>
        <v>996.61128183206483</v>
      </c>
      <c r="D33" t="str">
        <f t="shared" si="0"/>
        <v/>
      </c>
      <c r="E33">
        <f t="shared" si="1"/>
        <v>3263.1326281049587</v>
      </c>
      <c r="H33">
        <f t="shared" si="2"/>
        <v>0.39573395701665059</v>
      </c>
      <c r="I33">
        <f>IF(B33&lt;=$B$3+$B$4,3*VLOOKUP(B33,'Life Table'!$A$1:$G$102,5,FALSE),"")</f>
        <v>9.1442514857329703E-3</v>
      </c>
      <c r="J33">
        <f t="shared" si="6"/>
        <v>0.91888391977102646</v>
      </c>
    </row>
    <row r="34" spans="1:10" x14ac:dyDescent="0.2">
      <c r="A34">
        <f t="shared" si="3"/>
        <v>20</v>
      </c>
      <c r="B34">
        <f t="shared" si="4"/>
        <v>60</v>
      </c>
      <c r="C34">
        <f t="shared" si="5"/>
        <v>1048.5550450784456</v>
      </c>
      <c r="D34" t="str">
        <f t="shared" si="0"/>
        <v/>
      </c>
      <c r="E34">
        <f t="shared" si="1"/>
        <v>3079.3273549735873</v>
      </c>
      <c r="H34">
        <f t="shared" si="2"/>
        <v>0.37688948287300061</v>
      </c>
      <c r="I34">
        <f>IF(B34&lt;=$B$3+$B$4,2*VLOOKUP(B34,'Life Table'!$A$1:$G$102,5,FALSE),"")</f>
        <v>6.7964225238977992E-3</v>
      </c>
      <c r="J34">
        <f t="shared" si="6"/>
        <v>0.9104814141224441</v>
      </c>
    </row>
    <row r="35" spans="1:10" x14ac:dyDescent="0.2">
      <c r="A35">
        <f t="shared" si="3"/>
        <v>21</v>
      </c>
      <c r="B35">
        <f t="shared" si="4"/>
        <v>61</v>
      </c>
      <c r="C35">
        <f t="shared" si="5"/>
        <v>735.43547906028982</v>
      </c>
      <c r="D35" t="str">
        <f t="shared" si="0"/>
        <v/>
      </c>
      <c r="E35">
        <f t="shared" si="1"/>
        <v>2912.760900171229</v>
      </c>
      <c r="H35">
        <f t="shared" si="2"/>
        <v>0.35894236464095297</v>
      </c>
      <c r="I35">
        <f>IF(B35&lt;=$B$3+$B$4,2*VLOOKUP(B35,'Life Table'!$A$1:$G$102,5,FALSE),"")</f>
        <v>7.5832154370180744E-3</v>
      </c>
      <c r="J35">
        <f t="shared" si="6"/>
        <v>0.90429339773191197</v>
      </c>
    </row>
    <row r="36" spans="1:10" x14ac:dyDescent="0.2">
      <c r="A36">
        <f t="shared" si="3"/>
        <v>22</v>
      </c>
      <c r="B36">
        <f t="shared" si="4"/>
        <v>62</v>
      </c>
      <c r="C36">
        <f t="shared" si="5"/>
        <v>776.18738011021071</v>
      </c>
      <c r="D36" t="str">
        <f t="shared" si="0"/>
        <v/>
      </c>
      <c r="E36">
        <f t="shared" si="1"/>
        <v>2753.0217207130549</v>
      </c>
      <c r="H36">
        <f t="shared" si="2"/>
        <v>0.3418498710866219</v>
      </c>
      <c r="I36">
        <f>IF(B36&lt;=$B$3+$B$4,2*VLOOKUP(B36,'Life Table'!$A$1:$G$102,5,FALSE),"")</f>
        <v>8.4671999454356151E-3</v>
      </c>
      <c r="J36">
        <f t="shared" si="6"/>
        <v>0.89743594607863775</v>
      </c>
    </row>
    <row r="37" spans="1:10" x14ac:dyDescent="0.2">
      <c r="A37">
        <f t="shared" si="3"/>
        <v>23</v>
      </c>
      <c r="B37">
        <f t="shared" si="4"/>
        <v>63</v>
      </c>
      <c r="C37">
        <f t="shared" si="5"/>
        <v>819.13937063180401</v>
      </c>
      <c r="D37" t="str">
        <f t="shared" si="0"/>
        <v/>
      </c>
      <c r="E37">
        <f t="shared" si="1"/>
        <v>2599.7250812853804</v>
      </c>
      <c r="H37">
        <f t="shared" si="2"/>
        <v>0.32557130579678267</v>
      </c>
      <c r="I37">
        <f>IF(B37&lt;=$B$3+$B$4,2*VLOOKUP(B37,'Life Table'!$A$1:$G$102,5,FALSE),"")</f>
        <v>9.4603303754034248E-3</v>
      </c>
      <c r="J37">
        <f t="shared" si="6"/>
        <v>0.88983717648496874</v>
      </c>
    </row>
    <row r="38" spans="1:10" x14ac:dyDescent="0.2">
      <c r="A38">
        <f t="shared" si="3"/>
        <v>24</v>
      </c>
      <c r="B38">
        <f t="shared" si="4"/>
        <v>64</v>
      </c>
      <c r="C38">
        <f t="shared" si="5"/>
        <v>864.25534505322628</v>
      </c>
      <c r="D38" t="str">
        <f t="shared" si="0"/>
        <v/>
      </c>
      <c r="E38">
        <f t="shared" si="1"/>
        <v>2452.5055458392367</v>
      </c>
      <c r="H38">
        <f t="shared" si="2"/>
        <v>0.31006791028265024</v>
      </c>
      <c r="I38">
        <f>IF(B38&lt;=$B$3+$B$4,2*VLOOKUP(B38,'Life Table'!$A$1:$G$102,5,FALSE),"")</f>
        <v>1.0576017816034067E-2</v>
      </c>
      <c r="J38">
        <f t="shared" si="6"/>
        <v>0.88141902281510476</v>
      </c>
    </row>
    <row r="39" spans="1:10" x14ac:dyDescent="0.2">
      <c r="A39">
        <f t="shared" si="3"/>
        <v>25</v>
      </c>
      <c r="B39">
        <f t="shared" si="4"/>
        <v>65</v>
      </c>
      <c r="C39">
        <f t="shared" si="5"/>
        <v>911.46609591688718</v>
      </c>
      <c r="D39" t="str">
        <f t="shared" si="0"/>
        <v/>
      </c>
      <c r="E39">
        <f t="shared" si="1"/>
        <v>2311.0169557071604</v>
      </c>
      <c r="H39">
        <f t="shared" si="2"/>
        <v>0.29530277169776209</v>
      </c>
      <c r="I39">
        <f>IF(B39&lt;=$B$3+$B$4,2*VLOOKUP(B39,'Life Table'!$A$1:$G$102,5,FALSE),"")</f>
        <v>1.182930405910917E-2</v>
      </c>
      <c r="J39">
        <f t="shared" si="6"/>
        <v>0.87209711952642077</v>
      </c>
    </row>
    <row r="40" spans="1:10" x14ac:dyDescent="0.2">
      <c r="A40">
        <f t="shared" si="3"/>
        <v>26</v>
      </c>
      <c r="B40">
        <f t="shared" si="4"/>
        <v>66</v>
      </c>
      <c r="C40">
        <f t="shared" si="5"/>
        <v>960.66213634861197</v>
      </c>
      <c r="D40" t="str">
        <f t="shared" si="0"/>
        <v/>
      </c>
      <c r="E40">
        <f t="shared" si="1"/>
        <v>2174.9326032879458</v>
      </c>
      <c r="H40">
        <f t="shared" si="2"/>
        <v>0.28124073495024959</v>
      </c>
      <c r="I40">
        <f>IF(B40&lt;=$B$3+$B$4,2*VLOOKUP(B40,'Life Table'!$A$1:$G$102,5,FALSE),"")</f>
        <v>1.3237055358488514E-2</v>
      </c>
      <c r="J40">
        <f t="shared" si="6"/>
        <v>0.86178081753046942</v>
      </c>
    </row>
    <row r="41" spans="1:10" x14ac:dyDescent="0.2">
      <c r="A41">
        <f t="shared" si="3"/>
        <v>27</v>
      </c>
      <c r="B41">
        <f t="shared" si="4"/>
        <v>67</v>
      </c>
      <c r="C41">
        <f t="shared" si="5"/>
        <v>1011.6855234347147</v>
      </c>
      <c r="D41" t="str">
        <f t="shared" si="0"/>
        <v/>
      </c>
      <c r="E41">
        <f t="shared" si="1"/>
        <v>2043.9456190640394</v>
      </c>
      <c r="H41">
        <f t="shared" si="2"/>
        <v>0.2678483190002377</v>
      </c>
      <c r="I41">
        <f>IF(B41&lt;=$B$3+$B$4,2*VLOOKUP(B41,'Life Table'!$A$1:$G$102,5,FALSE),"")</f>
        <v>1.4818178012535757E-2</v>
      </c>
      <c r="J41">
        <f t="shared" si="6"/>
        <v>0.85037337714193506</v>
      </c>
    </row>
    <row r="42" spans="1:10" x14ac:dyDescent="0.2">
      <c r="A42">
        <f t="shared" si="3"/>
        <v>28</v>
      </c>
      <c r="B42">
        <f t="shared" si="4"/>
        <v>68</v>
      </c>
      <c r="C42">
        <f t="shared" si="5"/>
        <v>1064.3206572428926</v>
      </c>
      <c r="D42" t="str">
        <f t="shared" si="0"/>
        <v/>
      </c>
      <c r="E42">
        <f t="shared" si="1"/>
        <v>1917.7695895550537</v>
      </c>
      <c r="H42">
        <f t="shared" si="2"/>
        <v>0.25509363714308358</v>
      </c>
      <c r="I42">
        <f>IF(B42&lt;=$B$3+$B$4,2*VLOOKUP(B42,'Life Table'!$A$1:$G$102,5,FALSE),"")</f>
        <v>1.6593857904466568E-2</v>
      </c>
      <c r="J42">
        <f t="shared" si="6"/>
        <v>0.83777239306232465</v>
      </c>
    </row>
    <row r="43" spans="1:10" x14ac:dyDescent="0.2">
      <c r="A43">
        <f t="shared" si="3"/>
        <v>29</v>
      </c>
      <c r="B43">
        <f t="shared" si="4"/>
        <v>69</v>
      </c>
      <c r="C43">
        <f t="shared" si="5"/>
        <v>1118.2840775820614</v>
      </c>
      <c r="D43" t="str">
        <f t="shared" si="0"/>
        <v/>
      </c>
      <c r="E43">
        <f t="shared" si="1"/>
        <v>1796.1394223737807</v>
      </c>
      <c r="H43">
        <f t="shared" si="2"/>
        <v>0.24294632108865097</v>
      </c>
      <c r="I43">
        <f>IF(B43&lt;=$B$3+$B$4,2*VLOOKUP(B43,'Life Table'!$A$1:$G$102,5,FALSE),"")</f>
        <v>1.8587826253612771E-2</v>
      </c>
      <c r="J43">
        <f t="shared" si="6"/>
        <v>0.82387051701556357</v>
      </c>
    </row>
    <row r="44" spans="1:10" x14ac:dyDescent="0.2">
      <c r="A44">
        <f t="shared" si="3"/>
        <v>30</v>
      </c>
      <c r="B44">
        <f t="shared" si="4"/>
        <v>70</v>
      </c>
      <c r="C44">
        <f t="shared" si="5"/>
        <v>1173.2133501090941</v>
      </c>
      <c r="D44">
        <f t="shared" si="0"/>
        <v>112249.05167250657</v>
      </c>
      <c r="E44" t="str">
        <f t="shared" si="1"/>
        <v/>
      </c>
      <c r="H44">
        <f t="shared" si="2"/>
        <v>0.23137744865585813</v>
      </c>
      <c r="I44">
        <f>IF(B44&lt;=$B$3+$B$4,2*VLOOKUP(B44,'Life Table'!$A$1:$G$102,5,FALSE),"")</f>
        <v>2.0826653926294687E-2</v>
      </c>
      <c r="J44">
        <f t="shared" si="6"/>
        <v>0.80855655498980417</v>
      </c>
    </row>
    <row r="45" spans="1:10" x14ac:dyDescent="0.2">
      <c r="A45" t="str">
        <f t="shared" si="3"/>
        <v/>
      </c>
      <c r="B45" t="str">
        <f t="shared" si="4"/>
        <v/>
      </c>
      <c r="C45" t="str">
        <f t="shared" si="5"/>
        <v/>
      </c>
      <c r="D45" t="str">
        <f t="shared" si="0"/>
        <v/>
      </c>
      <c r="E45" t="str">
        <f t="shared" si="1"/>
        <v/>
      </c>
      <c r="H45" t="str">
        <f t="shared" si="2"/>
        <v/>
      </c>
      <c r="I45" t="str">
        <f>IF(B45&lt;=$B$3+$B$4,2*VLOOKUP(B45,'Life Table'!$A$1:$G$102,5,FALSE),"")</f>
        <v/>
      </c>
      <c r="J45" t="str">
        <f t="shared" si="6"/>
        <v/>
      </c>
    </row>
    <row r="46" spans="1:10" x14ac:dyDescent="0.2">
      <c r="A46" t="str">
        <f t="shared" si="3"/>
        <v/>
      </c>
      <c r="B46" t="str">
        <f t="shared" si="4"/>
        <v/>
      </c>
      <c r="C46" t="str">
        <f t="shared" si="5"/>
        <v/>
      </c>
      <c r="D46" t="str">
        <f t="shared" si="0"/>
        <v/>
      </c>
      <c r="E46" t="str">
        <f t="shared" si="1"/>
        <v/>
      </c>
      <c r="H46" t="str">
        <f t="shared" si="2"/>
        <v/>
      </c>
      <c r="I46" t="str">
        <f>IF(B46&lt;=$B$3+$B$4,2*VLOOKUP(B46,'Life Table'!$A$1:$G$102,5,FALSE),"")</f>
        <v/>
      </c>
      <c r="J46" t="str">
        <f t="shared" si="6"/>
        <v/>
      </c>
    </row>
    <row r="47" spans="1:10" x14ac:dyDescent="0.2">
      <c r="A47" t="str">
        <f t="shared" si="3"/>
        <v/>
      </c>
      <c r="B47" t="str">
        <f t="shared" si="4"/>
        <v/>
      </c>
      <c r="C47" t="str">
        <f t="shared" si="5"/>
        <v/>
      </c>
      <c r="D47" t="str">
        <f t="shared" si="0"/>
        <v/>
      </c>
      <c r="E47" t="str">
        <f t="shared" si="1"/>
        <v/>
      </c>
      <c r="H47" t="str">
        <f t="shared" si="2"/>
        <v/>
      </c>
      <c r="I47" t="str">
        <f>IF(B47&lt;=$B$3+$B$4,2*VLOOKUP(B47,'Life Table'!$A$1:$G$102,5,FALSE),"")</f>
        <v/>
      </c>
      <c r="J47" t="str">
        <f t="shared" si="6"/>
        <v/>
      </c>
    </row>
    <row r="48" spans="1:10" x14ac:dyDescent="0.2">
      <c r="A48" t="str">
        <f t="shared" si="3"/>
        <v/>
      </c>
      <c r="B48" t="str">
        <f t="shared" si="4"/>
        <v/>
      </c>
      <c r="C48" t="str">
        <f t="shared" si="5"/>
        <v/>
      </c>
      <c r="D48" t="str">
        <f t="shared" si="0"/>
        <v/>
      </c>
      <c r="E48" t="str">
        <f t="shared" si="1"/>
        <v/>
      </c>
      <c r="H48" t="str">
        <f t="shared" si="2"/>
        <v/>
      </c>
      <c r="I48" t="str">
        <f>IF(B48&lt;=$B$3+$B$4,2*VLOOKUP(B48,'Life Table'!$A$1:$G$102,5,FALSE),"")</f>
        <v/>
      </c>
      <c r="J48" t="str">
        <f t="shared" si="6"/>
        <v/>
      </c>
    </row>
    <row r="49" spans="1:21" x14ac:dyDescent="0.2">
      <c r="A49" t="str">
        <f t="shared" si="3"/>
        <v/>
      </c>
      <c r="B49" t="str">
        <f t="shared" si="4"/>
        <v/>
      </c>
      <c r="C49" t="str">
        <f t="shared" si="5"/>
        <v/>
      </c>
      <c r="D49" t="str">
        <f t="shared" si="0"/>
        <v/>
      </c>
      <c r="E49" t="str">
        <f t="shared" si="1"/>
        <v/>
      </c>
      <c r="H49" t="str">
        <f t="shared" si="2"/>
        <v/>
      </c>
      <c r="I49" t="str">
        <f>IF(B49&lt;=$B$3+$B$4,2*VLOOKUP(B49,'Life Table'!$A$1:$G$102,5,FALSE),"")</f>
        <v/>
      </c>
      <c r="J49" t="str">
        <f t="shared" si="6"/>
        <v/>
      </c>
    </row>
    <row r="50" spans="1:21" x14ac:dyDescent="0.2">
      <c r="A50" t="str">
        <f t="shared" si="3"/>
        <v/>
      </c>
      <c r="B50" t="str">
        <f t="shared" si="4"/>
        <v/>
      </c>
      <c r="C50" t="str">
        <f t="shared" si="5"/>
        <v/>
      </c>
      <c r="D50" t="str">
        <f t="shared" si="0"/>
        <v/>
      </c>
      <c r="E50" t="str">
        <f t="shared" si="1"/>
        <v/>
      </c>
      <c r="H50" t="str">
        <f t="shared" si="2"/>
        <v/>
      </c>
      <c r="I50" t="str">
        <f>IF(B50&lt;=$B$3+$B$4,2*VLOOKUP(B50,'Life Table'!$A$1:$G$102,5,FALSE),"")</f>
        <v/>
      </c>
      <c r="J50" t="str">
        <f t="shared" si="6"/>
        <v/>
      </c>
    </row>
    <row r="51" spans="1:21" x14ac:dyDescent="0.2">
      <c r="A51" t="str">
        <f t="shared" si="3"/>
        <v/>
      </c>
      <c r="B51" t="str">
        <f t="shared" si="4"/>
        <v/>
      </c>
      <c r="C51" t="str">
        <f t="shared" si="5"/>
        <v/>
      </c>
      <c r="D51" t="str">
        <f t="shared" si="0"/>
        <v/>
      </c>
      <c r="E51" t="str">
        <f t="shared" si="1"/>
        <v/>
      </c>
      <c r="H51" t="str">
        <f t="shared" si="2"/>
        <v/>
      </c>
      <c r="I51" t="str">
        <f>IF(B51&lt;=$B$3+$B$4,2*VLOOKUP(B51,'Life Table'!$A$1:$G$102,5,FALSE),"")</f>
        <v/>
      </c>
      <c r="J51" t="str">
        <f t="shared" si="6"/>
        <v/>
      </c>
    </row>
    <row r="52" spans="1:21" x14ac:dyDescent="0.2">
      <c r="A52" t="str">
        <f t="shared" si="3"/>
        <v/>
      </c>
      <c r="B52" t="str">
        <f t="shared" si="4"/>
        <v/>
      </c>
      <c r="C52" t="str">
        <f t="shared" si="5"/>
        <v/>
      </c>
      <c r="D52" t="str">
        <f t="shared" si="0"/>
        <v/>
      </c>
      <c r="E52" t="str">
        <f t="shared" si="1"/>
        <v/>
      </c>
      <c r="H52" t="str">
        <f t="shared" si="2"/>
        <v/>
      </c>
      <c r="I52" t="str">
        <f>IF(B52&lt;=$B$3+$B$4,2*VLOOKUP(B52,'Life Table'!$A$1:$G$102,5,FALSE),"")</f>
        <v/>
      </c>
      <c r="J52" t="str">
        <f t="shared" si="6"/>
        <v/>
      </c>
    </row>
    <row r="53" spans="1:21" x14ac:dyDescent="0.2">
      <c r="A53" t="str">
        <f t="shared" si="3"/>
        <v/>
      </c>
      <c r="B53" t="str">
        <f t="shared" si="4"/>
        <v/>
      </c>
      <c r="C53" t="str">
        <f t="shared" si="5"/>
        <v/>
      </c>
      <c r="D53" t="str">
        <f t="shared" si="0"/>
        <v/>
      </c>
      <c r="E53" t="str">
        <f t="shared" si="1"/>
        <v/>
      </c>
      <c r="H53" t="str">
        <f t="shared" si="2"/>
        <v/>
      </c>
      <c r="I53" t="str">
        <f>IF(B53&lt;=$B$3+$B$4,2*VLOOKUP(B53,'Life Table'!$A$1:$G$102,5,FALSE),"")</f>
        <v/>
      </c>
      <c r="J53" t="str">
        <f t="shared" si="6"/>
        <v/>
      </c>
    </row>
    <row r="54" spans="1:21" x14ac:dyDescent="0.2">
      <c r="A54" t="str">
        <f t="shared" si="3"/>
        <v/>
      </c>
      <c r="B54" t="str">
        <f t="shared" si="4"/>
        <v/>
      </c>
      <c r="C54" t="str">
        <f t="shared" si="5"/>
        <v/>
      </c>
      <c r="D54" t="str">
        <f t="shared" si="0"/>
        <v/>
      </c>
      <c r="E54" t="str">
        <f t="shared" si="1"/>
        <v/>
      </c>
      <c r="H54" t="str">
        <f t="shared" si="2"/>
        <v/>
      </c>
      <c r="I54" t="str">
        <f>IF(B54&lt;=$B$3+$B$4,2*VLOOKUP(B54,'Life Table'!$A$1:$G$102,5,FALSE),"")</f>
        <v/>
      </c>
      <c r="J54" t="str">
        <f t="shared" si="6"/>
        <v/>
      </c>
    </row>
    <row r="55" spans="1:21" x14ac:dyDescent="0.2">
      <c r="A55" t="str">
        <f t="shared" si="3"/>
        <v/>
      </c>
      <c r="B55" t="str">
        <f t="shared" si="4"/>
        <v/>
      </c>
      <c r="C55" t="str">
        <f t="shared" si="5"/>
        <v/>
      </c>
      <c r="D55" t="str">
        <f t="shared" si="0"/>
        <v/>
      </c>
      <c r="E55" t="str">
        <f t="shared" si="1"/>
        <v/>
      </c>
      <c r="H55" t="str">
        <f t="shared" si="2"/>
        <v/>
      </c>
      <c r="I55" t="str">
        <f>IF(B55&lt;=$B$3+$B$4,2*VLOOKUP(B55,'Life Table'!$A$1:$G$102,5,FALSE),"")</f>
        <v/>
      </c>
      <c r="J55" t="str">
        <f t="shared" si="6"/>
        <v/>
      </c>
    </row>
    <row r="56" spans="1:21" x14ac:dyDescent="0.2">
      <c r="A56" t="str">
        <f t="shared" si="3"/>
        <v/>
      </c>
      <c r="B56" t="str">
        <f t="shared" si="4"/>
        <v/>
      </c>
      <c r="C56" t="str">
        <f t="shared" si="5"/>
        <v/>
      </c>
      <c r="D56" t="str">
        <f t="shared" si="0"/>
        <v/>
      </c>
      <c r="E56" t="str">
        <f t="shared" si="1"/>
        <v/>
      </c>
      <c r="H56" t="str">
        <f t="shared" si="2"/>
        <v/>
      </c>
      <c r="I56" t="str">
        <f>IF(B56&lt;=$B$3+$B$4,2*VLOOKUP(B56,'Life Table'!$A$1:$G$102,5,FALSE),"")</f>
        <v/>
      </c>
      <c r="J56" t="str">
        <f t="shared" si="6"/>
        <v/>
      </c>
    </row>
    <row r="57" spans="1:21" x14ac:dyDescent="0.2">
      <c r="A57" t="str">
        <f t="shared" si="3"/>
        <v/>
      </c>
      <c r="B57" t="str">
        <f t="shared" si="4"/>
        <v/>
      </c>
      <c r="C57" t="str">
        <f t="shared" si="5"/>
        <v/>
      </c>
      <c r="D57" t="str">
        <f t="shared" si="0"/>
        <v/>
      </c>
      <c r="E57" t="str">
        <f t="shared" si="1"/>
        <v/>
      </c>
      <c r="H57" t="str">
        <f t="shared" si="2"/>
        <v/>
      </c>
      <c r="I57" t="str">
        <f>IF(B57&lt;=$B$3+$B$4,2*VLOOKUP(B57,'Life Table'!$A$1:$G$102,5,FALSE),"")</f>
        <v/>
      </c>
      <c r="J57" t="str">
        <f t="shared" si="6"/>
        <v/>
      </c>
    </row>
    <row r="58" spans="1:21" x14ac:dyDescent="0.2">
      <c r="A58" t="str">
        <f t="shared" si="3"/>
        <v/>
      </c>
      <c r="B58" t="str">
        <f t="shared" si="4"/>
        <v/>
      </c>
      <c r="C58" t="str">
        <f t="shared" si="5"/>
        <v/>
      </c>
      <c r="D58" t="str">
        <f t="shared" si="0"/>
        <v/>
      </c>
      <c r="E58" t="str">
        <f t="shared" si="1"/>
        <v/>
      </c>
      <c r="H58" t="str">
        <f t="shared" si="2"/>
        <v/>
      </c>
      <c r="I58" t="str">
        <f>IF(B58&lt;=$B$3+$B$4,2*VLOOKUP(B58,'Life Table'!$A$1:$G$102,5,FALSE),"")</f>
        <v/>
      </c>
      <c r="J58" t="str">
        <f t="shared" si="6"/>
        <v/>
      </c>
    </row>
    <row r="59" spans="1:21" x14ac:dyDescent="0.2">
      <c r="A59" t="str">
        <f t="shared" si="3"/>
        <v/>
      </c>
      <c r="B59" t="str">
        <f t="shared" si="4"/>
        <v/>
      </c>
      <c r="C59" t="str">
        <f t="shared" si="5"/>
        <v/>
      </c>
      <c r="D59" t="str">
        <f t="shared" si="0"/>
        <v/>
      </c>
      <c r="E59" t="str">
        <f t="shared" si="1"/>
        <v/>
      </c>
      <c r="H59" t="str">
        <f t="shared" si="2"/>
        <v/>
      </c>
      <c r="I59" t="str">
        <f>IF(B59&lt;=$B$3+$B$4,2*VLOOKUP(B59,'Life Table'!$A$1:$G$102,5,FALSE),"")</f>
        <v/>
      </c>
      <c r="J59" t="str">
        <f t="shared" si="6"/>
        <v/>
      </c>
    </row>
    <row r="60" spans="1:21" x14ac:dyDescent="0.2">
      <c r="A60" t="str">
        <f t="shared" si="3"/>
        <v/>
      </c>
      <c r="B60" t="str">
        <f t="shared" si="4"/>
        <v/>
      </c>
      <c r="C60" t="str">
        <f t="shared" si="5"/>
        <v/>
      </c>
      <c r="D60" t="str">
        <f t="shared" si="0"/>
        <v/>
      </c>
      <c r="E60" t="str">
        <f t="shared" si="1"/>
        <v/>
      </c>
      <c r="H60" t="str">
        <f t="shared" si="2"/>
        <v/>
      </c>
      <c r="I60" t="str">
        <f>IF(B60&lt;=$B$3+$B$4,2*VLOOKUP(B60,'Life Table'!$A$1:$G$102,5,FALSE),"")</f>
        <v/>
      </c>
      <c r="J60" t="str">
        <f t="shared" si="6"/>
        <v/>
      </c>
    </row>
    <row r="61" spans="1:21" x14ac:dyDescent="0.2">
      <c r="L61" t="str">
        <f>IF(B60&lt;($B$3+$B$4),A60+1,"")</f>
        <v/>
      </c>
      <c r="M61" t="str">
        <f t="shared" ref="M61:M80" si="7">IF(L61="","",$B$4+L61)</f>
        <v/>
      </c>
      <c r="N61" t="str">
        <f>IF(M61&lt;=$B$3+$B$4,$B$1*S61*I60*J60*SQRT(1+$E$4),"")</f>
        <v/>
      </c>
      <c r="O61" t="str">
        <f t="shared" ref="O61:O78" si="8">IF(L61=$B$3,$B$2*S61*U61,"")</f>
        <v/>
      </c>
      <c r="P61" t="str">
        <f t="shared" ref="P61:P78" si="9">IF(M61&lt;$B$3+$B$4,$B$7*S61*U61,"")</f>
        <v/>
      </c>
      <c r="S61" t="str">
        <f t="shared" ref="S61:S63" si="10">IF(M61&lt;=$B$3+$B$4,(1+$E$4)^(-L61),"")</f>
        <v/>
      </c>
      <c r="T61" t="str">
        <f>IF(M61&lt;=$B$3+$B$4,2*VLOOKUP(M61,'Life Table'!$A$1:$G$102,5,FALSE),"")</f>
        <v/>
      </c>
      <c r="U61" t="str">
        <f>IF(M61&lt;=$B$3+$B$4,J60*(1-I60),"")</f>
        <v/>
      </c>
    </row>
    <row r="62" spans="1:21" x14ac:dyDescent="0.2">
      <c r="L62" t="str">
        <f t="shared" ref="L62:L79" si="11">IF(M61&lt;($B$3+$B$4),L61+1,"")</f>
        <v/>
      </c>
      <c r="M62" t="str">
        <f t="shared" si="7"/>
        <v/>
      </c>
      <c r="N62" t="str">
        <f t="shared" ref="N62:N79" si="12">IF(M62&lt;=$B$3+$B$4,$B$1*S62*T61*U61*SQRT(1+$E$4),"")</f>
        <v/>
      </c>
      <c r="O62" t="str">
        <f t="shared" si="8"/>
        <v/>
      </c>
      <c r="P62" t="str">
        <f t="shared" si="9"/>
        <v/>
      </c>
      <c r="S62" t="str">
        <f t="shared" si="10"/>
        <v/>
      </c>
      <c r="T62" t="str">
        <f>IF(M62&lt;=$B$3+$B$4,2*VLOOKUP(M62,'Life Table'!$A$1:$G$102,5,FALSE),"")</f>
        <v/>
      </c>
      <c r="U62" t="str">
        <f t="shared" ref="U62:U63" si="13">IF(M62&lt;=$B$3+$B$4,U61*(1-T61),"")</f>
        <v/>
      </c>
    </row>
    <row r="63" spans="1:21" x14ac:dyDescent="0.2">
      <c r="L63" t="str">
        <f t="shared" si="11"/>
        <v/>
      </c>
      <c r="M63" t="str">
        <f t="shared" si="7"/>
        <v/>
      </c>
      <c r="N63" t="str">
        <f t="shared" si="12"/>
        <v/>
      </c>
      <c r="O63" t="str">
        <f t="shared" si="8"/>
        <v/>
      </c>
      <c r="P63" t="str">
        <f t="shared" si="9"/>
        <v/>
      </c>
      <c r="S63" t="str">
        <f t="shared" si="10"/>
        <v/>
      </c>
      <c r="T63" t="str">
        <f>IF(M63&lt;=$B$3+$B$4,2*VLOOKUP(M63,'Life Table'!$A$1:$G$102,5,FALSE),"")</f>
        <v/>
      </c>
      <c r="U63" t="str">
        <f t="shared" si="13"/>
        <v/>
      </c>
    </row>
    <row r="64" spans="1:21" x14ac:dyDescent="0.2">
      <c r="L64" t="str">
        <f t="shared" si="11"/>
        <v/>
      </c>
      <c r="M64" t="str">
        <f t="shared" si="7"/>
        <v/>
      </c>
      <c r="N64" t="str">
        <f t="shared" si="12"/>
        <v/>
      </c>
      <c r="O64" t="str">
        <f t="shared" si="8"/>
        <v/>
      </c>
      <c r="P64" t="str">
        <f t="shared" si="9"/>
        <v/>
      </c>
    </row>
    <row r="65" spans="12:16" x14ac:dyDescent="0.2">
      <c r="L65" t="str">
        <f t="shared" si="11"/>
        <v/>
      </c>
      <c r="M65" t="str">
        <f t="shared" si="7"/>
        <v/>
      </c>
      <c r="N65" t="str">
        <f t="shared" si="12"/>
        <v/>
      </c>
      <c r="O65" t="str">
        <f t="shared" si="8"/>
        <v/>
      </c>
      <c r="P65" t="str">
        <f t="shared" si="9"/>
        <v/>
      </c>
    </row>
    <row r="66" spans="12:16" x14ac:dyDescent="0.2">
      <c r="L66" t="str">
        <f t="shared" si="11"/>
        <v/>
      </c>
      <c r="M66" t="str">
        <f t="shared" si="7"/>
        <v/>
      </c>
      <c r="N66" t="str">
        <f t="shared" si="12"/>
        <v/>
      </c>
      <c r="O66" t="str">
        <f t="shared" si="8"/>
        <v/>
      </c>
      <c r="P66" t="str">
        <f t="shared" si="9"/>
        <v/>
      </c>
    </row>
    <row r="67" spans="12:16" x14ac:dyDescent="0.2">
      <c r="L67" t="str">
        <f t="shared" si="11"/>
        <v/>
      </c>
      <c r="M67" t="str">
        <f t="shared" si="7"/>
        <v/>
      </c>
      <c r="N67" t="str">
        <f t="shared" si="12"/>
        <v/>
      </c>
      <c r="O67" t="str">
        <f t="shared" si="8"/>
        <v/>
      </c>
      <c r="P67" t="str">
        <f t="shared" si="9"/>
        <v/>
      </c>
    </row>
    <row r="68" spans="12:16" x14ac:dyDescent="0.2">
      <c r="L68" t="str">
        <f t="shared" si="11"/>
        <v/>
      </c>
      <c r="M68" t="str">
        <f t="shared" si="7"/>
        <v/>
      </c>
      <c r="N68" t="str">
        <f t="shared" si="12"/>
        <v/>
      </c>
      <c r="O68" t="str">
        <f t="shared" si="8"/>
        <v/>
      </c>
      <c r="P68" t="str">
        <f t="shared" si="9"/>
        <v/>
      </c>
    </row>
    <row r="69" spans="12:16" x14ac:dyDescent="0.2">
      <c r="L69" t="str">
        <f t="shared" si="11"/>
        <v/>
      </c>
      <c r="M69" t="str">
        <f t="shared" si="7"/>
        <v/>
      </c>
      <c r="N69" t="str">
        <f t="shared" si="12"/>
        <v/>
      </c>
      <c r="O69" t="str">
        <f t="shared" si="8"/>
        <v/>
      </c>
      <c r="P69" t="str">
        <f t="shared" si="9"/>
        <v/>
      </c>
    </row>
    <row r="70" spans="12:16" x14ac:dyDescent="0.2">
      <c r="L70" t="str">
        <f t="shared" si="11"/>
        <v/>
      </c>
      <c r="M70" t="str">
        <f t="shared" si="7"/>
        <v/>
      </c>
      <c r="N70" t="str">
        <f t="shared" si="12"/>
        <v/>
      </c>
      <c r="O70" t="str">
        <f t="shared" si="8"/>
        <v/>
      </c>
      <c r="P70" t="str">
        <f t="shared" si="9"/>
        <v/>
      </c>
    </row>
    <row r="71" spans="12:16" x14ac:dyDescent="0.2">
      <c r="L71" t="str">
        <f t="shared" si="11"/>
        <v/>
      </c>
      <c r="M71" t="str">
        <f t="shared" si="7"/>
        <v/>
      </c>
      <c r="N71" t="str">
        <f t="shared" si="12"/>
        <v/>
      </c>
      <c r="O71" t="str">
        <f t="shared" si="8"/>
        <v/>
      </c>
      <c r="P71" t="str">
        <f t="shared" si="9"/>
        <v/>
      </c>
    </row>
    <row r="72" spans="12:16" x14ac:dyDescent="0.2">
      <c r="L72" t="str">
        <f t="shared" si="11"/>
        <v/>
      </c>
      <c r="M72" t="str">
        <f t="shared" si="7"/>
        <v/>
      </c>
      <c r="N72" t="str">
        <f t="shared" si="12"/>
        <v/>
      </c>
      <c r="O72" t="str">
        <f t="shared" si="8"/>
        <v/>
      </c>
      <c r="P72" t="str">
        <f t="shared" si="9"/>
        <v/>
      </c>
    </row>
    <row r="73" spans="12:16" x14ac:dyDescent="0.2">
      <c r="L73" t="str">
        <f t="shared" si="11"/>
        <v/>
      </c>
      <c r="M73" t="str">
        <f t="shared" si="7"/>
        <v/>
      </c>
      <c r="N73" t="str">
        <f t="shared" si="12"/>
        <v/>
      </c>
      <c r="O73" t="str">
        <f t="shared" si="8"/>
        <v/>
      </c>
      <c r="P73" t="str">
        <f t="shared" si="9"/>
        <v/>
      </c>
    </row>
    <row r="74" spans="12:16" x14ac:dyDescent="0.2">
      <c r="L74" t="str">
        <f t="shared" si="11"/>
        <v/>
      </c>
      <c r="M74" t="str">
        <f t="shared" si="7"/>
        <v/>
      </c>
      <c r="N74" t="str">
        <f t="shared" si="12"/>
        <v/>
      </c>
      <c r="O74" t="str">
        <f t="shared" si="8"/>
        <v/>
      </c>
      <c r="P74" t="str">
        <f t="shared" si="9"/>
        <v/>
      </c>
    </row>
    <row r="75" spans="12:16" x14ac:dyDescent="0.2">
      <c r="L75" t="str">
        <f t="shared" si="11"/>
        <v/>
      </c>
      <c r="M75" t="str">
        <f t="shared" si="7"/>
        <v/>
      </c>
      <c r="N75" t="str">
        <f t="shared" si="12"/>
        <v/>
      </c>
      <c r="O75" t="str">
        <f t="shared" si="8"/>
        <v/>
      </c>
      <c r="P75" t="str">
        <f t="shared" si="9"/>
        <v/>
      </c>
    </row>
    <row r="76" spans="12:16" x14ac:dyDescent="0.2">
      <c r="L76" t="str">
        <f t="shared" si="11"/>
        <v/>
      </c>
      <c r="M76" t="str">
        <f t="shared" si="7"/>
        <v/>
      </c>
      <c r="N76" t="str">
        <f t="shared" si="12"/>
        <v/>
      </c>
      <c r="O76" t="str">
        <f t="shared" si="8"/>
        <v/>
      </c>
      <c r="P76" t="str">
        <f t="shared" si="9"/>
        <v/>
      </c>
    </row>
    <row r="77" spans="12:16" x14ac:dyDescent="0.2">
      <c r="L77" t="str">
        <f t="shared" si="11"/>
        <v/>
      </c>
      <c r="M77" t="str">
        <f t="shared" si="7"/>
        <v/>
      </c>
      <c r="N77" t="str">
        <f t="shared" si="12"/>
        <v/>
      </c>
      <c r="O77" t="str">
        <f t="shared" si="8"/>
        <v/>
      </c>
      <c r="P77" t="str">
        <f t="shared" si="9"/>
        <v/>
      </c>
    </row>
    <row r="78" spans="12:16" x14ac:dyDescent="0.2">
      <c r="L78" t="str">
        <f t="shared" si="11"/>
        <v/>
      </c>
      <c r="M78" t="str">
        <f t="shared" si="7"/>
        <v/>
      </c>
      <c r="N78" t="str">
        <f t="shared" si="12"/>
        <v/>
      </c>
      <c r="O78" t="str">
        <f t="shared" si="8"/>
        <v/>
      </c>
      <c r="P78" t="str">
        <f t="shared" si="9"/>
        <v/>
      </c>
    </row>
    <row r="79" spans="12:16" x14ac:dyDescent="0.2">
      <c r="L79" t="str">
        <f t="shared" si="11"/>
        <v/>
      </c>
      <c r="M79" t="str">
        <f t="shared" si="7"/>
        <v/>
      </c>
      <c r="N79" t="str">
        <f t="shared" si="12"/>
        <v/>
      </c>
      <c r="O79" t="str">
        <f t="shared" ref="O79:O109" si="14">IF(L79=$B$3,$B$2*S79*U79,"")</f>
        <v/>
      </c>
      <c r="P79" t="str">
        <f t="shared" ref="P79:P109" si="15">IF(M79&lt;$B$3+$B$4,$B$7*S79*U79,"")</f>
        <v/>
      </c>
    </row>
    <row r="80" spans="12:16" x14ac:dyDescent="0.2">
      <c r="L80" t="str">
        <f t="shared" ref="L80:L109" si="16">IF(M79&lt;($B$3+$B$4),L79+1,"")</f>
        <v/>
      </c>
      <c r="M80" t="str">
        <f t="shared" si="7"/>
        <v/>
      </c>
      <c r="N80" t="str">
        <f t="shared" ref="N80:N109" si="17">IF(M80&lt;=$B$3+$B$4,$B$1*S80*T79*U79*SQRT(1+$E$4),"")</f>
        <v/>
      </c>
      <c r="O80" t="str">
        <f t="shared" si="14"/>
        <v/>
      </c>
      <c r="P80" t="str">
        <f t="shared" si="15"/>
        <v/>
      </c>
    </row>
    <row r="81" spans="12:16" x14ac:dyDescent="0.2">
      <c r="L81" t="str">
        <f t="shared" si="16"/>
        <v/>
      </c>
      <c r="M81" t="str">
        <f t="shared" ref="M81:M109" si="18">IF(L81="","",$B$4+L81)</f>
        <v/>
      </c>
      <c r="N81" t="str">
        <f t="shared" si="17"/>
        <v/>
      </c>
      <c r="O81" t="str">
        <f t="shared" si="14"/>
        <v/>
      </c>
      <c r="P81" t="str">
        <f t="shared" si="15"/>
        <v/>
      </c>
    </row>
    <row r="82" spans="12:16" x14ac:dyDescent="0.2">
      <c r="L82" t="str">
        <f t="shared" si="16"/>
        <v/>
      </c>
      <c r="M82" t="str">
        <f t="shared" si="18"/>
        <v/>
      </c>
      <c r="N82" t="str">
        <f t="shared" si="17"/>
        <v/>
      </c>
      <c r="O82" t="str">
        <f t="shared" si="14"/>
        <v/>
      </c>
      <c r="P82" t="str">
        <f t="shared" si="15"/>
        <v/>
      </c>
    </row>
    <row r="83" spans="12:16" x14ac:dyDescent="0.2">
      <c r="L83" t="str">
        <f t="shared" si="16"/>
        <v/>
      </c>
      <c r="M83" t="str">
        <f t="shared" si="18"/>
        <v/>
      </c>
      <c r="N83" t="str">
        <f t="shared" si="17"/>
        <v/>
      </c>
      <c r="O83" t="str">
        <f t="shared" si="14"/>
        <v/>
      </c>
      <c r="P83" t="str">
        <f t="shared" si="15"/>
        <v/>
      </c>
    </row>
    <row r="84" spans="12:16" x14ac:dyDescent="0.2">
      <c r="L84" t="str">
        <f t="shared" si="16"/>
        <v/>
      </c>
      <c r="M84" t="str">
        <f t="shared" si="18"/>
        <v/>
      </c>
      <c r="N84" t="str">
        <f t="shared" si="17"/>
        <v/>
      </c>
      <c r="O84" t="str">
        <f t="shared" si="14"/>
        <v/>
      </c>
      <c r="P84" t="str">
        <f t="shared" si="15"/>
        <v/>
      </c>
    </row>
    <row r="85" spans="12:16" x14ac:dyDescent="0.2">
      <c r="L85" t="str">
        <f t="shared" si="16"/>
        <v/>
      </c>
      <c r="M85" t="str">
        <f t="shared" si="18"/>
        <v/>
      </c>
      <c r="N85" t="str">
        <f t="shared" si="17"/>
        <v/>
      </c>
      <c r="O85" t="str">
        <f t="shared" si="14"/>
        <v/>
      </c>
      <c r="P85" t="str">
        <f t="shared" si="15"/>
        <v/>
      </c>
    </row>
    <row r="86" spans="12:16" x14ac:dyDescent="0.2">
      <c r="L86" t="str">
        <f t="shared" si="16"/>
        <v/>
      </c>
      <c r="M86" t="str">
        <f t="shared" si="18"/>
        <v/>
      </c>
      <c r="N86" t="str">
        <f t="shared" si="17"/>
        <v/>
      </c>
      <c r="O86" t="str">
        <f t="shared" si="14"/>
        <v/>
      </c>
      <c r="P86" t="str">
        <f t="shared" si="15"/>
        <v/>
      </c>
    </row>
    <row r="87" spans="12:16" x14ac:dyDescent="0.2">
      <c r="L87" t="str">
        <f t="shared" si="16"/>
        <v/>
      </c>
      <c r="M87" t="str">
        <f t="shared" si="18"/>
        <v/>
      </c>
      <c r="N87" t="str">
        <f t="shared" si="17"/>
        <v/>
      </c>
      <c r="O87" t="str">
        <f t="shared" si="14"/>
        <v/>
      </c>
      <c r="P87" t="str">
        <f t="shared" si="15"/>
        <v/>
      </c>
    </row>
    <row r="88" spans="12:16" x14ac:dyDescent="0.2">
      <c r="L88" t="str">
        <f t="shared" si="16"/>
        <v/>
      </c>
      <c r="M88" t="str">
        <f t="shared" si="18"/>
        <v/>
      </c>
      <c r="N88" t="str">
        <f t="shared" si="17"/>
        <v/>
      </c>
      <c r="O88" t="str">
        <f t="shared" si="14"/>
        <v/>
      </c>
      <c r="P88" t="str">
        <f t="shared" si="15"/>
        <v/>
      </c>
    </row>
    <row r="89" spans="12:16" x14ac:dyDescent="0.2">
      <c r="L89" t="str">
        <f t="shared" si="16"/>
        <v/>
      </c>
      <c r="M89" t="str">
        <f t="shared" si="18"/>
        <v/>
      </c>
      <c r="N89" t="str">
        <f t="shared" si="17"/>
        <v/>
      </c>
      <c r="O89" t="str">
        <f t="shared" si="14"/>
        <v/>
      </c>
      <c r="P89" t="str">
        <f t="shared" si="15"/>
        <v/>
      </c>
    </row>
    <row r="90" spans="12:16" x14ac:dyDescent="0.2">
      <c r="L90" t="str">
        <f t="shared" si="16"/>
        <v/>
      </c>
      <c r="M90" t="str">
        <f t="shared" si="18"/>
        <v/>
      </c>
      <c r="N90" t="str">
        <f t="shared" si="17"/>
        <v/>
      </c>
      <c r="O90" t="str">
        <f t="shared" si="14"/>
        <v/>
      </c>
      <c r="P90" t="str">
        <f t="shared" si="15"/>
        <v/>
      </c>
    </row>
    <row r="91" spans="12:16" x14ac:dyDescent="0.2">
      <c r="L91" t="str">
        <f t="shared" si="16"/>
        <v/>
      </c>
      <c r="M91" t="str">
        <f t="shared" si="18"/>
        <v/>
      </c>
      <c r="N91" t="str">
        <f t="shared" si="17"/>
        <v/>
      </c>
      <c r="O91" t="str">
        <f t="shared" si="14"/>
        <v/>
      </c>
      <c r="P91" t="str">
        <f t="shared" si="15"/>
        <v/>
      </c>
    </row>
    <row r="92" spans="12:16" x14ac:dyDescent="0.2">
      <c r="L92" t="str">
        <f t="shared" si="16"/>
        <v/>
      </c>
      <c r="M92" t="str">
        <f t="shared" si="18"/>
        <v/>
      </c>
      <c r="N92" t="str">
        <f t="shared" si="17"/>
        <v/>
      </c>
      <c r="O92" t="str">
        <f t="shared" si="14"/>
        <v/>
      </c>
      <c r="P92" t="str">
        <f t="shared" si="15"/>
        <v/>
      </c>
    </row>
    <row r="93" spans="12:16" x14ac:dyDescent="0.2">
      <c r="L93" t="str">
        <f t="shared" si="16"/>
        <v/>
      </c>
      <c r="M93" t="str">
        <f t="shared" si="18"/>
        <v/>
      </c>
      <c r="N93" t="str">
        <f t="shared" si="17"/>
        <v/>
      </c>
      <c r="O93" t="str">
        <f t="shared" si="14"/>
        <v/>
      </c>
      <c r="P93" t="str">
        <f t="shared" si="15"/>
        <v/>
      </c>
    </row>
    <row r="94" spans="12:16" x14ac:dyDescent="0.2">
      <c r="L94" t="str">
        <f t="shared" si="16"/>
        <v/>
      </c>
      <c r="M94" t="str">
        <f t="shared" si="18"/>
        <v/>
      </c>
      <c r="N94" t="str">
        <f t="shared" si="17"/>
        <v/>
      </c>
      <c r="O94" t="str">
        <f t="shared" si="14"/>
        <v/>
      </c>
      <c r="P94" t="str">
        <f t="shared" si="15"/>
        <v/>
      </c>
    </row>
    <row r="95" spans="12:16" x14ac:dyDescent="0.2">
      <c r="L95" t="str">
        <f t="shared" si="16"/>
        <v/>
      </c>
      <c r="M95" t="str">
        <f t="shared" si="18"/>
        <v/>
      </c>
      <c r="N95" t="str">
        <f t="shared" si="17"/>
        <v/>
      </c>
      <c r="O95" t="str">
        <f t="shared" si="14"/>
        <v/>
      </c>
      <c r="P95" t="str">
        <f t="shared" si="15"/>
        <v/>
      </c>
    </row>
    <row r="96" spans="12:16" x14ac:dyDescent="0.2">
      <c r="L96" t="str">
        <f t="shared" si="16"/>
        <v/>
      </c>
      <c r="M96" t="str">
        <f t="shared" si="18"/>
        <v/>
      </c>
      <c r="N96" t="str">
        <f t="shared" si="17"/>
        <v/>
      </c>
      <c r="O96" t="str">
        <f t="shared" si="14"/>
        <v/>
      </c>
      <c r="P96" t="str">
        <f t="shared" si="15"/>
        <v/>
      </c>
    </row>
    <row r="97" spans="1:16" x14ac:dyDescent="0.2">
      <c r="L97" t="str">
        <f t="shared" si="16"/>
        <v/>
      </c>
      <c r="M97" t="str">
        <f t="shared" si="18"/>
        <v/>
      </c>
      <c r="N97" t="str">
        <f t="shared" si="17"/>
        <v/>
      </c>
      <c r="O97" t="str">
        <f t="shared" si="14"/>
        <v/>
      </c>
      <c r="P97" t="str">
        <f t="shared" si="15"/>
        <v/>
      </c>
    </row>
    <row r="98" spans="1:16" x14ac:dyDescent="0.2">
      <c r="L98" t="str">
        <f t="shared" si="16"/>
        <v/>
      </c>
      <c r="M98" t="str">
        <f t="shared" si="18"/>
        <v/>
      </c>
      <c r="N98" t="str">
        <f t="shared" si="17"/>
        <v/>
      </c>
      <c r="O98" t="str">
        <f t="shared" si="14"/>
        <v/>
      </c>
      <c r="P98" t="str">
        <f t="shared" si="15"/>
        <v/>
      </c>
    </row>
    <row r="99" spans="1:16" x14ac:dyDescent="0.2">
      <c r="L99" t="str">
        <f t="shared" si="16"/>
        <v/>
      </c>
      <c r="M99" t="str">
        <f t="shared" si="18"/>
        <v/>
      </c>
      <c r="N99" t="str">
        <f t="shared" si="17"/>
        <v/>
      </c>
      <c r="O99" t="str">
        <f t="shared" si="14"/>
        <v/>
      </c>
      <c r="P99" t="str">
        <f t="shared" si="15"/>
        <v/>
      </c>
    </row>
    <row r="100" spans="1:16" x14ac:dyDescent="0.2">
      <c r="L100" t="str">
        <f t="shared" si="16"/>
        <v/>
      </c>
      <c r="M100" t="str">
        <f t="shared" si="18"/>
        <v/>
      </c>
      <c r="N100" t="str">
        <f t="shared" si="17"/>
        <v/>
      </c>
      <c r="O100" t="str">
        <f t="shared" si="14"/>
        <v/>
      </c>
      <c r="P100" t="str">
        <f t="shared" si="15"/>
        <v/>
      </c>
    </row>
    <row r="101" spans="1:16" x14ac:dyDescent="0.2">
      <c r="L101" t="str">
        <f t="shared" si="16"/>
        <v/>
      </c>
      <c r="M101" t="str">
        <f t="shared" si="18"/>
        <v/>
      </c>
      <c r="N101" t="str">
        <f t="shared" si="17"/>
        <v/>
      </c>
      <c r="O101" t="str">
        <f t="shared" si="14"/>
        <v/>
      </c>
      <c r="P101" t="str">
        <f t="shared" si="15"/>
        <v/>
      </c>
    </row>
    <row r="102" spans="1:16" x14ac:dyDescent="0.2">
      <c r="L102" t="str">
        <f t="shared" si="16"/>
        <v/>
      </c>
      <c r="M102" t="str">
        <f t="shared" si="18"/>
        <v/>
      </c>
      <c r="N102" t="str">
        <f t="shared" si="17"/>
        <v/>
      </c>
      <c r="O102" t="str">
        <f t="shared" si="14"/>
        <v/>
      </c>
      <c r="P102" t="str">
        <f t="shared" si="15"/>
        <v/>
      </c>
    </row>
    <row r="103" spans="1:16" x14ac:dyDescent="0.2">
      <c r="L103" t="str">
        <f t="shared" si="16"/>
        <v/>
      </c>
      <c r="M103" t="str">
        <f t="shared" si="18"/>
        <v/>
      </c>
      <c r="N103" t="str">
        <f t="shared" si="17"/>
        <v/>
      </c>
      <c r="O103" t="str">
        <f t="shared" si="14"/>
        <v/>
      </c>
      <c r="P103" t="str">
        <f t="shared" si="15"/>
        <v/>
      </c>
    </row>
    <row r="104" spans="1:16" x14ac:dyDescent="0.2">
      <c r="L104" t="str">
        <f t="shared" si="16"/>
        <v/>
      </c>
      <c r="M104" t="str">
        <f t="shared" si="18"/>
        <v/>
      </c>
      <c r="N104" t="str">
        <f t="shared" si="17"/>
        <v/>
      </c>
      <c r="O104" t="str">
        <f t="shared" si="14"/>
        <v/>
      </c>
      <c r="P104" t="str">
        <f t="shared" si="15"/>
        <v/>
      </c>
    </row>
    <row r="105" spans="1:16" x14ac:dyDescent="0.2">
      <c r="L105" t="str">
        <f t="shared" si="16"/>
        <v/>
      </c>
      <c r="M105" t="str">
        <f t="shared" si="18"/>
        <v/>
      </c>
      <c r="N105" t="str">
        <f t="shared" si="17"/>
        <v/>
      </c>
      <c r="O105" t="str">
        <f t="shared" si="14"/>
        <v/>
      </c>
      <c r="P105" t="str">
        <f t="shared" si="15"/>
        <v/>
      </c>
    </row>
    <row r="106" spans="1:16" x14ac:dyDescent="0.2">
      <c r="A106">
        <f t="shared" ref="A106:A119" si="19">IF(B105&lt;($B$3+$B$4),A105+1,"")</f>
        <v>1</v>
      </c>
      <c r="B106">
        <f t="shared" ref="B106:B119" si="20">IF(A106="","",$B$4+A106)</f>
        <v>41</v>
      </c>
      <c r="C106">
        <f t="shared" ref="C106:C119" si="21">IF(B106&lt;=$B$3+$B$4,$B$1*H106*I105*J105*SQRT(1+$E$4),"")</f>
        <v>0</v>
      </c>
      <c r="D106" t="str">
        <f t="shared" ref="D106:D119" si="22">IF(A106=$B$3,$B$2*H106*J106,"")</f>
        <v/>
      </c>
      <c r="E106">
        <f t="shared" ref="E106:E119" si="23">IF(B106&lt;$B$3+$B$4,$B$6*H106*J106,"")</f>
        <v>0</v>
      </c>
      <c r="F106">
        <f t="shared" ref="F106:F119" si="24">IF(B106&lt;=$B$3+$B$4,$H$7*H106*I105*J105*SQRT(1+$E$4) + IF(B106&lt;$B$3+$B$4,$H$5*H106*J106,0),"")</f>
        <v>0</v>
      </c>
      <c r="H106">
        <f t="shared" ref="H106:H119" si="25">IF(B106&lt;=$B$3+$B$4,(1+$E$4)^(-A106),"")</f>
        <v>0.95238095238095233</v>
      </c>
      <c r="I106">
        <f>IF(B106&lt;=$B$3+$B$4,VLOOKUP(B106,'Life Table'!$A$1:$G$102,5,FALSE),"")</f>
        <v>5.6531219774730963E-4</v>
      </c>
      <c r="J106">
        <f t="shared" ref="J106:J119" si="26">IF(B106&lt;=$B$3+$B$4,J105*(1-I105),"")</f>
        <v>0</v>
      </c>
      <c r="L106" t="str">
        <f t="shared" si="16"/>
        <v/>
      </c>
      <c r="M106" t="str">
        <f t="shared" si="18"/>
        <v/>
      </c>
      <c r="N106" t="str">
        <f t="shared" si="17"/>
        <v/>
      </c>
      <c r="O106" t="str">
        <f t="shared" si="14"/>
        <v/>
      </c>
      <c r="P106" t="str">
        <f t="shared" si="15"/>
        <v/>
      </c>
    </row>
    <row r="107" spans="1:16" x14ac:dyDescent="0.2">
      <c r="A107">
        <f t="shared" si="19"/>
        <v>2</v>
      </c>
      <c r="B107">
        <f t="shared" si="20"/>
        <v>42</v>
      </c>
      <c r="C107">
        <f t="shared" si="21"/>
        <v>0</v>
      </c>
      <c r="D107" t="str">
        <f t="shared" si="22"/>
        <v/>
      </c>
      <c r="E107">
        <f t="shared" si="23"/>
        <v>0</v>
      </c>
      <c r="F107">
        <f t="shared" si="24"/>
        <v>0</v>
      </c>
      <c r="H107">
        <f t="shared" si="25"/>
        <v>0.90702947845804982</v>
      </c>
      <c r="I107">
        <f>IF(B107&lt;=$B$3+$B$4,VLOOKUP(B107,'Life Table'!$A$1:$G$102,5,FALSE),"")</f>
        <v>6.0812559738318767E-4</v>
      </c>
      <c r="J107">
        <f t="shared" si="26"/>
        <v>0</v>
      </c>
      <c r="L107" t="str">
        <f t="shared" si="16"/>
        <v/>
      </c>
      <c r="M107" t="str">
        <f t="shared" si="18"/>
        <v/>
      </c>
      <c r="N107" t="str">
        <f t="shared" si="17"/>
        <v/>
      </c>
      <c r="O107" t="str">
        <f t="shared" si="14"/>
        <v/>
      </c>
      <c r="P107" t="str">
        <f t="shared" si="15"/>
        <v/>
      </c>
    </row>
    <row r="108" spans="1:16" x14ac:dyDescent="0.2">
      <c r="A108">
        <f t="shared" si="19"/>
        <v>3</v>
      </c>
      <c r="B108">
        <f t="shared" si="20"/>
        <v>43</v>
      </c>
      <c r="C108">
        <f t="shared" si="21"/>
        <v>0</v>
      </c>
      <c r="D108" t="str">
        <f t="shared" si="22"/>
        <v/>
      </c>
      <c r="E108">
        <f t="shared" si="23"/>
        <v>0</v>
      </c>
      <c r="F108">
        <f t="shared" si="24"/>
        <v>0</v>
      </c>
      <c r="H108">
        <f t="shared" si="25"/>
        <v>0.86383759853147601</v>
      </c>
      <c r="I108">
        <f>IF(B108&lt;=$B$3+$B$4,VLOOKUP(B108,'Life Table'!$A$1:$G$102,5,FALSE),"")</f>
        <v>6.5624566932526618E-4</v>
      </c>
      <c r="J108">
        <f t="shared" si="26"/>
        <v>0</v>
      </c>
      <c r="L108" t="str">
        <f t="shared" si="16"/>
        <v/>
      </c>
      <c r="M108" t="str">
        <f t="shared" si="18"/>
        <v/>
      </c>
      <c r="N108" t="str">
        <f t="shared" si="17"/>
        <v/>
      </c>
      <c r="O108" t="str">
        <f t="shared" si="14"/>
        <v/>
      </c>
      <c r="P108" t="str">
        <f t="shared" si="15"/>
        <v/>
      </c>
    </row>
    <row r="109" spans="1:16" x14ac:dyDescent="0.2">
      <c r="A109">
        <f t="shared" si="19"/>
        <v>4</v>
      </c>
      <c r="B109">
        <f t="shared" si="20"/>
        <v>44</v>
      </c>
      <c r="C109">
        <f t="shared" si="21"/>
        <v>0</v>
      </c>
      <c r="D109" t="str">
        <f t="shared" si="22"/>
        <v/>
      </c>
      <c r="E109">
        <f t="shared" si="23"/>
        <v>0</v>
      </c>
      <c r="F109">
        <f t="shared" si="24"/>
        <v>0</v>
      </c>
      <c r="H109">
        <f t="shared" si="25"/>
        <v>0.82270247479188197</v>
      </c>
      <c r="I109">
        <f>IF(B109&lt;=$B$3+$B$4,VLOOKUP(B109,'Life Table'!$A$1:$G$102,5,FALSE),"")</f>
        <v>7.1032986447808796E-4</v>
      </c>
      <c r="J109">
        <f t="shared" si="26"/>
        <v>0</v>
      </c>
      <c r="L109" t="str">
        <f t="shared" si="16"/>
        <v/>
      </c>
      <c r="M109" t="str">
        <f t="shared" si="18"/>
        <v/>
      </c>
      <c r="N109" t="str">
        <f t="shared" si="17"/>
        <v/>
      </c>
      <c r="O109" t="str">
        <f t="shared" si="14"/>
        <v/>
      </c>
      <c r="P109" t="str">
        <f t="shared" si="15"/>
        <v/>
      </c>
    </row>
    <row r="110" spans="1:16" x14ac:dyDescent="0.2">
      <c r="A110">
        <f t="shared" si="19"/>
        <v>5</v>
      </c>
      <c r="B110">
        <f t="shared" si="20"/>
        <v>45</v>
      </c>
      <c r="C110">
        <f t="shared" si="21"/>
        <v>0</v>
      </c>
      <c r="D110" t="str">
        <f t="shared" si="22"/>
        <v/>
      </c>
      <c r="E110">
        <f t="shared" si="23"/>
        <v>0</v>
      </c>
      <c r="F110">
        <f t="shared" si="24"/>
        <v>0</v>
      </c>
      <c r="H110">
        <f t="shared" si="25"/>
        <v>0.78352616646845896</v>
      </c>
      <c r="I110">
        <f>IF(B110&lt;=$B$3+$B$4,VLOOKUP(B110,'Life Table'!$A$1:$G$102,5,FALSE),"")</f>
        <v>7.7111700588772529E-4</v>
      </c>
      <c r="J110">
        <f t="shared" si="26"/>
        <v>0</v>
      </c>
    </row>
    <row r="111" spans="1:16" x14ac:dyDescent="0.2">
      <c r="A111">
        <f t="shared" si="19"/>
        <v>6</v>
      </c>
      <c r="B111">
        <f t="shared" si="20"/>
        <v>46</v>
      </c>
      <c r="C111">
        <f t="shared" si="21"/>
        <v>0</v>
      </c>
      <c r="D111" t="str">
        <f t="shared" si="22"/>
        <v/>
      </c>
      <c r="E111">
        <f t="shared" si="23"/>
        <v>0</v>
      </c>
      <c r="F111">
        <f t="shared" si="24"/>
        <v>0</v>
      </c>
      <c r="H111">
        <f t="shared" si="25"/>
        <v>0.74621539663662761</v>
      </c>
      <c r="I111">
        <f>IF(B111&lt;=$B$3+$B$4,VLOOKUP(B111,'Life Table'!$A$1:$G$102,5,FALSE),"")</f>
        <v>8.3943733893937999E-4</v>
      </c>
      <c r="J111">
        <f t="shared" si="26"/>
        <v>0</v>
      </c>
    </row>
    <row r="112" spans="1:16" x14ac:dyDescent="0.2">
      <c r="A112">
        <f t="shared" si="19"/>
        <v>7</v>
      </c>
      <c r="B112">
        <f t="shared" si="20"/>
        <v>47</v>
      </c>
      <c r="C112">
        <f t="shared" si="21"/>
        <v>0</v>
      </c>
      <c r="D112" t="str">
        <f t="shared" si="22"/>
        <v/>
      </c>
      <c r="E112">
        <f t="shared" si="23"/>
        <v>0</v>
      </c>
      <c r="F112">
        <f t="shared" si="24"/>
        <v>0</v>
      </c>
      <c r="H112">
        <f t="shared" si="25"/>
        <v>0.71068133013012147</v>
      </c>
      <c r="I112">
        <f>IF(B112&lt;=$B$3+$B$4,VLOOKUP(B112,'Life Table'!$A$1:$G$102,5,FALSE),"")</f>
        <v>9.1622381726637E-4</v>
      </c>
      <c r="J112">
        <f t="shared" si="26"/>
        <v>0</v>
      </c>
    </row>
    <row r="113" spans="1:10" x14ac:dyDescent="0.2">
      <c r="A113">
        <f t="shared" si="19"/>
        <v>8</v>
      </c>
      <c r="B113">
        <f t="shared" si="20"/>
        <v>48</v>
      </c>
      <c r="C113">
        <f t="shared" si="21"/>
        <v>0</v>
      </c>
      <c r="D113" t="str">
        <f t="shared" si="22"/>
        <v/>
      </c>
      <c r="E113">
        <f t="shared" si="23"/>
        <v>0</v>
      </c>
      <c r="F113">
        <f t="shared" si="24"/>
        <v>0</v>
      </c>
      <c r="H113">
        <f t="shared" si="25"/>
        <v>0.67683936202868722</v>
      </c>
      <c r="I113">
        <f>IF(B113&lt;=$B$3+$B$4,VLOOKUP(B113,'Life Table'!$A$1:$G$102,5,FALSE),"")</f>
        <v>1.0025247748355693E-3</v>
      </c>
      <c r="J113">
        <f t="shared" si="26"/>
        <v>0</v>
      </c>
    </row>
    <row r="114" spans="1:10" x14ac:dyDescent="0.2">
      <c r="A114">
        <f t="shared" si="19"/>
        <v>9</v>
      </c>
      <c r="B114">
        <f t="shared" si="20"/>
        <v>49</v>
      </c>
      <c r="C114">
        <f t="shared" si="21"/>
        <v>0</v>
      </c>
      <c r="D114" t="str">
        <f t="shared" si="22"/>
        <v/>
      </c>
      <c r="E114">
        <f t="shared" si="23"/>
        <v>0</v>
      </c>
      <c r="F114">
        <f t="shared" si="24"/>
        <v>0</v>
      </c>
      <c r="H114">
        <f t="shared" si="25"/>
        <v>0.64460891621779726</v>
      </c>
      <c r="I114">
        <f>IF(B114&lt;=$B$3+$B$4,VLOOKUP(B114,'Life Table'!$A$1:$G$102,5,FALSE),"")</f>
        <v>1.0995181526068669E-3</v>
      </c>
      <c r="J114">
        <f t="shared" si="26"/>
        <v>0</v>
      </c>
    </row>
    <row r="115" spans="1:10" x14ac:dyDescent="0.2">
      <c r="A115">
        <f t="shared" si="19"/>
        <v>10</v>
      </c>
      <c r="B115">
        <f t="shared" si="20"/>
        <v>50</v>
      </c>
      <c r="C115">
        <f t="shared" si="21"/>
        <v>0</v>
      </c>
      <c r="D115" t="str">
        <f t="shared" si="22"/>
        <v/>
      </c>
      <c r="E115">
        <f t="shared" si="23"/>
        <v>0</v>
      </c>
      <c r="F115">
        <f t="shared" si="24"/>
        <v>0</v>
      </c>
      <c r="H115">
        <f t="shared" si="25"/>
        <v>0.61391325354075932</v>
      </c>
      <c r="I115">
        <f>IF(B115&lt;=$B$3+$B$4,VLOOKUP(B115,'Life Table'!$A$1:$G$102,5,FALSE),"")</f>
        <v>1.2085274681204723E-3</v>
      </c>
      <c r="J115">
        <f t="shared" si="26"/>
        <v>0</v>
      </c>
    </row>
    <row r="116" spans="1:10" x14ac:dyDescent="0.2">
      <c r="A116">
        <f t="shared" si="19"/>
        <v>11</v>
      </c>
      <c r="B116">
        <f t="shared" si="20"/>
        <v>51</v>
      </c>
      <c r="C116">
        <f t="shared" si="21"/>
        <v>0</v>
      </c>
      <c r="D116" t="str">
        <f t="shared" si="22"/>
        <v/>
      </c>
      <c r="E116">
        <f t="shared" si="23"/>
        <v>0</v>
      </c>
      <c r="F116">
        <f t="shared" si="24"/>
        <v>0</v>
      </c>
      <c r="H116">
        <f t="shared" si="25"/>
        <v>0.5846792890864374</v>
      </c>
      <c r="I116">
        <f>IF(B116&lt;=$B$3+$B$4,VLOOKUP(B116,'Life Table'!$A$1:$G$102,5,FALSE),"")</f>
        <v>1.3310397385767688E-3</v>
      </c>
      <c r="J116">
        <f t="shared" si="26"/>
        <v>0</v>
      </c>
    </row>
    <row r="117" spans="1:10" x14ac:dyDescent="0.2">
      <c r="A117">
        <f t="shared" si="19"/>
        <v>12</v>
      </c>
      <c r="B117">
        <f t="shared" si="20"/>
        <v>52</v>
      </c>
      <c r="C117">
        <f t="shared" si="21"/>
        <v>0</v>
      </c>
      <c r="D117" t="str">
        <f t="shared" si="22"/>
        <v/>
      </c>
      <c r="E117">
        <f t="shared" si="23"/>
        <v>0</v>
      </c>
      <c r="F117">
        <f t="shared" si="24"/>
        <v>0</v>
      </c>
      <c r="H117">
        <f t="shared" si="25"/>
        <v>0.5568374181775595</v>
      </c>
      <c r="I117">
        <f>IF(B117&lt;=$B$3+$B$4,VLOOKUP(B117,'Life Table'!$A$1:$G$102,5,FALSE),"")</f>
        <v>1.4687255926130595E-3</v>
      </c>
      <c r="J117">
        <f t="shared" si="26"/>
        <v>0</v>
      </c>
    </row>
    <row r="118" spans="1:10" x14ac:dyDescent="0.2">
      <c r="A118">
        <f t="shared" si="19"/>
        <v>13</v>
      </c>
      <c r="B118">
        <f t="shared" si="20"/>
        <v>53</v>
      </c>
      <c r="C118">
        <f t="shared" si="21"/>
        <v>0</v>
      </c>
      <c r="D118" t="str">
        <f t="shared" si="22"/>
        <v/>
      </c>
      <c r="E118">
        <f t="shared" si="23"/>
        <v>0</v>
      </c>
      <c r="F118">
        <f t="shared" si="24"/>
        <v>0</v>
      </c>
      <c r="H118">
        <f t="shared" si="25"/>
        <v>0.53032135064529462</v>
      </c>
      <c r="I118">
        <f>IF(B118&lt;=$B$3+$B$4,VLOOKUP(B118,'Life Table'!$A$1:$G$102,5,FALSE),"")</f>
        <v>1.6234618333040246E-3</v>
      </c>
      <c r="J118">
        <f t="shared" si="26"/>
        <v>0</v>
      </c>
    </row>
    <row r="119" spans="1:10" x14ac:dyDescent="0.2">
      <c r="A119">
        <f t="shared" si="19"/>
        <v>14</v>
      </c>
      <c r="B119">
        <f t="shared" si="20"/>
        <v>54</v>
      </c>
      <c r="C119">
        <f t="shared" si="21"/>
        <v>0</v>
      </c>
      <c r="D119" t="str">
        <f t="shared" si="22"/>
        <v/>
      </c>
      <c r="E119">
        <f t="shared" si="23"/>
        <v>0</v>
      </c>
      <c r="F119">
        <f t="shared" si="24"/>
        <v>0</v>
      </c>
      <c r="H119">
        <f t="shared" si="25"/>
        <v>0.50506795299551888</v>
      </c>
      <c r="I119">
        <f>IF(B119&lt;=$B$3+$B$4,VLOOKUP(B119,'Life Table'!$A$1:$G$102,5,FALSE),"")</f>
        <v>1.7973567451499356E-3</v>
      </c>
      <c r="J119">
        <f t="shared" si="2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6174-6E6A-45B9-802D-8C0CE171FC84}">
  <sheetPr>
    <tabColor theme="9" tint="0.59999389629810485"/>
  </sheetPr>
  <dimension ref="A1:U119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4.5" bestFit="1" customWidth="1"/>
    <col min="2" max="2" width="11.6640625" bestFit="1" customWidth="1"/>
    <col min="3" max="3" width="13.5" bestFit="1" customWidth="1"/>
    <col min="4" max="4" width="17.33203125" bestFit="1" customWidth="1"/>
    <col min="5" max="5" width="13.33203125" bestFit="1" customWidth="1"/>
    <col min="6" max="6" width="12" bestFit="1" customWidth="1"/>
    <col min="7" max="7" width="10.1640625" bestFit="1" customWidth="1"/>
    <col min="8" max="10" width="11.6640625" bestFit="1" customWidth="1"/>
  </cols>
  <sheetData>
    <row r="1" spans="1:10" x14ac:dyDescent="0.2">
      <c r="A1" t="s">
        <v>7</v>
      </c>
      <c r="B1">
        <v>323127.37530730147</v>
      </c>
      <c r="D1" t="s">
        <v>10</v>
      </c>
      <c r="G1" t="s">
        <v>9</v>
      </c>
    </row>
    <row r="2" spans="1:10" x14ac:dyDescent="0.2">
      <c r="A2" t="s">
        <v>11</v>
      </c>
      <c r="B2">
        <v>600000</v>
      </c>
    </row>
    <row r="3" spans="1:10" x14ac:dyDescent="0.2">
      <c r="A3" t="s">
        <v>12</v>
      </c>
      <c r="B3">
        <v>30</v>
      </c>
      <c r="D3" t="s">
        <v>31</v>
      </c>
      <c r="E3">
        <v>0</v>
      </c>
      <c r="G3" t="s">
        <v>13</v>
      </c>
      <c r="H3">
        <v>100</v>
      </c>
    </row>
    <row r="4" spans="1:10" x14ac:dyDescent="0.2">
      <c r="A4" t="s">
        <v>14</v>
      </c>
      <c r="B4">
        <f>40+15</f>
        <v>55</v>
      </c>
      <c r="D4" t="s">
        <v>27</v>
      </c>
      <c r="E4">
        <v>0.05</v>
      </c>
      <c r="G4" t="s">
        <v>15</v>
      </c>
    </row>
    <row r="5" spans="1:10" x14ac:dyDescent="0.2">
      <c r="A5" t="s">
        <v>37</v>
      </c>
      <c r="B5">
        <f>B3-15</f>
        <v>15</v>
      </c>
      <c r="D5" t="s">
        <v>16</v>
      </c>
      <c r="E5" t="s">
        <v>49</v>
      </c>
      <c r="G5" t="s">
        <v>17</v>
      </c>
      <c r="H5">
        <v>20</v>
      </c>
    </row>
    <row r="6" spans="1:10" x14ac:dyDescent="0.2">
      <c r="A6" s="3"/>
      <c r="B6" s="3"/>
      <c r="D6" t="s">
        <v>40</v>
      </c>
      <c r="E6">
        <v>15</v>
      </c>
      <c r="G6" t="s">
        <v>18</v>
      </c>
    </row>
    <row r="7" spans="1:10" x14ac:dyDescent="0.2">
      <c r="A7" s="3" t="s">
        <v>46</v>
      </c>
      <c r="B7" s="4">
        <v>8999.1348589121517</v>
      </c>
      <c r="G7" t="s">
        <v>19</v>
      </c>
      <c r="H7">
        <v>50</v>
      </c>
    </row>
    <row r="8" spans="1:10" x14ac:dyDescent="0.2">
      <c r="G8" t="s">
        <v>20</v>
      </c>
    </row>
    <row r="10" spans="1:10" x14ac:dyDescent="0.2">
      <c r="A10" s="6" t="s">
        <v>52</v>
      </c>
      <c r="B10" s="8">
        <f>C11+D11+F11-E11</f>
        <v>184862.26101754975</v>
      </c>
    </row>
    <row r="11" spans="1:10" x14ac:dyDescent="0.2">
      <c r="A11" t="s">
        <v>22</v>
      </c>
      <c r="C11">
        <f>SUM(C14:C80)</f>
        <v>31197.873979555934</v>
      </c>
      <c r="D11">
        <f>SUM(D14:D80)</f>
        <v>246870.59183294172</v>
      </c>
      <c r="E11">
        <f>SUM(E14:E80)</f>
        <v>93418.649239341525</v>
      </c>
      <c r="F11">
        <f>SUM(F14:F58)</f>
        <v>212.44444439360188</v>
      </c>
    </row>
    <row r="12" spans="1:10" x14ac:dyDescent="0.2">
      <c r="A12" t="s">
        <v>38</v>
      </c>
      <c r="H12" t="s">
        <v>47</v>
      </c>
    </row>
    <row r="13" spans="1:10" x14ac:dyDescent="0.2">
      <c r="A13" t="s">
        <v>32</v>
      </c>
      <c r="B13" t="s">
        <v>33</v>
      </c>
      <c r="C13" t="s">
        <v>23</v>
      </c>
      <c r="D13" t="s">
        <v>24</v>
      </c>
      <c r="E13" t="s">
        <v>25</v>
      </c>
      <c r="F13" t="s">
        <v>51</v>
      </c>
      <c r="H13" t="s">
        <v>28</v>
      </c>
      <c r="I13" t="s">
        <v>30</v>
      </c>
      <c r="J13" t="s">
        <v>29</v>
      </c>
    </row>
    <row r="14" spans="1:10" x14ac:dyDescent="0.2">
      <c r="A14">
        <v>0</v>
      </c>
      <c r="B14">
        <f>$B$4+A14</f>
        <v>55</v>
      </c>
      <c r="D14" t="str">
        <f>IF(A14=$B$5,$B$2*H14*J14,"")</f>
        <v/>
      </c>
      <c r="E14">
        <f>IF(B14&lt;$B$5+$B$4,$B$7*H14*J14,"")</f>
        <v>8999.1348589121517</v>
      </c>
      <c r="F14">
        <f>IF(B14&lt;$B$3+$B$4-15,$H$5*H14*J14,"")</f>
        <v>20</v>
      </c>
      <c r="H14">
        <f t="shared" ref="H14:H60" si="0">IF(B14&lt;=$B$3+$B$4,(1+$E$4)^(-A14),"")</f>
        <v>1</v>
      </c>
      <c r="I14">
        <f>IF(B14&lt;=$B$3+$B$4,IF($E$3=0,3*VLOOKUP(B14,'Life Table'!$A$1:$G$102,5,FALSE),VLOOKUP(B14+$E$6,'Life Table'!$A$1:$G$102,6,FALSE)),"")</f>
        <v>5.9783354135149189E-3</v>
      </c>
      <c r="J14">
        <v>1</v>
      </c>
    </row>
    <row r="15" spans="1:10" x14ac:dyDescent="0.2">
      <c r="A15">
        <f>IF(B14&lt;($B$5+$B$4),A14+1,"")</f>
        <v>1</v>
      </c>
      <c r="B15">
        <f t="shared" ref="B15:B60" si="1">IF(A15="","",$B$4+A15)</f>
        <v>56</v>
      </c>
      <c r="C15">
        <f>IF(B15&lt;=$B$5+$B$4,$B$1*H15*I14*J14*SQRT(1+$E$4),"")</f>
        <v>1885.2084634709984</v>
      </c>
      <c r="D15" t="str">
        <f t="shared" ref="D15:D60" si="2">IF(A15=$B$5,$B$2*H15*J15,"")</f>
        <v/>
      </c>
      <c r="E15">
        <f t="shared" ref="E15:E60" si="3">IF(B15&lt;$B$5+$B$4,$B$7*H15*J15,"")</f>
        <v>8519.3666783753524</v>
      </c>
      <c r="F15">
        <f t="shared" ref="F15:F60" si="4">IF(B15&lt;=$B$5+$B$4,$H$7*H15*I14*J14*SQRT(1+$E$4) + IF(B15&lt;$B$3+$B$4-15,$H$5*H15*J15,0),"")</f>
        <v>19.225458890431526</v>
      </c>
      <c r="H15">
        <f t="shared" si="0"/>
        <v>0.95238095238095233</v>
      </c>
      <c r="I15">
        <f>IF(B15&lt;=$B$3+$B$4,IF($E$3=0,3*VLOOKUP(B15,'Life Table'!$A$1:$G$102,5,FALSE),VLOOKUP(B15+$E$6,'Life Table'!$A$1:$G$102,6,FALSE)),"")</f>
        <v>6.6371604689358273E-3</v>
      </c>
      <c r="J15">
        <f t="shared" ref="J15:J60" si="5">IF(B15&lt;=$B$3+$B$4,J14*(1-I14),"")</f>
        <v>0.99402166458648511</v>
      </c>
    </row>
    <row r="16" spans="1:10" x14ac:dyDescent="0.2">
      <c r="A16">
        <f t="shared" ref="A16:A60" si="6">IF(B15&lt;($B$5+$B$4),A15+1,"")</f>
        <v>2</v>
      </c>
      <c r="B16">
        <f t="shared" si="1"/>
        <v>57</v>
      </c>
      <c r="C16">
        <f t="shared" ref="C16:C60" si="7">IF(B16&lt;=$B$5+$B$4,$B$1*H16*I15*J15*SQRT(1+$E$4),"")</f>
        <v>1981.3808995735483</v>
      </c>
      <c r="D16" t="str">
        <f t="shared" si="2"/>
        <v/>
      </c>
      <c r="E16">
        <f t="shared" si="3"/>
        <v>8059.8307377497822</v>
      </c>
      <c r="F16">
        <f t="shared" si="4"/>
        <v>18.219051243494363</v>
      </c>
      <c r="H16">
        <f t="shared" si="0"/>
        <v>0.90702947845804982</v>
      </c>
      <c r="I16">
        <f>IF(B16&lt;=$B$3+$B$4,IF($E$3=0,3*VLOOKUP(B16,'Life Table'!$A$1:$G$102,5,FALSE),VLOOKUP(B16+$E$6,'Life Table'!$A$1:$G$102,6,FALSE)),"")</f>
        <v>7.3775067810096778E-3</v>
      </c>
      <c r="J16">
        <f t="shared" si="5"/>
        <v>0.98742418328902593</v>
      </c>
    </row>
    <row r="17" spans="1:10" x14ac:dyDescent="0.2">
      <c r="A17">
        <f t="shared" si="6"/>
        <v>3</v>
      </c>
      <c r="B17">
        <f t="shared" si="1"/>
        <v>58</v>
      </c>
      <c r="C17">
        <f t="shared" si="7"/>
        <v>2083.5977609650654</v>
      </c>
      <c r="D17" t="str">
        <f t="shared" si="2"/>
        <v/>
      </c>
      <c r="E17">
        <f t="shared" si="3"/>
        <v>7619.3993160268983</v>
      </c>
      <c r="F17">
        <f t="shared" si="4"/>
        <v>17.256037465126145</v>
      </c>
      <c r="H17">
        <f t="shared" si="0"/>
        <v>0.86383759853147601</v>
      </c>
      <c r="I17">
        <f>IF(B17&lt;=$B$3+$B$4,IF($E$3=0,3*VLOOKUP(B17,'Life Table'!$A$1:$G$102,5,FALSE),VLOOKUP(B17+$E$6,'Life Table'!$A$1:$G$102,6,FALSE)),"")</f>
        <v>8.2094374626062762E-3</v>
      </c>
      <c r="J17">
        <f t="shared" si="5"/>
        <v>0.98013945468107821</v>
      </c>
    </row>
    <row r="18" spans="1:10" x14ac:dyDescent="0.2">
      <c r="A18">
        <f t="shared" si="6"/>
        <v>4</v>
      </c>
      <c r="B18">
        <f t="shared" si="1"/>
        <v>59</v>
      </c>
      <c r="C18">
        <f t="shared" si="7"/>
        <v>2191.8583124522756</v>
      </c>
      <c r="D18" t="str">
        <f t="shared" si="2"/>
        <v/>
      </c>
      <c r="E18">
        <f t="shared" si="3"/>
        <v>7196.998413180333</v>
      </c>
      <c r="F18">
        <f t="shared" si="4"/>
        <v>16.3340305453948</v>
      </c>
      <c r="H18">
        <f t="shared" si="0"/>
        <v>0.82270247479188197</v>
      </c>
      <c r="I18">
        <f>IF(B18&lt;=$B$3+$B$4,IF($E$3=0,3*VLOOKUP(B18,'Life Table'!$A$1:$G$102,5,FALSE),VLOOKUP(B18+$E$6,'Life Table'!$A$1:$G$102,6,FALSE)),"")</f>
        <v>9.1442514857329703E-3</v>
      </c>
      <c r="J18">
        <f t="shared" si="5"/>
        <v>0.9720930611232409</v>
      </c>
    </row>
    <row r="19" spans="1:10" x14ac:dyDescent="0.2">
      <c r="A19">
        <f t="shared" si="6"/>
        <v>5</v>
      </c>
      <c r="B19">
        <f t="shared" si="1"/>
        <v>60</v>
      </c>
      <c r="C19">
        <f t="shared" si="7"/>
        <v>2306.0988105553438</v>
      </c>
      <c r="D19" t="str">
        <f t="shared" si="2"/>
        <v/>
      </c>
      <c r="E19">
        <f t="shared" si="3"/>
        <v>6791.6069045217055</v>
      </c>
      <c r="F19">
        <f t="shared" si="4"/>
        <v>15.450751236655483</v>
      </c>
      <c r="H19">
        <f t="shared" si="0"/>
        <v>0.78352616646845896</v>
      </c>
      <c r="I19">
        <f>IF(B19&lt;=$B$3+$B$4,IF($E$3=0,2*VLOOKUP(B19,'Life Table'!$A$1:$G$102,5,FALSE),VLOOKUP(B19+$E$6,'Life Table'!$A$1:$G$102,6,FALSE)),"")</f>
        <v>6.7964225238977992E-3</v>
      </c>
      <c r="J19">
        <f t="shared" si="5"/>
        <v>0.96320399770479403</v>
      </c>
    </row>
    <row r="20" spans="1:10" x14ac:dyDescent="0.2">
      <c r="A20">
        <f t="shared" si="6"/>
        <v>6</v>
      </c>
      <c r="B20">
        <f t="shared" si="1"/>
        <v>61</v>
      </c>
      <c r="C20">
        <f t="shared" si="7"/>
        <v>1617.4514551825478</v>
      </c>
      <c r="D20" t="str">
        <f t="shared" si="2"/>
        <v/>
      </c>
      <c r="E20">
        <f t="shared" si="3"/>
        <v>6424.2364517927199</v>
      </c>
      <c r="F20">
        <f t="shared" si="4"/>
        <v>14.527734233518112</v>
      </c>
      <c r="H20">
        <f t="shared" si="0"/>
        <v>0.74621539663662761</v>
      </c>
      <c r="I20">
        <f>IF(B20&lt;=$B$3+$B$4,IF($E$3=0,2*VLOOKUP(B20,'Life Table'!$A$1:$G$102,5,FALSE),VLOOKUP(B20+$E$6,'Life Table'!$A$1:$G$102,6,FALSE)),"")</f>
        <v>7.5832154370180744E-3</v>
      </c>
      <c r="J20">
        <f t="shared" si="5"/>
        <v>0.9566576563596848</v>
      </c>
    </row>
    <row r="21" spans="1:10" x14ac:dyDescent="0.2">
      <c r="A21">
        <f t="shared" si="6"/>
        <v>7</v>
      </c>
      <c r="B21">
        <f t="shared" si="1"/>
        <v>62</v>
      </c>
      <c r="C21">
        <f t="shared" si="7"/>
        <v>1707.0775658766797</v>
      </c>
      <c r="D21" t="str">
        <f t="shared" si="2"/>
        <v/>
      </c>
      <c r="E21">
        <f t="shared" si="3"/>
        <v>6071.9238883432663</v>
      </c>
      <c r="F21">
        <f t="shared" si="4"/>
        <v>13.758610701212731</v>
      </c>
      <c r="H21">
        <f t="shared" si="0"/>
        <v>0.71068133013012147</v>
      </c>
      <c r="I21">
        <f>IF(B21&lt;=$B$3+$B$4,IF($E$3=0,2*VLOOKUP(B21,'Life Table'!$A$1:$G$102,5,FALSE),VLOOKUP(B21+$E$6,'Life Table'!$A$1:$G$102,6,FALSE)),"")</f>
        <v>8.4671999454356151E-3</v>
      </c>
      <c r="J21">
        <f t="shared" si="5"/>
        <v>0.94940311525203647</v>
      </c>
    </row>
    <row r="22" spans="1:10" x14ac:dyDescent="0.2">
      <c r="A22">
        <f t="shared" si="6"/>
        <v>8</v>
      </c>
      <c r="B22">
        <f t="shared" si="1"/>
        <v>63</v>
      </c>
      <c r="C22">
        <f t="shared" si="7"/>
        <v>1801.5423578947477</v>
      </c>
      <c r="D22" t="str">
        <f t="shared" si="2"/>
        <v/>
      </c>
      <c r="E22">
        <f t="shared" si="3"/>
        <v>5733.8206616449506</v>
      </c>
      <c r="F22">
        <f t="shared" si="4"/>
        <v>13.021815235035058</v>
      </c>
      <c r="H22">
        <f t="shared" si="0"/>
        <v>0.67683936202868722</v>
      </c>
      <c r="I22">
        <f>IF(B22&lt;=$B$3+$B$4,IF($E$3=0,2*VLOOKUP(B22,'Life Table'!$A$1:$G$102,5,FALSE),VLOOKUP(B22+$E$6,'Life Table'!$A$1:$G$102,6,FALSE)),"")</f>
        <v>9.4603303754034248E-3</v>
      </c>
      <c r="J22">
        <f t="shared" si="5"/>
        <v>0.94136432924637803</v>
      </c>
    </row>
    <row r="23" spans="1:10" x14ac:dyDescent="0.2">
      <c r="A23">
        <f t="shared" si="6"/>
        <v>9</v>
      </c>
      <c r="B23">
        <f t="shared" si="1"/>
        <v>64</v>
      </c>
      <c r="C23">
        <f t="shared" si="7"/>
        <v>1900.7664238497237</v>
      </c>
      <c r="D23" t="str">
        <f t="shared" si="2"/>
        <v/>
      </c>
      <c r="E23">
        <f t="shared" si="3"/>
        <v>5409.1207846404513</v>
      </c>
      <c r="F23">
        <f t="shared" si="4"/>
        <v>12.315544293128291</v>
      </c>
      <c r="H23">
        <f t="shared" si="0"/>
        <v>0.64460891621779726</v>
      </c>
      <c r="I23">
        <f>IF(B23&lt;=$B$3+$B$4,IF($E$3=0,2*VLOOKUP(B23,'Life Table'!$A$1:$G$102,5,FALSE),VLOOKUP(B23+$E$6,'Life Table'!$A$1:$G$102,6,FALSE)),"")</f>
        <v>1.0576017816034067E-2</v>
      </c>
      <c r="J23">
        <f t="shared" si="5"/>
        <v>0.93245871168808725</v>
      </c>
    </row>
    <row r="24" spans="1:10" x14ac:dyDescent="0.2">
      <c r="A24">
        <f t="shared" si="6"/>
        <v>10</v>
      </c>
      <c r="B24">
        <f t="shared" si="1"/>
        <v>65</v>
      </c>
      <c r="C24">
        <f t="shared" si="7"/>
        <v>2004.5975550079058</v>
      </c>
      <c r="D24" t="str">
        <f t="shared" si="2"/>
        <v/>
      </c>
      <c r="E24">
        <f t="shared" si="3"/>
        <v>5097.0607874790612</v>
      </c>
      <c r="F24">
        <f t="shared" si="4"/>
        <v>11.638077560284264</v>
      </c>
      <c r="H24">
        <f t="shared" si="0"/>
        <v>0.61391325354075932</v>
      </c>
      <c r="I24">
        <f>IF(B24&lt;=$B$3+$B$4,IF($E$3=0,2*VLOOKUP(B24,'Life Table'!$A$1:$G$102,5,FALSE),VLOOKUP(B24+$E$6,'Life Table'!$A$1:$G$102,6,FALSE)),"")</f>
        <v>1.182930405910917E-2</v>
      </c>
      <c r="J24">
        <f t="shared" si="5"/>
        <v>0.92259701174055786</v>
      </c>
    </row>
    <row r="25" spans="1:10" x14ac:dyDescent="0.2">
      <c r="A25">
        <f t="shared" si="6"/>
        <v>11</v>
      </c>
      <c r="B25">
        <f t="shared" si="1"/>
        <v>66</v>
      </c>
      <c r="C25">
        <f t="shared" si="7"/>
        <v>2112.7949556652516</v>
      </c>
      <c r="D25" t="str">
        <f t="shared" si="2"/>
        <v/>
      </c>
      <c r="E25">
        <f t="shared" si="3"/>
        <v>4796.9201005868654</v>
      </c>
      <c r="F25">
        <f t="shared" si="4"/>
        <v>10.98777635666065</v>
      </c>
      <c r="H25">
        <f t="shared" si="0"/>
        <v>0.5846792890864374</v>
      </c>
      <c r="I25">
        <f>IF(B25&lt;=$B$3+$B$4,IF($E$3=0,2*VLOOKUP(B25,'Life Table'!$A$1:$G$102,5,FALSE),VLOOKUP(B25+$E$6,'Life Table'!$A$1:$G$102,6,FALSE)),"")</f>
        <v>1.3237055358488514E-2</v>
      </c>
      <c r="J25">
        <f t="shared" si="5"/>
        <v>0.91168333116465328</v>
      </c>
    </row>
    <row r="26" spans="1:10" x14ac:dyDescent="0.2">
      <c r="A26">
        <f t="shared" si="6"/>
        <v>12</v>
      </c>
      <c r="B26">
        <f t="shared" si="1"/>
        <v>67</v>
      </c>
      <c r="C26">
        <f t="shared" si="7"/>
        <v>2225.0112602093427</v>
      </c>
      <c r="D26" t="str">
        <f t="shared" si="2"/>
        <v/>
      </c>
      <c r="E26">
        <f t="shared" si="3"/>
        <v>4508.0219082525246</v>
      </c>
      <c r="F26">
        <f t="shared" si="4"/>
        <v>10.363082752181361</v>
      </c>
      <c r="H26">
        <f t="shared" si="0"/>
        <v>0.5568374181775595</v>
      </c>
      <c r="I26">
        <f>IF(B26&lt;=$B$3+$B$4,IF($E$3=0,2*VLOOKUP(B26,'Life Table'!$A$1:$G$102,5,FALSE),VLOOKUP(B26+$E$6,'Life Table'!$A$1:$G$102,6,FALSE)),"")</f>
        <v>1.4818178012535757E-2</v>
      </c>
      <c r="J26">
        <f t="shared" si="5"/>
        <v>0.89961532844061554</v>
      </c>
    </row>
    <row r="27" spans="1:10" x14ac:dyDescent="0.2">
      <c r="A27">
        <f t="shared" si="6"/>
        <v>13</v>
      </c>
      <c r="B27">
        <f t="shared" si="1"/>
        <v>68</v>
      </c>
      <c r="C27">
        <f t="shared" si="7"/>
        <v>2340.7722973033738</v>
      </c>
      <c r="D27" t="str">
        <f t="shared" si="2"/>
        <v/>
      </c>
      <c r="E27">
        <f t="shared" si="3"/>
        <v>4229.734511553931</v>
      </c>
      <c r="F27">
        <f t="shared" si="4"/>
        <v>9.7625194643092037</v>
      </c>
      <c r="H27">
        <f t="shared" si="0"/>
        <v>0.53032135064529462</v>
      </c>
      <c r="I27">
        <f>IF(B27&lt;=$B$3+$B$4,IF($E$3=0,2*VLOOKUP(B27,'Life Table'!$A$1:$G$102,5,FALSE),VLOOKUP(B27+$E$6,'Life Table'!$A$1:$G$102,6,FALSE)),"")</f>
        <v>1.6593857904466568E-2</v>
      </c>
      <c r="J27">
        <f t="shared" si="5"/>
        <v>0.88628466836097675</v>
      </c>
    </row>
    <row r="28" spans="1:10" x14ac:dyDescent="0.2">
      <c r="A28">
        <f t="shared" si="6"/>
        <v>14</v>
      </c>
      <c r="B28">
        <f t="shared" si="1"/>
        <v>69</v>
      </c>
      <c r="C28">
        <f t="shared" si="7"/>
        <v>2459.4546497862111</v>
      </c>
      <c r="D28" t="str">
        <f t="shared" si="2"/>
        <v/>
      </c>
      <c r="E28">
        <f t="shared" si="3"/>
        <v>3961.473236281513</v>
      </c>
      <c r="F28">
        <f t="shared" si="4"/>
        <v>9.1846906259526691</v>
      </c>
      <c r="H28">
        <f t="shared" si="0"/>
        <v>0.50506795299551888</v>
      </c>
      <c r="I28">
        <f>IF(B28&lt;=$B$3+$B$4,IF($E$3=0,2*VLOOKUP(B28,'Life Table'!$A$1:$G$102,5,FALSE),VLOOKUP(B28+$E$6,'Life Table'!$A$1:$G$102,6,FALSE)),"")</f>
        <v>1.8587826253612771E-2</v>
      </c>
      <c r="J28">
        <f t="shared" si="5"/>
        <v>0.87157778651128748</v>
      </c>
    </row>
    <row r="29" spans="1:10" x14ac:dyDescent="0.2">
      <c r="A29">
        <f t="shared" si="6"/>
        <v>15</v>
      </c>
      <c r="B29">
        <f t="shared" si="1"/>
        <v>70</v>
      </c>
      <c r="C29">
        <f t="shared" si="7"/>
        <v>2580.2612117629187</v>
      </c>
      <c r="D29">
        <f t="shared" si="2"/>
        <v>246870.59183294172</v>
      </c>
      <c r="E29" t="str">
        <f t="shared" si="3"/>
        <v/>
      </c>
      <c r="F29">
        <f t="shared" si="4"/>
        <v>0.39926379021725295</v>
      </c>
      <c r="H29">
        <f t="shared" si="0"/>
        <v>0.48101709809097021</v>
      </c>
      <c r="I29">
        <f>IF(B29&lt;=$B$3+$B$4,IF($E$3=0,2*VLOOKUP(B29,'Life Table'!$A$1:$G$102,5,FALSE),VLOOKUP(B29+$E$6,'Life Table'!$A$1:$G$102,6,FALSE)),"")</f>
        <v>2.0826653926294687E-2</v>
      </c>
      <c r="J29">
        <f t="shared" si="5"/>
        <v>0.85537705004910725</v>
      </c>
    </row>
    <row r="30" spans="1:10" x14ac:dyDescent="0.2">
      <c r="A30" t="str">
        <f t="shared" si="6"/>
        <v/>
      </c>
      <c r="B30" t="str">
        <f t="shared" si="1"/>
        <v/>
      </c>
      <c r="C30" t="str">
        <f t="shared" si="7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H30" t="str">
        <f t="shared" si="0"/>
        <v/>
      </c>
      <c r="I30" t="str">
        <f>IF(B30&lt;=$B$3+$B$4,IF($E$3=0,2*VLOOKUP(B30,'Life Table'!$A$1:$G$102,5,FALSE),VLOOKUP(B30+$E$6,'Life Table'!$A$1:$G$102,6,FALSE)),"")</f>
        <v/>
      </c>
      <c r="J30" t="str">
        <f t="shared" si="5"/>
        <v/>
      </c>
    </row>
    <row r="31" spans="1:10" x14ac:dyDescent="0.2">
      <c r="A31" t="str">
        <f t="shared" si="6"/>
        <v/>
      </c>
      <c r="B31" t="str">
        <f t="shared" si="1"/>
        <v/>
      </c>
      <c r="C31" t="str">
        <f t="shared" si="7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H31" t="str">
        <f t="shared" si="0"/>
        <v/>
      </c>
      <c r="I31" t="str">
        <f>IF(B31&lt;=$B$3+$B$4,IF($E$3=0,2*VLOOKUP(B31,'Life Table'!$A$1:$G$102,5,FALSE),VLOOKUP(B31+$E$6,'Life Table'!$A$1:$G$102,6,FALSE)),"")</f>
        <v/>
      </c>
      <c r="J31" t="str">
        <f t="shared" si="5"/>
        <v/>
      </c>
    </row>
    <row r="32" spans="1:10" x14ac:dyDescent="0.2">
      <c r="A32" t="str">
        <f t="shared" si="6"/>
        <v/>
      </c>
      <c r="B32" t="str">
        <f t="shared" si="1"/>
        <v/>
      </c>
      <c r="C32" t="str">
        <f t="shared" si="7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H32" t="str">
        <f t="shared" si="0"/>
        <v/>
      </c>
      <c r="I32" t="str">
        <f>IF(B32&lt;=$B$3+$B$4,IF($E$3=0,2*VLOOKUP(B32,'Life Table'!$A$1:$G$102,5,FALSE),VLOOKUP(B32+$E$6,'Life Table'!$A$1:$G$102,6,FALSE)),"")</f>
        <v/>
      </c>
      <c r="J32" t="str">
        <f t="shared" si="5"/>
        <v/>
      </c>
    </row>
    <row r="33" spans="1:10" x14ac:dyDescent="0.2">
      <c r="A33" t="str">
        <f t="shared" si="6"/>
        <v/>
      </c>
      <c r="B33" t="str">
        <f t="shared" si="1"/>
        <v/>
      </c>
      <c r="C33" t="str">
        <f t="shared" si="7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H33" t="str">
        <f t="shared" si="0"/>
        <v/>
      </c>
      <c r="I33" t="str">
        <f>IF(B33&lt;=$B$3+$B$4,IF($E$3=0,2*VLOOKUP(B33,'Life Table'!$A$1:$G$102,5,FALSE),VLOOKUP(B33+$E$6,'Life Table'!$A$1:$G$102,6,FALSE)),"")</f>
        <v/>
      </c>
      <c r="J33" t="str">
        <f t="shared" si="5"/>
        <v/>
      </c>
    </row>
    <row r="34" spans="1:10" x14ac:dyDescent="0.2">
      <c r="A34" t="str">
        <f t="shared" si="6"/>
        <v/>
      </c>
      <c r="B34" t="str">
        <f t="shared" si="1"/>
        <v/>
      </c>
      <c r="C34" t="str">
        <f t="shared" si="7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H34" t="str">
        <f t="shared" si="0"/>
        <v/>
      </c>
      <c r="I34" t="str">
        <f>IF(B34&lt;=$B$3+$B$4,IF($E$3=0,2*VLOOKUP(B34,'Life Table'!$A$1:$G$102,5,FALSE),VLOOKUP(B34+$E$6,'Life Table'!$A$1:$G$102,6,FALSE)),"")</f>
        <v/>
      </c>
      <c r="J34" t="str">
        <f t="shared" si="5"/>
        <v/>
      </c>
    </row>
    <row r="35" spans="1:10" x14ac:dyDescent="0.2">
      <c r="A35" t="str">
        <f t="shared" si="6"/>
        <v/>
      </c>
      <c r="B35" t="str">
        <f t="shared" si="1"/>
        <v/>
      </c>
      <c r="C35" t="str">
        <f t="shared" si="7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H35" t="str">
        <f t="shared" si="0"/>
        <v/>
      </c>
      <c r="I35" t="str">
        <f>IF(B35&lt;=$B$3+$B$4,IF($E$3=0,2*VLOOKUP(B35,'Life Table'!$A$1:$G$102,5,FALSE),VLOOKUP(B35+$E$6,'Life Table'!$A$1:$G$102,6,FALSE)),"")</f>
        <v/>
      </c>
      <c r="J35" t="str">
        <f t="shared" si="5"/>
        <v/>
      </c>
    </row>
    <row r="36" spans="1:10" x14ac:dyDescent="0.2">
      <c r="A36" t="str">
        <f t="shared" si="6"/>
        <v/>
      </c>
      <c r="B36" t="str">
        <f t="shared" si="1"/>
        <v/>
      </c>
      <c r="C36" t="str">
        <f t="shared" si="7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H36" t="str">
        <f t="shared" si="0"/>
        <v/>
      </c>
      <c r="I36" t="str">
        <f>IF(B36&lt;=$B$3+$B$4,IF($E$3=0,2*VLOOKUP(B36,'Life Table'!$A$1:$G$102,5,FALSE),VLOOKUP(B36+$E$6,'Life Table'!$A$1:$G$102,6,FALSE)),"")</f>
        <v/>
      </c>
      <c r="J36" t="str">
        <f t="shared" si="5"/>
        <v/>
      </c>
    </row>
    <row r="37" spans="1:10" x14ac:dyDescent="0.2">
      <c r="A37" t="str">
        <f t="shared" si="6"/>
        <v/>
      </c>
      <c r="B37" t="str">
        <f t="shared" si="1"/>
        <v/>
      </c>
      <c r="C37" t="str">
        <f t="shared" si="7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H37" t="str">
        <f t="shared" si="0"/>
        <v/>
      </c>
      <c r="I37" t="str">
        <f>IF(B37&lt;=$B$3+$B$4,IF($E$3=0,2*VLOOKUP(B37,'Life Table'!$A$1:$G$102,5,FALSE),VLOOKUP(B37+$E$6,'Life Table'!$A$1:$G$102,6,FALSE)),"")</f>
        <v/>
      </c>
      <c r="J37" t="str">
        <f t="shared" si="5"/>
        <v/>
      </c>
    </row>
    <row r="38" spans="1:10" x14ac:dyDescent="0.2">
      <c r="A38" t="str">
        <f t="shared" si="6"/>
        <v/>
      </c>
      <c r="B38" t="str">
        <f t="shared" si="1"/>
        <v/>
      </c>
      <c r="C38" t="str">
        <f t="shared" si="7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H38" t="str">
        <f t="shared" si="0"/>
        <v/>
      </c>
      <c r="I38" t="str">
        <f>IF(B38&lt;=$B$3+$B$4,IF($E$3=0,2*VLOOKUP(B38,'Life Table'!$A$1:$G$102,5,FALSE),VLOOKUP(B38+$E$6,'Life Table'!$A$1:$G$102,6,FALSE)),"")</f>
        <v/>
      </c>
      <c r="J38" t="str">
        <f t="shared" si="5"/>
        <v/>
      </c>
    </row>
    <row r="39" spans="1:10" x14ac:dyDescent="0.2">
      <c r="A39" t="str">
        <f t="shared" si="6"/>
        <v/>
      </c>
      <c r="B39" t="str">
        <f t="shared" si="1"/>
        <v/>
      </c>
      <c r="C39" t="str">
        <f t="shared" si="7"/>
        <v/>
      </c>
      <c r="D39" t="str">
        <f t="shared" si="2"/>
        <v/>
      </c>
      <c r="E39" t="str">
        <f t="shared" si="3"/>
        <v/>
      </c>
      <c r="F39" t="str">
        <f t="shared" si="4"/>
        <v/>
      </c>
      <c r="H39" t="str">
        <f t="shared" si="0"/>
        <v/>
      </c>
      <c r="I39" t="str">
        <f>IF(B39&lt;=$B$3+$B$4,IF($E$3=0,2*VLOOKUP(B39,'Life Table'!$A$1:$G$102,5,FALSE),VLOOKUP(B39+$E$6,'Life Table'!$A$1:$G$102,6,FALSE)),"")</f>
        <v/>
      </c>
      <c r="J39" t="str">
        <f t="shared" si="5"/>
        <v/>
      </c>
    </row>
    <row r="40" spans="1:10" x14ac:dyDescent="0.2">
      <c r="A40" t="str">
        <f t="shared" si="6"/>
        <v/>
      </c>
      <c r="B40" t="str">
        <f t="shared" si="1"/>
        <v/>
      </c>
      <c r="C40" t="str">
        <f t="shared" si="7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H40" t="str">
        <f t="shared" si="0"/>
        <v/>
      </c>
      <c r="I40" t="str">
        <f>IF(B40&lt;=$B$3+$B$4,IF($E$3=0,2*VLOOKUP(B40,'Life Table'!$A$1:$G$102,5,FALSE),VLOOKUP(B40+$E$6,'Life Table'!$A$1:$G$102,6,FALSE)),"")</f>
        <v/>
      </c>
      <c r="J40" t="str">
        <f t="shared" si="5"/>
        <v/>
      </c>
    </row>
    <row r="41" spans="1:10" x14ac:dyDescent="0.2">
      <c r="A41" t="str">
        <f t="shared" si="6"/>
        <v/>
      </c>
      <c r="B41" t="str">
        <f t="shared" si="1"/>
        <v/>
      </c>
      <c r="C41" t="str">
        <f t="shared" si="7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H41" t="str">
        <f t="shared" si="0"/>
        <v/>
      </c>
      <c r="I41" t="str">
        <f>IF(B41&lt;=$B$3+$B$4,IF($E$3=0,2*VLOOKUP(B41,'Life Table'!$A$1:$G$102,5,FALSE),VLOOKUP(B41+$E$6,'Life Table'!$A$1:$G$102,6,FALSE)),"")</f>
        <v/>
      </c>
      <c r="J41" t="str">
        <f t="shared" si="5"/>
        <v/>
      </c>
    </row>
    <row r="42" spans="1:10" x14ac:dyDescent="0.2">
      <c r="A42" t="str">
        <f t="shared" si="6"/>
        <v/>
      </c>
      <c r="B42" t="str">
        <f t="shared" si="1"/>
        <v/>
      </c>
      <c r="C42" t="str">
        <f t="shared" si="7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H42" t="str">
        <f t="shared" si="0"/>
        <v/>
      </c>
      <c r="I42" t="str">
        <f>IF(B42&lt;=$B$3+$B$4,IF($E$3=0,2*VLOOKUP(B42,'Life Table'!$A$1:$G$102,5,FALSE),VLOOKUP(B42+$E$6,'Life Table'!$A$1:$G$102,6,FALSE)),"")</f>
        <v/>
      </c>
      <c r="J42" t="str">
        <f t="shared" si="5"/>
        <v/>
      </c>
    </row>
    <row r="43" spans="1:10" x14ac:dyDescent="0.2">
      <c r="A43" t="str">
        <f t="shared" si="6"/>
        <v/>
      </c>
      <c r="B43" t="str">
        <f t="shared" si="1"/>
        <v/>
      </c>
      <c r="C43" t="str">
        <f t="shared" si="7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H43" t="str">
        <f t="shared" si="0"/>
        <v/>
      </c>
      <c r="I43" t="str">
        <f>IF(B43&lt;=$B$3+$B$4,IF($E$3=0,2*VLOOKUP(B43,'Life Table'!$A$1:$G$102,5,FALSE),VLOOKUP(B43+$E$6,'Life Table'!$A$1:$G$102,6,FALSE)),"")</f>
        <v/>
      </c>
      <c r="J43" t="str">
        <f t="shared" si="5"/>
        <v/>
      </c>
    </row>
    <row r="44" spans="1:10" x14ac:dyDescent="0.2">
      <c r="A44" t="str">
        <f t="shared" si="6"/>
        <v/>
      </c>
      <c r="B44" t="str">
        <f t="shared" si="1"/>
        <v/>
      </c>
      <c r="C44" t="str">
        <f t="shared" si="7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H44" t="str">
        <f t="shared" si="0"/>
        <v/>
      </c>
      <c r="I44" t="str">
        <f>IF(B44&lt;=$B$3+$B$4,IF($E$3=0,2*VLOOKUP(B44,'Life Table'!$A$1:$G$102,5,FALSE),VLOOKUP(B44+$E$6,'Life Table'!$A$1:$G$102,6,FALSE)),"")</f>
        <v/>
      </c>
      <c r="J44" t="str">
        <f t="shared" si="5"/>
        <v/>
      </c>
    </row>
    <row r="45" spans="1:10" x14ac:dyDescent="0.2">
      <c r="A45" t="str">
        <f t="shared" si="6"/>
        <v/>
      </c>
      <c r="B45" t="str">
        <f t="shared" si="1"/>
        <v/>
      </c>
      <c r="C45" t="str">
        <f t="shared" si="7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H45" t="str">
        <f t="shared" si="0"/>
        <v/>
      </c>
      <c r="I45" t="str">
        <f>IF(B45&lt;=$B$3+$B$4,IF($E$3=0,2*VLOOKUP(B45,'Life Table'!$A$1:$G$102,5,FALSE),VLOOKUP(B45+$E$6,'Life Table'!$A$1:$G$102,6,FALSE)),"")</f>
        <v/>
      </c>
      <c r="J45" t="str">
        <f t="shared" si="5"/>
        <v/>
      </c>
    </row>
    <row r="46" spans="1:10" x14ac:dyDescent="0.2">
      <c r="A46" t="str">
        <f t="shared" si="6"/>
        <v/>
      </c>
      <c r="B46" t="str">
        <f t="shared" si="1"/>
        <v/>
      </c>
      <c r="C46" t="str">
        <f t="shared" si="7"/>
        <v/>
      </c>
      <c r="D46" t="str">
        <f t="shared" si="2"/>
        <v/>
      </c>
      <c r="E46" t="str">
        <f t="shared" si="3"/>
        <v/>
      </c>
      <c r="F46" t="str">
        <f t="shared" si="4"/>
        <v/>
      </c>
      <c r="H46" t="str">
        <f t="shared" si="0"/>
        <v/>
      </c>
      <c r="I46" t="str">
        <f>IF(B46&lt;=$B$3+$B$4,IF($E$3=0,2*VLOOKUP(B46,'Life Table'!$A$1:$G$102,5,FALSE),VLOOKUP(B46+$E$6,'Life Table'!$A$1:$G$102,6,FALSE)),"")</f>
        <v/>
      </c>
      <c r="J46" t="str">
        <f t="shared" si="5"/>
        <v/>
      </c>
    </row>
    <row r="47" spans="1:10" x14ac:dyDescent="0.2">
      <c r="A47" t="str">
        <f t="shared" si="6"/>
        <v/>
      </c>
      <c r="B47" t="str">
        <f t="shared" si="1"/>
        <v/>
      </c>
      <c r="C47" t="str">
        <f t="shared" si="7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H47" t="str">
        <f t="shared" si="0"/>
        <v/>
      </c>
      <c r="I47" t="str">
        <f>IF(B47&lt;=$B$3+$B$4,IF($E$3=0,2*VLOOKUP(B47,'Life Table'!$A$1:$G$102,5,FALSE),VLOOKUP(B47+$E$6,'Life Table'!$A$1:$G$102,6,FALSE)),"")</f>
        <v/>
      </c>
      <c r="J47" t="str">
        <f t="shared" si="5"/>
        <v/>
      </c>
    </row>
    <row r="48" spans="1:10" x14ac:dyDescent="0.2">
      <c r="A48" t="str">
        <f t="shared" si="6"/>
        <v/>
      </c>
      <c r="B48" t="str">
        <f t="shared" si="1"/>
        <v/>
      </c>
      <c r="C48" t="str">
        <f t="shared" si="7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H48" t="str">
        <f t="shared" si="0"/>
        <v/>
      </c>
      <c r="I48" t="str">
        <f>IF(B48&lt;=$B$3+$B$4,IF($E$3=0,2*VLOOKUP(B48,'Life Table'!$A$1:$G$102,5,FALSE),VLOOKUP(B48+$E$6,'Life Table'!$A$1:$G$102,6,FALSE)),"")</f>
        <v/>
      </c>
      <c r="J48" t="str">
        <f t="shared" si="5"/>
        <v/>
      </c>
    </row>
    <row r="49" spans="1:21" x14ac:dyDescent="0.2">
      <c r="A49" t="str">
        <f t="shared" si="6"/>
        <v/>
      </c>
      <c r="B49" t="str">
        <f t="shared" si="1"/>
        <v/>
      </c>
      <c r="C49" t="str">
        <f t="shared" si="7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H49" t="str">
        <f t="shared" si="0"/>
        <v/>
      </c>
      <c r="I49" t="str">
        <f>IF(B49&lt;=$B$3+$B$4,IF($E$3=0,2*VLOOKUP(B49,'Life Table'!$A$1:$G$102,5,FALSE),VLOOKUP(B49+$E$6,'Life Table'!$A$1:$G$102,6,FALSE)),"")</f>
        <v/>
      </c>
      <c r="J49" t="str">
        <f t="shared" si="5"/>
        <v/>
      </c>
    </row>
    <row r="50" spans="1:21" x14ac:dyDescent="0.2">
      <c r="A50" t="str">
        <f t="shared" si="6"/>
        <v/>
      </c>
      <c r="B50" t="str">
        <f t="shared" si="1"/>
        <v/>
      </c>
      <c r="C50" t="str">
        <f t="shared" si="7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H50" t="str">
        <f t="shared" si="0"/>
        <v/>
      </c>
      <c r="I50" t="str">
        <f>IF(B50&lt;=$B$3+$B$4,IF($E$3=0,2*VLOOKUP(B50,'Life Table'!$A$1:$G$102,5,FALSE),VLOOKUP(B50+$E$6,'Life Table'!$A$1:$G$102,6,FALSE)),"")</f>
        <v/>
      </c>
      <c r="J50" t="str">
        <f t="shared" si="5"/>
        <v/>
      </c>
    </row>
    <row r="51" spans="1:21" x14ac:dyDescent="0.2">
      <c r="A51" t="str">
        <f t="shared" si="6"/>
        <v/>
      </c>
      <c r="B51" t="str">
        <f t="shared" si="1"/>
        <v/>
      </c>
      <c r="C51" t="str">
        <f t="shared" si="7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H51" t="str">
        <f t="shared" si="0"/>
        <v/>
      </c>
      <c r="I51" t="str">
        <f>IF(B51&lt;=$B$3+$B$4,IF($E$3=0,2*VLOOKUP(B51,'Life Table'!$A$1:$G$102,5,FALSE),VLOOKUP(B51+$E$6,'Life Table'!$A$1:$G$102,6,FALSE)),"")</f>
        <v/>
      </c>
      <c r="J51" t="str">
        <f t="shared" si="5"/>
        <v/>
      </c>
    </row>
    <row r="52" spans="1:21" x14ac:dyDescent="0.2">
      <c r="A52" t="str">
        <f t="shared" si="6"/>
        <v/>
      </c>
      <c r="B52" t="str">
        <f t="shared" si="1"/>
        <v/>
      </c>
      <c r="C52" t="str">
        <f t="shared" si="7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H52" t="str">
        <f t="shared" si="0"/>
        <v/>
      </c>
      <c r="I52" t="str">
        <f>IF(B52&lt;=$B$3+$B$4,IF($E$3=0,2*VLOOKUP(B52,'Life Table'!$A$1:$G$102,5,FALSE),VLOOKUP(B52+$E$6,'Life Table'!$A$1:$G$102,6,FALSE)),"")</f>
        <v/>
      </c>
      <c r="J52" t="str">
        <f t="shared" si="5"/>
        <v/>
      </c>
    </row>
    <row r="53" spans="1:21" x14ac:dyDescent="0.2">
      <c r="A53" t="str">
        <f t="shared" si="6"/>
        <v/>
      </c>
      <c r="B53" t="str">
        <f t="shared" si="1"/>
        <v/>
      </c>
      <c r="C53" t="str">
        <f t="shared" si="7"/>
        <v/>
      </c>
      <c r="D53" t="str">
        <f t="shared" si="2"/>
        <v/>
      </c>
      <c r="E53" t="str">
        <f t="shared" si="3"/>
        <v/>
      </c>
      <c r="F53" t="str">
        <f t="shared" si="4"/>
        <v/>
      </c>
      <c r="H53" t="str">
        <f t="shared" si="0"/>
        <v/>
      </c>
      <c r="I53" t="str">
        <f>IF(B53&lt;=$B$3+$B$4,IF($E$3=0,2*VLOOKUP(B53,'Life Table'!$A$1:$G$102,5,FALSE),VLOOKUP(B53+$E$6,'Life Table'!$A$1:$G$102,6,FALSE)),"")</f>
        <v/>
      </c>
      <c r="J53" t="str">
        <f t="shared" si="5"/>
        <v/>
      </c>
    </row>
    <row r="54" spans="1:21" x14ac:dyDescent="0.2">
      <c r="A54" t="str">
        <f t="shared" si="6"/>
        <v/>
      </c>
      <c r="B54" t="str">
        <f t="shared" si="1"/>
        <v/>
      </c>
      <c r="C54" t="str">
        <f t="shared" si="7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H54" t="str">
        <f t="shared" si="0"/>
        <v/>
      </c>
      <c r="I54" t="str">
        <f>IF(B54&lt;=$B$3+$B$4,IF($E$3=0,2*VLOOKUP(B54,'Life Table'!$A$1:$G$102,5,FALSE),VLOOKUP(B54+$E$6,'Life Table'!$A$1:$G$102,6,FALSE)),"")</f>
        <v/>
      </c>
      <c r="J54" t="str">
        <f t="shared" si="5"/>
        <v/>
      </c>
    </row>
    <row r="55" spans="1:21" x14ac:dyDescent="0.2">
      <c r="A55" t="str">
        <f t="shared" si="6"/>
        <v/>
      </c>
      <c r="B55" t="str">
        <f t="shared" si="1"/>
        <v/>
      </c>
      <c r="C55" t="str">
        <f t="shared" si="7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H55" t="str">
        <f t="shared" si="0"/>
        <v/>
      </c>
      <c r="I55" t="str">
        <f>IF(B55&lt;=$B$3+$B$4,IF($E$3=0,2*VLOOKUP(B55,'Life Table'!$A$1:$G$102,5,FALSE),VLOOKUP(B55+$E$6,'Life Table'!$A$1:$G$102,6,FALSE)),"")</f>
        <v/>
      </c>
      <c r="J55" t="str">
        <f t="shared" si="5"/>
        <v/>
      </c>
    </row>
    <row r="56" spans="1:21" x14ac:dyDescent="0.2">
      <c r="A56" t="str">
        <f t="shared" si="6"/>
        <v/>
      </c>
      <c r="B56" t="str">
        <f t="shared" si="1"/>
        <v/>
      </c>
      <c r="C56" t="str">
        <f t="shared" si="7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H56" t="str">
        <f t="shared" si="0"/>
        <v/>
      </c>
      <c r="I56" t="str">
        <f>IF(B56&lt;=$B$3+$B$4,IF($E$3=0,2*VLOOKUP(B56,'Life Table'!$A$1:$G$102,5,FALSE),VLOOKUP(B56+$E$6,'Life Table'!$A$1:$G$102,6,FALSE)),"")</f>
        <v/>
      </c>
      <c r="J56" t="str">
        <f t="shared" si="5"/>
        <v/>
      </c>
    </row>
    <row r="57" spans="1:21" x14ac:dyDescent="0.2">
      <c r="A57" t="str">
        <f t="shared" si="6"/>
        <v/>
      </c>
      <c r="B57" t="str">
        <f t="shared" si="1"/>
        <v/>
      </c>
      <c r="C57" t="str">
        <f t="shared" si="7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H57" t="str">
        <f t="shared" si="0"/>
        <v/>
      </c>
      <c r="I57" t="str">
        <f>IF(B57&lt;=$B$3+$B$4,IF($E$3=0,2*VLOOKUP(B57,'Life Table'!$A$1:$G$102,5,FALSE),VLOOKUP(B57+$E$6,'Life Table'!$A$1:$G$102,6,FALSE)),"")</f>
        <v/>
      </c>
      <c r="J57" t="str">
        <f t="shared" si="5"/>
        <v/>
      </c>
    </row>
    <row r="58" spans="1:21" x14ac:dyDescent="0.2">
      <c r="A58" t="str">
        <f t="shared" si="6"/>
        <v/>
      </c>
      <c r="B58" t="str">
        <f t="shared" si="1"/>
        <v/>
      </c>
      <c r="C58" t="str">
        <f t="shared" si="7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H58" t="str">
        <f t="shared" si="0"/>
        <v/>
      </c>
      <c r="I58" t="str">
        <f>IF(B58&lt;=$B$3+$B$4,IF($E$3=0,2*VLOOKUP(B58,'Life Table'!$A$1:$G$102,5,FALSE),VLOOKUP(B58+$E$6,'Life Table'!$A$1:$G$102,6,FALSE)),"")</f>
        <v/>
      </c>
      <c r="J58" t="str">
        <f t="shared" si="5"/>
        <v/>
      </c>
    </row>
    <row r="59" spans="1:21" x14ac:dyDescent="0.2">
      <c r="A59" t="str">
        <f t="shared" si="6"/>
        <v/>
      </c>
      <c r="B59" t="str">
        <f t="shared" si="1"/>
        <v/>
      </c>
      <c r="C59" t="str">
        <f t="shared" si="7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H59" t="str">
        <f t="shared" si="0"/>
        <v/>
      </c>
      <c r="I59" t="str">
        <f>IF(B59&lt;=$B$3+$B$4,IF($E$3=0,2*VLOOKUP(B59,'Life Table'!$A$1:$G$102,5,FALSE),VLOOKUP(B59+$E$6,'Life Table'!$A$1:$G$102,6,FALSE)),"")</f>
        <v/>
      </c>
      <c r="J59" t="str">
        <f t="shared" si="5"/>
        <v/>
      </c>
    </row>
    <row r="60" spans="1:21" x14ac:dyDescent="0.2">
      <c r="A60" t="str">
        <f t="shared" si="6"/>
        <v/>
      </c>
      <c r="B60" t="str">
        <f t="shared" si="1"/>
        <v/>
      </c>
      <c r="C60" t="str">
        <f t="shared" si="7"/>
        <v/>
      </c>
      <c r="D60" t="str">
        <f t="shared" si="2"/>
        <v/>
      </c>
      <c r="E60" t="str">
        <f t="shared" si="3"/>
        <v/>
      </c>
      <c r="F60" t="str">
        <f t="shared" si="4"/>
        <v/>
      </c>
      <c r="H60" t="str">
        <f t="shared" si="0"/>
        <v/>
      </c>
      <c r="I60" t="str">
        <f>IF(B60&lt;=$B$3+$B$4,IF($E$3=0,2*VLOOKUP(B60,'Life Table'!$A$1:$G$102,5,FALSE),VLOOKUP(B60+$E$6,'Life Table'!$A$1:$G$102,6,FALSE)),"")</f>
        <v/>
      </c>
      <c r="J60" t="str">
        <f t="shared" si="5"/>
        <v/>
      </c>
    </row>
    <row r="61" spans="1:21" x14ac:dyDescent="0.2">
      <c r="L61" t="str">
        <f>IF(B60&lt;($B$3+$B$4),A60+1,"")</f>
        <v/>
      </c>
      <c r="M61" t="str">
        <f t="shared" ref="M61:M109" si="8">IF(L61="","",$B$4+L61)</f>
        <v/>
      </c>
      <c r="N61" t="str">
        <f>IF(M61&lt;=$B$3+$B$4,$B$1*S61*I60*J60*SQRT(1+$E$4),"")</f>
        <v/>
      </c>
      <c r="O61" t="str">
        <f t="shared" ref="O61:O109" si="9">IF(L61=$B$3,$B$2*S61*U61,"")</f>
        <v/>
      </c>
      <c r="P61" t="str">
        <f t="shared" ref="P61:P109" si="10">IF(M61&lt;$B$3+$B$4,$B$7*S61*U61,"")</f>
        <v/>
      </c>
      <c r="S61" t="str">
        <f t="shared" ref="S61:S63" si="11">IF(M61&lt;=$B$3+$B$4,(1+$E$4)^(-L61),"")</f>
        <v/>
      </c>
      <c r="T61" t="str">
        <f>IF(M61&lt;=$B$3+$B$4,2*VLOOKUP(M61,'Life Table'!$A$1:$G$102,5,FALSE),"")</f>
        <v/>
      </c>
      <c r="U61" t="str">
        <f>IF(M61&lt;=$B$3+$B$4,J60*(1-I60),"")</f>
        <v/>
      </c>
    </row>
    <row r="62" spans="1:21" x14ac:dyDescent="0.2">
      <c r="L62" t="str">
        <f t="shared" ref="L62:L109" si="12">IF(M61&lt;($B$3+$B$4),L61+1,"")</f>
        <v/>
      </c>
      <c r="M62" t="str">
        <f t="shared" si="8"/>
        <v/>
      </c>
      <c r="N62" t="str">
        <f t="shared" ref="N62:N109" si="13">IF(M62&lt;=$B$3+$B$4,$B$1*S62*T61*U61*SQRT(1+$E$4),"")</f>
        <v/>
      </c>
      <c r="O62" t="str">
        <f t="shared" si="9"/>
        <v/>
      </c>
      <c r="P62" t="str">
        <f t="shared" si="10"/>
        <v/>
      </c>
      <c r="S62" t="str">
        <f t="shared" si="11"/>
        <v/>
      </c>
      <c r="T62" t="str">
        <f>IF(M62&lt;=$B$3+$B$4,2*VLOOKUP(M62,'Life Table'!$A$1:$G$102,5,FALSE),"")</f>
        <v/>
      </c>
      <c r="U62" t="str">
        <f t="shared" ref="U62:U63" si="14">IF(M62&lt;=$B$3+$B$4,U61*(1-T61),"")</f>
        <v/>
      </c>
    </row>
    <row r="63" spans="1:21" x14ac:dyDescent="0.2">
      <c r="L63" t="str">
        <f t="shared" si="12"/>
        <v/>
      </c>
      <c r="M63" t="str">
        <f t="shared" si="8"/>
        <v/>
      </c>
      <c r="N63" t="str">
        <f t="shared" si="13"/>
        <v/>
      </c>
      <c r="O63" t="str">
        <f t="shared" si="9"/>
        <v/>
      </c>
      <c r="P63" t="str">
        <f t="shared" si="10"/>
        <v/>
      </c>
      <c r="S63" t="str">
        <f t="shared" si="11"/>
        <v/>
      </c>
      <c r="T63" t="str">
        <f>IF(M63&lt;=$B$3+$B$4,2*VLOOKUP(M63,'Life Table'!$A$1:$G$102,5,FALSE),"")</f>
        <v/>
      </c>
      <c r="U63" t="str">
        <f t="shared" si="14"/>
        <v/>
      </c>
    </row>
    <row r="64" spans="1:21" x14ac:dyDescent="0.2">
      <c r="L64" t="str">
        <f t="shared" si="12"/>
        <v/>
      </c>
      <c r="M64" t="str">
        <f t="shared" si="8"/>
        <v/>
      </c>
      <c r="N64" t="str">
        <f t="shared" si="13"/>
        <v/>
      </c>
      <c r="O64" t="str">
        <f t="shared" si="9"/>
        <v/>
      </c>
      <c r="P64" t="str">
        <f t="shared" si="10"/>
        <v/>
      </c>
    </row>
    <row r="65" spans="12:16" x14ac:dyDescent="0.2">
      <c r="L65" t="str">
        <f t="shared" si="12"/>
        <v/>
      </c>
      <c r="M65" t="str">
        <f t="shared" si="8"/>
        <v/>
      </c>
      <c r="N65" t="str">
        <f t="shared" si="13"/>
        <v/>
      </c>
      <c r="O65" t="str">
        <f t="shared" si="9"/>
        <v/>
      </c>
      <c r="P65" t="str">
        <f t="shared" si="10"/>
        <v/>
      </c>
    </row>
    <row r="66" spans="12:16" x14ac:dyDescent="0.2">
      <c r="L66" t="str">
        <f t="shared" si="12"/>
        <v/>
      </c>
      <c r="M66" t="str">
        <f t="shared" si="8"/>
        <v/>
      </c>
      <c r="N66" t="str">
        <f t="shared" si="13"/>
        <v/>
      </c>
      <c r="O66" t="str">
        <f t="shared" si="9"/>
        <v/>
      </c>
      <c r="P66" t="str">
        <f t="shared" si="10"/>
        <v/>
      </c>
    </row>
    <row r="67" spans="12:16" x14ac:dyDescent="0.2">
      <c r="L67" t="str">
        <f t="shared" si="12"/>
        <v/>
      </c>
      <c r="M67" t="str">
        <f t="shared" si="8"/>
        <v/>
      </c>
      <c r="N67" t="str">
        <f t="shared" si="13"/>
        <v/>
      </c>
      <c r="O67" t="str">
        <f t="shared" si="9"/>
        <v/>
      </c>
      <c r="P67" t="str">
        <f t="shared" si="10"/>
        <v/>
      </c>
    </row>
    <row r="68" spans="12:16" x14ac:dyDescent="0.2">
      <c r="L68" t="str">
        <f t="shared" si="12"/>
        <v/>
      </c>
      <c r="M68" t="str">
        <f t="shared" si="8"/>
        <v/>
      </c>
      <c r="N68" t="str">
        <f t="shared" si="13"/>
        <v/>
      </c>
      <c r="O68" t="str">
        <f t="shared" si="9"/>
        <v/>
      </c>
      <c r="P68" t="str">
        <f t="shared" si="10"/>
        <v/>
      </c>
    </row>
    <row r="69" spans="12:16" x14ac:dyDescent="0.2">
      <c r="L69" t="str">
        <f t="shared" si="12"/>
        <v/>
      </c>
      <c r="M69" t="str">
        <f t="shared" si="8"/>
        <v/>
      </c>
      <c r="N69" t="str">
        <f t="shared" si="13"/>
        <v/>
      </c>
      <c r="O69" t="str">
        <f t="shared" si="9"/>
        <v/>
      </c>
      <c r="P69" t="str">
        <f t="shared" si="10"/>
        <v/>
      </c>
    </row>
    <row r="70" spans="12:16" x14ac:dyDescent="0.2">
      <c r="L70" t="str">
        <f t="shared" si="12"/>
        <v/>
      </c>
      <c r="M70" t="str">
        <f t="shared" si="8"/>
        <v/>
      </c>
      <c r="N70" t="str">
        <f t="shared" si="13"/>
        <v/>
      </c>
      <c r="O70" t="str">
        <f t="shared" si="9"/>
        <v/>
      </c>
      <c r="P70" t="str">
        <f t="shared" si="10"/>
        <v/>
      </c>
    </row>
    <row r="71" spans="12:16" x14ac:dyDescent="0.2">
      <c r="L71" t="str">
        <f t="shared" si="12"/>
        <v/>
      </c>
      <c r="M71" t="str">
        <f t="shared" si="8"/>
        <v/>
      </c>
      <c r="N71" t="str">
        <f t="shared" si="13"/>
        <v/>
      </c>
      <c r="O71" t="str">
        <f t="shared" si="9"/>
        <v/>
      </c>
      <c r="P71" t="str">
        <f t="shared" si="10"/>
        <v/>
      </c>
    </row>
    <row r="72" spans="12:16" x14ac:dyDescent="0.2">
      <c r="L72" t="str">
        <f t="shared" si="12"/>
        <v/>
      </c>
      <c r="M72" t="str">
        <f t="shared" si="8"/>
        <v/>
      </c>
      <c r="N72" t="str">
        <f t="shared" si="13"/>
        <v/>
      </c>
      <c r="O72" t="str">
        <f t="shared" si="9"/>
        <v/>
      </c>
      <c r="P72" t="str">
        <f t="shared" si="10"/>
        <v/>
      </c>
    </row>
    <row r="73" spans="12:16" x14ac:dyDescent="0.2">
      <c r="L73" t="str">
        <f t="shared" si="12"/>
        <v/>
      </c>
      <c r="M73" t="str">
        <f t="shared" si="8"/>
        <v/>
      </c>
      <c r="N73" t="str">
        <f t="shared" si="13"/>
        <v/>
      </c>
      <c r="O73" t="str">
        <f t="shared" si="9"/>
        <v/>
      </c>
      <c r="P73" t="str">
        <f t="shared" si="10"/>
        <v/>
      </c>
    </row>
    <row r="74" spans="12:16" x14ac:dyDescent="0.2">
      <c r="L74" t="str">
        <f t="shared" si="12"/>
        <v/>
      </c>
      <c r="M74" t="str">
        <f t="shared" si="8"/>
        <v/>
      </c>
      <c r="N74" t="str">
        <f t="shared" si="13"/>
        <v/>
      </c>
      <c r="O74" t="str">
        <f t="shared" si="9"/>
        <v/>
      </c>
      <c r="P74" t="str">
        <f t="shared" si="10"/>
        <v/>
      </c>
    </row>
    <row r="75" spans="12:16" x14ac:dyDescent="0.2">
      <c r="L75" t="str">
        <f t="shared" si="12"/>
        <v/>
      </c>
      <c r="M75" t="str">
        <f t="shared" si="8"/>
        <v/>
      </c>
      <c r="N75" t="str">
        <f t="shared" si="13"/>
        <v/>
      </c>
      <c r="O75" t="str">
        <f t="shared" si="9"/>
        <v/>
      </c>
      <c r="P75" t="str">
        <f t="shared" si="10"/>
        <v/>
      </c>
    </row>
    <row r="76" spans="12:16" x14ac:dyDescent="0.2">
      <c r="L76" t="str">
        <f t="shared" si="12"/>
        <v/>
      </c>
      <c r="M76" t="str">
        <f t="shared" si="8"/>
        <v/>
      </c>
      <c r="N76" t="str">
        <f t="shared" si="13"/>
        <v/>
      </c>
      <c r="O76" t="str">
        <f t="shared" si="9"/>
        <v/>
      </c>
      <c r="P76" t="str">
        <f t="shared" si="10"/>
        <v/>
      </c>
    </row>
    <row r="77" spans="12:16" x14ac:dyDescent="0.2">
      <c r="L77" t="str">
        <f t="shared" si="12"/>
        <v/>
      </c>
      <c r="M77" t="str">
        <f t="shared" si="8"/>
        <v/>
      </c>
      <c r="N77" t="str">
        <f t="shared" si="13"/>
        <v/>
      </c>
      <c r="O77" t="str">
        <f t="shared" si="9"/>
        <v/>
      </c>
      <c r="P77" t="str">
        <f t="shared" si="10"/>
        <v/>
      </c>
    </row>
    <row r="78" spans="12:16" x14ac:dyDescent="0.2">
      <c r="L78" t="str">
        <f t="shared" si="12"/>
        <v/>
      </c>
      <c r="M78" t="str">
        <f t="shared" si="8"/>
        <v/>
      </c>
      <c r="N78" t="str">
        <f t="shared" si="13"/>
        <v/>
      </c>
      <c r="O78" t="str">
        <f t="shared" si="9"/>
        <v/>
      </c>
      <c r="P78" t="str">
        <f t="shared" si="10"/>
        <v/>
      </c>
    </row>
    <row r="79" spans="12:16" x14ac:dyDescent="0.2">
      <c r="L79" t="str">
        <f t="shared" si="12"/>
        <v/>
      </c>
      <c r="M79" t="str">
        <f t="shared" si="8"/>
        <v/>
      </c>
      <c r="N79" t="str">
        <f t="shared" si="13"/>
        <v/>
      </c>
      <c r="O79" t="str">
        <f t="shared" si="9"/>
        <v/>
      </c>
      <c r="P79" t="str">
        <f t="shared" si="10"/>
        <v/>
      </c>
    </row>
    <row r="80" spans="12:16" x14ac:dyDescent="0.2">
      <c r="L80" t="str">
        <f t="shared" si="12"/>
        <v/>
      </c>
      <c r="M80" t="str">
        <f t="shared" si="8"/>
        <v/>
      </c>
      <c r="N80" t="str">
        <f t="shared" si="13"/>
        <v/>
      </c>
      <c r="O80" t="str">
        <f t="shared" si="9"/>
        <v/>
      </c>
      <c r="P80" t="str">
        <f t="shared" si="10"/>
        <v/>
      </c>
    </row>
    <row r="81" spans="12:16" x14ac:dyDescent="0.2">
      <c r="L81" t="str">
        <f t="shared" si="12"/>
        <v/>
      </c>
      <c r="M81" t="str">
        <f t="shared" si="8"/>
        <v/>
      </c>
      <c r="N81" t="str">
        <f t="shared" si="13"/>
        <v/>
      </c>
      <c r="O81" t="str">
        <f t="shared" si="9"/>
        <v/>
      </c>
      <c r="P81" t="str">
        <f t="shared" si="10"/>
        <v/>
      </c>
    </row>
    <row r="82" spans="12:16" x14ac:dyDescent="0.2">
      <c r="L82" t="str">
        <f t="shared" si="12"/>
        <v/>
      </c>
      <c r="M82" t="str">
        <f t="shared" si="8"/>
        <v/>
      </c>
      <c r="N82" t="str">
        <f t="shared" si="13"/>
        <v/>
      </c>
      <c r="O82" t="str">
        <f t="shared" si="9"/>
        <v/>
      </c>
      <c r="P82" t="str">
        <f t="shared" si="10"/>
        <v/>
      </c>
    </row>
    <row r="83" spans="12:16" x14ac:dyDescent="0.2">
      <c r="L83" t="str">
        <f t="shared" si="12"/>
        <v/>
      </c>
      <c r="M83" t="str">
        <f t="shared" si="8"/>
        <v/>
      </c>
      <c r="N83" t="str">
        <f t="shared" si="13"/>
        <v/>
      </c>
      <c r="O83" t="str">
        <f t="shared" si="9"/>
        <v/>
      </c>
      <c r="P83" t="str">
        <f t="shared" si="10"/>
        <v/>
      </c>
    </row>
    <row r="84" spans="12:16" x14ac:dyDescent="0.2">
      <c r="L84" t="str">
        <f t="shared" si="12"/>
        <v/>
      </c>
      <c r="M84" t="str">
        <f t="shared" si="8"/>
        <v/>
      </c>
      <c r="N84" t="str">
        <f t="shared" si="13"/>
        <v/>
      </c>
      <c r="O84" t="str">
        <f t="shared" si="9"/>
        <v/>
      </c>
      <c r="P84" t="str">
        <f t="shared" si="10"/>
        <v/>
      </c>
    </row>
    <row r="85" spans="12:16" x14ac:dyDescent="0.2">
      <c r="L85" t="str">
        <f t="shared" si="12"/>
        <v/>
      </c>
      <c r="M85" t="str">
        <f t="shared" si="8"/>
        <v/>
      </c>
      <c r="N85" t="str">
        <f t="shared" si="13"/>
        <v/>
      </c>
      <c r="O85" t="str">
        <f t="shared" si="9"/>
        <v/>
      </c>
      <c r="P85" t="str">
        <f t="shared" si="10"/>
        <v/>
      </c>
    </row>
    <row r="86" spans="12:16" x14ac:dyDescent="0.2">
      <c r="L86" t="str">
        <f t="shared" si="12"/>
        <v/>
      </c>
      <c r="M86" t="str">
        <f t="shared" si="8"/>
        <v/>
      </c>
      <c r="N86" t="str">
        <f t="shared" si="13"/>
        <v/>
      </c>
      <c r="O86" t="str">
        <f t="shared" si="9"/>
        <v/>
      </c>
      <c r="P86" t="str">
        <f t="shared" si="10"/>
        <v/>
      </c>
    </row>
    <row r="87" spans="12:16" x14ac:dyDescent="0.2">
      <c r="L87" t="str">
        <f t="shared" si="12"/>
        <v/>
      </c>
      <c r="M87" t="str">
        <f t="shared" si="8"/>
        <v/>
      </c>
      <c r="N87" t="str">
        <f t="shared" si="13"/>
        <v/>
      </c>
      <c r="O87" t="str">
        <f t="shared" si="9"/>
        <v/>
      </c>
      <c r="P87" t="str">
        <f t="shared" si="10"/>
        <v/>
      </c>
    </row>
    <row r="88" spans="12:16" x14ac:dyDescent="0.2">
      <c r="L88" t="str">
        <f t="shared" si="12"/>
        <v/>
      </c>
      <c r="M88" t="str">
        <f t="shared" si="8"/>
        <v/>
      </c>
      <c r="N88" t="str">
        <f t="shared" si="13"/>
        <v/>
      </c>
      <c r="O88" t="str">
        <f t="shared" si="9"/>
        <v/>
      </c>
      <c r="P88" t="str">
        <f t="shared" si="10"/>
        <v/>
      </c>
    </row>
    <row r="89" spans="12:16" x14ac:dyDescent="0.2">
      <c r="L89" t="str">
        <f t="shared" si="12"/>
        <v/>
      </c>
      <c r="M89" t="str">
        <f t="shared" si="8"/>
        <v/>
      </c>
      <c r="N89" t="str">
        <f t="shared" si="13"/>
        <v/>
      </c>
      <c r="O89" t="str">
        <f t="shared" si="9"/>
        <v/>
      </c>
      <c r="P89" t="str">
        <f t="shared" si="10"/>
        <v/>
      </c>
    </row>
    <row r="90" spans="12:16" x14ac:dyDescent="0.2">
      <c r="L90" t="str">
        <f t="shared" si="12"/>
        <v/>
      </c>
      <c r="M90" t="str">
        <f t="shared" si="8"/>
        <v/>
      </c>
      <c r="N90" t="str">
        <f t="shared" si="13"/>
        <v/>
      </c>
      <c r="O90" t="str">
        <f t="shared" si="9"/>
        <v/>
      </c>
      <c r="P90" t="str">
        <f t="shared" si="10"/>
        <v/>
      </c>
    </row>
    <row r="91" spans="12:16" x14ac:dyDescent="0.2">
      <c r="L91" t="str">
        <f t="shared" si="12"/>
        <v/>
      </c>
      <c r="M91" t="str">
        <f t="shared" si="8"/>
        <v/>
      </c>
      <c r="N91" t="str">
        <f t="shared" si="13"/>
        <v/>
      </c>
      <c r="O91" t="str">
        <f t="shared" si="9"/>
        <v/>
      </c>
      <c r="P91" t="str">
        <f t="shared" si="10"/>
        <v/>
      </c>
    </row>
    <row r="92" spans="12:16" x14ac:dyDescent="0.2">
      <c r="L92" t="str">
        <f t="shared" si="12"/>
        <v/>
      </c>
      <c r="M92" t="str">
        <f t="shared" si="8"/>
        <v/>
      </c>
      <c r="N92" t="str">
        <f t="shared" si="13"/>
        <v/>
      </c>
      <c r="O92" t="str">
        <f t="shared" si="9"/>
        <v/>
      </c>
      <c r="P92" t="str">
        <f t="shared" si="10"/>
        <v/>
      </c>
    </row>
    <row r="93" spans="12:16" x14ac:dyDescent="0.2">
      <c r="L93" t="str">
        <f t="shared" si="12"/>
        <v/>
      </c>
      <c r="M93" t="str">
        <f t="shared" si="8"/>
        <v/>
      </c>
      <c r="N93" t="str">
        <f t="shared" si="13"/>
        <v/>
      </c>
      <c r="O93" t="str">
        <f t="shared" si="9"/>
        <v/>
      </c>
      <c r="P93" t="str">
        <f t="shared" si="10"/>
        <v/>
      </c>
    </row>
    <row r="94" spans="12:16" x14ac:dyDescent="0.2">
      <c r="L94" t="str">
        <f t="shared" si="12"/>
        <v/>
      </c>
      <c r="M94" t="str">
        <f t="shared" si="8"/>
        <v/>
      </c>
      <c r="N94" t="str">
        <f t="shared" si="13"/>
        <v/>
      </c>
      <c r="O94" t="str">
        <f t="shared" si="9"/>
        <v/>
      </c>
      <c r="P94" t="str">
        <f t="shared" si="10"/>
        <v/>
      </c>
    </row>
    <row r="95" spans="12:16" x14ac:dyDescent="0.2">
      <c r="L95" t="str">
        <f t="shared" si="12"/>
        <v/>
      </c>
      <c r="M95" t="str">
        <f t="shared" si="8"/>
        <v/>
      </c>
      <c r="N95" t="str">
        <f t="shared" si="13"/>
        <v/>
      </c>
      <c r="O95" t="str">
        <f t="shared" si="9"/>
        <v/>
      </c>
      <c r="P95" t="str">
        <f t="shared" si="10"/>
        <v/>
      </c>
    </row>
    <row r="96" spans="12:16" x14ac:dyDescent="0.2">
      <c r="L96" t="str">
        <f t="shared" si="12"/>
        <v/>
      </c>
      <c r="M96" t="str">
        <f t="shared" si="8"/>
        <v/>
      </c>
      <c r="N96" t="str">
        <f t="shared" si="13"/>
        <v/>
      </c>
      <c r="O96" t="str">
        <f t="shared" si="9"/>
        <v/>
      </c>
      <c r="P96" t="str">
        <f t="shared" si="10"/>
        <v/>
      </c>
    </row>
    <row r="97" spans="1:16" x14ac:dyDescent="0.2">
      <c r="L97" t="str">
        <f t="shared" si="12"/>
        <v/>
      </c>
      <c r="M97" t="str">
        <f t="shared" si="8"/>
        <v/>
      </c>
      <c r="N97" t="str">
        <f t="shared" si="13"/>
        <v/>
      </c>
      <c r="O97" t="str">
        <f t="shared" si="9"/>
        <v/>
      </c>
      <c r="P97" t="str">
        <f t="shared" si="10"/>
        <v/>
      </c>
    </row>
    <row r="98" spans="1:16" x14ac:dyDescent="0.2">
      <c r="L98" t="str">
        <f t="shared" si="12"/>
        <v/>
      </c>
      <c r="M98" t="str">
        <f t="shared" si="8"/>
        <v/>
      </c>
      <c r="N98" t="str">
        <f t="shared" si="13"/>
        <v/>
      </c>
      <c r="O98" t="str">
        <f t="shared" si="9"/>
        <v/>
      </c>
      <c r="P98" t="str">
        <f t="shared" si="10"/>
        <v/>
      </c>
    </row>
    <row r="99" spans="1:16" x14ac:dyDescent="0.2">
      <c r="L99" t="str">
        <f t="shared" si="12"/>
        <v/>
      </c>
      <c r="M99" t="str">
        <f t="shared" si="8"/>
        <v/>
      </c>
      <c r="N99" t="str">
        <f t="shared" si="13"/>
        <v/>
      </c>
      <c r="O99" t="str">
        <f t="shared" si="9"/>
        <v/>
      </c>
      <c r="P99" t="str">
        <f t="shared" si="10"/>
        <v/>
      </c>
    </row>
    <row r="100" spans="1:16" x14ac:dyDescent="0.2">
      <c r="L100" t="str">
        <f t="shared" si="12"/>
        <v/>
      </c>
      <c r="M100" t="str">
        <f t="shared" si="8"/>
        <v/>
      </c>
      <c r="N100" t="str">
        <f t="shared" si="13"/>
        <v/>
      </c>
      <c r="O100" t="str">
        <f t="shared" si="9"/>
        <v/>
      </c>
      <c r="P100" t="str">
        <f t="shared" si="10"/>
        <v/>
      </c>
    </row>
    <row r="101" spans="1:16" x14ac:dyDescent="0.2">
      <c r="L101" t="str">
        <f t="shared" si="12"/>
        <v/>
      </c>
      <c r="M101" t="str">
        <f t="shared" si="8"/>
        <v/>
      </c>
      <c r="N101" t="str">
        <f t="shared" si="13"/>
        <v/>
      </c>
      <c r="O101" t="str">
        <f t="shared" si="9"/>
        <v/>
      </c>
      <c r="P101" t="str">
        <f t="shared" si="10"/>
        <v/>
      </c>
    </row>
    <row r="102" spans="1:16" x14ac:dyDescent="0.2">
      <c r="L102" t="str">
        <f t="shared" si="12"/>
        <v/>
      </c>
      <c r="M102" t="str">
        <f t="shared" si="8"/>
        <v/>
      </c>
      <c r="N102" t="str">
        <f t="shared" si="13"/>
        <v/>
      </c>
      <c r="O102" t="str">
        <f t="shared" si="9"/>
        <v/>
      </c>
      <c r="P102" t="str">
        <f t="shared" si="10"/>
        <v/>
      </c>
    </row>
    <row r="103" spans="1:16" x14ac:dyDescent="0.2">
      <c r="L103" t="str">
        <f t="shared" si="12"/>
        <v/>
      </c>
      <c r="M103" t="str">
        <f t="shared" si="8"/>
        <v/>
      </c>
      <c r="N103" t="str">
        <f t="shared" si="13"/>
        <v/>
      </c>
      <c r="O103" t="str">
        <f t="shared" si="9"/>
        <v/>
      </c>
      <c r="P103" t="str">
        <f t="shared" si="10"/>
        <v/>
      </c>
    </row>
    <row r="104" spans="1:16" x14ac:dyDescent="0.2">
      <c r="L104" t="str">
        <f t="shared" si="12"/>
        <v/>
      </c>
      <c r="M104" t="str">
        <f t="shared" si="8"/>
        <v/>
      </c>
      <c r="N104" t="str">
        <f t="shared" si="13"/>
        <v/>
      </c>
      <c r="O104" t="str">
        <f t="shared" si="9"/>
        <v/>
      </c>
      <c r="P104" t="str">
        <f t="shared" si="10"/>
        <v/>
      </c>
    </row>
    <row r="105" spans="1:16" x14ac:dyDescent="0.2">
      <c r="L105" t="str">
        <f t="shared" si="12"/>
        <v/>
      </c>
      <c r="M105" t="str">
        <f t="shared" si="8"/>
        <v/>
      </c>
      <c r="N105" t="str">
        <f t="shared" si="13"/>
        <v/>
      </c>
      <c r="O105" t="str">
        <f t="shared" si="9"/>
        <v/>
      </c>
      <c r="P105" t="str">
        <f t="shared" si="10"/>
        <v/>
      </c>
    </row>
    <row r="106" spans="1:16" x14ac:dyDescent="0.2">
      <c r="A106">
        <f t="shared" ref="A106:A119" si="15">IF(B105&lt;($B$3+$B$4),A105+1,"")</f>
        <v>1</v>
      </c>
      <c r="B106">
        <f t="shared" ref="B106:B119" si="16">IF(A106="","",$B$4+A106)</f>
        <v>56</v>
      </c>
      <c r="C106">
        <f t="shared" ref="C106:C119" si="17">IF(B106&lt;=$B$3+$B$4,$B$1*H106*I105*J105*SQRT(1+$E$4),"")</f>
        <v>0</v>
      </c>
      <c r="D106" t="str">
        <f t="shared" ref="D106:D119" si="18">IF(A106=$B$3,$B$2*H106*J106,"")</f>
        <v/>
      </c>
      <c r="E106">
        <f t="shared" ref="E106:E119" si="19">IF(B106&lt;$B$3+$B$4,$B$6*H106*J106,"")</f>
        <v>0</v>
      </c>
      <c r="F106">
        <f t="shared" ref="F106:F119" si="20">IF(B106&lt;=$B$3+$B$4,$H$7*H106*I105*J105*SQRT(1+$E$4) + IF(B106&lt;$B$3+$B$4,$H$5*H106*J106,0),"")</f>
        <v>0</v>
      </c>
      <c r="H106">
        <f t="shared" ref="H106:H119" si="21">IF(B106&lt;=$B$3+$B$4,(1+$E$4)^(-A106),"")</f>
        <v>0.95238095238095233</v>
      </c>
      <c r="I106">
        <f>IF(B106&lt;=$B$3+$B$4,VLOOKUP(B106,'Life Table'!$A$1:$G$102,5,FALSE),"")</f>
        <v>2.2123868229786091E-3</v>
      </c>
      <c r="J106">
        <f t="shared" ref="J106:J119" si="22">IF(B106&lt;=$B$3+$B$4,J105*(1-I105),"")</f>
        <v>0</v>
      </c>
      <c r="L106" t="str">
        <f t="shared" si="12"/>
        <v/>
      </c>
      <c r="M106" t="str">
        <f t="shared" si="8"/>
        <v/>
      </c>
      <c r="N106" t="str">
        <f t="shared" si="13"/>
        <v/>
      </c>
      <c r="O106" t="str">
        <f t="shared" si="9"/>
        <v/>
      </c>
      <c r="P106" t="str">
        <f t="shared" si="10"/>
        <v/>
      </c>
    </row>
    <row r="107" spans="1:16" x14ac:dyDescent="0.2">
      <c r="A107">
        <f t="shared" si="15"/>
        <v>2</v>
      </c>
      <c r="B107">
        <f t="shared" si="16"/>
        <v>57</v>
      </c>
      <c r="C107">
        <f t="shared" si="17"/>
        <v>0</v>
      </c>
      <c r="D107" t="str">
        <f t="shared" si="18"/>
        <v/>
      </c>
      <c r="E107">
        <f t="shared" si="19"/>
        <v>0</v>
      </c>
      <c r="F107">
        <f t="shared" si="20"/>
        <v>0</v>
      </c>
      <c r="H107">
        <f t="shared" si="21"/>
        <v>0.90702947845804982</v>
      </c>
      <c r="I107">
        <f>IF(B107&lt;=$B$3+$B$4,VLOOKUP(B107,'Life Table'!$A$1:$G$102,5,FALSE),"")</f>
        <v>2.4591689270032258E-3</v>
      </c>
      <c r="J107">
        <f t="shared" si="22"/>
        <v>0</v>
      </c>
      <c r="L107" t="str">
        <f t="shared" si="12"/>
        <v/>
      </c>
      <c r="M107" t="str">
        <f t="shared" si="8"/>
        <v/>
      </c>
      <c r="N107" t="str">
        <f t="shared" si="13"/>
        <v/>
      </c>
      <c r="O107" t="str">
        <f t="shared" si="9"/>
        <v/>
      </c>
      <c r="P107" t="str">
        <f t="shared" si="10"/>
        <v/>
      </c>
    </row>
    <row r="108" spans="1:16" x14ac:dyDescent="0.2">
      <c r="A108">
        <f t="shared" si="15"/>
        <v>3</v>
      </c>
      <c r="B108">
        <f t="shared" si="16"/>
        <v>58</v>
      </c>
      <c r="C108">
        <f t="shared" si="17"/>
        <v>0</v>
      </c>
      <c r="D108" t="str">
        <f t="shared" si="18"/>
        <v/>
      </c>
      <c r="E108">
        <f t="shared" si="19"/>
        <v>0</v>
      </c>
      <c r="F108">
        <f t="shared" si="20"/>
        <v>0</v>
      </c>
      <c r="H108">
        <f t="shared" si="21"/>
        <v>0.86383759853147601</v>
      </c>
      <c r="I108">
        <f>IF(B108&lt;=$B$3+$B$4,VLOOKUP(B108,'Life Table'!$A$1:$G$102,5,FALSE),"")</f>
        <v>2.7364791542020921E-3</v>
      </c>
      <c r="J108">
        <f t="shared" si="22"/>
        <v>0</v>
      </c>
      <c r="L108" t="str">
        <f t="shared" si="12"/>
        <v/>
      </c>
      <c r="M108" t="str">
        <f t="shared" si="8"/>
        <v/>
      </c>
      <c r="N108" t="str">
        <f t="shared" si="13"/>
        <v/>
      </c>
      <c r="O108" t="str">
        <f t="shared" si="9"/>
        <v/>
      </c>
      <c r="P108" t="str">
        <f t="shared" si="10"/>
        <v/>
      </c>
    </row>
    <row r="109" spans="1:16" x14ac:dyDescent="0.2">
      <c r="A109">
        <f t="shared" si="15"/>
        <v>4</v>
      </c>
      <c r="B109">
        <f t="shared" si="16"/>
        <v>59</v>
      </c>
      <c r="C109">
        <f t="shared" si="17"/>
        <v>0</v>
      </c>
      <c r="D109" t="str">
        <f t="shared" si="18"/>
        <v/>
      </c>
      <c r="E109">
        <f t="shared" si="19"/>
        <v>0</v>
      </c>
      <c r="F109">
        <f t="shared" si="20"/>
        <v>0</v>
      </c>
      <c r="H109">
        <f t="shared" si="21"/>
        <v>0.82270247479188197</v>
      </c>
      <c r="I109">
        <f>IF(B109&lt;=$B$3+$B$4,VLOOKUP(B109,'Life Table'!$A$1:$G$102,5,FALSE),"")</f>
        <v>3.048083828577657E-3</v>
      </c>
      <c r="J109">
        <f t="shared" si="22"/>
        <v>0</v>
      </c>
      <c r="L109" t="str">
        <f t="shared" si="12"/>
        <v/>
      </c>
      <c r="M109" t="str">
        <f t="shared" si="8"/>
        <v/>
      </c>
      <c r="N109" t="str">
        <f t="shared" si="13"/>
        <v/>
      </c>
      <c r="O109" t="str">
        <f t="shared" si="9"/>
        <v/>
      </c>
      <c r="P109" t="str">
        <f t="shared" si="10"/>
        <v/>
      </c>
    </row>
    <row r="110" spans="1:16" x14ac:dyDescent="0.2">
      <c r="A110">
        <f t="shared" si="15"/>
        <v>5</v>
      </c>
      <c r="B110">
        <f t="shared" si="16"/>
        <v>60</v>
      </c>
      <c r="C110">
        <f t="shared" si="17"/>
        <v>0</v>
      </c>
      <c r="D110" t="str">
        <f t="shared" si="18"/>
        <v/>
      </c>
      <c r="E110">
        <f t="shared" si="19"/>
        <v>0</v>
      </c>
      <c r="F110">
        <f t="shared" si="20"/>
        <v>0</v>
      </c>
      <c r="H110">
        <f t="shared" si="21"/>
        <v>0.78352616646845896</v>
      </c>
      <c r="I110">
        <f>IF(B110&lt;=$B$3+$B$4,VLOOKUP(B110,'Life Table'!$A$1:$G$102,5,FALSE),"")</f>
        <v>3.3982112619488996E-3</v>
      </c>
      <c r="J110">
        <f t="shared" si="22"/>
        <v>0</v>
      </c>
    </row>
    <row r="111" spans="1:16" x14ac:dyDescent="0.2">
      <c r="A111">
        <f t="shared" si="15"/>
        <v>6</v>
      </c>
      <c r="B111">
        <f t="shared" si="16"/>
        <v>61</v>
      </c>
      <c r="C111">
        <f t="shared" si="17"/>
        <v>0</v>
      </c>
      <c r="D111" t="str">
        <f t="shared" si="18"/>
        <v/>
      </c>
      <c r="E111">
        <f t="shared" si="19"/>
        <v>0</v>
      </c>
      <c r="F111">
        <f t="shared" si="20"/>
        <v>0</v>
      </c>
      <c r="H111">
        <f t="shared" si="21"/>
        <v>0.74621539663662761</v>
      </c>
      <c r="I111">
        <f>IF(B111&lt;=$B$3+$B$4,VLOOKUP(B111,'Life Table'!$A$1:$G$102,5,FALSE),"")</f>
        <v>3.7916077185090372E-3</v>
      </c>
      <c r="J111">
        <f t="shared" si="22"/>
        <v>0</v>
      </c>
    </row>
    <row r="112" spans="1:16" x14ac:dyDescent="0.2">
      <c r="A112">
        <f t="shared" si="15"/>
        <v>7</v>
      </c>
      <c r="B112">
        <f t="shared" si="16"/>
        <v>62</v>
      </c>
      <c r="C112">
        <f t="shared" si="17"/>
        <v>0</v>
      </c>
      <c r="D112" t="str">
        <f t="shared" si="18"/>
        <v/>
      </c>
      <c r="E112">
        <f t="shared" si="19"/>
        <v>0</v>
      </c>
      <c r="F112">
        <f t="shared" si="20"/>
        <v>0</v>
      </c>
      <c r="H112">
        <f t="shared" si="21"/>
        <v>0.71068133013012147</v>
      </c>
      <c r="I112">
        <f>IF(B112&lt;=$B$3+$B$4,VLOOKUP(B112,'Life Table'!$A$1:$G$102,5,FALSE),"")</f>
        <v>4.2335999727178076E-3</v>
      </c>
      <c r="J112">
        <f t="shared" si="22"/>
        <v>0</v>
      </c>
    </row>
    <row r="113" spans="1:10" x14ac:dyDescent="0.2">
      <c r="A113">
        <f t="shared" si="15"/>
        <v>8</v>
      </c>
      <c r="B113">
        <f t="shared" si="16"/>
        <v>63</v>
      </c>
      <c r="C113">
        <f t="shared" si="17"/>
        <v>0</v>
      </c>
      <c r="D113" t="str">
        <f t="shared" si="18"/>
        <v/>
      </c>
      <c r="E113">
        <f t="shared" si="19"/>
        <v>0</v>
      </c>
      <c r="F113">
        <f t="shared" si="20"/>
        <v>0</v>
      </c>
      <c r="H113">
        <f t="shared" si="21"/>
        <v>0.67683936202868722</v>
      </c>
      <c r="I113">
        <f>IF(B113&lt;=$B$3+$B$4,VLOOKUP(B113,'Life Table'!$A$1:$G$102,5,FALSE),"")</f>
        <v>4.7301651877017124E-3</v>
      </c>
      <c r="J113">
        <f t="shared" si="22"/>
        <v>0</v>
      </c>
    </row>
    <row r="114" spans="1:10" x14ac:dyDescent="0.2">
      <c r="A114">
        <f t="shared" si="15"/>
        <v>9</v>
      </c>
      <c r="B114">
        <f t="shared" si="16"/>
        <v>64</v>
      </c>
      <c r="C114">
        <f t="shared" si="17"/>
        <v>0</v>
      </c>
      <c r="D114" t="str">
        <f t="shared" si="18"/>
        <v/>
      </c>
      <c r="E114">
        <f t="shared" si="19"/>
        <v>0</v>
      </c>
      <c r="F114">
        <f t="shared" si="20"/>
        <v>0</v>
      </c>
      <c r="H114">
        <f t="shared" si="21"/>
        <v>0.64460891621779726</v>
      </c>
      <c r="I114">
        <f>IF(B114&lt;=$B$3+$B$4,VLOOKUP(B114,'Life Table'!$A$1:$G$102,5,FALSE),"")</f>
        <v>5.2880089080170334E-3</v>
      </c>
      <c r="J114">
        <f t="shared" si="22"/>
        <v>0</v>
      </c>
    </row>
    <row r="115" spans="1:10" x14ac:dyDescent="0.2">
      <c r="A115">
        <f t="shared" si="15"/>
        <v>10</v>
      </c>
      <c r="B115">
        <f t="shared" si="16"/>
        <v>65</v>
      </c>
      <c r="C115">
        <f t="shared" si="17"/>
        <v>0</v>
      </c>
      <c r="D115" t="str">
        <f t="shared" si="18"/>
        <v/>
      </c>
      <c r="E115">
        <f t="shared" si="19"/>
        <v>0</v>
      </c>
      <c r="F115">
        <f t="shared" si="20"/>
        <v>0</v>
      </c>
      <c r="H115">
        <f t="shared" si="21"/>
        <v>0.61391325354075932</v>
      </c>
      <c r="I115">
        <f>IF(B115&lt;=$B$3+$B$4,VLOOKUP(B115,'Life Table'!$A$1:$G$102,5,FALSE),"")</f>
        <v>5.9146520295545848E-3</v>
      </c>
      <c r="J115">
        <f t="shared" si="22"/>
        <v>0</v>
      </c>
    </row>
    <row r="116" spans="1:10" x14ac:dyDescent="0.2">
      <c r="A116">
        <f t="shared" si="15"/>
        <v>11</v>
      </c>
      <c r="B116">
        <f t="shared" si="16"/>
        <v>66</v>
      </c>
      <c r="C116">
        <f t="shared" si="17"/>
        <v>0</v>
      </c>
      <c r="D116" t="str">
        <f t="shared" si="18"/>
        <v/>
      </c>
      <c r="E116">
        <f t="shared" si="19"/>
        <v>0</v>
      </c>
      <c r="F116">
        <f t="shared" si="20"/>
        <v>0</v>
      </c>
      <c r="H116">
        <f t="shared" si="21"/>
        <v>0.5846792890864374</v>
      </c>
      <c r="I116">
        <f>IF(B116&lt;=$B$3+$B$4,VLOOKUP(B116,'Life Table'!$A$1:$G$102,5,FALSE),"")</f>
        <v>6.6185276792442571E-3</v>
      </c>
      <c r="J116">
        <f t="shared" si="22"/>
        <v>0</v>
      </c>
    </row>
    <row r="117" spans="1:10" x14ac:dyDescent="0.2">
      <c r="A117">
        <f t="shared" si="15"/>
        <v>12</v>
      </c>
      <c r="B117">
        <f t="shared" si="16"/>
        <v>67</v>
      </c>
      <c r="C117">
        <f t="shared" si="17"/>
        <v>0</v>
      </c>
      <c r="D117" t="str">
        <f t="shared" si="18"/>
        <v/>
      </c>
      <c r="E117">
        <f t="shared" si="19"/>
        <v>0</v>
      </c>
      <c r="F117">
        <f t="shared" si="20"/>
        <v>0</v>
      </c>
      <c r="H117">
        <f t="shared" si="21"/>
        <v>0.5568374181775595</v>
      </c>
      <c r="I117">
        <f>IF(B117&lt;=$B$3+$B$4,VLOOKUP(B117,'Life Table'!$A$1:$G$102,5,FALSE),"")</f>
        <v>7.4090890062678784E-3</v>
      </c>
      <c r="J117">
        <f t="shared" si="22"/>
        <v>0</v>
      </c>
    </row>
    <row r="118" spans="1:10" x14ac:dyDescent="0.2">
      <c r="A118">
        <f t="shared" si="15"/>
        <v>13</v>
      </c>
      <c r="B118">
        <f t="shared" si="16"/>
        <v>68</v>
      </c>
      <c r="C118">
        <f t="shared" si="17"/>
        <v>0</v>
      </c>
      <c r="D118" t="str">
        <f t="shared" si="18"/>
        <v/>
      </c>
      <c r="E118">
        <f t="shared" si="19"/>
        <v>0</v>
      </c>
      <c r="F118">
        <f t="shared" si="20"/>
        <v>0</v>
      </c>
      <c r="H118">
        <f t="shared" si="21"/>
        <v>0.53032135064529462</v>
      </c>
      <c r="I118">
        <f>IF(B118&lt;=$B$3+$B$4,VLOOKUP(B118,'Life Table'!$A$1:$G$102,5,FALSE),"")</f>
        <v>8.2969289522332838E-3</v>
      </c>
      <c r="J118">
        <f t="shared" si="22"/>
        <v>0</v>
      </c>
    </row>
    <row r="119" spans="1:10" x14ac:dyDescent="0.2">
      <c r="A119">
        <f t="shared" si="15"/>
        <v>14</v>
      </c>
      <c r="B119">
        <f t="shared" si="16"/>
        <v>69</v>
      </c>
      <c r="C119">
        <f t="shared" si="17"/>
        <v>0</v>
      </c>
      <c r="D119" t="str">
        <f t="shared" si="18"/>
        <v/>
      </c>
      <c r="E119">
        <f t="shared" si="19"/>
        <v>0</v>
      </c>
      <c r="F119">
        <f t="shared" si="20"/>
        <v>0</v>
      </c>
      <c r="H119">
        <f t="shared" si="21"/>
        <v>0.50506795299551888</v>
      </c>
      <c r="I119">
        <f>IF(B119&lt;=$B$3+$B$4,VLOOKUP(B119,'Life Table'!$A$1:$G$102,5,FALSE),"")</f>
        <v>9.2939131268063857E-3</v>
      </c>
      <c r="J119">
        <f t="shared" si="2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093B-C021-49D8-9EF0-8D49D6FE6F45}">
  <sheetPr>
    <tabColor theme="7" tint="0.59999389629810485"/>
  </sheetPr>
  <dimension ref="A1:G104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5.83203125" bestFit="1" customWidth="1"/>
    <col min="2" max="7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15</v>
      </c>
      <c r="B2">
        <v>10000</v>
      </c>
      <c r="C2">
        <v>9999.5340987295276</v>
      </c>
      <c r="D2">
        <v>9997.5137190349669</v>
      </c>
      <c r="E2">
        <v>2.3651024918435723E-4</v>
      </c>
      <c r="F2">
        <v>2.0204738286930626E-4</v>
      </c>
      <c r="G2">
        <v>2.2644253226025758E-4</v>
      </c>
    </row>
    <row r="3" spans="1:7" x14ac:dyDescent="0.2">
      <c r="A3">
        <v>16</v>
      </c>
      <c r="B3">
        <v>9997.6348975081564</v>
      </c>
      <c r="C3">
        <v>9997.1649854955158</v>
      </c>
      <c r="D3">
        <v>9995.1275574065767</v>
      </c>
      <c r="E3">
        <v>2.3856050160712519E-4</v>
      </c>
      <c r="F3">
        <v>2.0380058665583146E-4</v>
      </c>
      <c r="G3">
        <v>2.2863203508637908E-4</v>
      </c>
    </row>
    <row r="4" spans="1:7" x14ac:dyDescent="0.2">
      <c r="A4">
        <v>17</v>
      </c>
      <c r="B4">
        <v>9995.249856712122</v>
      </c>
      <c r="C4">
        <v>9994.775425980717</v>
      </c>
      <c r="D4">
        <v>9992.718789207076</v>
      </c>
      <c r="E4">
        <v>2.4086498031126367E-4</v>
      </c>
      <c r="F4">
        <v>2.0577118404230675E-4</v>
      </c>
      <c r="G4">
        <v>2.3109303053913546E-4</v>
      </c>
    </row>
    <row r="5" spans="1:7" x14ac:dyDescent="0.2">
      <c r="A5">
        <v>18</v>
      </c>
      <c r="B5">
        <v>9992.8423510521789</v>
      </c>
      <c r="C5">
        <v>9992.362830807755</v>
      </c>
      <c r="D5">
        <v>9990.2845579243422</v>
      </c>
      <c r="E5">
        <v>2.4345520803396625E-4</v>
      </c>
      <c r="F5">
        <v>2.0798613086839472E-4</v>
      </c>
      <c r="G5">
        <v>2.3385918219669355E-4</v>
      </c>
    </row>
    <row r="6" spans="1:7" x14ac:dyDescent="0.2">
      <c r="A6">
        <v>19</v>
      </c>
      <c r="B6">
        <v>9990.4095415387528</v>
      </c>
      <c r="C6">
        <v>9989.9242904069179</v>
      </c>
      <c r="D6">
        <v>9987.8216538467677</v>
      </c>
      <c r="E6">
        <v>2.4636661598359381E-4</v>
      </c>
      <c r="F6">
        <v>2.1047572524340771E-4</v>
      </c>
      <c r="G6">
        <v>2.3696832752404293E-4</v>
      </c>
    </row>
    <row r="7" spans="1:7" x14ac:dyDescent="0.2">
      <c r="A7">
        <v>20</v>
      </c>
      <c r="B7">
        <v>9987.9482381477137</v>
      </c>
      <c r="C7">
        <v>9987.4565354538227</v>
      </c>
      <c r="D7">
        <v>9985.3264704297471</v>
      </c>
      <c r="E7">
        <v>2.4963902839857636E-4</v>
      </c>
      <c r="F7">
        <v>2.1327402192081047E-4</v>
      </c>
      <c r="G7">
        <v>2.4046299533013235E-4</v>
      </c>
    </row>
    <row r="8" spans="1:7" x14ac:dyDescent="0.2">
      <c r="A8">
        <v>21</v>
      </c>
      <c r="B8">
        <v>9985.4548564538472</v>
      </c>
      <c r="C8">
        <v>9984.9558924275261</v>
      </c>
      <c r="D8">
        <v>9982.7949552823557</v>
      </c>
      <c r="E8">
        <v>2.5331720716698591E-4</v>
      </c>
      <c r="F8">
        <v>2.164192980370894E-4</v>
      </c>
      <c r="G8">
        <v>2.4439098736273366E-4</v>
      </c>
    </row>
    <row r="9" spans="1:7" x14ac:dyDescent="0.2">
      <c r="A9">
        <v>22</v>
      </c>
      <c r="B9">
        <v>9982.9253689173183</v>
      </c>
      <c r="C9">
        <v>9982.4182336895374</v>
      </c>
      <c r="D9">
        <v>9980.222555113698</v>
      </c>
      <c r="E9">
        <v>2.5745146394924796E-4</v>
      </c>
      <c r="F9">
        <v>2.1995457658036908E-4</v>
      </c>
      <c r="G9">
        <v>2.4880603198535253E-4</v>
      </c>
    </row>
    <row r="10" spans="1:7" x14ac:dyDescent="0.2">
      <c r="A10">
        <v>23</v>
      </c>
      <c r="B10">
        <v>9980.3552501665945</v>
      </c>
      <c r="C10">
        <v>9979.8389214111321</v>
      </c>
      <c r="D10">
        <v>9977.6041538980589</v>
      </c>
      <c r="E10">
        <v>2.6209834816464506E-4</v>
      </c>
      <c r="F10">
        <v>2.2392821474088217E-4</v>
      </c>
      <c r="G10">
        <v>2.5376851886739835E-4</v>
      </c>
    </row>
    <row r="11" spans="1:7" x14ac:dyDescent="0.2">
      <c r="A11">
        <v>24</v>
      </c>
      <c r="B11">
        <v>9977.7394155414295</v>
      </c>
      <c r="C11">
        <v>9977.2127445945443</v>
      </c>
      <c r="D11">
        <v>9974.9340034280231</v>
      </c>
      <c r="E11">
        <v>2.6732142024032973E-4</v>
      </c>
      <c r="F11">
        <v>2.2839456518112861E-4</v>
      </c>
      <c r="G11">
        <v>2.5934632471940044E-4</v>
      </c>
    </row>
    <row r="12" spans="1:7" x14ac:dyDescent="0.2">
      <c r="A12">
        <v>25</v>
      </c>
      <c r="B12">
        <v>9975.072152070079</v>
      </c>
      <c r="C12">
        <v>9974.5338483420637</v>
      </c>
      <c r="D12">
        <v>9972.2056453241184</v>
      </c>
      <c r="E12">
        <v>2.7319212068035721E-4</v>
      </c>
      <c r="F12">
        <v>2.3341471925851021E-4</v>
      </c>
      <c r="G12">
        <v>2.656157413496836E-4</v>
      </c>
    </row>
    <row r="13" spans="1:7" x14ac:dyDescent="0.2">
      <c r="A13">
        <v>26</v>
      </c>
      <c r="B13">
        <v>9972.3470409549154</v>
      </c>
      <c r="C13">
        <v>9971.795654424679</v>
      </c>
      <c r="D13">
        <v>9969.4118234570615</v>
      </c>
      <c r="E13">
        <v>2.7979074682343461E-4</v>
      </c>
      <c r="F13">
        <v>2.3905734235135366E-4</v>
      </c>
      <c r="G13">
        <v>2.7266251871140468E-4</v>
      </c>
    </row>
    <row r="14" spans="1:7" x14ac:dyDescent="0.2">
      <c r="A14">
        <v>27</v>
      </c>
      <c r="B14">
        <v>9969.5568705287442</v>
      </c>
      <c r="C14">
        <v>9968.9907720873798</v>
      </c>
      <c r="D14">
        <v>9966.5443856129696</v>
      </c>
      <c r="E14">
        <v>2.8720755061863764E-4</v>
      </c>
      <c r="F14">
        <v>2.4539961269299122E-4</v>
      </c>
      <c r="G14">
        <v>2.8058303717504613E-4</v>
      </c>
    </row>
    <row r="15" spans="1:7" x14ac:dyDescent="0.2">
      <c r="A15">
        <v>28</v>
      </c>
      <c r="B15">
        <v>9966.6935385192064</v>
      </c>
      <c r="C15">
        <v>9966.1108979003748</v>
      </c>
      <c r="D15">
        <v>9963.594173091622</v>
      </c>
      <c r="E15">
        <v>2.9554397240247446E-4</v>
      </c>
      <c r="F15">
        <v>2.5252827652991341E-4</v>
      </c>
      <c r="G15">
        <v>2.8948562502243135E-4</v>
      </c>
    </row>
    <row r="16" spans="1:7" x14ac:dyDescent="0.2">
      <c r="A16">
        <v>29</v>
      </c>
      <c r="B16">
        <v>9963.7479423191144</v>
      </c>
      <c r="C16">
        <v>9963.1467033226945</v>
      </c>
      <c r="D16">
        <v>9960.5508967712758</v>
      </c>
      <c r="E16">
        <v>3.0491402750725628E-4</v>
      </c>
      <c r="F16">
        <v>2.6054083400709344E-4</v>
      </c>
      <c r="G16">
        <v>2.9949203912919804E-4</v>
      </c>
    </row>
    <row r="17" spans="1:7" x14ac:dyDescent="0.2">
      <c r="A17">
        <v>30</v>
      </c>
      <c r="B17">
        <v>9960.7098558049547</v>
      </c>
      <c r="C17">
        <v>9960.0877084854292</v>
      </c>
      <c r="D17">
        <v>9957.4029979991974</v>
      </c>
      <c r="E17">
        <v>3.1544586461093978E-4</v>
      </c>
      <c r="F17">
        <v>2.6954687195621362E-4</v>
      </c>
      <c r="G17">
        <v>3.1073912902876254E-4</v>
      </c>
    </row>
    <row r="18" spans="1:7" x14ac:dyDescent="0.2">
      <c r="A18">
        <v>31</v>
      </c>
      <c r="B18">
        <v>9957.5677910723516</v>
      </c>
      <c r="C18">
        <v>9956.9221405243788</v>
      </c>
      <c r="D18">
        <v>9954.1374924727879</v>
      </c>
      <c r="E18">
        <v>3.2728351707158313E-4</v>
      </c>
      <c r="F18">
        <v>2.7966956176723383E-4</v>
      </c>
      <c r="G18">
        <v>3.2338070703268013E-4</v>
      </c>
    </row>
    <row r="19" spans="1:7" x14ac:dyDescent="0.2">
      <c r="A19">
        <v>32</v>
      </c>
      <c r="B19">
        <v>9954.3088432642107</v>
      </c>
      <c r="C19">
        <v>9953.6367745945372</v>
      </c>
      <c r="D19">
        <v>9950.7397950604336</v>
      </c>
      <c r="E19">
        <v>3.4058887111316675E-4</v>
      </c>
      <c r="F19">
        <v>2.9104734276599138E-4</v>
      </c>
      <c r="G19">
        <v>3.3758964988719339E-4</v>
      </c>
    </row>
    <row r="20" spans="1:7" x14ac:dyDescent="0.2">
      <c r="A20">
        <v>33</v>
      </c>
      <c r="B20">
        <v>9950.9185164525716</v>
      </c>
      <c r="C20">
        <v>9950.2167554792413</v>
      </c>
      <c r="D20">
        <v>9947.1935232714859</v>
      </c>
      <c r="E20">
        <v>3.5554387766529916E-4</v>
      </c>
      <c r="F20">
        <v>3.0383581403798439E-4</v>
      </c>
      <c r="G20">
        <v>3.5356026057939335E-4</v>
      </c>
    </row>
    <row r="21" spans="1:7" x14ac:dyDescent="0.2">
      <c r="A21">
        <v>34</v>
      </c>
      <c r="B21">
        <v>9947.3805282969006</v>
      </c>
      <c r="C21">
        <v>9946.6453974632896</v>
      </c>
      <c r="D21">
        <v>9943.4802768192239</v>
      </c>
      <c r="E21">
        <v>3.7235303796811386E-4</v>
      </c>
      <c r="F21">
        <v>3.1820986046942175E-4</v>
      </c>
      <c r="G21">
        <v>3.7151092243195111E-4</v>
      </c>
    </row>
    <row r="22" spans="1:7" x14ac:dyDescent="0.2">
      <c r="A22">
        <v>35</v>
      </c>
      <c r="B22">
        <v>9943.6765909373644</v>
      </c>
      <c r="C22">
        <v>9942.9039598694653</v>
      </c>
      <c r="D22">
        <v>9939.5793904268994</v>
      </c>
      <c r="E22">
        <v>3.9124619675494869E-4</v>
      </c>
      <c r="F22">
        <v>3.34366041951547E-4</v>
      </c>
      <c r="G22">
        <v>3.9168708158128203E-4</v>
      </c>
    </row>
    <row r="23" spans="1:7" x14ac:dyDescent="0.2">
      <c r="A23">
        <v>36</v>
      </c>
      <c r="B23">
        <v>9939.7861652893989</v>
      </c>
      <c r="C23">
        <v>9938.9713953593728</v>
      </c>
      <c r="D23">
        <v>9935.4676567026108</v>
      </c>
      <c r="E23">
        <v>4.1248168098412138E-4</v>
      </c>
      <c r="F23">
        <v>3.5252527825946491E-4</v>
      </c>
      <c r="G23">
        <v>4.1436459836144852E-4</v>
      </c>
    </row>
    <row r="24" spans="1:7" x14ac:dyDescent="0.2">
      <c r="A24">
        <v>37</v>
      </c>
      <c r="B24">
        <v>9935.6861855833176</v>
      </c>
      <c r="C24">
        <v>9934.8240677703398</v>
      </c>
      <c r="D24">
        <v>9931.1190155519726</v>
      </c>
      <c r="E24">
        <v>4.3634982675884584E-4</v>
      </c>
      <c r="F24">
        <v>3.7293586611028133E-4</v>
      </c>
      <c r="G24">
        <v>4.3985351310444997E-4</v>
      </c>
    </row>
    <row r="25" spans="1:7" x14ac:dyDescent="0.2">
      <c r="A25">
        <v>38</v>
      </c>
      <c r="B25">
        <v>9931.3507506375081</v>
      </c>
      <c r="C25">
        <v>9930.4354358977671</v>
      </c>
      <c r="D25">
        <v>9926.50420620564</v>
      </c>
      <c r="E25">
        <v>4.6317694229953662E-4</v>
      </c>
      <c r="F25">
        <v>3.9587686939849528E-4</v>
      </c>
      <c r="G25">
        <v>4.6850227743445126E-4</v>
      </c>
    </row>
    <row r="26" spans="1:7" x14ac:dyDescent="0.2">
      <c r="A26">
        <v>39</v>
      </c>
      <c r="B26">
        <v>9926.7507779639236</v>
      </c>
      <c r="C26">
        <v>9925.7756992348695</v>
      </c>
      <c r="D26">
        <v>9921.5903775103288</v>
      </c>
      <c r="E26">
        <v>4.9332976070323655E-4</v>
      </c>
      <c r="F26">
        <v>4.2166192863529305E-4</v>
      </c>
      <c r="G26">
        <v>5.007025083894975E-4</v>
      </c>
    </row>
    <row r="27" spans="1:7" x14ac:dyDescent="0.2">
      <c r="A27">
        <v>40</v>
      </c>
      <c r="B27">
        <v>9921.85361637807</v>
      </c>
      <c r="C27">
        <v>9920.8114012473852</v>
      </c>
      <c r="D27">
        <v>9916.3406516653795</v>
      </c>
      <c r="E27">
        <v>5.2722044279496672E-4</v>
      </c>
      <c r="F27">
        <v>4.5064354125748336E-4</v>
      </c>
      <c r="G27">
        <v>5.3689432972342912E-4</v>
      </c>
    </row>
    <row r="28" spans="1:7" x14ac:dyDescent="0.2">
      <c r="A28">
        <v>41</v>
      </c>
      <c r="B28">
        <v>9916.6226123210963</v>
      </c>
      <c r="C28">
        <v>9915.5049852879984</v>
      </c>
      <c r="D28">
        <v>9910.7136360810618</v>
      </c>
      <c r="E28">
        <v>5.6531219774730963E-4</v>
      </c>
      <c r="F28">
        <v>4.832178708039181E-4</v>
      </c>
      <c r="G28">
        <v>5.7757237257227549E-4</v>
      </c>
    </row>
    <row r="29" spans="1:7" x14ac:dyDescent="0.2">
      <c r="A29">
        <v>42</v>
      </c>
      <c r="B29">
        <v>9911.0166245978944</v>
      </c>
      <c r="C29">
        <v>9909.814297743329</v>
      </c>
      <c r="D29">
        <v>9904.6628774900819</v>
      </c>
      <c r="E29">
        <v>6.0812559738318767E-4</v>
      </c>
      <c r="F29">
        <v>5.1983015003825145E-4</v>
      </c>
      <c r="G29">
        <v>6.232925164771615E-4</v>
      </c>
    </row>
    <row r="30" spans="1:7" x14ac:dyDescent="0.2">
      <c r="A30">
        <v>43</v>
      </c>
      <c r="B30">
        <v>9904.9894816923861</v>
      </c>
      <c r="C30">
        <v>9903.6920324553666</v>
      </c>
      <c r="D30">
        <v>9898.1362518609658</v>
      </c>
      <c r="E30">
        <v>6.5624566932526618E-4</v>
      </c>
      <c r="F30">
        <v>5.609807510364844E-4</v>
      </c>
      <c r="G30">
        <v>6.7467946158543824E-4</v>
      </c>
    </row>
    <row r="31" spans="1:7" x14ac:dyDescent="0.2">
      <c r="A31">
        <v>44</v>
      </c>
      <c r="B31">
        <v>9898.4893752403132</v>
      </c>
      <c r="C31">
        <v>9897.0851098707517</v>
      </c>
      <c r="D31">
        <v>9891.0752830442125</v>
      </c>
      <c r="E31">
        <v>7.1032986447808796E-4</v>
      </c>
      <c r="F31">
        <v>6.0723200415295758E-4</v>
      </c>
      <c r="G31">
        <v>7.3243523385360654E-4</v>
      </c>
    </row>
    <row r="32" spans="1:7" x14ac:dyDescent="0.2">
      <c r="A32">
        <v>45</v>
      </c>
      <c r="B32">
        <v>9891.4581826238609</v>
      </c>
      <c r="C32">
        <v>9889.9339837483694</v>
      </c>
      <c r="D32">
        <v>9883.414382434521</v>
      </c>
      <c r="E32">
        <v>7.7111700588772529E-4</v>
      </c>
      <c r="F32">
        <v>6.5921585771570672E-4</v>
      </c>
      <c r="G32">
        <v>7.9734873738460772E-4</v>
      </c>
    </row>
    <row r="33" spans="1:7" x14ac:dyDescent="0.2">
      <c r="A33">
        <v>46</v>
      </c>
      <c r="B33">
        <v>9883.8307110062124</v>
      </c>
      <c r="C33">
        <v>9882.1718676040546</v>
      </c>
      <c r="D33">
        <v>9875.0800012629788</v>
      </c>
      <c r="E33">
        <v>8.3943733893937999E-4</v>
      </c>
      <c r="F33">
        <v>7.1764248143916978E-4</v>
      </c>
      <c r="G33">
        <v>8.7030648176159389E-4</v>
      </c>
    </row>
    <row r="34" spans="1:7" x14ac:dyDescent="0.2">
      <c r="A34">
        <v>47</v>
      </c>
      <c r="B34">
        <v>9875.533854455638</v>
      </c>
      <c r="C34">
        <v>9873.7238723994433</v>
      </c>
      <c r="D34">
        <v>9865.9896864542952</v>
      </c>
      <c r="E34">
        <v>9.1622381726637E-4</v>
      </c>
      <c r="F34">
        <v>7.8330992896893199E-4</v>
      </c>
      <c r="G34">
        <v>9.5230462758916353E-4</v>
      </c>
    </row>
    <row r="35" spans="1:7" x14ac:dyDescent="0.2">
      <c r="A35">
        <v>48</v>
      </c>
      <c r="B35">
        <v>9866.4856551299654</v>
      </c>
      <c r="C35">
        <v>9864.5060463029204</v>
      </c>
      <c r="D35">
        <v>9856.0510303128176</v>
      </c>
      <c r="E35">
        <v>1.0025247748355693E-3</v>
      </c>
      <c r="F35">
        <v>8.5711498887180342E-4</v>
      </c>
      <c r="G35">
        <v>1.0444625105402287E-3</v>
      </c>
    </row>
    <row r="36" spans="1:7" x14ac:dyDescent="0.2">
      <c r="A36">
        <v>49</v>
      </c>
      <c r="B36">
        <v>9856.5942588201378</v>
      </c>
      <c r="C36">
        <v>9854.4243066827948</v>
      </c>
      <c r="D36">
        <v>9845.1605036617948</v>
      </c>
      <c r="E36">
        <v>1.0995181526068669E-3</v>
      </c>
      <c r="F36">
        <v>9.4006536888388234E-4</v>
      </c>
      <c r="G36">
        <v>1.1480378232700292E-3</v>
      </c>
    </row>
    <row r="37" spans="1:7" x14ac:dyDescent="0.2">
      <c r="A37">
        <v>50</v>
      </c>
      <c r="B37">
        <v>9845.7567545096845</v>
      </c>
      <c r="C37">
        <v>9843.3732538609238</v>
      </c>
      <c r="D37">
        <v>9833.2021614850146</v>
      </c>
      <c r="E37">
        <v>1.2085274681204723E-3</v>
      </c>
      <c r="F37">
        <v>1.0332933755122762E-3</v>
      </c>
      <c r="G37">
        <v>1.2644436557439909E-3</v>
      </c>
    </row>
    <row r="38" spans="1:7" x14ac:dyDescent="0.2">
      <c r="A38">
        <v>51</v>
      </c>
      <c r="B38">
        <v>9833.8578870274268</v>
      </c>
      <c r="C38">
        <v>9831.2348555937842</v>
      </c>
      <c r="D38">
        <v>9820.0462096525935</v>
      </c>
      <c r="E38">
        <v>1.3310397385767688E-3</v>
      </c>
      <c r="F38">
        <v>1.1380712703475541E-3</v>
      </c>
      <c r="G38">
        <v>1.3952676180802482E-3</v>
      </c>
    </row>
    <row r="39" spans="1:7" x14ac:dyDescent="0.2">
      <c r="A39">
        <v>52</v>
      </c>
      <c r="B39">
        <v>9820.7686313962768</v>
      </c>
      <c r="C39">
        <v>9817.8769908023132</v>
      </c>
      <c r="D39">
        <v>9805.5474210103239</v>
      </c>
      <c r="E39">
        <v>1.4687255926130595E-3</v>
      </c>
      <c r="F39">
        <v>1.2558285058511182E-3</v>
      </c>
      <c r="G39">
        <v>1.5422932961300304E-3</v>
      </c>
    </row>
    <row r="40" spans="1:7" x14ac:dyDescent="0.2">
      <c r="A40">
        <v>53</v>
      </c>
      <c r="B40">
        <v>9806.3446171682135</v>
      </c>
      <c r="C40">
        <v>9803.1518408018528</v>
      </c>
      <c r="D40">
        <v>9789.5433890492241</v>
      </c>
      <c r="E40">
        <v>1.6234618333040246E-3</v>
      </c>
      <c r="F40">
        <v>1.3881710671856374E-3</v>
      </c>
      <c r="G40">
        <v>1.7075243189459744E-3</v>
      </c>
    </row>
    <row r="41" spans="1:7" x14ac:dyDescent="0.2">
      <c r="A41">
        <v>54</v>
      </c>
      <c r="B41">
        <v>9790.4243909580146</v>
      </c>
      <c r="C41">
        <v>9786.894116266827</v>
      </c>
      <c r="D41">
        <v>9771.8526076453363</v>
      </c>
      <c r="E41">
        <v>1.7973567451499356E-3</v>
      </c>
      <c r="F41">
        <v>1.5369031730393592E-3</v>
      </c>
      <c r="G41">
        <v>1.8932113492514076E-3</v>
      </c>
    </row>
    <row r="42" spans="1:7" x14ac:dyDescent="0.2">
      <c r="A42">
        <v>55</v>
      </c>
      <c r="B42">
        <v>9772.8275056410457</v>
      </c>
      <c r="C42">
        <v>9768.9191085017155</v>
      </c>
      <c r="D42">
        <v>9752.2723660925039</v>
      </c>
      <c r="E42">
        <v>1.9927784711716396E-3</v>
      </c>
      <c r="F42">
        <v>1.7040516176169604E-3</v>
      </c>
      <c r="G42">
        <v>2.1018823432610708E-3</v>
      </c>
    </row>
    <row r="43" spans="1:7" x14ac:dyDescent="0.2">
      <c r="A43">
        <v>56</v>
      </c>
      <c r="B43">
        <v>9753.3524253853302</v>
      </c>
      <c r="C43">
        <v>9749.020554408371</v>
      </c>
      <c r="D43">
        <v>9730.5764499993147</v>
      </c>
      <c r="E43">
        <v>2.2123868229786091E-3</v>
      </c>
      <c r="F43">
        <v>1.8918930682442906E-3</v>
      </c>
      <c r="G43">
        <v>2.3363764649333672E-3</v>
      </c>
    </row>
    <row r="44" spans="1:7" x14ac:dyDescent="0.2">
      <c r="A44">
        <v>57</v>
      </c>
      <c r="B44">
        <v>9731.7742369995412</v>
      </c>
      <c r="C44">
        <v>9726.9683060022908</v>
      </c>
      <c r="D44">
        <v>9706.5126407827593</v>
      </c>
      <c r="E44">
        <v>2.4591689270032258E-3</v>
      </c>
      <c r="F44">
        <v>2.1029846686051999E-3</v>
      </c>
      <c r="G44">
        <v>2.5998820821677144E-3</v>
      </c>
    </row>
    <row r="45" spans="1:7" x14ac:dyDescent="0.2">
      <c r="A45">
        <v>58</v>
      </c>
      <c r="B45">
        <v>9707.8421601913014</v>
      </c>
      <c r="C45">
        <v>9702.5057976411845</v>
      </c>
      <c r="D45">
        <v>9679.8000097115291</v>
      </c>
      <c r="E45">
        <v>2.7364791542020921E-3</v>
      </c>
      <c r="F45">
        <v>2.3401983367199266E-3</v>
      </c>
      <c r="G45">
        <v>2.8959793187671046E-3</v>
      </c>
    </row>
    <row r="46" spans="1:7" x14ac:dyDescent="0.2">
      <c r="A46">
        <v>59</v>
      </c>
      <c r="B46">
        <v>9681.2768524876537</v>
      </c>
      <c r="C46">
        <v>9675.3473075430138</v>
      </c>
      <c r="D46">
        <v>9650.1260070367225</v>
      </c>
      <c r="E46">
        <v>3.048083828577657E-3</v>
      </c>
      <c r="F46">
        <v>2.6067591895774615E-3</v>
      </c>
      <c r="G46">
        <v>3.2286876863003243E-3</v>
      </c>
    </row>
    <row r="47" spans="1:7" x14ac:dyDescent="0.2">
      <c r="A47">
        <v>60</v>
      </c>
      <c r="B47">
        <v>9651.7675090736029</v>
      </c>
      <c r="C47">
        <v>9645.1750150031457</v>
      </c>
      <c r="D47">
        <v>9617.1433530720205</v>
      </c>
      <c r="E47">
        <v>3.3982112619488996E-3</v>
      </c>
      <c r="F47">
        <v>2.9062885730452509E-3</v>
      </c>
      <c r="G47">
        <v>3.6025193743397231E-3</v>
      </c>
    </row>
    <row r="48" spans="1:7" x14ac:dyDescent="0.2">
      <c r="A48">
        <v>61</v>
      </c>
      <c r="B48">
        <v>9618.9687640265565</v>
      </c>
      <c r="C48">
        <v>9611.6358613587254</v>
      </c>
      <c r="D48">
        <v>9580.4667466066367</v>
      </c>
      <c r="E48">
        <v>3.7916077185090372E-3</v>
      </c>
      <c r="F48">
        <v>3.2428522263724807E-3</v>
      </c>
      <c r="G48">
        <v>4.0225388358883516E-3</v>
      </c>
    </row>
    <row r="49" spans="1:7" x14ac:dyDescent="0.2">
      <c r="A49">
        <v>62</v>
      </c>
      <c r="B49">
        <v>9582.4974078167761</v>
      </c>
      <c r="C49">
        <v>9574.33823166402</v>
      </c>
      <c r="D49">
        <v>9539.6694173031628</v>
      </c>
      <c r="E49">
        <v>4.2335999727178076E-3</v>
      </c>
      <c r="F49">
        <v>3.621014165365631E-3</v>
      </c>
      <c r="G49">
        <v>4.4944293668909875E-3</v>
      </c>
    </row>
    <row r="50" spans="1:7" x14ac:dyDescent="0.2">
      <c r="A50">
        <v>63</v>
      </c>
      <c r="B50">
        <v>9541.9289470524745</v>
      </c>
      <c r="C50">
        <v>9532.8484858004031</v>
      </c>
      <c r="D50">
        <v>9494.2795634059385</v>
      </c>
      <c r="E50">
        <v>4.7301651877017124E-3</v>
      </c>
      <c r="F50">
        <v>4.0458969270218354E-3</v>
      </c>
      <c r="G50">
        <v>5.0245674441628269E-3</v>
      </c>
    </row>
    <row r="51" spans="1:7" x14ac:dyDescent="0.2">
      <c r="A51">
        <v>64</v>
      </c>
      <c r="B51">
        <v>9496.7940469236037</v>
      </c>
      <c r="C51">
        <v>9486.6873830227323</v>
      </c>
      <c r="D51">
        <v>9443.7767349345304</v>
      </c>
      <c r="E51">
        <v>5.2880089080170334E-3</v>
      </c>
      <c r="F51">
        <v>4.5232488808468942E-3</v>
      </c>
      <c r="G51">
        <v>5.6201056541363235E-3</v>
      </c>
    </row>
    <row r="52" spans="1:7" x14ac:dyDescent="0.2">
      <c r="A52">
        <v>65</v>
      </c>
      <c r="B52">
        <v>9446.5749154058685</v>
      </c>
      <c r="C52">
        <v>9435.3264635303949</v>
      </c>
      <c r="D52">
        <v>9387.5882464520855</v>
      </c>
      <c r="E52">
        <v>5.9146520295545848E-3</v>
      </c>
      <c r="F52">
        <v>5.0595193778220672E-3</v>
      </c>
      <c r="G52">
        <v>6.2890651144694573E-3</v>
      </c>
    </row>
    <row r="53" spans="1:7" x14ac:dyDescent="0.2">
      <c r="A53">
        <v>66</v>
      </c>
      <c r="B53">
        <v>9390.7017119101238</v>
      </c>
      <c r="C53">
        <v>9378.1844754552785</v>
      </c>
      <c r="D53">
        <v>9325.0857334857046</v>
      </c>
      <c r="E53">
        <v>6.6185276792442571E-3</v>
      </c>
      <c r="F53">
        <v>5.6619425762571311E-3</v>
      </c>
      <c r="G53">
        <v>7.0404383602395574E-3</v>
      </c>
    </row>
    <row r="54" spans="1:7" x14ac:dyDescent="0.2">
      <c r="A54">
        <v>67</v>
      </c>
      <c r="B54">
        <v>9328.5490927023202</v>
      </c>
      <c r="C54">
        <v>9314.6239667035607</v>
      </c>
      <c r="D54">
        <v>9255.5820038394904</v>
      </c>
      <c r="E54">
        <v>7.4090890062678784E-3</v>
      </c>
      <c r="F54">
        <v>6.3386308534970461E-3</v>
      </c>
      <c r="G54">
        <v>7.8843037340015978E-3</v>
      </c>
    </row>
    <row r="55" spans="1:7" x14ac:dyDescent="0.2">
      <c r="A55">
        <v>68</v>
      </c>
      <c r="B55">
        <v>9259.4330421751492</v>
      </c>
      <c r="C55">
        <v>9243.9481994899215</v>
      </c>
      <c r="D55">
        <v>9178.3283805440187</v>
      </c>
      <c r="E55">
        <v>8.2969289522332838E-3</v>
      </c>
      <c r="F55">
        <v>7.0986787820299223E-3</v>
      </c>
      <c r="G55">
        <v>8.8319523814370526E-3</v>
      </c>
    </row>
    <row r="56" spans="1:7" x14ac:dyDescent="0.2">
      <c r="A56">
        <v>69</v>
      </c>
      <c r="B56">
        <v>9182.6081840862607</v>
      </c>
      <c r="C56">
        <v>9165.3985923295277</v>
      </c>
      <c r="D56">
        <v>9092.5127881825119</v>
      </c>
      <c r="E56">
        <v>9.2939131268063857E-3</v>
      </c>
      <c r="F56">
        <v>7.9522787157356653E-3</v>
      </c>
      <c r="G56">
        <v>9.8960290077277722E-3</v>
      </c>
    </row>
    <row r="57" spans="1:7" x14ac:dyDescent="0.2">
      <c r="A57">
        <v>70</v>
      </c>
      <c r="B57">
        <v>9097.2658213458617</v>
      </c>
      <c r="C57">
        <v>9078.1529508471722</v>
      </c>
      <c r="D57">
        <v>8997.2588998519386</v>
      </c>
      <c r="E57">
        <v>1.0413326963147344E-2</v>
      </c>
      <c r="F57">
        <v>8.910849093777885E-3</v>
      </c>
      <c r="G57">
        <v>1.1090687588825017E-2</v>
      </c>
    </row>
    <row r="58" spans="1:7" x14ac:dyDescent="0.2">
      <c r="A58">
        <v>71</v>
      </c>
      <c r="B58">
        <v>9002.5330178775221</v>
      </c>
      <c r="C58">
        <v>8981.3248160192852</v>
      </c>
      <c r="D58">
        <v>8891.6267387832268</v>
      </c>
      <c r="E58">
        <v>1.1670038358202675E-2</v>
      </c>
      <c r="F58">
        <v>9.9871766218799958E-3</v>
      </c>
      <c r="G58">
        <v>1.2431763249607019E-2</v>
      </c>
    </row>
    <row r="59" spans="1:7" x14ac:dyDescent="0.2">
      <c r="A59">
        <v>72</v>
      </c>
      <c r="B59">
        <v>8897.4731122379053</v>
      </c>
      <c r="C59">
        <v>8873.9643370395515</v>
      </c>
      <c r="D59">
        <v>8774.6152168192148</v>
      </c>
      <c r="E59">
        <v>1.3080677008737107E-2</v>
      </c>
      <c r="F59">
        <v>1.1195573528018109E-2</v>
      </c>
      <c r="G59">
        <v>1.3936961508528946E-2</v>
      </c>
    </row>
    <row r="60" spans="1:7" x14ac:dyDescent="0.2">
      <c r="A60">
        <v>73</v>
      </c>
      <c r="B60">
        <v>8781.0881402627983</v>
      </c>
      <c r="C60">
        <v>8755.0611659336482</v>
      </c>
      <c r="D60">
        <v>8645.1671907529617</v>
      </c>
      <c r="E60">
        <v>1.4663831624937056E-2</v>
      </c>
      <c r="F60">
        <v>1.2552051104827129E-2</v>
      </c>
      <c r="G60">
        <v>1.5626066034324364E-2</v>
      </c>
    </row>
    <row r="61" spans="1:7" x14ac:dyDescent="0.2">
      <c r="A61">
        <v>74</v>
      </c>
      <c r="B61">
        <v>8652.323742290253</v>
      </c>
      <c r="C61">
        <v>8623.5499713720128</v>
      </c>
      <c r="D61">
        <v>8502.1777247253394</v>
      </c>
      <c r="E61">
        <v>1.6440266126717902E-2</v>
      </c>
      <c r="F61">
        <v>1.4074510735091498E-2</v>
      </c>
      <c r="G61">
        <v>1.7521165949934796E-2</v>
      </c>
    </row>
    <row r="62" spans="1:7" x14ac:dyDescent="0.2">
      <c r="A62">
        <v>75</v>
      </c>
      <c r="B62">
        <v>8510.0772373524815</v>
      </c>
      <c r="C62">
        <v>8478.3192773167266</v>
      </c>
      <c r="D62">
        <v>8344.506358084438</v>
      </c>
      <c r="E62">
        <v>1.8433155787278832E-2</v>
      </c>
      <c r="F62">
        <v>1.5782953537772232E-2</v>
      </c>
      <c r="G62">
        <v>1.9646903533709268E-2</v>
      </c>
    </row>
    <row r="63" spans="1:7" x14ac:dyDescent="0.2">
      <c r="A63">
        <v>76</v>
      </c>
      <c r="B63">
        <v>8353.2096578745877</v>
      </c>
      <c r="C63">
        <v>8318.2244433881933</v>
      </c>
      <c r="D63">
        <v>8170.994285893581</v>
      </c>
      <c r="E63">
        <v>2.066834406354252E-2</v>
      </c>
      <c r="F63">
        <v>1.7699709655182406E-2</v>
      </c>
      <c r="G63">
        <v>2.2030742884749474E-2</v>
      </c>
    </row>
    <row r="64" spans="1:7" x14ac:dyDescent="0.2">
      <c r="A64">
        <v>77</v>
      </c>
      <c r="B64">
        <v>8180.5626466307294</v>
      </c>
      <c r="C64">
        <v>8142.1057101488614</v>
      </c>
      <c r="D64">
        <v>7980.4874520726798</v>
      </c>
      <c r="E64">
        <v>2.3174620518370895E-2</v>
      </c>
      <c r="F64">
        <v>1.9849688008192989E-2</v>
      </c>
      <c r="G64">
        <v>2.4703259709348446E-2</v>
      </c>
    </row>
    <row r="65" spans="1:7" x14ac:dyDescent="0.2">
      <c r="A65">
        <v>78</v>
      </c>
      <c r="B65">
        <v>7990.9812116683024</v>
      </c>
      <c r="C65">
        <v>7948.8123215386668</v>
      </c>
      <c r="D65">
        <v>7771.8666159656086</v>
      </c>
      <c r="E65">
        <v>2.5984019763202675E-2</v>
      </c>
      <c r="F65">
        <v>2.2260647052087704E-2</v>
      </c>
      <c r="G65">
        <v>2.769845181311752E-2</v>
      </c>
    </row>
    <row r="66" spans="1:7" x14ac:dyDescent="0.2">
      <c r="A66">
        <v>79</v>
      </c>
      <c r="B66">
        <v>7783.343397936932</v>
      </c>
      <c r="C66">
        <v>7737.2337904724091</v>
      </c>
      <c r="D66">
        <v>7544.0854581025587</v>
      </c>
      <c r="E66">
        <v>2.9132140693127466E-2</v>
      </c>
      <c r="F66">
        <v>2.4963486641400471E-2</v>
      </c>
      <c r="G66">
        <v>3.1054069105173363E-2</v>
      </c>
    </row>
    <row r="67" spans="1:7" x14ac:dyDescent="0.2">
      <c r="A67">
        <v>80</v>
      </c>
      <c r="B67">
        <v>7556.5979430053085</v>
      </c>
      <c r="C67">
        <v>7506.3393670732212</v>
      </c>
      <c r="D67">
        <v>7296.2177080456722</v>
      </c>
      <c r="E67">
        <v>3.2658484402023277E-2</v>
      </c>
      <c r="F67">
        <v>2.7992560521477861E-2</v>
      </c>
      <c r="G67">
        <v>3.4811960883963607E-2</v>
      </c>
    </row>
    <row r="68" spans="1:7" x14ac:dyDescent="0.2">
      <c r="A68">
        <v>81</v>
      </c>
      <c r="B68">
        <v>7309.8109069513084</v>
      </c>
      <c r="C68">
        <v>7255.2266687480442</v>
      </c>
      <c r="D68">
        <v>7027.5140652964083</v>
      </c>
      <c r="E68">
        <v>3.660680799616027E-2</v>
      </c>
      <c r="F68">
        <v>3.138600816326112E-2</v>
      </c>
      <c r="G68">
        <v>3.9018436815857677E-2</v>
      </c>
    </row>
    <row r="69" spans="1:7" x14ac:dyDescent="0.2">
      <c r="A69">
        <v>82</v>
      </c>
      <c r="B69">
        <v>7042.2220625923037</v>
      </c>
      <c r="C69">
        <v>6983.1801946565993</v>
      </c>
      <c r="D69">
        <v>6737.4692929244165</v>
      </c>
      <c r="E69">
        <v>4.1025490002634758E-2</v>
      </c>
      <c r="F69">
        <v>3.5186103592199466E-2</v>
      </c>
      <c r="G69">
        <v>4.3724636263045971E-2</v>
      </c>
    </row>
    <row r="70" spans="1:7" x14ac:dyDescent="0.2">
      <c r="A70">
        <v>83</v>
      </c>
      <c r="B70">
        <v>6753.3114517670892</v>
      </c>
      <c r="C70">
        <v>6689.7400223432369</v>
      </c>
      <c r="D70">
        <v>6425.8992349004784</v>
      </c>
      <c r="E70">
        <v>4.5967901114349612E-2</v>
      </c>
      <c r="F70">
        <v>3.9439617468175113E-2</v>
      </c>
      <c r="G70">
        <v>4.8986898379811239E-2</v>
      </c>
    </row>
    <row r="71" spans="1:7" x14ac:dyDescent="0.2">
      <c r="A71">
        <v>84</v>
      </c>
      <c r="B71">
        <v>6442.8758987578549</v>
      </c>
      <c r="C71">
        <v>6374.7803125644305</v>
      </c>
      <c r="D71">
        <v>6093.0265810221326</v>
      </c>
      <c r="E71">
        <v>5.1492771533953416E-2</v>
      </c>
      <c r="F71">
        <v>4.4198186875079093E-2</v>
      </c>
      <c r="G71">
        <v>5.4867122577142359E-2</v>
      </c>
    </row>
    <row r="72" spans="1:7" x14ac:dyDescent="0.2">
      <c r="A72">
        <v>85</v>
      </c>
      <c r="B72">
        <v>6111.1143620815019</v>
      </c>
      <c r="C72">
        <v>6038.5962687685278</v>
      </c>
      <c r="D72">
        <v>5739.5729223633734</v>
      </c>
      <c r="E72">
        <v>5.7664543071334104E-2</v>
      </c>
      <c r="F72">
        <v>4.9518684988379802E-2</v>
      </c>
      <c r="G72">
        <v>6.1433105445081924E-2</v>
      </c>
    </row>
    <row r="73" spans="1:7" x14ac:dyDescent="0.2">
      <c r="A73">
        <v>86</v>
      </c>
      <c r="B73">
        <v>5758.7197447354047</v>
      </c>
      <c r="C73">
        <v>5681.9968568717886</v>
      </c>
      <c r="D73">
        <v>5366.8529701712405</v>
      </c>
      <c r="E73">
        <v>6.4553690299161789E-2</v>
      </c>
      <c r="F73">
        <v>5.5463579906668573E-2</v>
      </c>
      <c r="G73">
        <v>6.8758835902465884E-2</v>
      </c>
    </row>
    <row r="74" spans="1:7" x14ac:dyDescent="0.2">
      <c r="A74">
        <v>87</v>
      </c>
      <c r="B74">
        <v>5386.9731338140873</v>
      </c>
      <c r="C74">
        <v>5306.3988587461963</v>
      </c>
      <c r="D74">
        <v>4976.8647592575981</v>
      </c>
      <c r="E74">
        <v>7.223699035899861E-2</v>
      </c>
      <c r="F74">
        <v>6.2101268348015035E-2</v>
      </c>
      <c r="G74">
        <v>7.6924725094913077E-2</v>
      </c>
    </row>
    <row r="75" spans="1:7" x14ac:dyDescent="0.2">
      <c r="A75">
        <v>88</v>
      </c>
      <c r="B75">
        <v>4997.8344074825745</v>
      </c>
      <c r="C75">
        <v>4913.9157256299613</v>
      </c>
      <c r="D75">
        <v>4572.3673031397848</v>
      </c>
      <c r="E75">
        <v>8.0797715318629421E-2</v>
      </c>
      <c r="F75">
        <v>6.9506365505767859E-2</v>
      </c>
      <c r="G75">
        <v>8.6017741271860945E-2</v>
      </c>
    </row>
    <row r="76" spans="1:7" x14ac:dyDescent="0.2">
      <c r="A76">
        <v>89</v>
      </c>
      <c r="B76">
        <v>4594.0208058171465</v>
      </c>
      <c r="C76">
        <v>4507.432310211032</v>
      </c>
      <c r="D76">
        <v>4156.9347027595586</v>
      </c>
      <c r="E76">
        <v>9.0325714205150842E-2</v>
      </c>
      <c r="F76">
        <v>7.7759927011541427E-2</v>
      </c>
      <c r="G76">
        <v>9.6131412453156109E-2</v>
      </c>
    </row>
    <row r="77" spans="1:7" x14ac:dyDescent="0.2">
      <c r="A77">
        <v>90</v>
      </c>
      <c r="B77">
        <v>4179.0625954583902</v>
      </c>
      <c r="C77">
        <v>4090.6540998371629</v>
      </c>
      <c r="D77">
        <v>3734.9734743866579</v>
      </c>
      <c r="E77">
        <v>0.10091734390601755</v>
      </c>
      <c r="F77">
        <v>8.6949572554830185E-2</v>
      </c>
      <c r="G77">
        <v>0.10736565110281414</v>
      </c>
    </row>
    <row r="78" spans="1:7" x14ac:dyDescent="0.2">
      <c r="A78">
        <v>91</v>
      </c>
      <c r="B78">
        <v>3757.3226983077416</v>
      </c>
      <c r="C78">
        <v>3668.1174161436934</v>
      </c>
      <c r="D78">
        <v>3311.688379278738</v>
      </c>
      <c r="E78">
        <v>0.11267519902962357</v>
      </c>
      <c r="F78">
        <v>9.7169473173427112E-2</v>
      </c>
      <c r="G78">
        <v>0.11982634530007225</v>
      </c>
    </row>
    <row r="79" spans="1:7" x14ac:dyDescent="0.2">
      <c r="A79">
        <v>92</v>
      </c>
      <c r="B79">
        <v>3333.9656154573945</v>
      </c>
      <c r="C79">
        <v>3245.1457428927743</v>
      </c>
      <c r="D79">
        <v>2892.9820221875298</v>
      </c>
      <c r="E79">
        <v>0.12570758063527576</v>
      </c>
      <c r="F79">
        <v>0.10852015552044826</v>
      </c>
      <c r="G79">
        <v>0.13362465020142547</v>
      </c>
    </row>
    <row r="80" spans="1:7" x14ac:dyDescent="0.2">
      <c r="A80">
        <v>93</v>
      </c>
      <c r="B80">
        <v>2914.8608640170473</v>
      </c>
      <c r="C80">
        <v>2827.7376360953476</v>
      </c>
      <c r="D80">
        <v>2485.2757981908026</v>
      </c>
      <c r="E80">
        <v>0.14012763272015646</v>
      </c>
      <c r="F80">
        <v>0.12110806658054386</v>
      </c>
      <c r="G80">
        <v>0.14887590227907954</v>
      </c>
    </row>
    <row r="81" spans="1:7" x14ac:dyDescent="0.2">
      <c r="A81">
        <v>94</v>
      </c>
      <c r="B81">
        <v>2506.4083114337086</v>
      </c>
      <c r="C81">
        <v>2422.374432787085</v>
      </c>
      <c r="D81">
        <v>2095.2452856058662</v>
      </c>
      <c r="E81">
        <v>0.15605206395409221</v>
      </c>
      <c r="F81">
        <v>0.13504483153120028</v>
      </c>
      <c r="G81">
        <v>0.16569806753335972</v>
      </c>
    </row>
    <row r="82" spans="1:7" x14ac:dyDescent="0.2">
      <c r="A82">
        <v>95</v>
      </c>
      <c r="B82">
        <v>2115.2781213227872</v>
      </c>
      <c r="C82">
        <v>2035.7420690880765</v>
      </c>
      <c r="D82">
        <v>1729.4725610444914</v>
      </c>
      <c r="E82">
        <v>0.17359936116606753</v>
      </c>
      <c r="F82">
        <v>0.15044612610515068</v>
      </c>
      <c r="G82">
        <v>0.18420962462126483</v>
      </c>
    </row>
    <row r="83" spans="1:7" x14ac:dyDescent="0.2">
      <c r="A83">
        <v>96</v>
      </c>
      <c r="B83">
        <v>1748.0671907725919</v>
      </c>
      <c r="C83">
        <v>1674.3713328822191</v>
      </c>
      <c r="D83">
        <v>1394.0312174318419</v>
      </c>
      <c r="E83">
        <v>0.19288739172655059</v>
      </c>
      <c r="F83">
        <v>0.16743007357143833</v>
      </c>
      <c r="G83">
        <v>0.20452677613864895</v>
      </c>
    </row>
    <row r="84" spans="1:7" x14ac:dyDescent="0.2">
      <c r="A84">
        <v>97</v>
      </c>
      <c r="B84">
        <v>1410.8870697817081</v>
      </c>
      <c r="C84">
        <v>1344.2147454060391</v>
      </c>
      <c r="D84">
        <v>1094.0361288467464</v>
      </c>
      <c r="E84">
        <v>0.21403028602038138</v>
      </c>
      <c r="F84">
        <v>0.18611506637187109</v>
      </c>
      <c r="G84">
        <v>0.22675987830461042</v>
      </c>
    </row>
    <row r="85" spans="1:7" x14ac:dyDescent="0.2">
      <c r="A85">
        <v>98</v>
      </c>
      <c r="B85">
        <v>1108.9145066938713</v>
      </c>
      <c r="C85">
        <v>1050.1948167808687</v>
      </c>
      <c r="D85">
        <v>833.20681398348438</v>
      </c>
      <c r="E85">
        <v>0.23713449116042082</v>
      </c>
      <c r="F85">
        <v>0.20661690510196123</v>
      </c>
      <c r="G85">
        <v>0.25100898397875454</v>
      </c>
    </row>
    <row r="86" spans="1:7" x14ac:dyDescent="0.2">
      <c r="A86">
        <v>99</v>
      </c>
      <c r="B86">
        <v>845.95262940861107</v>
      </c>
      <c r="C86">
        <v>795.77498700136448</v>
      </c>
      <c r="D86">
        <v>613.50658959854309</v>
      </c>
      <c r="E86">
        <v>0.26229389629347677</v>
      </c>
      <c r="F86">
        <v>0.2290451451479322</v>
      </c>
      <c r="G86">
        <v>0.27735841015834589</v>
      </c>
    </row>
    <row r="87" spans="1:7" x14ac:dyDescent="0.2">
      <c r="A87">
        <v>100</v>
      </c>
      <c r="B87">
        <v>624.06441816131485</v>
      </c>
      <c r="C87">
        <v>582.61689813714543</v>
      </c>
      <c r="D87">
        <v>434.92436104584084</v>
      </c>
      <c r="E87">
        <v>0.28958395257968106</v>
      </c>
      <c r="F87">
        <v>0.25349854692429197</v>
      </c>
      <c r="G87">
        <v>0.30587027367256342</v>
      </c>
    </row>
    <row r="88" spans="1:7" x14ac:dyDescent="0.2">
      <c r="A88">
        <v>101</v>
      </c>
      <c r="B88">
        <v>443.34537728582239</v>
      </c>
      <c r="C88">
        <v>410.39042833229746</v>
      </c>
      <c r="D88">
        <v>295.45667241649465</v>
      </c>
      <c r="E88">
        <v>0.31905475240524428</v>
      </c>
      <c r="F88">
        <v>0.28005954325703653</v>
      </c>
      <c r="G88">
        <v>0.33657699339843872</v>
      </c>
    </row>
    <row r="89" spans="1:7" x14ac:dyDescent="0.2">
      <c r="A89">
        <v>102</v>
      </c>
      <c r="B89">
        <v>301.89392770588472</v>
      </c>
      <c r="C89">
        <v>276.79113152467329</v>
      </c>
      <c r="D89">
        <v>191.32144240812434</v>
      </c>
      <c r="E89">
        <v>0.35072309859108619</v>
      </c>
      <c r="F89">
        <v>0.30878767193785667</v>
      </c>
      <c r="G89">
        <v>0.36947284017909132</v>
      </c>
    </row>
    <row r="90" spans="1:7" x14ac:dyDescent="0.2">
      <c r="A90">
        <v>103</v>
      </c>
      <c r="B90">
        <v>196.01275393504346</v>
      </c>
      <c r="C90">
        <v>177.79083934395854</v>
      </c>
      <c r="D90">
        <v>117.39316153520666</v>
      </c>
      <c r="E90">
        <v>0.38456369153197656</v>
      </c>
      <c r="F90">
        <v>0.33971197859021884</v>
      </c>
      <c r="G90">
        <v>0.40450473275437648</v>
      </c>
    </row>
    <row r="91" spans="1:7" x14ac:dyDescent="0.2">
      <c r="A91">
        <v>104</v>
      </c>
      <c r="B91">
        <v>120.63336569443419</v>
      </c>
      <c r="C91">
        <v>108.10364332853976</v>
      </c>
      <c r="D91">
        <v>67.800174820741375</v>
      </c>
      <c r="E91">
        <v>0.42049969592747649</v>
      </c>
      <c r="F91">
        <v>0.37282248097144494</v>
      </c>
      <c r="G91">
        <v>0.44156263399638729</v>
      </c>
    </row>
    <row r="92" spans="1:7" x14ac:dyDescent="0.2">
      <c r="A92">
        <v>105</v>
      </c>
      <c r="B92">
        <v>69.907072101216542</v>
      </c>
      <c r="C92">
        <v>61.800297671557963</v>
      </c>
      <c r="D92">
        <v>36.582012173420637</v>
      </c>
      <c r="E92">
        <v>0.45839312242029384</v>
      </c>
      <c r="F92">
        <v>0.40806090663449035</v>
      </c>
      <c r="G92">
        <v>0.4804700977404886</v>
      </c>
    </row>
    <row r="93" spans="1:7" x14ac:dyDescent="0.2">
      <c r="A93">
        <v>106</v>
      </c>
      <c r="B93">
        <v>37.862151041479279</v>
      </c>
      <c r="C93">
        <v>32.96395251399916</v>
      </c>
      <c r="D93">
        <v>18.284739356315335</v>
      </c>
      <c r="E93">
        <v>0.49803567187473419</v>
      </c>
      <c r="F93">
        <v>0.44531107583199692</v>
      </c>
      <c r="G93">
        <v>0.52097574746047437</v>
      </c>
    </row>
    <row r="94" spans="1:7" x14ac:dyDescent="0.2">
      <c r="A94">
        <v>107</v>
      </c>
      <c r="B94">
        <v>19.005449208913479</v>
      </c>
      <c r="C94">
        <v>16.264992999792298</v>
      </c>
      <c r="D94">
        <v>8.3864011511380792</v>
      </c>
      <c r="E94">
        <v>0.53914093233159988</v>
      </c>
      <c r="F94">
        <v>0.48438950135145015</v>
      </c>
      <c r="G94">
        <v>0.5627467190670522</v>
      </c>
    </row>
    <row r="95" spans="1:7" x14ac:dyDescent="0.2">
      <c r="A95">
        <v>108</v>
      </c>
      <c r="B95">
        <v>8.7588336030389993</v>
      </c>
      <c r="C95">
        <v>7.3525661353776659</v>
      </c>
      <c r="D95">
        <v>3.4921967901705084</v>
      </c>
      <c r="E95">
        <v>0.58133907038915944</v>
      </c>
      <c r="F95">
        <v>0.52503701076996423</v>
      </c>
      <c r="G95">
        <v>0.60536534239155471</v>
      </c>
    </row>
    <row r="96" spans="1:7" x14ac:dyDescent="0.2">
      <c r="A96">
        <v>109</v>
      </c>
      <c r="B96">
        <v>3.6669814185549749</v>
      </c>
      <c r="C96">
        <v>3.0121652461066164</v>
      </c>
      <c r="D96">
        <v>1.3045312716505961</v>
      </c>
      <c r="E96">
        <v>0.62417538370474568</v>
      </c>
      <c r="F96">
        <v>0.56691244833371202</v>
      </c>
      <c r="G96">
        <v>0.6483305229135774</v>
      </c>
    </row>
    <row r="97" spans="1:7" x14ac:dyDescent="0.2">
      <c r="A97">
        <v>110</v>
      </c>
      <c r="B97">
        <v>1.3781418845902504</v>
      </c>
      <c r="C97">
        <v>1.1047729613057964</v>
      </c>
      <c r="D97">
        <v>0.43131468483075086</v>
      </c>
      <c r="E97">
        <v>0.66711422439595114</v>
      </c>
      <c r="F97">
        <v>0.60958975288374673</v>
      </c>
      <c r="G97">
        <v>0.69106535080547205</v>
      </c>
    </row>
    <row r="98" spans="1:7" x14ac:dyDescent="0.2">
      <c r="A98">
        <v>111</v>
      </c>
      <c r="B98">
        <v>0.45876383014425104</v>
      </c>
      <c r="C98">
        <v>0.35781950739814566</v>
      </c>
      <c r="D98">
        <v>0.12432085025323011</v>
      </c>
      <c r="E98">
        <v>0.70954978990227136</v>
      </c>
      <c r="F98">
        <v>0.65255988652709662</v>
      </c>
      <c r="G98">
        <v>0.73293232482662884</v>
      </c>
    </row>
    <row r="99" spans="1:7" x14ac:dyDescent="0.2">
      <c r="A99">
        <v>112</v>
      </c>
      <c r="B99">
        <v>0.13324805085063643</v>
      </c>
      <c r="C99">
        <v>0.10077558295483222</v>
      </c>
      <c r="D99">
        <v>3.0712453531685883E-2</v>
      </c>
      <c r="E99">
        <v>0.75082501964756965</v>
      </c>
      <c r="F99">
        <v>0.6952391379819528</v>
      </c>
      <c r="G99">
        <v>0.77325714270674906</v>
      </c>
    </row>
    <row r="100" spans="1:7" x14ac:dyDescent="0.2">
      <c r="A100">
        <v>113</v>
      </c>
      <c r="B100">
        <v>3.3202080452706985E-2</v>
      </c>
      <c r="C100">
        <v>2.4256056420051214E-2</v>
      </c>
      <c r="D100">
        <v>6.3797028033366759E-3</v>
      </c>
      <c r="E100">
        <v>0.79025924359830624</v>
      </c>
      <c r="F100">
        <v>0.7369851597944459</v>
      </c>
      <c r="G100">
        <v>0.81136119866429146</v>
      </c>
    </row>
    <row r="101" spans="1:7" x14ac:dyDescent="0.2">
      <c r="A101">
        <v>114</v>
      </c>
      <c r="B101">
        <v>6.9638294682606528E-3</v>
      </c>
      <c r="C101">
        <v>4.8932630299609609E-3</v>
      </c>
      <c r="D101">
        <v>1.0906024941187999E-3</v>
      </c>
      <c r="E101">
        <v>0.82718423890410453</v>
      </c>
      <c r="F101">
        <v>0.77712162876976976</v>
      </c>
      <c r="G101">
        <v>0.84660170928291867</v>
      </c>
    </row>
    <row r="102" spans="1:7" x14ac:dyDescent="0.2">
      <c r="A102">
        <v>115</v>
      </c>
      <c r="B102">
        <v>1.20345948969949E-3</v>
      </c>
      <c r="C102">
        <v>8.0943372150307444E-4</v>
      </c>
      <c r="D102">
        <v>1.4976825225847875E-4</v>
      </c>
      <c r="E102">
        <v>0.86098696309970146</v>
      </c>
      <c r="F102">
        <v>0.81497156804837922</v>
      </c>
      <c r="G102">
        <v>0.87841681676443339</v>
      </c>
    </row>
    <row r="103" spans="1:7" x14ac:dyDescent="0.2">
      <c r="A103">
        <v>116</v>
      </c>
      <c r="B103">
        <v>1.672965584496096E-4</v>
      </c>
    </row>
    <row r="104" spans="1:7" x14ac:dyDescent="0.2">
      <c r="A104">
        <v>117</v>
      </c>
      <c r="B104">
        <v>1.8209300857213171E-5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Q2a</vt:lpstr>
      <vt:lpstr>Q2b</vt:lpstr>
      <vt:lpstr>Q3a</vt:lpstr>
      <vt:lpstr>Q3b</vt:lpstr>
      <vt:lpstr>Q3c</vt:lpstr>
      <vt:lpstr>Life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Redolfi</dc:creator>
  <cp:lastModifiedBy>Joshua Redolfi</cp:lastModifiedBy>
  <dcterms:created xsi:type="dcterms:W3CDTF">2020-10-13T13:51:44Z</dcterms:created>
  <dcterms:modified xsi:type="dcterms:W3CDTF">2024-06-20T06:24:19Z</dcterms:modified>
</cp:coreProperties>
</file>