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4bef63b173add/Documents/Business Analytics/Semester 3/Prescriptive Analytics/Class 3 Post/"/>
    </mc:Choice>
  </mc:AlternateContent>
  <xr:revisionPtr revIDLastSave="3896" documentId="8_{1AEC215A-33D0-4F61-9127-D764E2DFFC80}" xr6:coauthVersionLast="47" xr6:coauthVersionMax="47" xr10:uidLastSave="{16B44A03-4D3B-44CE-81C7-6C752FE1C499}"/>
  <bookViews>
    <workbookView xWindow="10860" yWindow="110" windowWidth="19200" windowHeight="10060" xr2:uid="{4FCF3201-01B9-44C5-92BB-928BE80CEF28}"/>
  </bookViews>
  <sheets>
    <sheet name="Model!" sheetId="1" r:id="rId1"/>
    <sheet name="Acushnet Model" sheetId="2" r:id="rId2"/>
  </sheets>
  <definedNames>
    <definedName name="solver_adj" localSheetId="0" hidden="1">'Model!'!$C$6:$H$17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'Model!'!$E$6:$E$17</definedName>
    <definedName name="solver_lhs10" localSheetId="0" hidden="1">'Model!'!$Q$34:$AB$34</definedName>
    <definedName name="solver_lhs11" localSheetId="0" hidden="1">'Model!'!$Q$34:$AB$34</definedName>
    <definedName name="solver_lhs12" localSheetId="0" hidden="1">'Model!'!$Q$34:$AB$34</definedName>
    <definedName name="solver_lhs13" localSheetId="0" hidden="1">'Model!'!$Q$34:$AB$34</definedName>
    <definedName name="solver_lhs2" localSheetId="0" hidden="1">'Model!'!$H$6:$H$17</definedName>
    <definedName name="solver_lhs3" localSheetId="0" hidden="1">'Model!'!$Q$24</definedName>
    <definedName name="solver_lhs4" localSheetId="0" hidden="1">'Model!'!$Q$26:$AA$26</definedName>
    <definedName name="solver_lhs5" localSheetId="0" hidden="1">'Model!'!$Q$28</definedName>
    <definedName name="solver_lhs6" localSheetId="0" hidden="1">'Model!'!$Q$30:$AA$30</definedName>
    <definedName name="solver_lhs7" localSheetId="0" hidden="1">'Model!'!$Q$34:$AB$34</definedName>
    <definedName name="solver_lhs8" localSheetId="0" hidden="1">'Model!'!$Q$34:$AB$34</definedName>
    <definedName name="solver_lhs9" localSheetId="0" hidden="1">'Model!'!$Q$34:$AB$34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'Model!'!$K$40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'Model!'!$F$6:$F$17</definedName>
    <definedName name="solver_rhs10" localSheetId="0" hidden="1">'Model!'!$H$6:$H$17</definedName>
    <definedName name="solver_rhs11" localSheetId="0" hidden="1">'Model!'!$H$6:$H$17</definedName>
    <definedName name="solver_rhs12" localSheetId="0" hidden="1">'Model!'!$H$6:$H$17</definedName>
    <definedName name="solver_rhs13" localSheetId="0" hidden="1">'Model!'!$H$6:$H$17</definedName>
    <definedName name="solver_rhs2" localSheetId="0" hidden="1">'Model!'!$K$20</definedName>
    <definedName name="solver_rhs3" localSheetId="0" hidden="1">'Model!'!$E$6</definedName>
    <definedName name="solver_rhs4" localSheetId="0" hidden="1">'Model!'!$E$7:$E$17</definedName>
    <definedName name="solver_rhs5" localSheetId="0" hidden="1">'Model!'!$B$6</definedName>
    <definedName name="solver_rhs6" localSheetId="0" hidden="1">'Model!'!$B$7:$B$17</definedName>
    <definedName name="solver_rhs7" localSheetId="0" hidden="1">'Model!'!$H$6:$H$17</definedName>
    <definedName name="solver_rhs8" localSheetId="0" hidden="1">'Model!'!$H$6:$H$17</definedName>
    <definedName name="solver_rhs9" localSheetId="0" hidden="1">'Model!'!$H$6:$H$17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K38" i="1" s="1"/>
  <c r="G18" i="1"/>
  <c r="K37" i="1" s="1"/>
  <c r="Q26" i="1"/>
  <c r="Q28" i="1"/>
  <c r="AB34" i="1"/>
  <c r="AA34" i="1"/>
  <c r="Z34" i="1"/>
  <c r="Y34" i="1"/>
  <c r="X34" i="1"/>
  <c r="W34" i="1"/>
  <c r="V34" i="1"/>
  <c r="U34" i="1"/>
  <c r="T34" i="1"/>
  <c r="S34" i="1"/>
  <c r="R34" i="1"/>
  <c r="Q34" i="1"/>
  <c r="AA26" i="1"/>
  <c r="Z26" i="1"/>
  <c r="Y26" i="1"/>
  <c r="X26" i="1"/>
  <c r="W26" i="1"/>
  <c r="V26" i="1"/>
  <c r="U26" i="1"/>
  <c r="T26" i="1"/>
  <c r="S26" i="1"/>
  <c r="R26" i="1"/>
  <c r="Q24" i="1"/>
  <c r="Q30" i="1"/>
  <c r="R30" i="1"/>
  <c r="S30" i="1"/>
  <c r="T30" i="1"/>
  <c r="U30" i="1"/>
  <c r="V30" i="1"/>
  <c r="W30" i="1"/>
  <c r="X30" i="1"/>
  <c r="Y30" i="1"/>
  <c r="Z30" i="1"/>
  <c r="AA30" i="1"/>
  <c r="F18" i="1"/>
  <c r="K39" i="1" s="1"/>
  <c r="D18" i="1"/>
  <c r="K36" i="1" s="1"/>
  <c r="C18" i="1"/>
  <c r="K35" i="1" s="1"/>
  <c r="Z20" i="2"/>
  <c r="Z19" i="2"/>
  <c r="Z18" i="2"/>
  <c r="Z17" i="2"/>
  <c r="Z16" i="2"/>
  <c r="X11" i="2"/>
  <c r="M8" i="2"/>
  <c r="L8" i="2"/>
  <c r="K8" i="2"/>
  <c r="J8" i="2"/>
  <c r="I8" i="2"/>
  <c r="H8" i="2"/>
  <c r="G8" i="2"/>
  <c r="F8" i="2"/>
  <c r="E8" i="2"/>
  <c r="D8" i="2"/>
  <c r="C8" i="2"/>
  <c r="B8" i="2"/>
  <c r="AC7" i="2"/>
  <c r="X19" i="2" s="1"/>
  <c r="AC6" i="2"/>
  <c r="X18" i="2" s="1"/>
  <c r="AC5" i="2"/>
  <c r="X17" i="2" s="1"/>
  <c r="AC4" i="2"/>
  <c r="X16" i="2" s="1"/>
  <c r="K40" i="1" l="1"/>
  <c r="X20" i="2"/>
  <c r="AA20" i="2" s="1"/>
</calcChain>
</file>

<file path=xl/sharedStrings.xml><?xml version="1.0" encoding="utf-8"?>
<sst xmlns="http://schemas.openxmlformats.org/spreadsheetml/2006/main" count="267" uniqueCount="86">
  <si>
    <t>Cash Flow Data</t>
  </si>
  <si>
    <t>Max Demand</t>
  </si>
  <si>
    <t>Demand</t>
  </si>
  <si>
    <t>Monthly Storage</t>
  </si>
  <si>
    <t>AVG Value</t>
  </si>
  <si>
    <t>Units</t>
  </si>
  <si>
    <t>Carton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</si>
  <si>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</si>
  <si>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</si>
  <si>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</si>
  <si>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</si>
  <si>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</si>
  <si>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</si>
  <si>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</si>
  <si>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</si>
  <si>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</si>
  <si>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</si>
  <si>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</si>
  <si>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</si>
  <si>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Duty Rate (%)</t>
  </si>
  <si>
    <t xml:space="preserve"> Costs Per Carton</t>
  </si>
  <si>
    <t xml:space="preserve"> per Unit</t>
  </si>
  <si>
    <t xml:space="preserve"> Per Carton</t>
  </si>
  <si>
    <t xml:space="preserve"> Per Pallet</t>
  </si>
  <si>
    <t>Pallet Value</t>
  </si>
  <si>
    <t>Shoes</t>
  </si>
  <si>
    <t>Gloves</t>
  </si>
  <si>
    <t>Clubs</t>
  </si>
  <si>
    <t>Club Heads</t>
  </si>
  <si>
    <t>Outerwear</t>
  </si>
  <si>
    <t>Cost of Capital (%)</t>
  </si>
  <si>
    <t>Max Space per Month</t>
  </si>
  <si>
    <t>Pallets</t>
  </si>
  <si>
    <t>Monthly Return on Capital</t>
  </si>
  <si>
    <t>s.t.</t>
  </si>
  <si>
    <t>Warehouse Capacity</t>
  </si>
  <si>
    <t>&lt;=</t>
  </si>
  <si>
    <t>pallets</t>
  </si>
  <si>
    <t>Max</t>
  </si>
  <si>
    <t xml:space="preserve">Total Return </t>
  </si>
  <si>
    <t>minus</t>
  </si>
  <si>
    <t>Total Storage Cost</t>
  </si>
  <si>
    <t>Total</t>
  </si>
  <si>
    <t>*Number is slightly different from Python, not sure why</t>
  </si>
  <si>
    <t>Shoe Capacity</t>
  </si>
  <si>
    <t>cartons</t>
  </si>
  <si>
    <t>Gloves Capacity</t>
  </si>
  <si>
    <t>Clubs Capacity</t>
  </si>
  <si>
    <t>Outerwear Capacity</t>
  </si>
  <si>
    <t>Production per month</t>
  </si>
  <si>
    <t>Shipment Forecast</t>
  </si>
  <si>
    <t>Hired</t>
  </si>
  <si>
    <t>Fired</t>
  </si>
  <si>
    <t>Working</t>
  </si>
  <si>
    <t>Overtime</t>
  </si>
  <si>
    <t>Inventory</t>
  </si>
  <si>
    <t>Production</t>
  </si>
  <si>
    <t>January</t>
  </si>
  <si>
    <t>February</t>
  </si>
  <si>
    <t>Hiring Cost</t>
  </si>
  <si>
    <t>Layoff Cost</t>
  </si>
  <si>
    <t>total</t>
  </si>
  <si>
    <t>monthly</t>
  </si>
  <si>
    <t>Regular Cost</t>
  </si>
  <si>
    <t>Overtime Cost</t>
  </si>
  <si>
    <t>Holding Cost</t>
  </si>
  <si>
    <t>per unit per month</t>
  </si>
  <si>
    <t>Output Rate</t>
  </si>
  <si>
    <t>per worker per month</t>
  </si>
  <si>
    <t>Initial Inventory</t>
  </si>
  <si>
    <t>Initial Workers</t>
  </si>
  <si>
    <t>Max Production</t>
  </si>
  <si>
    <t>Inventory Balance (month 1)</t>
  </si>
  <si>
    <t>Inventory Balance (remaining months)</t>
  </si>
  <si>
    <t>Initial Inventory + month 1 units produced - month 1 units held in inventory must equal initial demand</t>
  </si>
  <si>
    <t>Production capacity constraints</t>
  </si>
  <si>
    <t>Units produced at month x must be less than or equal to max production</t>
  </si>
  <si>
    <t>Units produced at month x must be equal to output rate * (regular workers + overtime workers at month x)</t>
  </si>
  <si>
    <t>Regular workers at month x must be greater than or equal to overtime workers at month x</t>
  </si>
  <si>
    <t>Previous month units held in inventory + units produced in month x - units held in invetory must equal the previous month's demand</t>
  </si>
  <si>
    <t>Min</t>
  </si>
  <si>
    <t>Worker Balance (month 1)</t>
  </si>
  <si>
    <t>Worker Balance (remaining months)</t>
  </si>
  <si>
    <t>Regular workers must equal initial workers + workers hired - workers laid off</t>
  </si>
  <si>
    <t>Regular workers at month x must equal regular workers the month before + workers hired at month x - workers laid off at month x</t>
  </si>
  <si>
    <t>Golden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</si>
</sst>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2" fillId="2" borderId="0" xfId="3"/>
    <xf numFmtId="0" fontId="0" fillId="3" borderId="0" xfId="0" applyFill="1"/>
    <xf numFmtId="0" fontId="3" fillId="4" borderId="0" xfId="0" applyFont="1" applyFill="1"/>
    <xf numFmtId="0" fontId="0" fillId="0" borderId="0" xfId="0" applyAlignment="1">
      <alignment horizontal="center"/>
    </xf>
    <xf numFmtId="164" fontId="0" fillId="0" borderId="0" xfId="1" applyNumberFormat="1" applyFont="1"/>
    <xf numFmtId="43" fontId="0" fillId="0" borderId="0" xfId="1" applyFont="1"/>
    <xf numFmtId="43" fontId="0" fillId="0" borderId="0" xfId="0" applyNumberFormat="1"/>
    <xf numFmtId="44" fontId="0" fillId="0" borderId="0" xfId="2" applyFont="1"/>
    <xf numFmtId="0" fontId="0" fillId="0" borderId="0" xfId="0"/>
    <xf numFmtId="43" fontId="4" fillId="5" borderId="0" xfId="1" applyFont="1" applyFill="1"/>
    <xf numFmtId="44" fontId="0" fillId="0" borderId="0" xfId="0" applyNumberFormat="1"/>
    <xf numFmtId="44" fontId="0" fillId="0" borderId="0" xfId="2" applyNumberFormat="1" applyFont="1"/>
    <xf numFmtId="0" fontId="5" fillId="0" borderId="0" xfId="0" applyFont="1"/>
    <xf numFmtId="164" fontId="4" fillId="5" borderId="0" xfId="1" applyNumberFormat="1" applyFont="1" applyFill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5581-A351-4C74-A8A8-9222499272AF}">
  <dimension ref="A2:AB40"/>
  <sheetViews>
    <sheetView tabSelected="1" topLeftCell="J15" workbookViewId="0">
      <selection activeCell="K30" sqref="K30"/>
    </sheetView>
  </sheetViews>
  <sheetFormatPr defaultRowHeight="14.5" x14ac:dyDescent="0.35"/>
  <cols>
    <col min="2" max="2" width="19.36328125" bestFit="1" customWidth="1"/>
    <col min="8" max="8" width="9.90625" bestFit="1" customWidth="1"/>
    <col min="10" max="10" width="33.08984375" bestFit="1" customWidth="1"/>
    <col min="11" max="11" width="14.08984375" bestFit="1" customWidth="1"/>
    <col min="13" max="13" width="14.1796875" bestFit="1" customWidth="1"/>
    <col min="14" max="14" width="13.6328125" bestFit="1" customWidth="1"/>
    <col min="16" max="16" width="33.08984375" bestFit="1" customWidth="1"/>
    <col min="19" max="19" width="19.36328125" bestFit="1" customWidth="1"/>
  </cols>
  <sheetData>
    <row r="2" spans="1:25" x14ac:dyDescent="0.35">
      <c r="A2" s="9"/>
      <c r="B2" s="9" t="s">
        <v>49</v>
      </c>
      <c r="C2" s="9">
        <v>40</v>
      </c>
      <c r="D2" s="9"/>
      <c r="E2" s="9"/>
      <c r="F2" s="9"/>
      <c r="G2" s="9"/>
      <c r="H2" s="9"/>
      <c r="Q2" s="9"/>
      <c r="R2" s="9"/>
      <c r="S2" s="9" t="s">
        <v>49</v>
      </c>
      <c r="T2" s="9">
        <v>40</v>
      </c>
      <c r="U2" s="9"/>
      <c r="V2" s="9"/>
      <c r="W2" s="9"/>
      <c r="X2" s="9"/>
      <c r="Y2" s="9"/>
    </row>
    <row r="3" spans="1:25" x14ac:dyDescent="0.35">
      <c r="A3" s="9"/>
      <c r="B3" s="9"/>
      <c r="C3" s="9"/>
      <c r="D3" s="9"/>
      <c r="E3" s="9"/>
      <c r="F3" s="9"/>
      <c r="G3" s="9"/>
      <c r="H3" s="9"/>
    </row>
    <row r="4" spans="1:25" x14ac:dyDescent="0.35">
      <c r="A4" s="9"/>
      <c r="B4" s="9" t="s">
        <v>50</v>
      </c>
      <c r="C4" s="9" t="s">
        <v>51</v>
      </c>
      <c r="D4" s="9" t="s">
        <v>52</v>
      </c>
      <c r="E4" s="9" t="s">
        <v>53</v>
      </c>
      <c r="F4" s="9" t="s">
        <v>54</v>
      </c>
      <c r="G4" s="9" t="s">
        <v>55</v>
      </c>
      <c r="H4" s="9" t="s">
        <v>56</v>
      </c>
      <c r="Q4" s="9"/>
      <c r="R4" s="9"/>
      <c r="S4" s="9" t="s">
        <v>50</v>
      </c>
      <c r="T4" s="9" t="s">
        <v>51</v>
      </c>
      <c r="U4" s="9" t="s">
        <v>52</v>
      </c>
      <c r="V4" s="9" t="s">
        <v>53</v>
      </c>
      <c r="W4" s="9" t="s">
        <v>54</v>
      </c>
      <c r="X4" s="9" t="s">
        <v>55</v>
      </c>
      <c r="Y4" s="9" t="s">
        <v>56</v>
      </c>
    </row>
    <row r="5" spans="1:25" x14ac:dyDescent="0.35">
      <c r="A5" s="9" t="s">
        <v>18</v>
      </c>
      <c r="B5" s="9"/>
      <c r="C5" s="9"/>
      <c r="D5" s="9"/>
      <c r="E5" s="9">
        <v>160</v>
      </c>
      <c r="F5" s="9"/>
      <c r="G5" s="9">
        <v>240</v>
      </c>
      <c r="H5" s="9"/>
      <c r="Q5" s="9"/>
      <c r="R5" s="9" t="s">
        <v>18</v>
      </c>
      <c r="S5" s="9"/>
      <c r="T5" s="9"/>
      <c r="U5" s="9"/>
      <c r="V5" s="9">
        <v>160</v>
      </c>
      <c r="W5" s="9"/>
      <c r="X5" s="9">
        <v>240</v>
      </c>
      <c r="Y5" s="9"/>
    </row>
    <row r="6" spans="1:25" x14ac:dyDescent="0.35">
      <c r="A6" s="9" t="s">
        <v>57</v>
      </c>
      <c r="B6" s="14">
        <v>4400</v>
      </c>
      <c r="C6" s="9">
        <v>0</v>
      </c>
      <c r="D6" s="9">
        <v>0</v>
      </c>
      <c r="E6" s="9">
        <v>159.99999999999997</v>
      </c>
      <c r="F6" s="9">
        <v>0</v>
      </c>
      <c r="G6" s="9">
        <v>2239.9999999999968</v>
      </c>
      <c r="H6" s="9">
        <v>6399.9999999999973</v>
      </c>
      <c r="Q6" s="9"/>
      <c r="R6" s="9" t="s">
        <v>57</v>
      </c>
      <c r="S6" s="10">
        <v>4400</v>
      </c>
      <c r="T6" s="9"/>
      <c r="U6" s="9"/>
      <c r="V6" s="9"/>
      <c r="W6" s="9"/>
      <c r="X6" s="9"/>
      <c r="Y6" s="9"/>
    </row>
    <row r="7" spans="1:25" x14ac:dyDescent="0.35">
      <c r="A7" s="9" t="s">
        <v>58</v>
      </c>
      <c r="B7" s="14">
        <v>4400</v>
      </c>
      <c r="C7" s="9">
        <v>0</v>
      </c>
      <c r="D7" s="9">
        <v>0</v>
      </c>
      <c r="E7" s="9">
        <v>159.99999999999997</v>
      </c>
      <c r="F7" s="9">
        <v>0</v>
      </c>
      <c r="G7" s="9">
        <v>4239.9999999999936</v>
      </c>
      <c r="H7" s="9">
        <v>6399.9999999999973</v>
      </c>
      <c r="Q7" s="9"/>
      <c r="R7" s="9" t="s">
        <v>58</v>
      </c>
      <c r="S7" s="10">
        <v>4400</v>
      </c>
      <c r="T7" s="9"/>
      <c r="U7" s="9"/>
      <c r="V7" s="9"/>
      <c r="W7" s="9"/>
      <c r="X7" s="9"/>
      <c r="Y7" s="9"/>
    </row>
    <row r="8" spans="1:25" x14ac:dyDescent="0.35">
      <c r="A8" s="9" t="s">
        <v>9</v>
      </c>
      <c r="B8" s="14">
        <v>6000</v>
      </c>
      <c r="C8" s="9">
        <v>0</v>
      </c>
      <c r="D8" s="9">
        <v>0</v>
      </c>
      <c r="E8" s="9">
        <v>159.99999999999997</v>
      </c>
      <c r="F8" s="9">
        <v>0</v>
      </c>
      <c r="G8" s="9">
        <v>4639.9999999999882</v>
      </c>
      <c r="H8" s="9">
        <v>6399.9999999999982</v>
      </c>
      <c r="Q8" s="9"/>
      <c r="R8" s="9" t="s">
        <v>9</v>
      </c>
      <c r="S8" s="10">
        <v>6000</v>
      </c>
      <c r="T8" s="9"/>
      <c r="U8" s="9"/>
      <c r="V8" s="9"/>
      <c r="W8" s="9"/>
      <c r="X8" s="9"/>
      <c r="Y8" s="9"/>
    </row>
    <row r="9" spans="1:25" x14ac:dyDescent="0.35">
      <c r="A9" s="9" t="s">
        <v>10</v>
      </c>
      <c r="B9" s="14">
        <v>8000</v>
      </c>
      <c r="C9" s="9">
        <v>0</v>
      </c>
      <c r="D9" s="9">
        <v>0</v>
      </c>
      <c r="E9" s="9">
        <v>159.99999999999991</v>
      </c>
      <c r="F9" s="9">
        <v>0</v>
      </c>
      <c r="G9" s="9">
        <v>3039.9999999999845</v>
      </c>
      <c r="H9" s="9">
        <v>6399.9999999999909</v>
      </c>
      <c r="Q9" s="9"/>
      <c r="R9" s="9" t="s">
        <v>10</v>
      </c>
      <c r="S9" s="10">
        <v>8000</v>
      </c>
      <c r="T9" s="9"/>
      <c r="U9" s="9"/>
      <c r="V9" s="9"/>
      <c r="W9" s="9"/>
      <c r="X9" s="9"/>
      <c r="Y9" s="9"/>
    </row>
    <row r="10" spans="1:25" x14ac:dyDescent="0.35">
      <c r="A10" s="9" t="s">
        <v>11</v>
      </c>
      <c r="B10" s="14">
        <v>6600</v>
      </c>
      <c r="C10" s="9">
        <v>76.33333333333357</v>
      </c>
      <c r="D10" s="9">
        <v>0</v>
      </c>
      <c r="E10" s="9">
        <v>236.33333333333354</v>
      </c>
      <c r="F10" s="9">
        <v>0</v>
      </c>
      <c r="G10" s="9">
        <v>5893.3333333333221</v>
      </c>
      <c r="H10" s="9">
        <v>9453.3333333333358</v>
      </c>
      <c r="Q10" s="9"/>
      <c r="R10" s="9" t="s">
        <v>11</v>
      </c>
      <c r="S10" s="10">
        <v>6600</v>
      </c>
      <c r="T10" s="9"/>
      <c r="U10" s="9"/>
      <c r="V10" s="9"/>
      <c r="W10" s="9"/>
      <c r="X10" s="9"/>
      <c r="Y10" s="9"/>
    </row>
    <row r="11" spans="1:25" x14ac:dyDescent="0.35">
      <c r="A11" s="9" t="s">
        <v>12</v>
      </c>
      <c r="B11" s="14">
        <v>11800</v>
      </c>
      <c r="C11" s="9">
        <v>0</v>
      </c>
      <c r="D11" s="9">
        <v>0</v>
      </c>
      <c r="E11" s="9">
        <v>236.33333333333348</v>
      </c>
      <c r="F11" s="9">
        <v>0</v>
      </c>
      <c r="G11" s="9">
        <v>3546.6666666666601</v>
      </c>
      <c r="H11" s="9">
        <v>9453.3333333333358</v>
      </c>
      <c r="Q11" s="9"/>
      <c r="R11" s="9" t="s">
        <v>12</v>
      </c>
      <c r="S11" s="10">
        <v>11800</v>
      </c>
      <c r="T11" s="9"/>
      <c r="U11" s="9"/>
      <c r="V11" s="9"/>
      <c r="W11" s="9"/>
      <c r="X11" s="9"/>
      <c r="Y11" s="9"/>
    </row>
    <row r="12" spans="1:25" x14ac:dyDescent="0.35">
      <c r="A12" s="9" t="s">
        <v>13</v>
      </c>
      <c r="B12" s="14">
        <v>13000</v>
      </c>
      <c r="C12" s="9">
        <v>0</v>
      </c>
      <c r="D12" s="9">
        <v>0</v>
      </c>
      <c r="E12" s="9">
        <v>236.33333333333348</v>
      </c>
      <c r="F12" s="9">
        <v>0</v>
      </c>
      <c r="G12" s="9">
        <v>0</v>
      </c>
      <c r="H12" s="9">
        <v>9453.3333333333394</v>
      </c>
      <c r="J12" t="s">
        <v>59</v>
      </c>
      <c r="K12" s="8">
        <v>1800</v>
      </c>
      <c r="L12" t="s">
        <v>61</v>
      </c>
      <c r="Q12" s="9"/>
      <c r="R12" s="9" t="s">
        <v>13</v>
      </c>
      <c r="S12" s="10">
        <v>13000</v>
      </c>
      <c r="T12" s="9"/>
      <c r="U12" s="9"/>
      <c r="V12" s="9"/>
      <c r="W12" s="9"/>
      <c r="X12" s="9"/>
      <c r="Y12" s="9"/>
    </row>
    <row r="13" spans="1:25" x14ac:dyDescent="0.35">
      <c r="A13" s="9" t="s">
        <v>14</v>
      </c>
      <c r="B13" s="14">
        <v>11200</v>
      </c>
      <c r="C13" s="9">
        <v>0</v>
      </c>
      <c r="D13" s="9">
        <v>0</v>
      </c>
      <c r="E13" s="9">
        <v>236.33333333333348</v>
      </c>
      <c r="F13" s="9">
        <v>43.666666666666544</v>
      </c>
      <c r="G13" s="9">
        <v>0</v>
      </c>
      <c r="H13" s="9">
        <v>11200</v>
      </c>
      <c r="J13" t="s">
        <v>60</v>
      </c>
      <c r="K13" s="8">
        <v>1200</v>
      </c>
      <c r="L13" t="s">
        <v>61</v>
      </c>
      <c r="Q13" s="9"/>
      <c r="R13" s="9" t="s">
        <v>14</v>
      </c>
      <c r="S13" s="10">
        <v>11200</v>
      </c>
      <c r="T13" s="9"/>
      <c r="U13" s="9"/>
      <c r="V13" s="9"/>
      <c r="W13" s="9"/>
      <c r="X13" s="9"/>
      <c r="Y13" s="9"/>
    </row>
    <row r="14" spans="1:25" x14ac:dyDescent="0.35">
      <c r="A14" s="9" t="s">
        <v>15</v>
      </c>
      <c r="B14" s="14">
        <v>10800</v>
      </c>
      <c r="C14" s="9">
        <v>0</v>
      </c>
      <c r="D14" s="9">
        <v>0</v>
      </c>
      <c r="E14" s="9">
        <v>236.33333333333348</v>
      </c>
      <c r="F14" s="9">
        <v>33.666666666666544</v>
      </c>
      <c r="G14" s="9">
        <v>0</v>
      </c>
      <c r="H14" s="9">
        <v>10800</v>
      </c>
      <c r="J14" t="s">
        <v>63</v>
      </c>
      <c r="K14" s="8">
        <v>2400</v>
      </c>
      <c r="L14" t="s">
        <v>62</v>
      </c>
      <c r="Q14" s="9"/>
      <c r="R14" s="9" t="s">
        <v>15</v>
      </c>
      <c r="S14" s="10">
        <v>10800</v>
      </c>
      <c r="T14" s="9"/>
      <c r="U14" s="9"/>
      <c r="V14" s="9"/>
      <c r="W14" s="9"/>
      <c r="X14" s="9"/>
      <c r="Y14" s="9"/>
    </row>
    <row r="15" spans="1:25" x14ac:dyDescent="0.35">
      <c r="A15" s="9" t="s">
        <v>16</v>
      </c>
      <c r="B15" s="14">
        <v>7600</v>
      </c>
      <c r="C15" s="9">
        <v>0</v>
      </c>
      <c r="D15" s="9">
        <v>46.333333333333456</v>
      </c>
      <c r="E15" s="9">
        <v>190</v>
      </c>
      <c r="F15" s="9">
        <v>0</v>
      </c>
      <c r="G15" s="9">
        <v>0</v>
      </c>
      <c r="H15" s="9">
        <v>7600</v>
      </c>
      <c r="J15" t="s">
        <v>64</v>
      </c>
      <c r="K15" s="8">
        <v>3300</v>
      </c>
      <c r="L15" t="s">
        <v>62</v>
      </c>
      <c r="Q15" s="9"/>
      <c r="R15" s="9" t="s">
        <v>16</v>
      </c>
      <c r="S15" s="10">
        <v>7600</v>
      </c>
      <c r="T15" s="9"/>
      <c r="U15" s="9"/>
      <c r="V15" s="9"/>
      <c r="W15" s="9"/>
      <c r="X15" s="9"/>
      <c r="Y15" s="9"/>
    </row>
    <row r="16" spans="1:25" x14ac:dyDescent="0.35">
      <c r="A16" s="9" t="s">
        <v>17</v>
      </c>
      <c r="B16" s="14">
        <v>6000</v>
      </c>
      <c r="C16" s="9">
        <v>0</v>
      </c>
      <c r="D16" s="9">
        <v>40</v>
      </c>
      <c r="E16" s="9">
        <v>150</v>
      </c>
      <c r="F16" s="9">
        <v>0</v>
      </c>
      <c r="G16" s="9">
        <v>0</v>
      </c>
      <c r="H16" s="9">
        <v>6000</v>
      </c>
      <c r="J16" t="s">
        <v>65</v>
      </c>
      <c r="K16" s="8">
        <v>8</v>
      </c>
      <c r="L16" t="s">
        <v>66</v>
      </c>
      <c r="Q16" s="9"/>
      <c r="R16" s="9" t="s">
        <v>17</v>
      </c>
      <c r="S16" s="10">
        <v>6000</v>
      </c>
      <c r="T16" s="9"/>
      <c r="U16" s="9"/>
      <c r="V16" s="9"/>
      <c r="W16" s="9"/>
      <c r="X16" s="9"/>
      <c r="Y16" s="9"/>
    </row>
    <row r="17" spans="1:27" x14ac:dyDescent="0.35">
      <c r="A17" s="9" t="s">
        <v>18</v>
      </c>
      <c r="B17" s="14">
        <v>5600</v>
      </c>
      <c r="C17" s="9">
        <v>0</v>
      </c>
      <c r="D17" s="9">
        <v>10</v>
      </c>
      <c r="E17" s="9">
        <v>140</v>
      </c>
      <c r="F17" s="9">
        <v>0</v>
      </c>
      <c r="G17" s="9">
        <v>0</v>
      </c>
      <c r="H17" s="9">
        <v>5600</v>
      </c>
      <c r="J17" t="s">
        <v>67</v>
      </c>
      <c r="K17">
        <v>40</v>
      </c>
      <c r="L17" t="s">
        <v>68</v>
      </c>
      <c r="Q17" s="9"/>
      <c r="R17" s="9" t="s">
        <v>18</v>
      </c>
      <c r="S17" s="10">
        <v>5600</v>
      </c>
    </row>
    <row r="18" spans="1:27" x14ac:dyDescent="0.35">
      <c r="C18">
        <f>SUM(C6:C17)</f>
        <v>76.33333333333357</v>
      </c>
      <c r="D18">
        <f>SUM(D6:D17)</f>
        <v>96.333333333333456</v>
      </c>
      <c r="E18">
        <f>SUM(E6:E17)</f>
        <v>2301.666666666667</v>
      </c>
      <c r="F18" s="9">
        <f>SUM(F5:F17)</f>
        <v>77.333333333333087</v>
      </c>
      <c r="G18">
        <f>SUM(G6:G17)</f>
        <v>23599.999999999945</v>
      </c>
      <c r="J18" t="s">
        <v>69</v>
      </c>
      <c r="K18">
        <v>240</v>
      </c>
    </row>
    <row r="19" spans="1:27" x14ac:dyDescent="0.35">
      <c r="J19" t="s">
        <v>70</v>
      </c>
      <c r="K19">
        <v>160</v>
      </c>
    </row>
    <row r="20" spans="1:27" x14ac:dyDescent="0.35">
      <c r="J20" t="s">
        <v>71</v>
      </c>
      <c r="K20">
        <v>13000</v>
      </c>
    </row>
    <row r="22" spans="1:27" x14ac:dyDescent="0.35">
      <c r="P22" s="9" t="s">
        <v>34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35">
      <c r="J23" s="9"/>
      <c r="P23" s="9" t="s">
        <v>81</v>
      </c>
      <c r="Q23" s="9" t="s">
        <v>83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5">
      <c r="P24" s="9"/>
      <c r="Q24" s="9">
        <f>E5+C6-D6</f>
        <v>160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5">
      <c r="J25" s="9"/>
      <c r="P25" s="9" t="s">
        <v>82</v>
      </c>
      <c r="Q25" s="9" t="s">
        <v>84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35">
      <c r="L26" s="9"/>
      <c r="M26" s="9"/>
      <c r="N26" s="9"/>
      <c r="O26" s="9"/>
      <c r="P26" s="9"/>
      <c r="Q26" s="9">
        <f>$E$6+$C$7-$D$7</f>
        <v>159.99999999999997</v>
      </c>
      <c r="R26" s="9">
        <f>$E$7+$C$8-$D$8</f>
        <v>159.99999999999997</v>
      </c>
      <c r="S26" s="9">
        <f>$E$8+$C$9-$D$9</f>
        <v>159.99999999999997</v>
      </c>
      <c r="T26" s="9">
        <f>$E$9+$C$10-$D$10</f>
        <v>236.33333333333348</v>
      </c>
      <c r="U26" s="9">
        <f>$E$10+$C$11-$D$11</f>
        <v>236.33333333333354</v>
      </c>
      <c r="V26" s="9">
        <f>$E$11+$C$12-$D$12</f>
        <v>236.33333333333348</v>
      </c>
      <c r="W26" s="9">
        <f>$E$12+$C$13-$D$13</f>
        <v>236.33333333333348</v>
      </c>
      <c r="X26" s="9">
        <f>$E$13+$C$14-$D$14</f>
        <v>236.33333333333348</v>
      </c>
      <c r="Y26" s="9">
        <f>$E$14+$C$15-$D$15</f>
        <v>190.00000000000003</v>
      </c>
      <c r="Z26" s="9">
        <f>$E$15+$C$16-$D$16</f>
        <v>150</v>
      </c>
      <c r="AA26" s="9">
        <f>$E$16+$C$17-$D$17</f>
        <v>140</v>
      </c>
    </row>
    <row r="27" spans="1:27" x14ac:dyDescent="0.35">
      <c r="P27" s="9" t="s">
        <v>72</v>
      </c>
      <c r="Q27" s="9" t="s">
        <v>74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35">
      <c r="P28" s="9"/>
      <c r="Q28" s="9">
        <f>G5+H6-G6</f>
        <v>4400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35">
      <c r="P29" s="9" t="s">
        <v>73</v>
      </c>
      <c r="Q29" s="9" t="s">
        <v>79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35">
      <c r="P30" s="9"/>
      <c r="Q30" s="9">
        <f>$G$6+$H$7-$G$7</f>
        <v>4400.0000000000009</v>
      </c>
      <c r="R30" s="9">
        <f>$G$7+$H$8-$G$8</f>
        <v>6000.0000000000045</v>
      </c>
      <c r="S30" s="9">
        <f>$G$8+$H$9-$G$9</f>
        <v>7999.9999999999936</v>
      </c>
      <c r="T30" s="9">
        <f>$G$9+$H$10-$G$10</f>
        <v>6599.9999999999991</v>
      </c>
      <c r="U30" s="9">
        <f>$G$10+$H$11-$G$11</f>
        <v>11799.999999999996</v>
      </c>
      <c r="V30" s="9">
        <f>$G$11+$H$12-$G$12</f>
        <v>13000</v>
      </c>
      <c r="W30" s="9">
        <f>$G$12+$H$13-$G$13</f>
        <v>11200</v>
      </c>
      <c r="X30" s="9">
        <f>$G$13+$H$14-$G$14</f>
        <v>10800</v>
      </c>
      <c r="Y30" s="9">
        <f>$G$14+$H$15-$G$15</f>
        <v>7600</v>
      </c>
      <c r="Z30" s="9">
        <f>$G$15+$H$16-$G$16</f>
        <v>6000</v>
      </c>
      <c r="AA30" s="9">
        <f>$G$16+$H$17-$G$17</f>
        <v>5600</v>
      </c>
    </row>
    <row r="31" spans="1:27" x14ac:dyDescent="0.35">
      <c r="P31" s="9" t="s">
        <v>75</v>
      </c>
      <c r="Q31" s="9" t="s">
        <v>76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35"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0:28" x14ac:dyDescent="0.35">
      <c r="P33" s="9"/>
      <c r="Q33" s="9" t="s">
        <v>77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0:28" x14ac:dyDescent="0.35">
      <c r="J34" s="3" t="s">
        <v>80</v>
      </c>
      <c r="P34" s="9"/>
      <c r="Q34" s="9">
        <f>$K$17*($E$6+$F$6)</f>
        <v>6399.9999999999991</v>
      </c>
      <c r="R34" s="9">
        <f>$K$17*($E$7+$F$7)</f>
        <v>6399.9999999999991</v>
      </c>
      <c r="S34" s="9">
        <f>$K$17*($E$8+$F$8)</f>
        <v>6399.9999999999991</v>
      </c>
      <c r="T34" s="9">
        <f>$K$17*($E$9+$F$9)</f>
        <v>6399.9999999999964</v>
      </c>
      <c r="U34" s="9">
        <f>$K$17*($E$10+$F$10)</f>
        <v>9453.3333333333412</v>
      </c>
      <c r="V34" s="9">
        <f>$K$17*($E$11+$F$11)</f>
        <v>9453.3333333333394</v>
      </c>
      <c r="W34" s="9">
        <f>$K$17*($E$12+$F$12)</f>
        <v>9453.3333333333394</v>
      </c>
      <c r="X34" s="9">
        <f>$K$17*($E$13+$F$13)</f>
        <v>11200</v>
      </c>
      <c r="Y34" s="9">
        <f>$K$17*($E$14+$F$14)</f>
        <v>10800</v>
      </c>
      <c r="Z34" s="9">
        <f>$K$17*($E$15+$F$15)</f>
        <v>7600</v>
      </c>
      <c r="AA34" s="9">
        <f>$K$17*($E$16+$F$16)</f>
        <v>6000</v>
      </c>
      <c r="AB34" s="9">
        <f>$K$17*($E$17+$F$17)</f>
        <v>5600</v>
      </c>
    </row>
    <row r="35" spans="10:28" x14ac:dyDescent="0.35">
      <c r="J35" t="s">
        <v>59</v>
      </c>
      <c r="K35" s="11">
        <f>C18*K12</f>
        <v>137400.00000000044</v>
      </c>
      <c r="P35" s="9"/>
      <c r="Q35" s="9" t="s">
        <v>78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0:28" x14ac:dyDescent="0.35">
      <c r="J36" t="s">
        <v>60</v>
      </c>
      <c r="K36" s="11">
        <f>D18*K13</f>
        <v>115600.00000000015</v>
      </c>
    </row>
    <row r="37" spans="10:28" x14ac:dyDescent="0.35">
      <c r="J37" t="s">
        <v>65</v>
      </c>
      <c r="K37" s="11">
        <f>G18*K16</f>
        <v>188799.99999999956</v>
      </c>
      <c r="P37" s="13"/>
    </row>
    <row r="38" spans="10:28" x14ac:dyDescent="0.35">
      <c r="J38" t="s">
        <v>63</v>
      </c>
      <c r="K38" s="11">
        <f>E18*K14</f>
        <v>5524000.0000000009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0:28" x14ac:dyDescent="0.35">
      <c r="J39" t="s">
        <v>64</v>
      </c>
      <c r="K39" s="11">
        <f>F18*K15</f>
        <v>255199.99999999919</v>
      </c>
    </row>
    <row r="40" spans="10:28" x14ac:dyDescent="0.35">
      <c r="J40" t="s">
        <v>42</v>
      </c>
      <c r="K40" s="12">
        <f>SUM(K35:K39)</f>
        <v>6221000</v>
      </c>
      <c r="M40" t="s">
        <v>85</v>
      </c>
      <c r="N40" s="8">
        <v>6221000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8F4A-0210-451D-B445-1ED0B55A13FA}">
  <dimension ref="A1:AS72"/>
  <sheetViews>
    <sheetView topLeftCell="L1" workbookViewId="0">
      <selection activeCell="N13" sqref="N13"/>
    </sheetView>
  </sheetViews>
  <sheetFormatPr defaultRowHeight="14.5" x14ac:dyDescent="0.35"/>
  <cols>
    <col min="1" max="1" width="18.453125" bestFit="1" customWidth="1"/>
    <col min="10" max="10" width="10.08984375" bestFit="1" customWidth="1"/>
    <col min="11" max="11" width="11.36328125" customWidth="1"/>
    <col min="12" max="12" width="14.1796875" customWidth="1"/>
    <col min="13" max="13" width="11.81640625" customWidth="1"/>
    <col min="23" max="23" width="23.81640625" bestFit="1" customWidth="1"/>
    <col min="24" max="24" width="14.81640625" bestFit="1" customWidth="1"/>
    <col min="25" max="25" width="15.54296875" bestFit="1" customWidth="1"/>
    <col min="26" max="26" width="16.453125" bestFit="1" customWidth="1"/>
    <col min="27" max="27" width="13.81640625" bestFit="1" customWidth="1"/>
    <col min="28" max="28" width="9.36328125" bestFit="1" customWidth="1"/>
    <col min="29" max="29" width="23.81640625" bestFit="1" customWidth="1"/>
    <col min="33" max="33" width="12.08984375" bestFit="1" customWidth="1"/>
  </cols>
  <sheetData>
    <row r="1" spans="1:45" x14ac:dyDescent="0.35">
      <c r="W1" s="1" t="s">
        <v>0</v>
      </c>
      <c r="AG1" s="1" t="s">
        <v>1</v>
      </c>
    </row>
    <row r="2" spans="1:45" x14ac:dyDescent="0.35">
      <c r="A2" s="1" t="s">
        <v>2</v>
      </c>
      <c r="Y2" t="s">
        <v>3</v>
      </c>
      <c r="Z2" t="s">
        <v>4</v>
      </c>
      <c r="AA2" t="s">
        <v>5</v>
      </c>
      <c r="AB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</row>
    <row r="3" spans="1:45" x14ac:dyDescent="0.3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G3" t="s">
        <v>25</v>
      </c>
      <c r="AH3">
        <v>350</v>
      </c>
      <c r="AI3">
        <v>330</v>
      </c>
      <c r="AJ3">
        <v>140</v>
      </c>
      <c r="AK3">
        <v>60</v>
      </c>
      <c r="AL3">
        <v>0</v>
      </c>
      <c r="AM3">
        <v>80</v>
      </c>
      <c r="AN3">
        <v>140</v>
      </c>
      <c r="AO3">
        <v>200</v>
      </c>
      <c r="AP3">
        <v>220</v>
      </c>
      <c r="AQ3">
        <v>220</v>
      </c>
      <c r="AR3">
        <v>230</v>
      </c>
      <c r="AS3">
        <v>240</v>
      </c>
    </row>
    <row r="4" spans="1:45" x14ac:dyDescent="0.35">
      <c r="A4" t="s">
        <v>25</v>
      </c>
      <c r="B4">
        <v>100</v>
      </c>
      <c r="C4">
        <v>74</v>
      </c>
      <c r="D4">
        <v>140</v>
      </c>
      <c r="E4">
        <v>60</v>
      </c>
      <c r="F4">
        <v>0</v>
      </c>
      <c r="G4">
        <v>80</v>
      </c>
      <c r="H4">
        <v>122</v>
      </c>
      <c r="I4">
        <v>65</v>
      </c>
      <c r="J4">
        <v>5</v>
      </c>
      <c r="K4">
        <v>0</v>
      </c>
      <c r="L4">
        <v>0</v>
      </c>
      <c r="M4">
        <v>0</v>
      </c>
      <c r="W4" t="s">
        <v>25</v>
      </c>
      <c r="X4">
        <v>0.19</v>
      </c>
      <c r="Y4">
        <v>0.36</v>
      </c>
      <c r="Z4">
        <v>40</v>
      </c>
      <c r="AA4">
        <v>12</v>
      </c>
      <c r="AB4">
        <v>20</v>
      </c>
      <c r="AC4">
        <f>AB4*AA4*Z4</f>
        <v>9600</v>
      </c>
      <c r="AG4" t="s">
        <v>26</v>
      </c>
      <c r="AH4">
        <v>70</v>
      </c>
      <c r="AI4">
        <v>100</v>
      </c>
      <c r="AJ4">
        <v>20</v>
      </c>
      <c r="AK4">
        <v>0</v>
      </c>
      <c r="AL4">
        <v>0</v>
      </c>
      <c r="AM4">
        <v>50</v>
      </c>
      <c r="AN4">
        <v>70</v>
      </c>
      <c r="AO4">
        <v>90</v>
      </c>
      <c r="AP4">
        <v>100</v>
      </c>
      <c r="AQ4">
        <v>110</v>
      </c>
      <c r="AR4">
        <v>115</v>
      </c>
      <c r="AS4">
        <v>100</v>
      </c>
    </row>
    <row r="5" spans="1:45" x14ac:dyDescent="0.35">
      <c r="A5" t="s">
        <v>26</v>
      </c>
      <c r="B5">
        <v>70</v>
      </c>
      <c r="C5">
        <v>100</v>
      </c>
      <c r="D5">
        <v>20</v>
      </c>
      <c r="E5">
        <v>0</v>
      </c>
      <c r="F5">
        <v>0</v>
      </c>
      <c r="G5">
        <v>50</v>
      </c>
      <c r="H5">
        <v>70</v>
      </c>
      <c r="I5">
        <v>90</v>
      </c>
      <c r="J5">
        <v>100</v>
      </c>
      <c r="K5">
        <v>100</v>
      </c>
      <c r="L5">
        <v>90</v>
      </c>
      <c r="M5">
        <v>90</v>
      </c>
      <c r="W5" t="s">
        <v>26</v>
      </c>
      <c r="X5">
        <v>0.13</v>
      </c>
      <c r="Y5">
        <v>0.22</v>
      </c>
      <c r="Z5">
        <v>7</v>
      </c>
      <c r="AA5">
        <v>336</v>
      </c>
      <c r="AB5">
        <v>15</v>
      </c>
      <c r="AC5">
        <f t="shared" ref="AC5:AC7" si="0">AB5*AA5*Z5</f>
        <v>35280</v>
      </c>
      <c r="AG5" t="s">
        <v>27</v>
      </c>
      <c r="AH5">
        <v>18</v>
      </c>
      <c r="AI5">
        <v>16</v>
      </c>
      <c r="AJ5">
        <v>10</v>
      </c>
      <c r="AK5">
        <v>8</v>
      </c>
      <c r="AL5">
        <v>5</v>
      </c>
      <c r="AM5">
        <v>3</v>
      </c>
      <c r="AN5">
        <v>5</v>
      </c>
      <c r="AO5">
        <v>15</v>
      </c>
      <c r="AP5">
        <v>25</v>
      </c>
      <c r="AQ5">
        <v>30</v>
      </c>
      <c r="AR5">
        <v>30</v>
      </c>
      <c r="AS5">
        <v>30</v>
      </c>
    </row>
    <row r="6" spans="1:45" x14ac:dyDescent="0.35">
      <c r="A6" t="s">
        <v>27</v>
      </c>
      <c r="B6">
        <v>18</v>
      </c>
      <c r="C6">
        <v>16</v>
      </c>
      <c r="D6">
        <v>10</v>
      </c>
      <c r="E6">
        <v>8</v>
      </c>
      <c r="F6">
        <v>5</v>
      </c>
      <c r="G6">
        <v>3</v>
      </c>
      <c r="H6">
        <v>5</v>
      </c>
      <c r="I6">
        <v>15</v>
      </c>
      <c r="J6">
        <v>25</v>
      </c>
      <c r="K6">
        <v>30</v>
      </c>
      <c r="L6">
        <v>30</v>
      </c>
      <c r="M6">
        <v>30</v>
      </c>
      <c r="W6" t="s">
        <v>28</v>
      </c>
      <c r="X6">
        <v>0.05</v>
      </c>
      <c r="Y6">
        <v>0.44</v>
      </c>
      <c r="Z6">
        <v>88</v>
      </c>
      <c r="AA6">
        <v>25</v>
      </c>
      <c r="AB6">
        <v>48</v>
      </c>
      <c r="AC6">
        <f t="shared" si="0"/>
        <v>105600</v>
      </c>
      <c r="AG6" t="s">
        <v>29</v>
      </c>
      <c r="AH6">
        <v>12</v>
      </c>
      <c r="AI6">
        <v>10</v>
      </c>
      <c r="AJ6">
        <v>8</v>
      </c>
      <c r="AK6">
        <v>8</v>
      </c>
      <c r="AL6">
        <v>6</v>
      </c>
      <c r="AM6">
        <v>3</v>
      </c>
      <c r="AN6">
        <v>3</v>
      </c>
      <c r="AO6">
        <v>30</v>
      </c>
      <c r="AP6">
        <v>70</v>
      </c>
      <c r="AQ6">
        <v>70</v>
      </c>
      <c r="AR6">
        <v>80</v>
      </c>
      <c r="AS6">
        <v>80</v>
      </c>
    </row>
    <row r="7" spans="1:45" x14ac:dyDescent="0.35">
      <c r="A7" t="s">
        <v>29</v>
      </c>
      <c r="B7">
        <v>12</v>
      </c>
      <c r="C7">
        <v>10</v>
      </c>
      <c r="D7">
        <v>8</v>
      </c>
      <c r="E7">
        <v>8</v>
      </c>
      <c r="F7">
        <v>6</v>
      </c>
      <c r="G7">
        <v>3</v>
      </c>
      <c r="H7">
        <v>3</v>
      </c>
      <c r="I7">
        <v>30</v>
      </c>
      <c r="J7">
        <v>70</v>
      </c>
      <c r="K7">
        <v>70</v>
      </c>
      <c r="L7">
        <v>80</v>
      </c>
      <c r="M7">
        <v>80</v>
      </c>
      <c r="W7" t="s">
        <v>29</v>
      </c>
      <c r="X7">
        <v>0.185</v>
      </c>
      <c r="Y7">
        <v>0.32</v>
      </c>
      <c r="Z7">
        <v>60</v>
      </c>
      <c r="AA7">
        <v>42</v>
      </c>
      <c r="AB7">
        <v>15</v>
      </c>
      <c r="AC7">
        <f t="shared" si="0"/>
        <v>37800</v>
      </c>
    </row>
    <row r="8" spans="1:45" x14ac:dyDescent="0.35">
      <c r="B8">
        <f>SUM($B$4:$B$7)</f>
        <v>200</v>
      </c>
      <c r="C8">
        <f t="shared" ref="C8:M8" si="1">SUM(C4:C7)</f>
        <v>200</v>
      </c>
      <c r="D8">
        <f t="shared" si="1"/>
        <v>178</v>
      </c>
      <c r="E8">
        <f t="shared" si="1"/>
        <v>76</v>
      </c>
      <c r="F8">
        <f t="shared" si="1"/>
        <v>11</v>
      </c>
      <c r="G8">
        <f t="shared" si="1"/>
        <v>136</v>
      </c>
      <c r="H8">
        <f t="shared" si="1"/>
        <v>200</v>
      </c>
      <c r="I8">
        <f t="shared" si="1"/>
        <v>200</v>
      </c>
      <c r="J8">
        <f t="shared" si="1"/>
        <v>200</v>
      </c>
      <c r="K8">
        <f t="shared" si="1"/>
        <v>200</v>
      </c>
      <c r="L8">
        <f t="shared" si="1"/>
        <v>200</v>
      </c>
      <c r="M8">
        <f t="shared" si="1"/>
        <v>200</v>
      </c>
    </row>
    <row r="9" spans="1:45" x14ac:dyDescent="0.35">
      <c r="W9" t="s">
        <v>30</v>
      </c>
      <c r="X9">
        <v>13</v>
      </c>
    </row>
    <row r="10" spans="1:45" x14ac:dyDescent="0.35">
      <c r="W10" t="s">
        <v>31</v>
      </c>
      <c r="X10">
        <v>200</v>
      </c>
      <c r="Y10" t="s">
        <v>32</v>
      </c>
    </row>
    <row r="11" spans="1:45" x14ac:dyDescent="0.35">
      <c r="W11" t="s">
        <v>33</v>
      </c>
      <c r="X11">
        <f>0.13/12</f>
        <v>1.0833333333333334E-2</v>
      </c>
    </row>
    <row r="12" spans="1:45" x14ac:dyDescent="0.35">
      <c r="A12" t="s">
        <v>34</v>
      </c>
    </row>
    <row r="13" spans="1:45" x14ac:dyDescent="0.35">
      <c r="A13" t="s">
        <v>35</v>
      </c>
      <c r="B13">
        <v>1</v>
      </c>
      <c r="N13" s="2"/>
      <c r="O13" t="s">
        <v>36</v>
      </c>
      <c r="P13">
        <v>200</v>
      </c>
      <c r="Q13" t="s">
        <v>37</v>
      </c>
    </row>
    <row r="14" spans="1:45" x14ac:dyDescent="0.35">
      <c r="C14">
        <v>1</v>
      </c>
      <c r="N14" s="2"/>
      <c r="O14" t="s">
        <v>36</v>
      </c>
      <c r="P14">
        <v>200</v>
      </c>
      <c r="Q14" t="s">
        <v>37</v>
      </c>
    </row>
    <row r="15" spans="1:45" x14ac:dyDescent="0.35">
      <c r="D15">
        <v>1</v>
      </c>
      <c r="N15" s="2"/>
      <c r="O15" t="s">
        <v>36</v>
      </c>
      <c r="P15">
        <v>200</v>
      </c>
      <c r="Q15" t="s">
        <v>37</v>
      </c>
      <c r="W15" s="3" t="s">
        <v>38</v>
      </c>
      <c r="X15" t="s">
        <v>39</v>
      </c>
      <c r="Y15" s="4" t="s">
        <v>40</v>
      </c>
      <c r="Z15" t="s">
        <v>41</v>
      </c>
    </row>
    <row r="16" spans="1:45" x14ac:dyDescent="0.35">
      <c r="E16">
        <v>1</v>
      </c>
      <c r="N16" s="2"/>
      <c r="O16" t="s">
        <v>36</v>
      </c>
      <c r="P16">
        <v>200</v>
      </c>
      <c r="Q16" t="s">
        <v>37</v>
      </c>
      <c r="W16" t="s">
        <v>25</v>
      </c>
      <c r="X16" s="5">
        <f>X4*AC4*SUM(B4:M4)</f>
        <v>1178304</v>
      </c>
      <c r="Z16" s="6">
        <f>Y4*AB4*SUM(B4:M4)</f>
        <v>4651.2</v>
      </c>
    </row>
    <row r="17" spans="1:28" x14ac:dyDescent="0.35">
      <c r="F17">
        <v>1</v>
      </c>
      <c r="N17" s="2"/>
      <c r="O17" t="s">
        <v>36</v>
      </c>
      <c r="P17">
        <v>200</v>
      </c>
      <c r="Q17" t="s">
        <v>37</v>
      </c>
      <c r="W17" t="s">
        <v>26</v>
      </c>
      <c r="X17" s="5">
        <f>X5*AC5*SUM(B5:M5)</f>
        <v>3577392.0000000005</v>
      </c>
      <c r="Z17" s="6">
        <f t="shared" ref="Z17:Z19" si="2">Y5*AB5*SUM(B5:M5)</f>
        <v>2574</v>
      </c>
    </row>
    <row r="18" spans="1:28" x14ac:dyDescent="0.35">
      <c r="G18">
        <v>1</v>
      </c>
      <c r="N18" s="2"/>
      <c r="O18" t="s">
        <v>36</v>
      </c>
      <c r="P18">
        <v>200</v>
      </c>
      <c r="Q18" t="s">
        <v>37</v>
      </c>
      <c r="W18" t="s">
        <v>28</v>
      </c>
      <c r="X18" s="5">
        <f>X6*AC6*SUM(B6:M6)</f>
        <v>1029600</v>
      </c>
      <c r="Z18" s="6">
        <f t="shared" si="2"/>
        <v>4118.4000000000005</v>
      </c>
    </row>
    <row r="19" spans="1:28" x14ac:dyDescent="0.35">
      <c r="H19">
        <v>1</v>
      </c>
      <c r="N19" s="2"/>
      <c r="O19" t="s">
        <v>36</v>
      </c>
      <c r="P19">
        <v>200</v>
      </c>
      <c r="Q19" t="s">
        <v>37</v>
      </c>
      <c r="W19" t="s">
        <v>29</v>
      </c>
      <c r="X19" s="5">
        <f>X7*AC7*SUM(B7:M7)</f>
        <v>2657340</v>
      </c>
      <c r="Z19" s="6">
        <f t="shared" si="2"/>
        <v>1824</v>
      </c>
    </row>
    <row r="20" spans="1:28" x14ac:dyDescent="0.35">
      <c r="I20">
        <v>1</v>
      </c>
      <c r="N20" s="2"/>
      <c r="O20" t="s">
        <v>36</v>
      </c>
      <c r="P20">
        <v>200</v>
      </c>
      <c r="Q20" t="s">
        <v>37</v>
      </c>
      <c r="W20" t="s">
        <v>42</v>
      </c>
      <c r="X20" s="7">
        <f>SUM(X16:X19)*X11</f>
        <v>91461.89</v>
      </c>
      <c r="Z20" s="6">
        <f>SUM(Z16:Z19)</f>
        <v>13167.6</v>
      </c>
      <c r="AA20" s="7">
        <f>X20-Z20</f>
        <v>78294.289999999994</v>
      </c>
      <c r="AB20" t="s">
        <v>43</v>
      </c>
    </row>
    <row r="21" spans="1:28" x14ac:dyDescent="0.35">
      <c r="J21">
        <v>1</v>
      </c>
      <c r="N21" s="2"/>
      <c r="O21" t="s">
        <v>36</v>
      </c>
      <c r="P21">
        <v>200</v>
      </c>
      <c r="Q21" t="s">
        <v>37</v>
      </c>
    </row>
    <row r="22" spans="1:28" x14ac:dyDescent="0.35">
      <c r="K22">
        <v>1</v>
      </c>
      <c r="N22" s="2"/>
      <c r="O22" t="s">
        <v>36</v>
      </c>
      <c r="P22">
        <v>200</v>
      </c>
      <c r="Q22" t="s">
        <v>37</v>
      </c>
      <c r="X22" s="8"/>
    </row>
    <row r="23" spans="1:28" x14ac:dyDescent="0.35">
      <c r="L23">
        <v>1</v>
      </c>
      <c r="N23" s="2"/>
      <c r="O23" t="s">
        <v>36</v>
      </c>
      <c r="P23">
        <v>200</v>
      </c>
      <c r="Q23" t="s">
        <v>37</v>
      </c>
    </row>
    <row r="24" spans="1:28" x14ac:dyDescent="0.35">
      <c r="M24">
        <v>1</v>
      </c>
      <c r="N24" s="2"/>
      <c r="O24" t="s">
        <v>36</v>
      </c>
      <c r="P24">
        <v>200</v>
      </c>
      <c r="Q24" t="s">
        <v>37</v>
      </c>
    </row>
    <row r="25" spans="1:28" x14ac:dyDescent="0.35">
      <c r="A25" t="s">
        <v>44</v>
      </c>
      <c r="B25">
        <v>1</v>
      </c>
      <c r="N25" s="2"/>
      <c r="O25" t="s">
        <v>36</v>
      </c>
      <c r="P25">
        <v>350</v>
      </c>
      <c r="Q25" t="s">
        <v>45</v>
      </c>
    </row>
    <row r="26" spans="1:28" x14ac:dyDescent="0.35">
      <c r="C26">
        <v>1</v>
      </c>
      <c r="N26" s="2"/>
      <c r="O26" t="s">
        <v>36</v>
      </c>
      <c r="P26">
        <v>330</v>
      </c>
      <c r="Q26" t="s">
        <v>45</v>
      </c>
    </row>
    <row r="27" spans="1:28" x14ac:dyDescent="0.35">
      <c r="D27">
        <v>1</v>
      </c>
      <c r="N27" s="2"/>
      <c r="O27" t="s">
        <v>36</v>
      </c>
      <c r="P27">
        <v>140</v>
      </c>
      <c r="Q27" t="s">
        <v>45</v>
      </c>
    </row>
    <row r="28" spans="1:28" x14ac:dyDescent="0.35">
      <c r="E28">
        <v>1</v>
      </c>
      <c r="N28" s="2"/>
      <c r="O28" t="s">
        <v>36</v>
      </c>
      <c r="P28">
        <v>60</v>
      </c>
      <c r="Q28" t="s">
        <v>45</v>
      </c>
    </row>
    <row r="29" spans="1:28" x14ac:dyDescent="0.35">
      <c r="F29">
        <v>1</v>
      </c>
      <c r="N29" s="2"/>
      <c r="O29" t="s">
        <v>36</v>
      </c>
      <c r="P29">
        <v>0</v>
      </c>
      <c r="Q29" t="s">
        <v>45</v>
      </c>
    </row>
    <row r="30" spans="1:28" x14ac:dyDescent="0.35">
      <c r="G30">
        <v>1</v>
      </c>
      <c r="N30" s="2"/>
      <c r="O30" t="s">
        <v>36</v>
      </c>
      <c r="P30">
        <v>80</v>
      </c>
      <c r="Q30" t="s">
        <v>45</v>
      </c>
    </row>
    <row r="31" spans="1:28" x14ac:dyDescent="0.35">
      <c r="H31">
        <v>1</v>
      </c>
      <c r="N31" s="2"/>
      <c r="O31" t="s">
        <v>36</v>
      </c>
      <c r="P31">
        <v>140</v>
      </c>
      <c r="Q31" t="s">
        <v>45</v>
      </c>
    </row>
    <row r="32" spans="1:28" x14ac:dyDescent="0.35">
      <c r="I32">
        <v>1</v>
      </c>
      <c r="N32" s="2"/>
      <c r="O32" t="s">
        <v>36</v>
      </c>
      <c r="P32">
        <v>200</v>
      </c>
      <c r="Q32" t="s">
        <v>45</v>
      </c>
    </row>
    <row r="33" spans="1:17" x14ac:dyDescent="0.35">
      <c r="J33">
        <v>1</v>
      </c>
      <c r="N33" s="2"/>
      <c r="O33" t="s">
        <v>36</v>
      </c>
      <c r="P33">
        <v>220</v>
      </c>
      <c r="Q33" t="s">
        <v>45</v>
      </c>
    </row>
    <row r="34" spans="1:17" x14ac:dyDescent="0.35">
      <c r="K34">
        <v>1</v>
      </c>
      <c r="N34" s="2"/>
      <c r="O34" t="s">
        <v>36</v>
      </c>
      <c r="P34">
        <v>220</v>
      </c>
      <c r="Q34" t="s">
        <v>45</v>
      </c>
    </row>
    <row r="35" spans="1:17" x14ac:dyDescent="0.35">
      <c r="L35">
        <v>1</v>
      </c>
      <c r="N35" s="2"/>
      <c r="O35" t="s">
        <v>36</v>
      </c>
      <c r="P35">
        <v>230</v>
      </c>
      <c r="Q35" t="s">
        <v>45</v>
      </c>
    </row>
    <row r="36" spans="1:17" x14ac:dyDescent="0.35">
      <c r="M36">
        <v>1</v>
      </c>
      <c r="N36" s="2"/>
      <c r="O36" t="s">
        <v>36</v>
      </c>
      <c r="P36">
        <v>240</v>
      </c>
      <c r="Q36" t="s">
        <v>45</v>
      </c>
    </row>
    <row r="37" spans="1:17" x14ac:dyDescent="0.35">
      <c r="A37" t="s">
        <v>46</v>
      </c>
      <c r="B37">
        <v>1</v>
      </c>
      <c r="N37" s="2"/>
      <c r="O37" t="s">
        <v>36</v>
      </c>
      <c r="P37">
        <v>70</v>
      </c>
      <c r="Q37" t="s">
        <v>45</v>
      </c>
    </row>
    <row r="38" spans="1:17" x14ac:dyDescent="0.35">
      <c r="C38">
        <v>1</v>
      </c>
      <c r="N38" s="2"/>
      <c r="O38" t="s">
        <v>36</v>
      </c>
      <c r="P38">
        <v>100</v>
      </c>
      <c r="Q38" t="s">
        <v>45</v>
      </c>
    </row>
    <row r="39" spans="1:17" x14ac:dyDescent="0.35">
      <c r="D39">
        <v>1</v>
      </c>
      <c r="N39" s="2"/>
      <c r="O39" t="s">
        <v>36</v>
      </c>
      <c r="P39">
        <v>20</v>
      </c>
      <c r="Q39" t="s">
        <v>45</v>
      </c>
    </row>
    <row r="40" spans="1:17" x14ac:dyDescent="0.35">
      <c r="E40">
        <v>1</v>
      </c>
      <c r="N40" s="2"/>
      <c r="O40" t="s">
        <v>36</v>
      </c>
      <c r="P40">
        <v>0</v>
      </c>
      <c r="Q40" t="s">
        <v>45</v>
      </c>
    </row>
    <row r="41" spans="1:17" x14ac:dyDescent="0.35">
      <c r="F41">
        <v>1</v>
      </c>
      <c r="N41" s="2"/>
      <c r="O41" t="s">
        <v>36</v>
      </c>
      <c r="P41">
        <v>0</v>
      </c>
      <c r="Q41" t="s">
        <v>45</v>
      </c>
    </row>
    <row r="42" spans="1:17" x14ac:dyDescent="0.35">
      <c r="G42">
        <v>1</v>
      </c>
      <c r="N42" s="2"/>
      <c r="O42" t="s">
        <v>36</v>
      </c>
      <c r="P42">
        <v>50</v>
      </c>
      <c r="Q42" t="s">
        <v>45</v>
      </c>
    </row>
    <row r="43" spans="1:17" x14ac:dyDescent="0.35">
      <c r="H43">
        <v>1</v>
      </c>
      <c r="N43" s="2"/>
      <c r="O43" t="s">
        <v>36</v>
      </c>
      <c r="P43">
        <v>70</v>
      </c>
      <c r="Q43" t="s">
        <v>45</v>
      </c>
    </row>
    <row r="44" spans="1:17" x14ac:dyDescent="0.35">
      <c r="I44">
        <v>1</v>
      </c>
      <c r="N44" s="2"/>
      <c r="O44" t="s">
        <v>36</v>
      </c>
      <c r="P44">
        <v>90</v>
      </c>
      <c r="Q44" t="s">
        <v>45</v>
      </c>
    </row>
    <row r="45" spans="1:17" x14ac:dyDescent="0.35">
      <c r="J45">
        <v>1</v>
      </c>
      <c r="N45" s="2"/>
      <c r="O45" t="s">
        <v>36</v>
      </c>
      <c r="P45">
        <v>100</v>
      </c>
      <c r="Q45" t="s">
        <v>45</v>
      </c>
    </row>
    <row r="46" spans="1:17" x14ac:dyDescent="0.35">
      <c r="K46">
        <v>1</v>
      </c>
      <c r="N46" s="2"/>
      <c r="O46" t="s">
        <v>36</v>
      </c>
      <c r="P46">
        <v>110</v>
      </c>
      <c r="Q46" t="s">
        <v>45</v>
      </c>
    </row>
    <row r="47" spans="1:17" x14ac:dyDescent="0.35">
      <c r="L47">
        <v>1</v>
      </c>
      <c r="N47" s="2"/>
      <c r="O47" t="s">
        <v>36</v>
      </c>
      <c r="P47">
        <v>115</v>
      </c>
      <c r="Q47" t="s">
        <v>45</v>
      </c>
    </row>
    <row r="48" spans="1:17" x14ac:dyDescent="0.35">
      <c r="M48">
        <v>1</v>
      </c>
      <c r="N48" s="2"/>
      <c r="O48" t="s">
        <v>36</v>
      </c>
      <c r="P48">
        <v>100</v>
      </c>
      <c r="Q48" t="s">
        <v>45</v>
      </c>
    </row>
    <row r="49" spans="1:17" x14ac:dyDescent="0.35">
      <c r="A49" t="s">
        <v>47</v>
      </c>
      <c r="B49">
        <v>1</v>
      </c>
      <c r="N49" s="2"/>
      <c r="O49" t="s">
        <v>36</v>
      </c>
      <c r="P49">
        <v>18</v>
      </c>
      <c r="Q49" t="s">
        <v>45</v>
      </c>
    </row>
    <row r="50" spans="1:17" x14ac:dyDescent="0.35">
      <c r="C50">
        <v>1</v>
      </c>
      <c r="N50" s="2"/>
      <c r="O50" t="s">
        <v>36</v>
      </c>
      <c r="P50">
        <v>16</v>
      </c>
      <c r="Q50" t="s">
        <v>45</v>
      </c>
    </row>
    <row r="51" spans="1:17" x14ac:dyDescent="0.35">
      <c r="D51">
        <v>1</v>
      </c>
      <c r="N51" s="2"/>
      <c r="O51" t="s">
        <v>36</v>
      </c>
      <c r="P51">
        <v>10</v>
      </c>
      <c r="Q51" t="s">
        <v>45</v>
      </c>
    </row>
    <row r="52" spans="1:17" x14ac:dyDescent="0.35">
      <c r="E52">
        <v>1</v>
      </c>
      <c r="N52" s="2"/>
      <c r="O52" t="s">
        <v>36</v>
      </c>
      <c r="P52">
        <v>8</v>
      </c>
      <c r="Q52" t="s">
        <v>45</v>
      </c>
    </row>
    <row r="53" spans="1:17" x14ac:dyDescent="0.35">
      <c r="F53">
        <v>1</v>
      </c>
      <c r="N53" s="2"/>
      <c r="O53" t="s">
        <v>36</v>
      </c>
      <c r="P53">
        <v>5</v>
      </c>
      <c r="Q53" t="s">
        <v>45</v>
      </c>
    </row>
    <row r="54" spans="1:17" x14ac:dyDescent="0.35">
      <c r="G54">
        <v>1</v>
      </c>
      <c r="N54" s="2"/>
      <c r="O54" t="s">
        <v>36</v>
      </c>
      <c r="P54">
        <v>3</v>
      </c>
      <c r="Q54" t="s">
        <v>45</v>
      </c>
    </row>
    <row r="55" spans="1:17" x14ac:dyDescent="0.35">
      <c r="H55">
        <v>1</v>
      </c>
      <c r="N55" s="2"/>
      <c r="O55" t="s">
        <v>36</v>
      </c>
      <c r="P55">
        <v>5</v>
      </c>
      <c r="Q55" t="s">
        <v>45</v>
      </c>
    </row>
    <row r="56" spans="1:17" x14ac:dyDescent="0.35">
      <c r="I56">
        <v>1</v>
      </c>
      <c r="N56" s="2"/>
      <c r="O56" t="s">
        <v>36</v>
      </c>
      <c r="P56">
        <v>15</v>
      </c>
      <c r="Q56" t="s">
        <v>45</v>
      </c>
    </row>
    <row r="57" spans="1:17" x14ac:dyDescent="0.35">
      <c r="J57">
        <v>1</v>
      </c>
      <c r="N57" s="2"/>
      <c r="O57" t="s">
        <v>36</v>
      </c>
      <c r="P57">
        <v>25</v>
      </c>
      <c r="Q57" t="s">
        <v>45</v>
      </c>
    </row>
    <row r="58" spans="1:17" x14ac:dyDescent="0.35">
      <c r="K58">
        <v>1</v>
      </c>
      <c r="N58" s="2"/>
      <c r="O58" t="s">
        <v>36</v>
      </c>
      <c r="P58">
        <v>30</v>
      </c>
      <c r="Q58" t="s">
        <v>45</v>
      </c>
    </row>
    <row r="59" spans="1:17" x14ac:dyDescent="0.35">
      <c r="L59">
        <v>1</v>
      </c>
      <c r="N59" s="2"/>
      <c r="O59" t="s">
        <v>36</v>
      </c>
      <c r="P59">
        <v>30</v>
      </c>
      <c r="Q59" t="s">
        <v>45</v>
      </c>
    </row>
    <row r="60" spans="1:17" x14ac:dyDescent="0.35">
      <c r="M60">
        <v>1</v>
      </c>
      <c r="N60" s="2"/>
      <c r="O60" t="s">
        <v>36</v>
      </c>
      <c r="P60">
        <v>30</v>
      </c>
      <c r="Q60" t="s">
        <v>45</v>
      </c>
    </row>
    <row r="61" spans="1:17" x14ac:dyDescent="0.35">
      <c r="A61" t="s">
        <v>48</v>
      </c>
      <c r="B61">
        <v>1</v>
      </c>
      <c r="N61" s="2"/>
      <c r="O61" t="s">
        <v>36</v>
      </c>
      <c r="P61">
        <v>12</v>
      </c>
      <c r="Q61" t="s">
        <v>45</v>
      </c>
    </row>
    <row r="62" spans="1:17" x14ac:dyDescent="0.35">
      <c r="C62">
        <v>1</v>
      </c>
      <c r="N62" s="2"/>
      <c r="O62" t="s">
        <v>36</v>
      </c>
      <c r="P62">
        <v>10</v>
      </c>
      <c r="Q62" t="s">
        <v>45</v>
      </c>
    </row>
    <row r="63" spans="1:17" x14ac:dyDescent="0.35">
      <c r="D63">
        <v>1</v>
      </c>
      <c r="N63" s="2"/>
      <c r="O63" t="s">
        <v>36</v>
      </c>
      <c r="P63">
        <v>8</v>
      </c>
      <c r="Q63" t="s">
        <v>45</v>
      </c>
    </row>
    <row r="64" spans="1:17" x14ac:dyDescent="0.35">
      <c r="E64">
        <v>1</v>
      </c>
      <c r="N64" s="2"/>
      <c r="O64" t="s">
        <v>36</v>
      </c>
      <c r="P64">
        <v>8</v>
      </c>
      <c r="Q64" t="s">
        <v>45</v>
      </c>
    </row>
    <row r="65" spans="6:17" x14ac:dyDescent="0.35">
      <c r="F65">
        <v>1</v>
      </c>
      <c r="N65" s="2"/>
      <c r="O65" t="s">
        <v>36</v>
      </c>
      <c r="P65">
        <v>6</v>
      </c>
      <c r="Q65" t="s">
        <v>45</v>
      </c>
    </row>
    <row r="66" spans="6:17" x14ac:dyDescent="0.35">
      <c r="G66">
        <v>1</v>
      </c>
      <c r="N66" s="2"/>
      <c r="O66" t="s">
        <v>36</v>
      </c>
      <c r="P66">
        <v>3</v>
      </c>
      <c r="Q66" t="s">
        <v>45</v>
      </c>
    </row>
    <row r="67" spans="6:17" x14ac:dyDescent="0.35">
      <c r="H67">
        <v>1</v>
      </c>
      <c r="N67" s="2"/>
      <c r="O67" t="s">
        <v>36</v>
      </c>
      <c r="P67">
        <v>3</v>
      </c>
      <c r="Q67" t="s">
        <v>45</v>
      </c>
    </row>
    <row r="68" spans="6:17" x14ac:dyDescent="0.35">
      <c r="I68">
        <v>1</v>
      </c>
      <c r="N68" s="2"/>
      <c r="O68" t="s">
        <v>36</v>
      </c>
      <c r="P68">
        <v>30</v>
      </c>
      <c r="Q68" t="s">
        <v>45</v>
      </c>
    </row>
    <row r="69" spans="6:17" x14ac:dyDescent="0.35">
      <c r="J69">
        <v>1</v>
      </c>
      <c r="N69" s="2"/>
      <c r="O69" t="s">
        <v>36</v>
      </c>
      <c r="P69">
        <v>70</v>
      </c>
      <c r="Q69" t="s">
        <v>45</v>
      </c>
    </row>
    <row r="70" spans="6:17" x14ac:dyDescent="0.35">
      <c r="K70">
        <v>1</v>
      </c>
      <c r="N70" s="2"/>
      <c r="O70" t="s">
        <v>36</v>
      </c>
      <c r="P70">
        <v>70</v>
      </c>
      <c r="Q70" t="s">
        <v>45</v>
      </c>
    </row>
    <row r="71" spans="6:17" x14ac:dyDescent="0.35">
      <c r="L71">
        <v>1</v>
      </c>
      <c r="N71" s="2"/>
      <c r="O71" t="s">
        <v>36</v>
      </c>
      <c r="P71">
        <v>80</v>
      </c>
      <c r="Q71" t="s">
        <v>45</v>
      </c>
    </row>
    <row r="72" spans="6:17" x14ac:dyDescent="0.35">
      <c r="M72">
        <v>1</v>
      </c>
      <c r="N72" s="2"/>
      <c r="O72" t="s">
        <v>36</v>
      </c>
      <c r="P72">
        <v>80</v>
      </c>
      <c r="Q7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Model!</vt:lpstr>
      <vt:lpstr>Acushnet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Santin</dc:creator>
  <cp:lastModifiedBy>Josh Santin</cp:lastModifiedBy>
  <dcterms:created xsi:type="dcterms:W3CDTF">2022-10-03T18:58:10Z</dcterms:created>
  <dcterms:modified xsi:type="dcterms:W3CDTF">2022-10-06T03:58:46Z</dcterms:modified>
</cp:coreProperties>
</file>