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2"/>
  </bookViews>
  <sheets>
    <sheet name="Run set up notes" sheetId="1" state="visible" r:id="rId2"/>
    <sheet name="plate1" sheetId="2" state="visible" r:id="rId3"/>
    <sheet name="plate2" sheetId="3" state="visible" r:id="rId4"/>
    <sheet name="plate3" sheetId="4" state="visible" r:id="rId5"/>
    <sheet name="plate4" sheetId="5" state="visible" r:id="rId6"/>
    <sheet name="barcode organization" sheetId="6" state="visible" r:id="rId7"/>
    <sheet name="MasterMix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<sst xmlns="http://schemas.openxmlformats.org/spreadsheetml/2006/main" count="1148" uniqueCount="111">
  <si>
    <t xml:space="preserve">v30</t>
  </si>
  <si>
    <t xml:space="preserve">7/17/2020 PCR</t>
  </si>
  <si>
    <t xml:space="preserve">fill out yellow wells and these will autopopulate sections of experimental plan</t>
  </si>
  <si>
    <t xml:space="preserve">** load only 7 uL</t>
  </si>
  <si>
    <t xml:space="preserve">** samples from Ashe Pilot Validation here</t>
  </si>
  <si>
    <t xml:space="preserve">** some nasal swabs from Ashe</t>
  </si>
  <si>
    <t xml:space="preserve">** ED samples </t>
  </si>
  <si>
    <t xml:space="preserve">** all heated to 95C for 30 minutes in oven &gt; diluted with 2x TBE with 0.5% Tw20 &gt; plated 7uL into MM</t>
  </si>
  <si>
    <t xml:space="preserve">384-Primer Sets: 2, 3, 4?</t>
  </si>
  <si>
    <t xml:space="preserve">384-well primer plates</t>
  </si>
  <si>
    <t xml:space="preserve">Plate 1</t>
  </si>
  <si>
    <t xml:space="preserve">Set A</t>
  </si>
  <si>
    <t xml:space="preserve">Plate 2</t>
  </si>
  <si>
    <t xml:space="preserve">Set B</t>
  </si>
  <si>
    <t xml:space="preserve">Plate 3</t>
  </si>
  <si>
    <t xml:space="preserve">Set C</t>
  </si>
  <si>
    <t xml:space="preserve">Plate 4</t>
  </si>
  <si>
    <t xml:space="preserve">Set D</t>
  </si>
  <si>
    <t xml:space="preserve">96-well sample plate used for each quadrant</t>
  </si>
  <si>
    <t xml:space="preserve">Ashe 715 redo</t>
  </si>
  <si>
    <t xml:space="preserve">Ashe Nasal 716,717</t>
  </si>
  <si>
    <t xml:space="preserve">V26 Plate 1</t>
  </si>
  <si>
    <t xml:space="preserve">ED + VIP</t>
  </si>
  <si>
    <t xml:space="preserve">Plate Number 1</t>
  </si>
  <si>
    <t xml:space="preserve">A</t>
  </si>
  <si>
    <t xml:space="preserve">No Tube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</si>
  <si>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</si>
  <si>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</si>
  <si>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</si>
  <si>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</si>
  <si>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</si>
  <si>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</si>
  <si>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</si>
  <si>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Plate Number 2</t>
  </si>
  <si>
    <t xml:space="preserve">Load 7uL of final dilution plate</t>
  </si>
  <si>
    <t xml:space="preserve">Saliva</t>
  </si>
  <si>
    <t xml:space="preserve">10uL of Saliva</t>
  </si>
  <si>
    <t xml:space="preserve">TE +RNA Sec + QP</t>
  </si>
  <si>
    <t xml:space="preserve">Diliution 1:1</t>
  </si>
  <si>
    <t xml:space="preserve">TE+RNA Sec + QP</t>
  </si>
  <si>
    <t xml:space="preserve">Copies per mL</t>
  </si>
  <si>
    <t xml:space="preserve">-</t>
  </si>
  <si>
    <t xml:space="preserve">Each reaction = 7uL of lysate</t>
  </si>
  <si>
    <t xml:space="preserve">Virus Copies/Reaction</t>
  </si>
  <si>
    <t xml:space="preserve">Virus Copies/Reaction after dilutions</t>
  </si>
  <si>
    <t xml:space="preserve">SampleName</t>
  </si>
  <si>
    <t xml:space="preserve">Contrived</t>
  </si>
  <si>
    <t xml:space="preserve">S-001</t>
  </si>
  <si>
    <t xml:space="preserve">S-011</t>
  </si>
  <si>
    <t xml:space="preserve">S-002</t>
  </si>
  <si>
    <t xml:space="preserve">S-012</t>
  </si>
  <si>
    <t xml:space="preserve">S-004</t>
  </si>
  <si>
    <t xml:space="preserve">S-013</t>
  </si>
  <si>
    <t xml:space="preserve">S-005</t>
  </si>
  <si>
    <t xml:space="preserve">S-015</t>
  </si>
  <si>
    <t xml:space="preserve">S-006</t>
  </si>
  <si>
    <t xml:space="preserve">S-016</t>
  </si>
  <si>
    <t xml:space="preserve">S-007</t>
  </si>
  <si>
    <t xml:space="preserve">S-017</t>
  </si>
  <si>
    <t xml:space="preserve">S-008</t>
  </si>
  <si>
    <t xml:space="preserve">S-018</t>
  </si>
  <si>
    <t xml:space="preserve">S-021</t>
  </si>
  <si>
    <t xml:space="preserve">S-009</t>
  </si>
  <si>
    <t xml:space="preserve">S-020</t>
  </si>
  <si>
    <t xml:space="preserve">Heat Treatment</t>
  </si>
  <si>
    <t xml:space="preserve">95C-30min</t>
  </si>
  <si>
    <t xml:space="preserve">TBE + 0.5%tw</t>
  </si>
  <si>
    <t xml:space="preserve">Plate Number 3</t>
  </si>
  <si>
    <t xml:space="preserve">Plate Number 4</t>
  </si>
  <si>
    <t xml:space="preserve">Barcodes</t>
  </si>
  <si>
    <t xml:space="preserve">Ashe 716,717 Nasal</t>
  </si>
  <si>
    <t xml:space="preserve">95c 10 min in water bath</t>
  </si>
  <si>
    <t xml:space="preserve">dunked swab and threw it away </t>
  </si>
  <si>
    <t xml:space="preserve">From 7/16, 4C overnight at Ashe instead of -80 in chs</t>
  </si>
  <si>
    <t xml:space="preserve">Ashe 715 NO ED</t>
  </si>
  <si>
    <t xml:space="preserve">SSV29 - Mastermixes</t>
  </si>
  <si>
    <t xml:space="preserve">Mix 1 - all plates</t>
  </si>
  <si>
    <t xml:space="preserve">RT-PCR mix:</t>
  </si>
  <si>
    <t xml:space="preserve">uL or (total copies in totalMM)</t>
  </si>
  <si>
    <t xml:space="preserve">4x Mastermix</t>
  </si>
  <si>
    <t xml:space="preserve">H2O</t>
  </si>
  <si>
    <t xml:space="preserve">Stock is 3000ng/uL (per EJ)</t>
  </si>
  <si>
    <t xml:space="preserve">S2 dil 4</t>
  </si>
  <si>
    <t xml:space="preserve">S2 RNA spike </t>
  </si>
  <si>
    <t xml:space="preserve">1:20 working stock prepared from Eric's stock</t>
  </si>
  <si>
    <t xml:space="preserve">RPP dil</t>
  </si>
  <si>
    <t xml:space="preserve">RPP RNA spike </t>
  </si>
  <si>
    <t xml:space="preserve">Lysate</t>
  </si>
  <si>
    <t xml:space="preserve">qubit RNA HS(ng/uL)</t>
  </si>
  <si>
    <t xml:space="preserve">77.6 ng/uL</t>
  </si>
  <si>
    <t xml:space="preserve">indexed primers (prestampled)</t>
  </si>
  <si>
    <t xml:space="preserve">&gt; prepare 4 consecutive 1:100 dilution steps </t>
  </si>
  <si>
    <t xml:space="preserve">Total Volume</t>
  </si>
  <si>
    <t xml:space="preserve">&gt; 99 uL ddH2O, 0.1% Tween + 1 uL previous dilution</t>
  </si>
  <si>
    <t xml:space="preserve">Total to add to 384 well plate</t>
  </si>
  <si>
    <t xml:space="preserve">&gt; the final dilution should have 3600 copies / uL</t>
  </si>
  <si>
    <t xml:space="preserve">&gt; add 3.8uL (42500 copies) to RT-PCR mix</t>
  </si>
  <si>
    <t xml:space="preserve">From V3 expt: Measured at 25 ng/uL, corresponding to 3.6*10^11 copies/uL (assuming a length of 130 nt)</t>
  </si>
  <si>
    <t xml:space="preserve">Based on this should 3.6*10^11 (3.104)=</t>
  </si>
  <si>
    <t xml:space="preserve">copies/uL</t>
  </si>
  <si>
    <t xml:space="preserve">From qubit</t>
  </si>
  <si>
    <t xml:space="preserve">6/22/2020 spike dil</t>
  </si>
  <si>
    <t xml:space="preserve">dilution </t>
  </si>
  <si>
    <t xml:space="preserve">dilution step</t>
  </si>
  <si>
    <t xml:space="preserve">dilution 1: X</t>
  </si>
  <si>
    <t xml:space="preserve">ng/uL</t>
  </si>
  <si>
    <t xml:space="preserve">actual copies/uL</t>
  </si>
  <si>
    <t xml:space="preserve">2.58E+10</t>
  </si>
  <si>
    <t xml:space="preserve">1.717e+10</t>
  </si>
  <si>
    <t xml:space="preserve">RPP spike dil 5</t>
  </si>
  <si>
    <t xml:space="preserve">S2 spike dil 4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</si>
</sst>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H:MM"/>
    <numFmt numFmtId="166" formatCode="@"/>
    <numFmt numFmtId="167" formatCode="M&quot;, &quot;D"/>
    <numFmt numFmtId="168" formatCode="M/D"/>
    <numFmt numFmtId="169" formatCode="0.00"/>
    <numFmt numFmtId="170" formatCode="#,##0.00"/>
  </numFmts>
  <fonts count="21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Arial"/>
      <family val="2"/>
      <charset val="1"/>
    </font>
    <font>
      <strike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1"/>
      <color rgb="FF222222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u val="single"/>
      <sz val="11"/>
      <color rgb="FF000000"/>
      <name val="Arial"/>
      <family val="2"/>
      <charset val="1"/>
    </font>
    <font>
      <sz val="11"/>
      <color rgb="FFCCCCCC"/>
      <name val="Calibri"/>
      <family val="2"/>
      <charset val="1"/>
    </font>
    <font>
      <b val="true"/>
      <sz val="11"/>
      <color rgb="FFCCCCCC"/>
      <name val="Calibri"/>
      <family val="2"/>
      <charset val="1"/>
    </font>
    <font>
      <b val="true"/>
      <sz val="12"/>
      <color rgb="FFCCCCCC"/>
      <name val="Arial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Inconsolata"/>
      <family val="0"/>
      <charset val="1"/>
    </font>
    <font>
      <sz val="11"/>
      <color rgb="FF393939"/>
      <name val="Arial"/>
      <family val="2"/>
      <charset val="1"/>
    </font>
    <font>
      <sz val="11"/>
      <color rgb="FF1155CC"/>
      <name val="Inconsolata"/>
      <family val="0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8F8F8"/>
      </patternFill>
    </fill>
    <fill>
      <patternFill patternType="solid">
        <fgColor rgb="FFBFBFBF"/>
        <bgColor rgb="FFB7B7B7"/>
      </patternFill>
    </fill>
    <fill>
      <patternFill patternType="solid">
        <fgColor rgb="FFC9DAF8"/>
        <bgColor rgb="FFD9D9D9"/>
      </patternFill>
    </fill>
    <fill>
      <patternFill patternType="solid">
        <fgColor rgb="FFD9EAD3"/>
        <bgColor rgb="FFD9D9D9"/>
      </patternFill>
    </fill>
    <fill>
      <patternFill patternType="solid">
        <fgColor rgb="FFF4CCCC"/>
        <bgColor rgb="FFD9D9D9"/>
      </patternFill>
    </fill>
    <fill>
      <patternFill patternType="solid">
        <fgColor rgb="FFCCCCCC"/>
        <bgColor rgb="FFBFBFBF"/>
      </patternFill>
    </fill>
    <fill>
      <patternFill patternType="solid">
        <fgColor rgb="FFD9D9D9"/>
        <bgColor rgb="FFCCCCCC"/>
      </patternFill>
    </fill>
    <fill>
      <patternFill patternType="solid">
        <fgColor rgb="FFF8F8F8"/>
        <bgColor rgb="FFF3F3F3"/>
      </patternFill>
    </fill>
    <fill>
      <patternFill patternType="solid">
        <fgColor rgb="FFB7B7B7"/>
        <bgColor rgb="FFBFBFBF"/>
      </patternFill>
    </fill>
    <fill>
      <patternFill patternType="solid">
        <fgColor rgb="FFF3F3F3"/>
        <bgColor rgb="FFF8F8F8"/>
      </patternFill>
    </fill>
    <fill>
      <patternFill patternType="solid">
        <fgColor rgb="FFFCE5CD"/>
        <bgColor rgb="FFFFF2CC"/>
      </patternFill>
    </fill>
    <fill>
      <patternFill patternType="solid">
        <fgColor rgb="FFFFF2CC"/>
        <bgColor rgb="FFFCE5CD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3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9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13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13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3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1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1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4" fillId="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9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4" fillId="3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4" fillId="0" borderId="11" xfId="0" applyFont="true" applyBorder="tru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2CC"/>
      <rgbColor rgb="FFF3F3F3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8F8F8"/>
      <rgbColor rgb="FFD9EAD3"/>
      <rgbColor rgb="FFFCE5CD"/>
      <rgbColor rgb="FFCCCCCC"/>
      <rgbColor rgb="FFFF99CC"/>
      <rgbColor rgb="FFD9D9D9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B7B7B7"/>
      <rgbColor rgb="FF003366"/>
      <rgbColor rgb="FF339966"/>
      <rgbColor rgb="FF003300"/>
      <rgbColor rgb="FF222222"/>
      <rgbColor rgb="FF993300"/>
      <rgbColor rgb="FF993366"/>
      <rgbColor rgb="FF333399"/>
      <rgbColor rgb="FF39393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R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K46" activeCellId="0" sqref="K46"/>
    </sheetView>
  </sheetViews>
  <sheetFormatPr defaultRowHeight="15.75"/>
  <cols>
    <col collapsed="false" hidden="false" max="1" min="1" style="0" width="17.8214285714286"/>
    <col collapsed="false" hidden="false" max="4" min="2" style="0" width="14.1734693877551"/>
    <col collapsed="false" hidden="false" max="6" min="5" style="0" width="23.7602040816327"/>
    <col collapsed="false" hidden="false" max="1025" min="7" style="0" width="14.1734693877551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/>
      <c r="D1" s="2"/>
      <c r="E1" s="1"/>
      <c r="F1" s="2" t="s">
        <v>2</v>
      </c>
      <c r="G1" s="2"/>
      <c r="H1" s="2"/>
      <c r="I1" s="2"/>
      <c r="J1" s="2"/>
      <c r="K1" s="2"/>
      <c r="L1" s="2"/>
      <c r="M1" s="2"/>
      <c r="N1" s="2"/>
      <c r="O1" s="2"/>
      <c r="P1" s="2"/>
    </row>
    <row r="2" customFormat="false" ht="15.75" hidden="false" customHeight="false" outlineLevel="0" collapsed="false">
      <c r="A2" s="2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customFormat="false" ht="15.75" hidden="false" customHeight="false" outlineLevel="0" collapsed="false">
      <c r="A3" s="3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customFormat="false" ht="15.75" hidden="false" customHeight="false" outlineLevel="0" collapsed="false">
      <c r="A4" s="4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customFormat="false" ht="15.75" hidden="false" customHeight="false" outlineLevel="0" collapsed="false">
      <c r="A5" s="2" t="s">
        <v>6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customFormat="false" ht="15.75" hidden="false" customHeight="false" outlineLevel="0" collapsed="false">
      <c r="A6" s="2" t="s">
        <v>7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customFormat="false" ht="15.75" hidden="false" customHeight="false" outlineLevel="0" collapsed="false">
      <c r="A7" s="4"/>
      <c r="B7" s="1" t="s">
        <v>8</v>
      </c>
      <c r="C7" s="2" t="s">
        <v>9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customFormat="false" ht="15.75" hidden="false" customHeight="false" outlineLevel="0" collapsed="false">
      <c r="A8" s="2"/>
      <c r="B8" s="2" t="s">
        <v>10</v>
      </c>
      <c r="C8" s="1" t="s">
        <v>11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customFormat="false" ht="15.75" hidden="false" customHeight="false" outlineLevel="0" collapsed="false">
      <c r="A9" s="2"/>
      <c r="B9" s="2" t="s">
        <v>12</v>
      </c>
      <c r="C9" s="1" t="s">
        <v>13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customFormat="false" ht="15.75" hidden="false" customHeight="false" outlineLevel="0" collapsed="false">
      <c r="A10" s="2"/>
      <c r="B10" s="2" t="s">
        <v>14</v>
      </c>
      <c r="C10" s="1" t="s">
        <v>15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customFormat="false" ht="15.75" hidden="false" customHeight="false" outlineLevel="0" collapsed="false">
      <c r="A11" s="2"/>
      <c r="B11" s="2" t="s">
        <v>16</v>
      </c>
      <c r="C11" s="1" t="s">
        <v>17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customFormat="false" ht="15.75" hidden="false" customHeight="fals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customFormat="false" ht="15.75" hidden="false" customHeight="false" outlineLevel="0" collapsed="false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customFormat="false" ht="15.75" hidden="false" customHeight="fals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5"/>
      <c r="O14" s="2"/>
      <c r="P14" s="2"/>
    </row>
    <row r="15" customFormat="false" ht="15.75" hidden="false" customHeight="false" outlineLevel="0" collapsed="false">
      <c r="A15" s="6"/>
      <c r="B15" s="6"/>
      <c r="C15" s="2"/>
      <c r="D15" s="2"/>
      <c r="E15" s="2"/>
      <c r="F15" s="2"/>
      <c r="G15" s="2"/>
      <c r="H15" s="2"/>
      <c r="I15" s="2"/>
      <c r="J15" s="4"/>
      <c r="K15" s="2"/>
      <c r="L15" s="2"/>
      <c r="M15" s="2"/>
      <c r="N15" s="2"/>
      <c r="O15" s="2"/>
      <c r="P15" s="2"/>
    </row>
    <row r="16" customFormat="false" ht="15.75" hidden="false" customHeight="false" outlineLevel="0" collapsed="false">
      <c r="A16" s="6"/>
      <c r="B16" s="6"/>
      <c r="C16" s="2"/>
      <c r="D16" s="2"/>
      <c r="E16" s="6"/>
      <c r="F16" s="6"/>
      <c r="G16" s="6"/>
      <c r="H16" s="6"/>
      <c r="I16" s="6"/>
      <c r="J16" s="6"/>
      <c r="K16" s="6"/>
      <c r="L16" s="6"/>
      <c r="M16" s="2"/>
      <c r="N16" s="2"/>
      <c r="O16" s="2"/>
      <c r="P16" s="2"/>
    </row>
    <row r="17" customFormat="false" ht="15.75" hidden="false" customHeight="false" outlineLevel="0" collapsed="false">
      <c r="A17" s="6"/>
      <c r="B17" s="6"/>
      <c r="C17" s="2"/>
      <c r="D17" s="2"/>
      <c r="E17" s="6"/>
      <c r="F17" s="6"/>
      <c r="G17" s="6"/>
      <c r="H17" s="6"/>
      <c r="I17" s="6"/>
      <c r="J17" s="6"/>
      <c r="K17" s="6"/>
      <c r="L17" s="6"/>
      <c r="M17" s="2"/>
      <c r="N17" s="2"/>
      <c r="O17" s="2"/>
      <c r="P17" s="2"/>
    </row>
    <row r="18" customFormat="false" ht="15.75" hidden="false" customHeight="false" outlineLevel="0" collapsed="false">
      <c r="G18" s="3"/>
      <c r="K18" s="7"/>
      <c r="L18" s="7"/>
      <c r="N18" s="8"/>
      <c r="O18" s="9"/>
      <c r="P18" s="9"/>
      <c r="Q18" s="7"/>
      <c r="R18" s="7"/>
    </row>
    <row r="19" customFormat="false" ht="15.75" hidden="false" customHeight="false" outlineLevel="0" collapsed="false">
      <c r="A19" s="10"/>
      <c r="B19" s="10" t="str">
        <f aca="false">TEXT(A1,"0") &amp; " " &amp; TEXT(B8,"0")</f>
        <v>v30 Plate 1</v>
      </c>
      <c r="C19" s="10" t="str">
        <f aca="false">"384 primer plate " &amp; TEXT(C8,"0")</f>
        <v>384 primer plate Set A</v>
      </c>
      <c r="E19" s="10" t="s">
        <v>18</v>
      </c>
      <c r="G19" s="10"/>
      <c r="H19" s="10"/>
      <c r="I19" s="11"/>
      <c r="K19" s="10"/>
      <c r="L19" s="11"/>
      <c r="O19" s="10"/>
      <c r="P19" s="11"/>
      <c r="Q19" s="10"/>
      <c r="R19" s="11"/>
    </row>
    <row r="20" customFormat="false" ht="15.75" hidden="false" customHeight="false" outlineLevel="0" collapsed="false">
      <c r="A20" s="12"/>
      <c r="B20" s="13" t="n">
        <v>1</v>
      </c>
      <c r="C20" s="13" t="n">
        <v>2</v>
      </c>
      <c r="D20" s="14"/>
      <c r="E20" s="15" t="s">
        <v>19</v>
      </c>
      <c r="F20" s="16" t="s">
        <v>20</v>
      </c>
      <c r="G20" s="17"/>
      <c r="H20" s="18"/>
      <c r="I20" s="19"/>
      <c r="K20" s="20"/>
      <c r="L20" s="19"/>
      <c r="N20" s="8"/>
      <c r="O20" s="17"/>
      <c r="P20" s="21"/>
      <c r="Q20" s="10"/>
      <c r="R20" s="21"/>
    </row>
    <row r="21" customFormat="false" ht="15.75" hidden="false" customHeight="false" outlineLevel="0" collapsed="false">
      <c r="A21" s="12"/>
      <c r="B21" s="13" t="n">
        <v>3</v>
      </c>
      <c r="C21" s="13" t="n">
        <v>4</v>
      </c>
      <c r="D21" s="14"/>
      <c r="E21" s="22" t="s">
        <v>20</v>
      </c>
      <c r="F21" s="16" t="s">
        <v>19</v>
      </c>
      <c r="G21" s="17"/>
      <c r="H21" s="17"/>
      <c r="I21" s="21"/>
      <c r="K21" s="17"/>
      <c r="L21" s="21"/>
      <c r="N21" s="8"/>
      <c r="O21" s="3"/>
      <c r="P21" s="23"/>
      <c r="Q21" s="24"/>
      <c r="R21" s="21"/>
    </row>
    <row r="22" customFormat="false" ht="15.75" hidden="false" customHeight="false" outlineLevel="0" collapsed="false">
      <c r="A22" s="25"/>
      <c r="B22" s="25"/>
      <c r="C22" s="25"/>
      <c r="E22" s="24"/>
      <c r="F22" s="24"/>
      <c r="G22" s="17"/>
      <c r="H22" s="17"/>
      <c r="I22" s="21"/>
      <c r="K22" s="17"/>
      <c r="L22" s="21"/>
      <c r="O22" s="3"/>
      <c r="P22" s="23"/>
      <c r="Q22" s="24"/>
      <c r="R22" s="21"/>
    </row>
    <row r="23" customFormat="false" ht="15.75" hidden="false" customHeight="false" outlineLevel="0" collapsed="false">
      <c r="A23" s="10"/>
      <c r="B23" s="10" t="str">
        <f aca="false">TEXT(A1,"0") &amp; " " &amp; TEXT(B9,"0")</f>
        <v>v30 Plate 2</v>
      </c>
      <c r="C23" s="10" t="str">
        <f aca="false">"384 primer plate " &amp; TEXT(C9,"0")</f>
        <v>384 primer plate Set B</v>
      </c>
      <c r="E23" s="24"/>
      <c r="F23" s="24"/>
      <c r="G23" s="17"/>
      <c r="H23" s="17"/>
      <c r="I23" s="21"/>
      <c r="K23" s="17"/>
      <c r="L23" s="21"/>
      <c r="O23" s="3"/>
      <c r="P23" s="23"/>
      <c r="Q23" s="24"/>
      <c r="R23" s="21"/>
    </row>
    <row r="24" customFormat="false" ht="15.75" hidden="false" customHeight="false" outlineLevel="0" collapsed="false">
      <c r="A24" s="12"/>
      <c r="B24" s="13" t="n">
        <v>5</v>
      </c>
      <c r="C24" s="13" t="n">
        <v>6</v>
      </c>
      <c r="D24" s="26"/>
      <c r="E24" s="27" t="s">
        <v>21</v>
      </c>
      <c r="F24" s="16" t="s">
        <v>22</v>
      </c>
      <c r="G24" s="17"/>
      <c r="H24" s="20"/>
      <c r="I24" s="19"/>
      <c r="K24" s="20"/>
      <c r="L24" s="19"/>
      <c r="O24" s="17"/>
      <c r="P24" s="21"/>
      <c r="Q24" s="10"/>
      <c r="R24" s="21"/>
    </row>
    <row r="25" customFormat="false" ht="15.75" hidden="false" customHeight="false" outlineLevel="0" collapsed="false">
      <c r="A25" s="12"/>
      <c r="B25" s="13" t="n">
        <v>7</v>
      </c>
      <c r="C25" s="13" t="n">
        <v>8</v>
      </c>
      <c r="D25" s="26"/>
      <c r="E25" s="15"/>
      <c r="F25" s="28"/>
      <c r="G25" s="17"/>
      <c r="H25" s="17"/>
      <c r="I25" s="21"/>
      <c r="K25" s="17"/>
      <c r="L25" s="21"/>
      <c r="O25" s="3"/>
      <c r="P25" s="23"/>
      <c r="Q25" s="24"/>
      <c r="R25" s="21"/>
    </row>
    <row r="26" customFormat="false" ht="15.75" hidden="false" customHeight="false" outlineLevel="0" collapsed="false">
      <c r="A26" s="25"/>
      <c r="B26" s="25"/>
      <c r="C26" s="25"/>
      <c r="D26" s="29"/>
      <c r="E26" s="24"/>
      <c r="F26" s="24"/>
      <c r="G26" s="17"/>
      <c r="H26" s="17"/>
      <c r="I26" s="30"/>
      <c r="K26" s="17"/>
      <c r="L26" s="30"/>
      <c r="O26" s="3"/>
      <c r="P26" s="3"/>
      <c r="Q26" s="24"/>
      <c r="R26" s="30"/>
    </row>
    <row r="27" customFormat="false" ht="15.75" hidden="false" customHeight="false" outlineLevel="0" collapsed="false">
      <c r="A27" s="10"/>
      <c r="B27" s="10" t="str">
        <f aca="false">TEXT(A1,"0") &amp; " " &amp; TEXT(B10,"0")</f>
        <v>v30 Plate 3</v>
      </c>
      <c r="C27" s="10" t="str">
        <f aca="false">"384 primer plate " &amp; TEXT(C10,"0")</f>
        <v>384 primer plate Set C</v>
      </c>
      <c r="D27" s="31"/>
      <c r="E27" s="32"/>
      <c r="F27" s="32"/>
      <c r="G27" s="17"/>
      <c r="H27" s="17"/>
      <c r="I27" s="33"/>
      <c r="K27" s="17"/>
      <c r="L27" s="33"/>
      <c r="O27" s="3"/>
      <c r="P27" s="34"/>
      <c r="Q27" s="24"/>
      <c r="R27" s="33"/>
    </row>
    <row r="28" customFormat="false" ht="15.75" hidden="false" customHeight="false" outlineLevel="0" collapsed="false">
      <c r="A28" s="35"/>
      <c r="B28" s="36" t="n">
        <v>9</v>
      </c>
      <c r="C28" s="36" t="n">
        <v>10</v>
      </c>
      <c r="D28" s="37"/>
      <c r="E28" s="22"/>
      <c r="F28" s="15"/>
      <c r="G28" s="17"/>
      <c r="H28" s="20"/>
      <c r="I28" s="19"/>
      <c r="K28" s="20"/>
      <c r="L28" s="19"/>
      <c r="O28" s="17"/>
      <c r="P28" s="21"/>
      <c r="Q28" s="10"/>
      <c r="R28" s="30"/>
    </row>
    <row r="29" customFormat="false" ht="15.75" hidden="false" customHeight="false" outlineLevel="0" collapsed="false">
      <c r="A29" s="35"/>
      <c r="B29" s="36" t="n">
        <v>11</v>
      </c>
      <c r="C29" s="36" t="n">
        <v>12</v>
      </c>
      <c r="D29" s="37"/>
      <c r="E29" s="16"/>
      <c r="F29" s="16"/>
      <c r="G29" s="17"/>
      <c r="H29" s="17"/>
      <c r="I29" s="30"/>
      <c r="K29" s="17"/>
      <c r="L29" s="30"/>
      <c r="O29" s="3"/>
      <c r="P29" s="3"/>
      <c r="Q29" s="10"/>
      <c r="R29" s="30"/>
    </row>
    <row r="30" customFormat="false" ht="15.75" hidden="false" customHeight="false" outlineLevel="0" collapsed="false">
      <c r="A30" s="25"/>
      <c r="B30" s="25"/>
      <c r="C30" s="25"/>
      <c r="D30" s="31"/>
      <c r="E30" s="32"/>
      <c r="F30" s="32"/>
      <c r="G30" s="17"/>
      <c r="H30" s="17"/>
      <c r="I30" s="30"/>
      <c r="K30" s="17"/>
      <c r="L30" s="30"/>
      <c r="O30" s="3"/>
      <c r="P30" s="3"/>
      <c r="Q30" s="24"/>
      <c r="R30" s="30"/>
    </row>
    <row r="31" customFormat="false" ht="15.75" hidden="false" customHeight="false" outlineLevel="0" collapsed="false">
      <c r="A31" s="10"/>
      <c r="B31" s="10" t="str">
        <f aca="false">TEXT(A1,"0") &amp; " " &amp; TEXT(B11,"0")</f>
        <v>v30 Plate 4</v>
      </c>
      <c r="C31" s="10" t="str">
        <f aca="false">"384 primer plate " &amp; TEXT(C11,"0")</f>
        <v>384 primer plate Set D</v>
      </c>
      <c r="D31" s="31"/>
      <c r="E31" s="32"/>
      <c r="F31" s="32"/>
      <c r="G31" s="17"/>
      <c r="H31" s="17"/>
      <c r="I31" s="30"/>
      <c r="K31" s="17"/>
      <c r="L31" s="30"/>
      <c r="O31" s="3"/>
      <c r="P31" s="3"/>
      <c r="Q31" s="24"/>
      <c r="R31" s="30"/>
    </row>
    <row r="32" customFormat="false" ht="15.75" hidden="false" customHeight="false" outlineLevel="0" collapsed="false">
      <c r="A32" s="12"/>
      <c r="B32" s="36" t="n">
        <v>13</v>
      </c>
      <c r="C32" s="36" t="n">
        <v>14</v>
      </c>
      <c r="D32" s="37"/>
      <c r="E32" s="15"/>
      <c r="F32" s="22"/>
      <c r="G32" s="17"/>
      <c r="H32" s="20"/>
      <c r="I32" s="19"/>
      <c r="K32" s="20"/>
      <c r="L32" s="19"/>
      <c r="O32" s="17"/>
      <c r="P32" s="21"/>
      <c r="Q32" s="10"/>
      <c r="R32" s="30"/>
    </row>
    <row r="33" customFormat="false" ht="15.75" hidden="false" customHeight="false" outlineLevel="0" collapsed="false">
      <c r="A33" s="38"/>
      <c r="B33" s="36" t="n">
        <v>15</v>
      </c>
      <c r="C33" s="36" t="n">
        <v>16</v>
      </c>
      <c r="D33" s="37"/>
      <c r="E33" s="27"/>
      <c r="F33" s="27"/>
      <c r="K33" s="17"/>
    </row>
  </sheetData>
  <mergeCells count="3">
    <mergeCell ref="K18:L18"/>
    <mergeCell ref="O18:P18"/>
    <mergeCell ref="Q18:R18"/>
  </mergeCells>
  <printOptions headings="false" gridLines="true" gridLinesSet="true" horizontalCentered="true" verticalCentered="false"/>
  <pageMargins left="0.25" right="0.25" top="0.75" bottom="0.75" header="0.511805555555555" footer="0.511805555555555"/>
  <pageSetup paperSize="1" scale="100" firstPageNumber="0" fitToWidth="1" fitToHeight="0" pageOrder="overThenDown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8" activeCellId="0" sqref="B18"/>
    </sheetView>
  </sheetViews>
  <sheetFormatPr defaultRowHeight="15.75"/>
  <cols>
    <col collapsed="false" hidden="false" max="1" min="1" style="0" width="23.3520408163265"/>
    <col collapsed="false" hidden="false" max="1025" min="2" style="0" width="14.1734693877551"/>
  </cols>
  <sheetData>
    <row r="1" customFormat="false" ht="15.75" hidden="false" customHeight="false" outlineLevel="0" collapsed="false">
      <c r="A1" s="39" t="s">
        <v>23</v>
      </c>
      <c r="B1" s="40"/>
      <c r="C1" s="41"/>
      <c r="D1" s="42"/>
      <c r="E1" s="42"/>
      <c r="F1" s="41"/>
      <c r="G1" s="41"/>
      <c r="H1" s="41"/>
      <c r="I1" s="41"/>
      <c r="J1" s="43"/>
      <c r="K1" s="43"/>
      <c r="L1" s="41"/>
      <c r="M1" s="41"/>
      <c r="N1" s="3"/>
    </row>
    <row r="2" customFormat="false" ht="15.75" hidden="false" customHeight="false" outlineLevel="0" collapsed="false">
      <c r="A2" s="39" t="n">
        <v>1</v>
      </c>
      <c r="B2" s="39" t="n">
        <v>2</v>
      </c>
      <c r="C2" s="40"/>
      <c r="D2" s="15" t="str">
        <f aca="false">'Run set up notes'!E20</f>
        <v>Ashe 715 redo</v>
      </c>
      <c r="E2" s="15" t="str">
        <f aca="false">'Run set up notes'!F20</f>
        <v>Ashe Nasal 716,717</v>
      </c>
      <c r="F2" s="44"/>
      <c r="G2" s="41"/>
      <c r="H2" s="41"/>
      <c r="I2" s="41"/>
      <c r="J2" s="43"/>
      <c r="K2" s="43"/>
      <c r="L2" s="41"/>
      <c r="M2" s="41"/>
      <c r="N2" s="3"/>
    </row>
    <row r="3" customFormat="false" ht="15.75" hidden="false" customHeight="false" outlineLevel="0" collapsed="false">
      <c r="A3" s="45" t="n">
        <v>3</v>
      </c>
      <c r="B3" s="45" t="n">
        <v>4</v>
      </c>
      <c r="C3" s="46"/>
      <c r="D3" s="47" t="str">
        <f aca="false">'Run set up notes'!E21</f>
        <v>Ashe Nasal 716,717</v>
      </c>
      <c r="E3" s="48" t="str">
        <f aca="false">'Run set up notes'!F21</f>
        <v>Ashe 715 redo</v>
      </c>
      <c r="F3" s="41"/>
      <c r="G3" s="49"/>
      <c r="H3" s="41"/>
      <c r="I3" s="41"/>
      <c r="J3" s="3"/>
      <c r="K3" s="43"/>
      <c r="L3" s="41"/>
      <c r="M3" s="41"/>
      <c r="N3" s="3"/>
    </row>
    <row r="4" customFormat="false" ht="15.75" hidden="false" customHeight="false" outlineLevel="0" collapsed="false">
      <c r="A4" s="3"/>
      <c r="B4" s="3"/>
      <c r="C4" s="3"/>
      <c r="D4" s="3"/>
      <c r="E4" s="3"/>
      <c r="F4" s="3"/>
      <c r="G4" s="3"/>
      <c r="H4" s="50"/>
      <c r="I4" s="3"/>
      <c r="J4" s="23"/>
      <c r="K4" s="3"/>
      <c r="L4" s="3"/>
      <c r="M4" s="3"/>
      <c r="N4" s="3"/>
    </row>
    <row r="5" customFormat="false" ht="15.75" hidden="false" customHeight="false" outlineLevel="0" collapsed="false">
      <c r="A5" s="23"/>
      <c r="B5" s="51" t="n">
        <v>1</v>
      </c>
      <c r="C5" s="51" t="n">
        <v>2</v>
      </c>
      <c r="D5" s="51" t="n">
        <v>3</v>
      </c>
      <c r="E5" s="51" t="n">
        <v>4</v>
      </c>
      <c r="F5" s="51" t="n">
        <v>5</v>
      </c>
      <c r="G5" s="51" t="n">
        <v>6</v>
      </c>
      <c r="H5" s="51" t="n">
        <v>7</v>
      </c>
      <c r="I5" s="51" t="n">
        <v>8</v>
      </c>
      <c r="J5" s="51" t="n">
        <v>9</v>
      </c>
      <c r="K5" s="52" t="n">
        <v>10</v>
      </c>
      <c r="L5" s="52" t="n">
        <v>11</v>
      </c>
      <c r="M5" s="51" t="n">
        <v>12</v>
      </c>
      <c r="N5" s="53"/>
    </row>
    <row r="6" customFormat="false" ht="15.75" hidden="false" customHeight="false" outlineLevel="0" collapsed="false">
      <c r="A6" s="51" t="s">
        <v>24</v>
      </c>
      <c r="B6" s="54" t="n">
        <v>368298773</v>
      </c>
      <c r="C6" s="54" t="n">
        <v>368286829</v>
      </c>
      <c r="D6" s="54" t="n">
        <v>368286759</v>
      </c>
      <c r="E6" s="54" t="n">
        <v>368260846</v>
      </c>
      <c r="F6" s="54" t="n">
        <v>368288794</v>
      </c>
      <c r="G6" s="54" t="n">
        <v>368287624</v>
      </c>
      <c r="H6" s="54" t="n">
        <v>368288984</v>
      </c>
      <c r="I6" s="54" t="n">
        <v>368300390</v>
      </c>
      <c r="J6" s="54" t="n">
        <v>368296853</v>
      </c>
      <c r="K6" s="54" t="n">
        <v>368311055</v>
      </c>
      <c r="L6" s="54" t="n">
        <v>368313557</v>
      </c>
      <c r="M6" s="55" t="s">
        <v>25</v>
      </c>
      <c r="N6" s="51" t="s">
        <v>24</v>
      </c>
    </row>
    <row r="7" customFormat="false" ht="15.75" hidden="false" customHeight="false" outlineLevel="0" collapsed="false">
      <c r="A7" s="56" t="s">
        <v>26</v>
      </c>
      <c r="B7" s="54" t="n">
        <v>368288591</v>
      </c>
      <c r="C7" s="54" t="n">
        <v>368287423</v>
      </c>
      <c r="D7" s="54" t="n">
        <v>368289458</v>
      </c>
      <c r="E7" s="54" t="n">
        <v>368286820</v>
      </c>
      <c r="F7" s="54" t="n">
        <v>368289029</v>
      </c>
      <c r="G7" s="54" t="n">
        <v>368288843</v>
      </c>
      <c r="H7" s="54" t="n">
        <v>368309467</v>
      </c>
      <c r="I7" s="54" t="n">
        <v>368309013</v>
      </c>
      <c r="J7" s="54" t="n">
        <v>368289009</v>
      </c>
      <c r="K7" s="54" t="n">
        <v>368313578</v>
      </c>
      <c r="L7" s="54" t="n">
        <v>368297223</v>
      </c>
      <c r="M7" s="55" t="s">
        <v>25</v>
      </c>
      <c r="N7" s="51" t="s">
        <v>26</v>
      </c>
    </row>
    <row r="8" customFormat="false" ht="15.75" hidden="false" customHeight="false" outlineLevel="0" collapsed="false">
      <c r="A8" s="51" t="s">
        <v>27</v>
      </c>
      <c r="B8" s="54" t="n">
        <v>368287628</v>
      </c>
      <c r="C8" s="54" t="n">
        <v>368309428</v>
      </c>
      <c r="D8" s="54" t="n">
        <v>368288823</v>
      </c>
      <c r="E8" s="54" t="n">
        <v>368301387</v>
      </c>
      <c r="F8" s="54" t="n">
        <v>368280681</v>
      </c>
      <c r="G8" s="54" t="n">
        <v>368311132</v>
      </c>
      <c r="H8" s="54" t="n">
        <v>368287398</v>
      </c>
      <c r="I8" s="54" t="n">
        <v>368311049</v>
      </c>
      <c r="J8" s="54" t="n">
        <v>368310182</v>
      </c>
      <c r="K8" s="54" t="n">
        <v>368311708</v>
      </c>
      <c r="L8" s="54" t="n">
        <v>368311117</v>
      </c>
      <c r="M8" s="55" t="s">
        <v>25</v>
      </c>
      <c r="N8" s="51" t="s">
        <v>27</v>
      </c>
    </row>
    <row r="9" customFormat="false" ht="15.75" hidden="false" customHeight="false" outlineLevel="0" collapsed="false">
      <c r="A9" s="51" t="s">
        <v>28</v>
      </c>
      <c r="B9" s="54" t="n">
        <v>368309486</v>
      </c>
      <c r="C9" s="54" t="n">
        <v>368298706</v>
      </c>
      <c r="D9" s="54" t="n">
        <v>368288807</v>
      </c>
      <c r="E9" s="54" t="n">
        <v>368288851</v>
      </c>
      <c r="F9" s="54" t="n">
        <v>368287445</v>
      </c>
      <c r="G9" s="54" t="n">
        <v>368288799</v>
      </c>
      <c r="H9" s="54" t="n">
        <v>368311630</v>
      </c>
      <c r="I9" s="54" t="n">
        <v>368289001</v>
      </c>
      <c r="J9" s="54" t="n">
        <v>368289022</v>
      </c>
      <c r="K9" s="54" t="n">
        <v>368289480</v>
      </c>
      <c r="L9" s="54" t="n">
        <v>368309280</v>
      </c>
      <c r="M9" s="55" t="s">
        <v>25</v>
      </c>
      <c r="N9" s="51" t="s">
        <v>28</v>
      </c>
    </row>
    <row r="10" customFormat="false" ht="15.75" hidden="false" customHeight="false" outlineLevel="0" collapsed="false">
      <c r="A10" s="51" t="s">
        <v>29</v>
      </c>
      <c r="B10" s="54" t="n">
        <v>368311131</v>
      </c>
      <c r="C10" s="54" t="n">
        <v>368296358</v>
      </c>
      <c r="D10" s="54" t="n">
        <v>368288583</v>
      </c>
      <c r="E10" s="54" t="n">
        <v>368287388</v>
      </c>
      <c r="F10" s="54" t="n">
        <v>368288668</v>
      </c>
      <c r="G10" s="54" t="n">
        <v>368289464</v>
      </c>
      <c r="H10" s="54" t="n">
        <v>368259218</v>
      </c>
      <c r="I10" s="54" t="n">
        <v>368298530</v>
      </c>
      <c r="J10" s="54" t="n">
        <v>368287512</v>
      </c>
      <c r="K10" s="54" t="n">
        <v>368288593</v>
      </c>
      <c r="L10" s="54" t="n">
        <v>368287465</v>
      </c>
      <c r="M10" s="55" t="s">
        <v>25</v>
      </c>
      <c r="N10" s="51" t="s">
        <v>29</v>
      </c>
    </row>
    <row r="11" customFormat="false" ht="15.75" hidden="false" customHeight="false" outlineLevel="0" collapsed="false">
      <c r="A11" s="51" t="s">
        <v>30</v>
      </c>
      <c r="B11" s="54" t="n">
        <v>368289540</v>
      </c>
      <c r="C11" s="54" t="n">
        <v>368289049</v>
      </c>
      <c r="D11" s="54" t="n">
        <v>368289522</v>
      </c>
      <c r="E11" s="54" t="n">
        <v>368288607</v>
      </c>
      <c r="F11" s="54" t="n">
        <v>368288621</v>
      </c>
      <c r="G11" s="54" t="n">
        <v>368314348</v>
      </c>
      <c r="H11" s="54" t="n">
        <v>368311113</v>
      </c>
      <c r="I11" s="54" t="n">
        <v>368287648</v>
      </c>
      <c r="J11" s="54" t="n">
        <v>368280689</v>
      </c>
      <c r="K11" s="54" t="n">
        <v>368311669</v>
      </c>
      <c r="L11" s="54" t="n">
        <v>368298550</v>
      </c>
      <c r="M11" s="55" t="s">
        <v>25</v>
      </c>
      <c r="N11" s="51" t="s">
        <v>30</v>
      </c>
    </row>
    <row r="12" customFormat="false" ht="15.75" hidden="false" customHeight="false" outlineLevel="0" collapsed="false">
      <c r="A12" s="51" t="s">
        <v>31</v>
      </c>
      <c r="B12" s="54" t="n">
        <v>368288817</v>
      </c>
      <c r="C12" s="54" t="n">
        <v>368311668</v>
      </c>
      <c r="D12" s="54" t="n">
        <v>368289006</v>
      </c>
      <c r="E12" s="54" t="n">
        <v>368280648</v>
      </c>
      <c r="F12" s="54" t="n">
        <v>368311129</v>
      </c>
      <c r="G12" s="54" t="n">
        <v>368298952</v>
      </c>
      <c r="H12" s="54" t="n">
        <v>368289046</v>
      </c>
      <c r="I12" s="54" t="n">
        <v>368289016</v>
      </c>
      <c r="J12" s="54" t="n">
        <v>368288780</v>
      </c>
      <c r="K12" s="54" t="n">
        <v>368286850</v>
      </c>
      <c r="L12" s="55" t="s">
        <v>25</v>
      </c>
      <c r="M12" s="55" t="s">
        <v>25</v>
      </c>
      <c r="N12" s="51" t="s">
        <v>31</v>
      </c>
    </row>
    <row r="13" customFormat="false" ht="15.75" hidden="false" customHeight="false" outlineLevel="0" collapsed="false">
      <c r="A13" s="51" t="s">
        <v>32</v>
      </c>
      <c r="B13" s="54" t="n">
        <v>368280623</v>
      </c>
      <c r="C13" s="54" t="n">
        <v>368259288</v>
      </c>
      <c r="D13" s="54" t="n">
        <v>368287633</v>
      </c>
      <c r="E13" s="54" t="n">
        <v>368288803</v>
      </c>
      <c r="F13" s="54" t="n">
        <v>368314724</v>
      </c>
      <c r="G13" s="54" t="n">
        <v>368314400</v>
      </c>
      <c r="H13" s="54" t="n">
        <v>368311703</v>
      </c>
      <c r="I13" s="54" t="n">
        <v>368286827</v>
      </c>
      <c r="J13" s="54" t="n">
        <v>368288654</v>
      </c>
      <c r="K13" s="54" t="n">
        <v>368289038</v>
      </c>
      <c r="L13" s="55" t="s">
        <v>25</v>
      </c>
      <c r="M13" s="55" t="s">
        <v>25</v>
      </c>
      <c r="N13" s="51" t="s">
        <v>32</v>
      </c>
    </row>
    <row r="14" customFormat="false" ht="15.75" hidden="false" customHeight="false" outlineLevel="0" collapsed="false">
      <c r="A14" s="53"/>
      <c r="B14" s="51" t="n">
        <v>1</v>
      </c>
      <c r="C14" s="51" t="n">
        <v>2</v>
      </c>
      <c r="D14" s="51" t="n">
        <v>3</v>
      </c>
      <c r="E14" s="51" t="n">
        <v>4</v>
      </c>
      <c r="F14" s="51" t="n">
        <v>5</v>
      </c>
      <c r="G14" s="51" t="n">
        <v>6</v>
      </c>
      <c r="H14" s="51" t="n">
        <v>7</v>
      </c>
      <c r="I14" s="51" t="n">
        <v>8</v>
      </c>
      <c r="J14" s="51" t="n">
        <v>9</v>
      </c>
      <c r="K14" s="51" t="n">
        <v>10</v>
      </c>
      <c r="L14" s="51" t="n">
        <v>11</v>
      </c>
      <c r="M14" s="51" t="n">
        <v>12</v>
      </c>
      <c r="N14" s="3"/>
    </row>
    <row r="15" customFormat="false" ht="15.75" hidden="false" customHeight="false" outlineLevel="0" collapsed="false">
      <c r="A15" s="57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57"/>
    </row>
    <row r="16" customFormat="false" ht="15.75" hidden="false" customHeight="false" outlineLevel="0" collapsed="false">
      <c r="A16" s="3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3"/>
    </row>
    <row r="17" customFormat="false" ht="15.75" hidden="false" customHeight="false" outlineLevel="0" collapsed="false">
      <c r="A17" s="23"/>
      <c r="B17" s="51" t="n">
        <v>1</v>
      </c>
      <c r="C17" s="51" t="n">
        <v>2</v>
      </c>
      <c r="D17" s="51" t="n">
        <v>3</v>
      </c>
      <c r="E17" s="51" t="n">
        <v>4</v>
      </c>
      <c r="F17" s="51" t="n">
        <v>5</v>
      </c>
      <c r="G17" s="51" t="n">
        <v>6</v>
      </c>
      <c r="H17" s="51" t="n">
        <v>7</v>
      </c>
      <c r="I17" s="51" t="n">
        <v>8</v>
      </c>
      <c r="J17" s="51" t="n">
        <v>9</v>
      </c>
      <c r="K17" s="52" t="n">
        <v>10</v>
      </c>
      <c r="L17" s="52" t="n">
        <v>11</v>
      </c>
      <c r="M17" s="51" t="n">
        <v>12</v>
      </c>
      <c r="N17" s="53"/>
    </row>
    <row r="18" customFormat="false" ht="15.75" hidden="false" customHeight="false" outlineLevel="0" collapsed="false">
      <c r="A18" s="51" t="s">
        <v>24</v>
      </c>
      <c r="B18" s="58" t="n">
        <v>368286808</v>
      </c>
      <c r="C18" s="58" t="n">
        <v>368287427</v>
      </c>
      <c r="D18" s="58" t="n">
        <v>368294538</v>
      </c>
      <c r="E18" s="58" t="n">
        <v>368313550</v>
      </c>
      <c r="F18" s="58" t="n">
        <v>368311064</v>
      </c>
      <c r="G18" s="58" t="n">
        <v>368286811</v>
      </c>
      <c r="H18" s="58" t="n">
        <v>368314728</v>
      </c>
      <c r="I18" s="58" t="n">
        <v>368313607</v>
      </c>
      <c r="J18" s="58" t="n">
        <v>368313603</v>
      </c>
      <c r="K18" s="58" t="n">
        <v>368286793</v>
      </c>
      <c r="L18" s="58" t="n">
        <v>368265007</v>
      </c>
      <c r="M18" s="58" t="n">
        <v>368287367</v>
      </c>
      <c r="N18" s="51" t="s">
        <v>24</v>
      </c>
    </row>
    <row r="19" customFormat="false" ht="15.75" hidden="false" customHeight="false" outlineLevel="0" collapsed="false">
      <c r="A19" s="56" t="s">
        <v>26</v>
      </c>
      <c r="B19" s="58" t="n">
        <v>368289499</v>
      </c>
      <c r="C19" s="58" t="n">
        <v>368313543</v>
      </c>
      <c r="D19" s="58" t="n">
        <v>368286766</v>
      </c>
      <c r="E19" s="58" t="n">
        <v>368314401</v>
      </c>
      <c r="F19" s="58" t="n">
        <v>368287632</v>
      </c>
      <c r="G19" s="58" t="n">
        <v>368265003</v>
      </c>
      <c r="H19" s="58" t="n">
        <v>368314340</v>
      </c>
      <c r="I19" s="58" t="n">
        <v>368314735</v>
      </c>
      <c r="J19" s="58" t="n">
        <v>368314386</v>
      </c>
      <c r="K19" s="58" t="n">
        <v>368286814</v>
      </c>
      <c r="L19" s="58" t="n">
        <v>368313591</v>
      </c>
      <c r="M19" s="58" t="n">
        <v>368287385</v>
      </c>
      <c r="N19" s="51" t="s">
        <v>26</v>
      </c>
    </row>
    <row r="20" customFormat="false" ht="15.75" hidden="false" customHeight="false" outlineLevel="0" collapsed="false">
      <c r="A20" s="51" t="s">
        <v>27</v>
      </c>
      <c r="B20" s="58" t="n">
        <v>368286794</v>
      </c>
      <c r="C20" s="58" t="n">
        <v>368259284</v>
      </c>
      <c r="D20" s="58" t="n">
        <v>368311645</v>
      </c>
      <c r="E20" s="58" t="n">
        <v>368314695</v>
      </c>
      <c r="F20" s="58" t="n">
        <v>368286838</v>
      </c>
      <c r="G20" s="58" t="n">
        <v>368314381</v>
      </c>
      <c r="H20" s="58" t="n">
        <v>368289511</v>
      </c>
      <c r="I20" s="58" t="n">
        <v>368313620</v>
      </c>
      <c r="J20" s="58" t="n">
        <v>368289520</v>
      </c>
      <c r="K20" s="58" t="n">
        <v>368314696</v>
      </c>
      <c r="L20" s="58" t="n">
        <v>368310185</v>
      </c>
      <c r="M20" s="58" t="n">
        <v>368287381</v>
      </c>
      <c r="N20" s="51" t="s">
        <v>27</v>
      </c>
    </row>
    <row r="21" customFormat="false" ht="15.75" hidden="false" customHeight="false" outlineLevel="0" collapsed="false">
      <c r="A21" s="51" t="s">
        <v>28</v>
      </c>
      <c r="B21" s="58" t="n">
        <v>368286768</v>
      </c>
      <c r="C21" s="58" t="n">
        <v>368300402</v>
      </c>
      <c r="D21" s="58" t="n">
        <v>368311640</v>
      </c>
      <c r="E21" s="58" t="n">
        <v>368286796</v>
      </c>
      <c r="F21" s="58" t="n">
        <v>368313613</v>
      </c>
      <c r="G21" s="58" t="n">
        <v>368287403</v>
      </c>
      <c r="H21" s="58" t="n">
        <v>368314717</v>
      </c>
      <c r="I21" s="58" t="n">
        <v>368314388</v>
      </c>
      <c r="J21" s="58" t="n">
        <v>368286800</v>
      </c>
      <c r="K21" s="58" t="n">
        <v>368286817</v>
      </c>
      <c r="L21" s="58" t="n">
        <v>368287683</v>
      </c>
      <c r="M21" s="58" t="n">
        <v>368286765</v>
      </c>
      <c r="N21" s="51" t="s">
        <v>28</v>
      </c>
    </row>
    <row r="22" customFormat="false" ht="15.75" hidden="false" customHeight="false" outlineLevel="0" collapsed="false">
      <c r="A22" s="51" t="s">
        <v>29</v>
      </c>
      <c r="B22" s="58" t="n">
        <v>368289500</v>
      </c>
      <c r="C22" s="58" t="n">
        <v>368287340</v>
      </c>
      <c r="D22" s="58" t="n">
        <v>368259223</v>
      </c>
      <c r="E22" s="58" t="n">
        <v>368259221</v>
      </c>
      <c r="F22" s="58" t="n">
        <v>368309469</v>
      </c>
      <c r="G22" s="58" t="n">
        <v>368286801</v>
      </c>
      <c r="H22" s="58" t="n">
        <v>368259539</v>
      </c>
      <c r="I22" s="58" t="n">
        <v>368314390</v>
      </c>
      <c r="J22" s="58" t="n">
        <v>368311629</v>
      </c>
      <c r="K22" s="58" t="n">
        <v>368286818</v>
      </c>
      <c r="L22" s="58" t="n">
        <v>368310188</v>
      </c>
      <c r="M22" s="58" t="n">
        <v>368259275</v>
      </c>
      <c r="N22" s="51" t="s">
        <v>29</v>
      </c>
    </row>
    <row r="23" customFormat="false" ht="15.75" hidden="false" customHeight="false" outlineLevel="0" collapsed="false">
      <c r="A23" s="51" t="s">
        <v>30</v>
      </c>
      <c r="B23" s="58" t="n">
        <v>368314756</v>
      </c>
      <c r="C23" s="58" t="n">
        <v>368314747</v>
      </c>
      <c r="D23" s="58" t="n">
        <v>368259296</v>
      </c>
      <c r="E23" s="58" t="n">
        <v>368314744</v>
      </c>
      <c r="F23" s="58" t="n">
        <v>368309473</v>
      </c>
      <c r="G23" s="58" t="n">
        <v>368309417</v>
      </c>
      <c r="H23" s="58" t="n">
        <v>368314364</v>
      </c>
      <c r="I23" s="58" t="n">
        <v>368287354</v>
      </c>
      <c r="J23" s="58" t="n">
        <v>368313561</v>
      </c>
      <c r="K23" s="58" t="n">
        <v>368280614</v>
      </c>
      <c r="L23" s="58" t="n">
        <v>368313625</v>
      </c>
      <c r="M23" s="58" t="n">
        <v>368287371</v>
      </c>
      <c r="N23" s="51" t="s">
        <v>30</v>
      </c>
    </row>
    <row r="24" customFormat="false" ht="15.75" hidden="false" customHeight="false" outlineLevel="0" collapsed="false">
      <c r="A24" s="51" t="s">
        <v>31</v>
      </c>
      <c r="B24" s="58" t="n">
        <v>368313632</v>
      </c>
      <c r="C24" s="58" t="n">
        <v>368264971</v>
      </c>
      <c r="D24" s="58" t="n">
        <v>368314719</v>
      </c>
      <c r="E24" s="58" t="n">
        <v>368287686</v>
      </c>
      <c r="F24" s="58" t="n">
        <v>368314743</v>
      </c>
      <c r="G24" s="58" t="n">
        <v>368287649</v>
      </c>
      <c r="H24" s="58" t="n">
        <v>368298708</v>
      </c>
      <c r="I24" s="58" t="n">
        <v>368265001</v>
      </c>
      <c r="J24" s="58" t="n">
        <v>368287669</v>
      </c>
      <c r="K24" s="58" t="n">
        <v>368313559</v>
      </c>
      <c r="L24" s="58" t="n">
        <v>368265035</v>
      </c>
      <c r="M24" s="58" t="n">
        <v>368287425</v>
      </c>
      <c r="N24" s="51" t="s">
        <v>31</v>
      </c>
    </row>
    <row r="25" customFormat="false" ht="15.75" hidden="false" customHeight="false" outlineLevel="0" collapsed="false">
      <c r="A25" s="51" t="s">
        <v>32</v>
      </c>
      <c r="B25" s="58" t="n">
        <v>368298507</v>
      </c>
      <c r="C25" s="58" t="n">
        <v>368311660</v>
      </c>
      <c r="D25" s="58" t="n">
        <v>368265047</v>
      </c>
      <c r="E25" s="58" t="n">
        <v>368314312</v>
      </c>
      <c r="F25" s="58" t="n">
        <v>368289497</v>
      </c>
      <c r="G25" s="58" t="n">
        <v>368311637</v>
      </c>
      <c r="H25" s="58" t="n">
        <v>368259553</v>
      </c>
      <c r="I25" s="58" t="n">
        <v>368314787</v>
      </c>
      <c r="J25" s="58" t="n">
        <v>368311635</v>
      </c>
      <c r="K25" s="58" t="n">
        <v>368287711</v>
      </c>
      <c r="L25" s="58" t="n">
        <v>368287708</v>
      </c>
      <c r="M25" s="58" t="n">
        <v>368312517</v>
      </c>
      <c r="N25" s="51" t="s">
        <v>32</v>
      </c>
    </row>
    <row r="26" customFormat="false" ht="15.75" hidden="false" customHeight="false" outlineLevel="0" collapsed="false">
      <c r="A26" s="53"/>
      <c r="B26" s="51" t="n">
        <v>1</v>
      </c>
      <c r="C26" s="51" t="n">
        <v>2</v>
      </c>
      <c r="D26" s="51" t="n">
        <v>3</v>
      </c>
      <c r="E26" s="51" t="n">
        <v>4</v>
      </c>
      <c r="F26" s="51" t="n">
        <v>5</v>
      </c>
      <c r="G26" s="51" t="n">
        <v>6</v>
      </c>
      <c r="H26" s="51" t="n">
        <v>7</v>
      </c>
      <c r="I26" s="51" t="n">
        <v>8</v>
      </c>
      <c r="J26" s="51" t="n">
        <v>9</v>
      </c>
      <c r="K26" s="51" t="n">
        <v>10</v>
      </c>
      <c r="L26" s="51" t="n">
        <v>11</v>
      </c>
      <c r="M26" s="51" t="n">
        <v>12</v>
      </c>
      <c r="N26" s="3"/>
    </row>
    <row r="27" customFormat="false" ht="15.75" hidden="false" customHeight="false" outlineLevel="0" collapsed="false">
      <c r="A27" s="5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57"/>
    </row>
    <row r="28" customFormat="false" ht="15.75" hidden="false" customHeight="false" outlineLevel="0" collapsed="false">
      <c r="A28" s="23"/>
      <c r="B28" s="51" t="n">
        <v>1</v>
      </c>
      <c r="C28" s="51" t="n">
        <v>2</v>
      </c>
      <c r="D28" s="51" t="n">
        <v>3</v>
      </c>
      <c r="E28" s="51" t="n">
        <v>4</v>
      </c>
      <c r="F28" s="51" t="n">
        <v>5</v>
      </c>
      <c r="G28" s="51" t="n">
        <v>6</v>
      </c>
      <c r="H28" s="51" t="n">
        <v>7</v>
      </c>
      <c r="I28" s="51" t="n">
        <v>8</v>
      </c>
      <c r="J28" s="51" t="n">
        <v>9</v>
      </c>
      <c r="K28" s="52" t="n">
        <v>10</v>
      </c>
      <c r="L28" s="52" t="n">
        <v>11</v>
      </c>
      <c r="M28" s="51" t="n">
        <v>12</v>
      </c>
      <c r="N28" s="53"/>
    </row>
    <row r="29" customFormat="false" ht="15.75" hidden="false" customHeight="false" outlineLevel="0" collapsed="false">
      <c r="A29" s="51" t="s">
        <v>24</v>
      </c>
      <c r="B29" s="58" t="n">
        <v>368286808</v>
      </c>
      <c r="C29" s="58" t="n">
        <v>368287427</v>
      </c>
      <c r="D29" s="58" t="n">
        <v>368294538</v>
      </c>
      <c r="E29" s="58" t="n">
        <v>368313550</v>
      </c>
      <c r="F29" s="58" t="n">
        <v>368311064</v>
      </c>
      <c r="G29" s="58" t="n">
        <v>368286811</v>
      </c>
      <c r="H29" s="58" t="n">
        <v>368314728</v>
      </c>
      <c r="I29" s="58" t="n">
        <v>368313607</v>
      </c>
      <c r="J29" s="58" t="n">
        <v>368313603</v>
      </c>
      <c r="K29" s="58" t="n">
        <v>368286793</v>
      </c>
      <c r="L29" s="58" t="n">
        <v>368265007</v>
      </c>
      <c r="M29" s="58" t="n">
        <v>368287367</v>
      </c>
      <c r="N29" s="51" t="s">
        <v>24</v>
      </c>
    </row>
    <row r="30" customFormat="false" ht="15.75" hidden="false" customHeight="false" outlineLevel="0" collapsed="false">
      <c r="A30" s="56" t="s">
        <v>26</v>
      </c>
      <c r="B30" s="58" t="n">
        <v>368289499</v>
      </c>
      <c r="C30" s="58" t="n">
        <v>368313543</v>
      </c>
      <c r="D30" s="58" t="n">
        <v>368286766</v>
      </c>
      <c r="E30" s="58" t="n">
        <v>368314401</v>
      </c>
      <c r="F30" s="58" t="n">
        <v>368287632</v>
      </c>
      <c r="G30" s="58" t="n">
        <v>368265003</v>
      </c>
      <c r="H30" s="58" t="n">
        <v>368314340</v>
      </c>
      <c r="I30" s="58" t="n">
        <v>368314735</v>
      </c>
      <c r="J30" s="58" t="n">
        <v>368314386</v>
      </c>
      <c r="K30" s="58" t="n">
        <v>368286814</v>
      </c>
      <c r="L30" s="58" t="n">
        <v>368313591</v>
      </c>
      <c r="M30" s="58" t="n">
        <v>368287385</v>
      </c>
      <c r="N30" s="51" t="s">
        <v>26</v>
      </c>
    </row>
    <row r="31" customFormat="false" ht="15.75" hidden="false" customHeight="false" outlineLevel="0" collapsed="false">
      <c r="A31" s="51" t="s">
        <v>27</v>
      </c>
      <c r="B31" s="58" t="n">
        <v>368286794</v>
      </c>
      <c r="C31" s="58" t="n">
        <v>368259284</v>
      </c>
      <c r="D31" s="58" t="n">
        <v>368311645</v>
      </c>
      <c r="E31" s="58" t="n">
        <v>368314695</v>
      </c>
      <c r="F31" s="58" t="n">
        <v>368286838</v>
      </c>
      <c r="G31" s="58" t="n">
        <v>368314381</v>
      </c>
      <c r="H31" s="58" t="n">
        <v>368289511</v>
      </c>
      <c r="I31" s="58" t="n">
        <v>368313620</v>
      </c>
      <c r="J31" s="58" t="n">
        <v>368289520</v>
      </c>
      <c r="K31" s="58" t="n">
        <v>368314696</v>
      </c>
      <c r="L31" s="58" t="n">
        <v>368310185</v>
      </c>
      <c r="M31" s="58" t="n">
        <v>368287381</v>
      </c>
      <c r="N31" s="51" t="s">
        <v>27</v>
      </c>
    </row>
    <row r="32" customFormat="false" ht="15.75" hidden="false" customHeight="false" outlineLevel="0" collapsed="false">
      <c r="A32" s="51" t="s">
        <v>28</v>
      </c>
      <c r="B32" s="58" t="n">
        <v>368286768</v>
      </c>
      <c r="C32" s="58" t="n">
        <v>368300402</v>
      </c>
      <c r="D32" s="58" t="n">
        <v>368311640</v>
      </c>
      <c r="E32" s="58" t="n">
        <v>368286796</v>
      </c>
      <c r="F32" s="58" t="n">
        <v>368313613</v>
      </c>
      <c r="G32" s="58" t="n">
        <v>368287403</v>
      </c>
      <c r="H32" s="58" t="n">
        <v>368314717</v>
      </c>
      <c r="I32" s="58" t="n">
        <v>368314388</v>
      </c>
      <c r="J32" s="58" t="n">
        <v>368286800</v>
      </c>
      <c r="K32" s="58" t="n">
        <v>368286817</v>
      </c>
      <c r="L32" s="58" t="n">
        <v>368287683</v>
      </c>
      <c r="M32" s="58" t="n">
        <v>368286765</v>
      </c>
      <c r="N32" s="51" t="s">
        <v>28</v>
      </c>
    </row>
    <row r="33" customFormat="false" ht="15.75" hidden="false" customHeight="false" outlineLevel="0" collapsed="false">
      <c r="A33" s="51" t="s">
        <v>29</v>
      </c>
      <c r="B33" s="58" t="n">
        <v>368289500</v>
      </c>
      <c r="C33" s="58" t="n">
        <v>368287340</v>
      </c>
      <c r="D33" s="58" t="n">
        <v>368259223</v>
      </c>
      <c r="E33" s="58" t="n">
        <v>368259221</v>
      </c>
      <c r="F33" s="58" t="n">
        <v>368309469</v>
      </c>
      <c r="G33" s="58" t="n">
        <v>368286801</v>
      </c>
      <c r="H33" s="58" t="n">
        <v>368259539</v>
      </c>
      <c r="I33" s="58" t="n">
        <v>368314390</v>
      </c>
      <c r="J33" s="58" t="n">
        <v>368311629</v>
      </c>
      <c r="K33" s="58" t="n">
        <v>368286818</v>
      </c>
      <c r="L33" s="58" t="n">
        <v>368310188</v>
      </c>
      <c r="M33" s="58" t="n">
        <v>368259275</v>
      </c>
      <c r="N33" s="51" t="s">
        <v>29</v>
      </c>
    </row>
    <row r="34" customFormat="false" ht="15.75" hidden="false" customHeight="false" outlineLevel="0" collapsed="false">
      <c r="A34" s="51" t="s">
        <v>30</v>
      </c>
      <c r="B34" s="58" t="n">
        <v>368314756</v>
      </c>
      <c r="C34" s="58" t="n">
        <v>368314747</v>
      </c>
      <c r="D34" s="58" t="n">
        <v>368259296</v>
      </c>
      <c r="E34" s="58" t="n">
        <v>368314744</v>
      </c>
      <c r="F34" s="58" t="n">
        <v>368309473</v>
      </c>
      <c r="G34" s="58" t="n">
        <v>368309417</v>
      </c>
      <c r="H34" s="58" t="n">
        <v>368314364</v>
      </c>
      <c r="I34" s="58" t="n">
        <v>368287354</v>
      </c>
      <c r="J34" s="58" t="n">
        <v>368313561</v>
      </c>
      <c r="K34" s="58" t="n">
        <v>368280614</v>
      </c>
      <c r="L34" s="58" t="n">
        <v>368313625</v>
      </c>
      <c r="M34" s="58" t="n">
        <v>368287371</v>
      </c>
      <c r="N34" s="51" t="s">
        <v>30</v>
      </c>
    </row>
    <row r="35" customFormat="false" ht="15.75" hidden="false" customHeight="false" outlineLevel="0" collapsed="false">
      <c r="A35" s="51" t="s">
        <v>31</v>
      </c>
      <c r="B35" s="58" t="n">
        <v>368313632</v>
      </c>
      <c r="C35" s="58" t="n">
        <v>368264971</v>
      </c>
      <c r="D35" s="58" t="n">
        <v>368314719</v>
      </c>
      <c r="E35" s="58" t="n">
        <v>368287686</v>
      </c>
      <c r="F35" s="58" t="n">
        <v>368314743</v>
      </c>
      <c r="G35" s="58" t="n">
        <v>368287649</v>
      </c>
      <c r="H35" s="58" t="n">
        <v>368298708</v>
      </c>
      <c r="I35" s="58" t="n">
        <v>368265001</v>
      </c>
      <c r="J35" s="58" t="n">
        <v>368287669</v>
      </c>
      <c r="K35" s="58" t="n">
        <v>368313559</v>
      </c>
      <c r="L35" s="58" t="n">
        <v>368265035</v>
      </c>
      <c r="M35" s="58" t="n">
        <v>368287425</v>
      </c>
      <c r="N35" s="51" t="s">
        <v>31</v>
      </c>
    </row>
    <row r="36" customFormat="false" ht="15.75" hidden="false" customHeight="false" outlineLevel="0" collapsed="false">
      <c r="A36" s="51" t="s">
        <v>32</v>
      </c>
      <c r="B36" s="58" t="n">
        <v>368298507</v>
      </c>
      <c r="C36" s="58" t="n">
        <v>368311660</v>
      </c>
      <c r="D36" s="58" t="n">
        <v>368265047</v>
      </c>
      <c r="E36" s="58" t="n">
        <v>368314312</v>
      </c>
      <c r="F36" s="58" t="n">
        <v>368289497</v>
      </c>
      <c r="G36" s="58" t="n">
        <v>368311637</v>
      </c>
      <c r="H36" s="58" t="n">
        <v>368259553</v>
      </c>
      <c r="I36" s="58" t="n">
        <v>368314787</v>
      </c>
      <c r="J36" s="58" t="n">
        <v>368311635</v>
      </c>
      <c r="K36" s="58" t="n">
        <v>368287711</v>
      </c>
      <c r="L36" s="58" t="n">
        <v>368287708</v>
      </c>
      <c r="M36" s="58" t="n">
        <v>368312517</v>
      </c>
      <c r="N36" s="51" t="s">
        <v>32</v>
      </c>
    </row>
    <row r="37" customFormat="false" ht="15.75" hidden="false" customHeight="false" outlineLevel="0" collapsed="false">
      <c r="A37" s="53"/>
      <c r="B37" s="51" t="n">
        <v>1</v>
      </c>
      <c r="C37" s="51" t="n">
        <v>2</v>
      </c>
      <c r="D37" s="51" t="n">
        <v>3</v>
      </c>
      <c r="E37" s="51" t="n">
        <v>4</v>
      </c>
      <c r="F37" s="51" t="n">
        <v>5</v>
      </c>
      <c r="G37" s="51" t="n">
        <v>6</v>
      </c>
      <c r="H37" s="51" t="n">
        <v>7</v>
      </c>
      <c r="I37" s="51" t="n">
        <v>8</v>
      </c>
      <c r="J37" s="51" t="n">
        <v>9</v>
      </c>
      <c r="K37" s="51" t="n">
        <v>10</v>
      </c>
      <c r="L37" s="51" t="n">
        <v>11</v>
      </c>
      <c r="M37" s="51" t="n">
        <v>12</v>
      </c>
      <c r="N37" s="3"/>
    </row>
    <row r="38" customFormat="false" ht="15.75" hidden="false" customHeight="false" outlineLevel="0" collapsed="false">
      <c r="A38" s="57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7"/>
    </row>
    <row r="39" customFormat="false" ht="15.75" hidden="false" customHeight="false" outlineLevel="0" collapsed="false">
      <c r="A39" s="23"/>
      <c r="B39" s="51" t="n">
        <v>1</v>
      </c>
      <c r="C39" s="51" t="n">
        <v>2</v>
      </c>
      <c r="D39" s="51" t="n">
        <v>3</v>
      </c>
      <c r="E39" s="51" t="n">
        <v>4</v>
      </c>
      <c r="F39" s="51" t="n">
        <v>5</v>
      </c>
      <c r="G39" s="51" t="n">
        <v>6</v>
      </c>
      <c r="H39" s="51" t="n">
        <v>7</v>
      </c>
      <c r="I39" s="51" t="n">
        <v>8</v>
      </c>
      <c r="J39" s="51" t="n">
        <v>9</v>
      </c>
      <c r="K39" s="52" t="n">
        <v>10</v>
      </c>
      <c r="L39" s="52" t="n">
        <v>11</v>
      </c>
      <c r="M39" s="51" t="n">
        <v>12</v>
      </c>
      <c r="N39" s="53"/>
    </row>
    <row r="40" customFormat="false" ht="15.75" hidden="false" customHeight="false" outlineLevel="0" collapsed="false">
      <c r="A40" s="51" t="s">
        <v>24</v>
      </c>
      <c r="B40" s="54" t="n">
        <v>368298773</v>
      </c>
      <c r="C40" s="54" t="n">
        <v>368286829</v>
      </c>
      <c r="D40" s="54" t="n">
        <v>368286759</v>
      </c>
      <c r="E40" s="54" t="n">
        <v>368260846</v>
      </c>
      <c r="F40" s="54" t="n">
        <v>368288794</v>
      </c>
      <c r="G40" s="54" t="n">
        <v>368287624</v>
      </c>
      <c r="H40" s="54" t="n">
        <v>368288984</v>
      </c>
      <c r="I40" s="54" t="n">
        <v>368300390</v>
      </c>
      <c r="J40" s="54" t="n">
        <v>368296853</v>
      </c>
      <c r="K40" s="54" t="n">
        <v>368311055</v>
      </c>
      <c r="L40" s="54" t="n">
        <v>368313557</v>
      </c>
      <c r="M40" s="55" t="s">
        <v>25</v>
      </c>
      <c r="N40" s="51" t="s">
        <v>24</v>
      </c>
    </row>
    <row r="41" customFormat="false" ht="15.75" hidden="false" customHeight="false" outlineLevel="0" collapsed="false">
      <c r="A41" s="56" t="s">
        <v>26</v>
      </c>
      <c r="B41" s="54" t="n">
        <v>368288591</v>
      </c>
      <c r="C41" s="54" t="n">
        <v>368287423</v>
      </c>
      <c r="D41" s="54" t="n">
        <v>368289458</v>
      </c>
      <c r="E41" s="54" t="n">
        <v>368286820</v>
      </c>
      <c r="F41" s="54" t="n">
        <v>368289029</v>
      </c>
      <c r="G41" s="54" t="n">
        <v>368288843</v>
      </c>
      <c r="H41" s="54" t="n">
        <v>368309467</v>
      </c>
      <c r="I41" s="54" t="n">
        <v>368309013</v>
      </c>
      <c r="J41" s="54" t="n">
        <v>368289009</v>
      </c>
      <c r="K41" s="54" t="n">
        <v>368313578</v>
      </c>
      <c r="L41" s="54" t="n">
        <v>368297223</v>
      </c>
      <c r="M41" s="55" t="s">
        <v>25</v>
      </c>
      <c r="N41" s="51" t="s">
        <v>26</v>
      </c>
    </row>
    <row r="42" customFormat="false" ht="15.75" hidden="false" customHeight="false" outlineLevel="0" collapsed="false">
      <c r="A42" s="51" t="s">
        <v>27</v>
      </c>
      <c r="B42" s="54" t="n">
        <v>368287628</v>
      </c>
      <c r="C42" s="54" t="n">
        <v>368309428</v>
      </c>
      <c r="D42" s="54" t="n">
        <v>368288823</v>
      </c>
      <c r="E42" s="54" t="n">
        <v>368301387</v>
      </c>
      <c r="F42" s="54" t="n">
        <v>368280681</v>
      </c>
      <c r="G42" s="54" t="n">
        <v>368311132</v>
      </c>
      <c r="H42" s="54" t="n">
        <v>368287398</v>
      </c>
      <c r="I42" s="54" t="n">
        <v>368311049</v>
      </c>
      <c r="J42" s="54" t="n">
        <v>368310182</v>
      </c>
      <c r="K42" s="54" t="n">
        <v>368311708</v>
      </c>
      <c r="L42" s="54" t="n">
        <v>368311117</v>
      </c>
      <c r="M42" s="55" t="s">
        <v>25</v>
      </c>
      <c r="N42" s="51" t="s">
        <v>27</v>
      </c>
    </row>
    <row r="43" customFormat="false" ht="15.75" hidden="false" customHeight="false" outlineLevel="0" collapsed="false">
      <c r="A43" s="51" t="s">
        <v>28</v>
      </c>
      <c r="B43" s="54" t="n">
        <v>368309486</v>
      </c>
      <c r="C43" s="54" t="n">
        <v>368298706</v>
      </c>
      <c r="D43" s="54" t="n">
        <v>368288807</v>
      </c>
      <c r="E43" s="54" t="n">
        <v>368288851</v>
      </c>
      <c r="F43" s="54" t="n">
        <v>368287445</v>
      </c>
      <c r="G43" s="54" t="n">
        <v>368288799</v>
      </c>
      <c r="H43" s="54" t="n">
        <v>368311630</v>
      </c>
      <c r="I43" s="54" t="n">
        <v>368289001</v>
      </c>
      <c r="J43" s="54" t="n">
        <v>368289022</v>
      </c>
      <c r="K43" s="54" t="n">
        <v>368289480</v>
      </c>
      <c r="L43" s="54" t="n">
        <v>368309280</v>
      </c>
      <c r="M43" s="55" t="s">
        <v>25</v>
      </c>
      <c r="N43" s="51" t="s">
        <v>28</v>
      </c>
    </row>
    <row r="44" customFormat="false" ht="15.75" hidden="false" customHeight="false" outlineLevel="0" collapsed="false">
      <c r="A44" s="51" t="s">
        <v>29</v>
      </c>
      <c r="B44" s="54" t="n">
        <v>368311131</v>
      </c>
      <c r="C44" s="54" t="n">
        <v>368296358</v>
      </c>
      <c r="D44" s="54" t="n">
        <v>368288583</v>
      </c>
      <c r="E44" s="54" t="n">
        <v>368287388</v>
      </c>
      <c r="F44" s="54" t="n">
        <v>368288668</v>
      </c>
      <c r="G44" s="54" t="n">
        <v>368289464</v>
      </c>
      <c r="H44" s="54" t="n">
        <v>368259218</v>
      </c>
      <c r="I44" s="54" t="n">
        <v>368298530</v>
      </c>
      <c r="J44" s="54" t="n">
        <v>368287512</v>
      </c>
      <c r="K44" s="54" t="n">
        <v>368288593</v>
      </c>
      <c r="L44" s="54" t="n">
        <v>368287465</v>
      </c>
      <c r="M44" s="55" t="s">
        <v>25</v>
      </c>
      <c r="N44" s="51" t="s">
        <v>29</v>
      </c>
    </row>
    <row r="45" customFormat="false" ht="15.75" hidden="false" customHeight="false" outlineLevel="0" collapsed="false">
      <c r="A45" s="51" t="s">
        <v>30</v>
      </c>
      <c r="B45" s="54" t="n">
        <v>368289540</v>
      </c>
      <c r="C45" s="54" t="n">
        <v>368289049</v>
      </c>
      <c r="D45" s="54" t="n">
        <v>368289522</v>
      </c>
      <c r="E45" s="54" t="n">
        <v>368288607</v>
      </c>
      <c r="F45" s="54" t="n">
        <v>368288621</v>
      </c>
      <c r="G45" s="54" t="n">
        <v>368314348</v>
      </c>
      <c r="H45" s="54" t="n">
        <v>368311113</v>
      </c>
      <c r="I45" s="54" t="n">
        <v>368287648</v>
      </c>
      <c r="J45" s="54" t="n">
        <v>368280689</v>
      </c>
      <c r="K45" s="54" t="n">
        <v>368311669</v>
      </c>
      <c r="L45" s="54" t="n">
        <v>368298550</v>
      </c>
      <c r="M45" s="55" t="s">
        <v>25</v>
      </c>
      <c r="N45" s="51" t="s">
        <v>30</v>
      </c>
    </row>
    <row r="46" customFormat="false" ht="15.75" hidden="false" customHeight="false" outlineLevel="0" collapsed="false">
      <c r="A46" s="51" t="s">
        <v>31</v>
      </c>
      <c r="B46" s="54" t="n">
        <v>368288817</v>
      </c>
      <c r="C46" s="54" t="n">
        <v>368311668</v>
      </c>
      <c r="D46" s="54" t="n">
        <v>368289006</v>
      </c>
      <c r="E46" s="54" t="n">
        <v>368280648</v>
      </c>
      <c r="F46" s="54" t="n">
        <v>368311129</v>
      </c>
      <c r="G46" s="54" t="n">
        <v>368298952</v>
      </c>
      <c r="H46" s="54" t="n">
        <v>368289046</v>
      </c>
      <c r="I46" s="54" t="n">
        <v>368289016</v>
      </c>
      <c r="J46" s="54" t="n">
        <v>368288780</v>
      </c>
      <c r="K46" s="54" t="n">
        <v>368286850</v>
      </c>
      <c r="L46" s="55" t="s">
        <v>25</v>
      </c>
      <c r="M46" s="55" t="s">
        <v>25</v>
      </c>
      <c r="N46" s="51" t="s">
        <v>31</v>
      </c>
    </row>
    <row r="47" customFormat="false" ht="15.75" hidden="false" customHeight="false" outlineLevel="0" collapsed="false">
      <c r="A47" s="51" t="s">
        <v>32</v>
      </c>
      <c r="B47" s="54" t="n">
        <v>368280623</v>
      </c>
      <c r="C47" s="54" t="n">
        <v>368259288</v>
      </c>
      <c r="D47" s="54" t="n">
        <v>368287633</v>
      </c>
      <c r="E47" s="54" t="n">
        <v>368288803</v>
      </c>
      <c r="F47" s="54" t="n">
        <v>368314724</v>
      </c>
      <c r="G47" s="54" t="n">
        <v>368314400</v>
      </c>
      <c r="H47" s="54" t="n">
        <v>368311703</v>
      </c>
      <c r="I47" s="54" t="n">
        <v>368286827</v>
      </c>
      <c r="J47" s="54" t="n">
        <v>368288654</v>
      </c>
      <c r="K47" s="54" t="n">
        <v>368289038</v>
      </c>
      <c r="L47" s="55" t="s">
        <v>25</v>
      </c>
      <c r="M47" s="55" t="s">
        <v>25</v>
      </c>
      <c r="N47" s="51" t="s">
        <v>32</v>
      </c>
    </row>
    <row r="48" customFormat="false" ht="15.75" hidden="false" customHeight="false" outlineLevel="0" collapsed="false">
      <c r="A48" s="53"/>
      <c r="B48" s="51" t="n">
        <v>1</v>
      </c>
      <c r="C48" s="51" t="n">
        <v>2</v>
      </c>
      <c r="D48" s="51" t="n">
        <v>3</v>
      </c>
      <c r="E48" s="51" t="n">
        <v>4</v>
      </c>
      <c r="F48" s="51" t="n">
        <v>5</v>
      </c>
      <c r="G48" s="51" t="n">
        <v>6</v>
      </c>
      <c r="H48" s="51" t="n">
        <v>7</v>
      </c>
      <c r="I48" s="51" t="n">
        <v>8</v>
      </c>
      <c r="J48" s="51" t="n">
        <v>9</v>
      </c>
      <c r="K48" s="51" t="n">
        <v>10</v>
      </c>
      <c r="L48" s="51" t="n">
        <v>11</v>
      </c>
      <c r="M48" s="51" t="n">
        <v>12</v>
      </c>
      <c r="N48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8"/>
  <sheetViews>
    <sheetView windowProtection="false" showFormulas="false" showGridLines="true" showRowColHeaders="true" showZeros="true" rightToLeft="false" tabSelected="true" showOutlineSymbols="true" defaultGridColor="true" view="normal" topLeftCell="A73" colorId="64" zoomScale="80" zoomScaleNormal="80" zoomScalePageLayoutView="100" workbookViewId="0">
      <selection pane="topLeft" activeCell="D61" activeCellId="0" sqref="D61"/>
    </sheetView>
  </sheetViews>
  <sheetFormatPr defaultRowHeight="15.75"/>
  <cols>
    <col collapsed="false" hidden="false" max="1025" min="1" style="0" width="14.1734693877551"/>
  </cols>
  <sheetData>
    <row r="1" customFormat="false" ht="15.75" hidden="false" customHeight="false" outlineLevel="0" collapsed="false">
      <c r="A1" s="39" t="s">
        <v>33</v>
      </c>
      <c r="B1" s="40"/>
      <c r="C1" s="41"/>
      <c r="D1" s="42"/>
      <c r="E1" s="42"/>
      <c r="F1" s="41"/>
      <c r="G1" s="41"/>
      <c r="H1" s="41"/>
      <c r="I1" s="41"/>
      <c r="J1" s="43"/>
      <c r="K1" s="43"/>
      <c r="L1" s="41"/>
      <c r="M1" s="41"/>
      <c r="N1" s="3"/>
    </row>
    <row r="2" customFormat="false" ht="15.75" hidden="false" customHeight="false" outlineLevel="0" collapsed="false">
      <c r="A2" s="39" t="n">
        <v>5</v>
      </c>
      <c r="B2" s="39" t="n">
        <v>6</v>
      </c>
      <c r="C2" s="40"/>
      <c r="D2" s="15" t="str">
        <f aca="false">'Run set up notes'!E24</f>
        <v>V26 Plate 1</v>
      </c>
      <c r="E2" s="15" t="str">
        <f aca="false">'Run set up notes'!F24</f>
        <v>ED + VIP</v>
      </c>
      <c r="F2" s="41"/>
      <c r="G2" s="41"/>
      <c r="H2" s="41"/>
      <c r="I2" s="41"/>
      <c r="J2" s="43"/>
      <c r="K2" s="43"/>
      <c r="L2" s="41"/>
      <c r="M2" s="41"/>
      <c r="N2" s="3"/>
    </row>
    <row r="3" customFormat="false" ht="15.75" hidden="false" customHeight="false" outlineLevel="0" collapsed="false">
      <c r="A3" s="45" t="n">
        <v>7</v>
      </c>
      <c r="B3" s="45" t="n">
        <v>8</v>
      </c>
      <c r="C3" s="46"/>
      <c r="D3" s="48" t="n">
        <f aca="false">'Run set up notes'!E25</f>
        <v>0</v>
      </c>
      <c r="E3" s="48" t="n">
        <f aca="false">'Run set up notes'!F25</f>
        <v>0</v>
      </c>
      <c r="F3" s="41"/>
      <c r="G3" s="49"/>
      <c r="H3" s="41"/>
      <c r="I3" s="41"/>
      <c r="J3" s="3"/>
      <c r="K3" s="43"/>
      <c r="L3" s="41"/>
      <c r="M3" s="41"/>
      <c r="N3" s="3"/>
    </row>
    <row r="4" customFormat="false" ht="15.75" hidden="false" customHeight="false" outlineLevel="0" collapsed="false">
      <c r="A4" s="40" t="s">
        <v>34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53"/>
    </row>
    <row r="5" customFormat="false" ht="15.75" hidden="false" customHeight="false" outlineLevel="0" collapsed="false">
      <c r="A5" s="42" t="s">
        <v>34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53"/>
    </row>
    <row r="6" customFormat="false" ht="15.75" hidden="false" customHeight="false" outlineLevel="0" collapsed="false">
      <c r="A6" s="60" t="n">
        <f aca="false">E1</f>
        <v>0</v>
      </c>
      <c r="B6" s="51" t="n">
        <v>1</v>
      </c>
      <c r="C6" s="51" t="n">
        <v>2</v>
      </c>
      <c r="D6" s="51" t="n">
        <v>3</v>
      </c>
      <c r="E6" s="51" t="n">
        <v>4</v>
      </c>
      <c r="F6" s="51" t="n">
        <v>5</v>
      </c>
      <c r="G6" s="51" t="n">
        <v>6</v>
      </c>
      <c r="H6" s="51" t="n">
        <v>7</v>
      </c>
      <c r="I6" s="51" t="n">
        <v>8</v>
      </c>
      <c r="J6" s="51" t="n">
        <v>9</v>
      </c>
      <c r="K6" s="51" t="n">
        <v>10</v>
      </c>
      <c r="L6" s="51" t="n">
        <v>11</v>
      </c>
      <c r="M6" s="51" t="n">
        <v>12</v>
      </c>
      <c r="N6" s="53"/>
    </row>
    <row r="7" customFormat="false" ht="15.75" hidden="false" customHeight="false" outlineLevel="0" collapsed="false">
      <c r="A7" s="56" t="s">
        <v>24</v>
      </c>
      <c r="B7" s="53" t="s">
        <v>35</v>
      </c>
      <c r="C7" s="53" t="s">
        <v>35</v>
      </c>
      <c r="D7" s="53" t="s">
        <v>35</v>
      </c>
      <c r="E7" s="53" t="s">
        <v>35</v>
      </c>
      <c r="F7" s="53" t="s">
        <v>35</v>
      </c>
      <c r="G7" s="53" t="s">
        <v>35</v>
      </c>
      <c r="H7" s="53" t="s">
        <v>35</v>
      </c>
      <c r="I7" s="53" t="s">
        <v>35</v>
      </c>
      <c r="J7" s="53" t="s">
        <v>35</v>
      </c>
      <c r="K7" s="53" t="s">
        <v>35</v>
      </c>
      <c r="L7" s="53" t="s">
        <v>35</v>
      </c>
      <c r="M7" s="53" t="s">
        <v>35</v>
      </c>
      <c r="N7" s="51" t="s">
        <v>24</v>
      </c>
    </row>
    <row r="8" customFormat="false" ht="15.75" hidden="false" customHeight="false" outlineLevel="0" collapsed="false">
      <c r="A8" s="51" t="s">
        <v>26</v>
      </c>
      <c r="B8" s="53" t="s">
        <v>35</v>
      </c>
      <c r="C8" s="53" t="s">
        <v>35</v>
      </c>
      <c r="D8" s="53" t="s">
        <v>35</v>
      </c>
      <c r="E8" s="53" t="s">
        <v>35</v>
      </c>
      <c r="F8" s="53" t="s">
        <v>35</v>
      </c>
      <c r="G8" s="53" t="s">
        <v>35</v>
      </c>
      <c r="H8" s="53" t="s">
        <v>35</v>
      </c>
      <c r="I8" s="53" t="s">
        <v>35</v>
      </c>
      <c r="J8" s="53" t="s">
        <v>35</v>
      </c>
      <c r="K8" s="53" t="s">
        <v>35</v>
      </c>
      <c r="L8" s="53" t="s">
        <v>35</v>
      </c>
      <c r="M8" s="53" t="s">
        <v>35</v>
      </c>
      <c r="N8" s="51" t="s">
        <v>26</v>
      </c>
    </row>
    <row r="9" customFormat="false" ht="15.75" hidden="false" customHeight="false" outlineLevel="0" collapsed="false">
      <c r="A9" s="51" t="s">
        <v>27</v>
      </c>
      <c r="B9" s="53" t="s">
        <v>35</v>
      </c>
      <c r="C9" s="53" t="s">
        <v>35</v>
      </c>
      <c r="D9" s="53" t="s">
        <v>35</v>
      </c>
      <c r="E9" s="53" t="s">
        <v>35</v>
      </c>
      <c r="F9" s="53" t="s">
        <v>35</v>
      </c>
      <c r="G9" s="53" t="s">
        <v>35</v>
      </c>
      <c r="H9" s="53" t="s">
        <v>35</v>
      </c>
      <c r="I9" s="53" t="s">
        <v>35</v>
      </c>
      <c r="J9" s="53" t="s">
        <v>35</v>
      </c>
      <c r="K9" s="53" t="s">
        <v>35</v>
      </c>
      <c r="L9" s="53" t="s">
        <v>35</v>
      </c>
      <c r="M9" s="53" t="s">
        <v>35</v>
      </c>
      <c r="N9" s="51" t="s">
        <v>27</v>
      </c>
    </row>
    <row r="10" customFormat="false" ht="15.75" hidden="false" customHeight="false" outlineLevel="0" collapsed="false">
      <c r="A10" s="51" t="s">
        <v>28</v>
      </c>
      <c r="B10" s="53" t="s">
        <v>35</v>
      </c>
      <c r="C10" s="53" t="s">
        <v>35</v>
      </c>
      <c r="D10" s="53" t="s">
        <v>35</v>
      </c>
      <c r="E10" s="53" t="s">
        <v>35</v>
      </c>
      <c r="F10" s="53" t="s">
        <v>35</v>
      </c>
      <c r="G10" s="53" t="s">
        <v>35</v>
      </c>
      <c r="H10" s="53" t="s">
        <v>35</v>
      </c>
      <c r="I10" s="53" t="s">
        <v>35</v>
      </c>
      <c r="J10" s="53" t="s">
        <v>35</v>
      </c>
      <c r="K10" s="53" t="s">
        <v>35</v>
      </c>
      <c r="L10" s="53" t="s">
        <v>35</v>
      </c>
      <c r="M10" s="53" t="s">
        <v>35</v>
      </c>
      <c r="N10" s="51" t="s">
        <v>28</v>
      </c>
    </row>
    <row r="11" customFormat="false" ht="15.75" hidden="false" customHeight="false" outlineLevel="0" collapsed="false">
      <c r="A11" s="51" t="s">
        <v>29</v>
      </c>
      <c r="B11" s="53" t="s">
        <v>35</v>
      </c>
      <c r="C11" s="53" t="s">
        <v>35</v>
      </c>
      <c r="D11" s="53" t="s">
        <v>35</v>
      </c>
      <c r="E11" s="53" t="s">
        <v>35</v>
      </c>
      <c r="F11" s="53" t="s">
        <v>35</v>
      </c>
      <c r="G11" s="53" t="s">
        <v>35</v>
      </c>
      <c r="H11" s="53" t="s">
        <v>35</v>
      </c>
      <c r="I11" s="53" t="s">
        <v>35</v>
      </c>
      <c r="J11" s="53" t="s">
        <v>35</v>
      </c>
      <c r="K11" s="53" t="s">
        <v>35</v>
      </c>
      <c r="L11" s="53" t="s">
        <v>35</v>
      </c>
      <c r="M11" s="53" t="s">
        <v>35</v>
      </c>
      <c r="N11" s="51" t="s">
        <v>29</v>
      </c>
    </row>
    <row r="12" customFormat="false" ht="15.75" hidden="false" customHeight="false" outlineLevel="0" collapsed="false">
      <c r="A12" s="51" t="s">
        <v>30</v>
      </c>
      <c r="B12" s="53" t="s">
        <v>35</v>
      </c>
      <c r="C12" s="53" t="s">
        <v>35</v>
      </c>
      <c r="D12" s="53" t="s">
        <v>35</v>
      </c>
      <c r="E12" s="53" t="s">
        <v>35</v>
      </c>
      <c r="F12" s="53" t="s">
        <v>35</v>
      </c>
      <c r="G12" s="53" t="s">
        <v>35</v>
      </c>
      <c r="H12" s="53" t="s">
        <v>35</v>
      </c>
      <c r="I12" s="53" t="s">
        <v>35</v>
      </c>
      <c r="J12" s="53" t="s">
        <v>35</v>
      </c>
      <c r="K12" s="53" t="s">
        <v>35</v>
      </c>
      <c r="L12" s="53" t="s">
        <v>35</v>
      </c>
      <c r="M12" s="53" t="s">
        <v>35</v>
      </c>
      <c r="N12" s="51" t="s">
        <v>30</v>
      </c>
    </row>
    <row r="13" customFormat="false" ht="15.75" hidden="false" customHeight="false" outlineLevel="0" collapsed="false">
      <c r="A13" s="51" t="s">
        <v>31</v>
      </c>
      <c r="B13" s="53" t="s">
        <v>35</v>
      </c>
      <c r="C13" s="53" t="s">
        <v>35</v>
      </c>
      <c r="D13" s="53" t="s">
        <v>35</v>
      </c>
      <c r="E13" s="53" t="s">
        <v>35</v>
      </c>
      <c r="F13" s="53" t="s">
        <v>35</v>
      </c>
      <c r="G13" s="53" t="s">
        <v>35</v>
      </c>
      <c r="H13" s="53" t="s">
        <v>35</v>
      </c>
      <c r="I13" s="53" t="s">
        <v>35</v>
      </c>
      <c r="J13" s="53" t="s">
        <v>35</v>
      </c>
      <c r="K13" s="53" t="s">
        <v>35</v>
      </c>
      <c r="L13" s="53" t="s">
        <v>35</v>
      </c>
      <c r="M13" s="53" t="s">
        <v>35</v>
      </c>
      <c r="N13" s="51" t="s">
        <v>31</v>
      </c>
    </row>
    <row r="14" customFormat="false" ht="15.75" hidden="false" customHeight="false" outlineLevel="0" collapsed="false">
      <c r="A14" s="51" t="s">
        <v>32</v>
      </c>
      <c r="B14" s="53" t="s">
        <v>35</v>
      </c>
      <c r="C14" s="53" t="s">
        <v>35</v>
      </c>
      <c r="D14" s="53" t="s">
        <v>35</v>
      </c>
      <c r="E14" s="53" t="s">
        <v>35</v>
      </c>
      <c r="F14" s="53" t="s">
        <v>35</v>
      </c>
      <c r="G14" s="53" t="s">
        <v>35</v>
      </c>
      <c r="H14" s="53" t="s">
        <v>35</v>
      </c>
      <c r="I14" s="53" t="s">
        <v>35</v>
      </c>
      <c r="J14" s="53" t="s">
        <v>35</v>
      </c>
      <c r="K14" s="53" t="s">
        <v>35</v>
      </c>
      <c r="L14" s="53" t="s">
        <v>35</v>
      </c>
      <c r="M14" s="53" t="s">
        <v>35</v>
      </c>
      <c r="N14" s="51" t="s">
        <v>32</v>
      </c>
    </row>
    <row r="15" customFormat="false" ht="15.75" hidden="false" customHeight="false" outlineLevel="0" collapsed="false">
      <c r="A15" s="53"/>
      <c r="B15" s="51" t="n">
        <v>1</v>
      </c>
      <c r="C15" s="51" t="n">
        <v>2</v>
      </c>
      <c r="D15" s="51" t="n">
        <v>3</v>
      </c>
      <c r="E15" s="51" t="n">
        <v>4</v>
      </c>
      <c r="F15" s="51" t="n">
        <v>5</v>
      </c>
      <c r="G15" s="51" t="n">
        <v>6</v>
      </c>
      <c r="H15" s="51" t="n">
        <v>7</v>
      </c>
      <c r="I15" s="51" t="n">
        <v>8</v>
      </c>
      <c r="J15" s="51" t="n">
        <v>9</v>
      </c>
      <c r="K15" s="51" t="n">
        <v>10</v>
      </c>
      <c r="L15" s="51" t="n">
        <v>11</v>
      </c>
      <c r="M15" s="51" t="n">
        <v>12</v>
      </c>
      <c r="N15" s="3"/>
    </row>
    <row r="16" customFormat="false" ht="15.75" hidden="false" customHeight="false" outlineLevel="0" collapsed="false">
      <c r="A16" s="60"/>
      <c r="B16" s="61" t="s">
        <v>36</v>
      </c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3"/>
    </row>
    <row r="17" customFormat="false" ht="15.75" hidden="false" customHeight="fals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customFormat="false" ht="15.75" hidden="false" customHeight="false" outlineLevel="0" collapsed="false">
      <c r="A18" s="60"/>
      <c r="B18" s="51" t="s">
        <v>37</v>
      </c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3"/>
    </row>
    <row r="19" customFormat="false" ht="15.75" hidden="false" customHeight="false" outlineLevel="0" collapsed="false">
      <c r="A19" s="62" t="str">
        <f aca="false">D14</f>
        <v>Saliva</v>
      </c>
      <c r="B19" s="51" t="n">
        <v>1</v>
      </c>
      <c r="C19" s="51" t="n">
        <v>2</v>
      </c>
      <c r="D19" s="51" t="n">
        <v>3</v>
      </c>
      <c r="E19" s="51" t="n">
        <v>4</v>
      </c>
      <c r="F19" s="51" t="n">
        <v>5</v>
      </c>
      <c r="G19" s="51" t="n">
        <v>6</v>
      </c>
      <c r="H19" s="51" t="n">
        <v>7</v>
      </c>
      <c r="I19" s="51" t="n">
        <v>8</v>
      </c>
      <c r="J19" s="51" t="n">
        <v>9</v>
      </c>
      <c r="K19" s="51" t="n">
        <v>10</v>
      </c>
      <c r="L19" s="51" t="n">
        <v>11</v>
      </c>
      <c r="M19" s="51" t="n">
        <v>12</v>
      </c>
      <c r="N19" s="53"/>
    </row>
    <row r="20" customFormat="false" ht="15.75" hidden="false" customHeight="false" outlineLevel="0" collapsed="false">
      <c r="A20" s="51" t="s">
        <v>24</v>
      </c>
      <c r="B20" s="63" t="s">
        <v>38</v>
      </c>
      <c r="C20" s="63" t="s">
        <v>38</v>
      </c>
      <c r="D20" s="63" t="s">
        <v>38</v>
      </c>
      <c r="E20" s="63" t="s">
        <v>38</v>
      </c>
      <c r="F20" s="63" t="s">
        <v>38</v>
      </c>
      <c r="G20" s="63" t="s">
        <v>38</v>
      </c>
      <c r="H20" s="63" t="s">
        <v>38</v>
      </c>
      <c r="I20" s="63" t="s">
        <v>38</v>
      </c>
      <c r="J20" s="63" t="s">
        <v>38</v>
      </c>
      <c r="K20" s="63" t="s">
        <v>38</v>
      </c>
      <c r="L20" s="63" t="s">
        <v>38</v>
      </c>
      <c r="M20" s="63" t="s">
        <v>38</v>
      </c>
      <c r="N20" s="51" t="s">
        <v>24</v>
      </c>
    </row>
    <row r="21" customFormat="false" ht="15.75" hidden="false" customHeight="false" outlineLevel="0" collapsed="false">
      <c r="A21" s="51" t="s">
        <v>26</v>
      </c>
      <c r="B21" s="63" t="s">
        <v>38</v>
      </c>
      <c r="C21" s="63" t="s">
        <v>38</v>
      </c>
      <c r="D21" s="63" t="s">
        <v>38</v>
      </c>
      <c r="E21" s="63" t="s">
        <v>38</v>
      </c>
      <c r="F21" s="63" t="s">
        <v>38</v>
      </c>
      <c r="G21" s="63" t="s">
        <v>38</v>
      </c>
      <c r="H21" s="63" t="s">
        <v>38</v>
      </c>
      <c r="I21" s="63" t="s">
        <v>38</v>
      </c>
      <c r="J21" s="63" t="s">
        <v>38</v>
      </c>
      <c r="K21" s="63" t="s">
        <v>38</v>
      </c>
      <c r="L21" s="63" t="s">
        <v>38</v>
      </c>
      <c r="M21" s="63" t="s">
        <v>38</v>
      </c>
      <c r="N21" s="51" t="s">
        <v>26</v>
      </c>
    </row>
    <row r="22" customFormat="false" ht="15.75" hidden="false" customHeight="false" outlineLevel="0" collapsed="false">
      <c r="A22" s="51" t="s">
        <v>27</v>
      </c>
      <c r="B22" s="63" t="s">
        <v>38</v>
      </c>
      <c r="C22" s="63" t="s">
        <v>38</v>
      </c>
      <c r="D22" s="63" t="s">
        <v>38</v>
      </c>
      <c r="E22" s="63" t="s">
        <v>38</v>
      </c>
      <c r="F22" s="63" t="s">
        <v>38</v>
      </c>
      <c r="G22" s="63" t="s">
        <v>38</v>
      </c>
      <c r="H22" s="63" t="s">
        <v>38</v>
      </c>
      <c r="I22" s="63" t="s">
        <v>38</v>
      </c>
      <c r="J22" s="63" t="s">
        <v>38</v>
      </c>
      <c r="K22" s="63" t="s">
        <v>38</v>
      </c>
      <c r="L22" s="63" t="s">
        <v>38</v>
      </c>
      <c r="M22" s="63" t="s">
        <v>38</v>
      </c>
      <c r="N22" s="51" t="s">
        <v>27</v>
      </c>
    </row>
    <row r="23" customFormat="false" ht="15.75" hidden="false" customHeight="false" outlineLevel="0" collapsed="false">
      <c r="A23" s="51" t="s">
        <v>28</v>
      </c>
      <c r="B23" s="63" t="s">
        <v>38</v>
      </c>
      <c r="C23" s="63" t="s">
        <v>38</v>
      </c>
      <c r="D23" s="63" t="s">
        <v>38</v>
      </c>
      <c r="E23" s="63" t="s">
        <v>38</v>
      </c>
      <c r="F23" s="63" t="s">
        <v>38</v>
      </c>
      <c r="G23" s="63" t="s">
        <v>38</v>
      </c>
      <c r="H23" s="63" t="s">
        <v>38</v>
      </c>
      <c r="I23" s="63" t="s">
        <v>38</v>
      </c>
      <c r="J23" s="63" t="s">
        <v>38</v>
      </c>
      <c r="K23" s="63" t="s">
        <v>38</v>
      </c>
      <c r="L23" s="63" t="s">
        <v>38</v>
      </c>
      <c r="M23" s="63" t="s">
        <v>38</v>
      </c>
      <c r="N23" s="51" t="s">
        <v>28</v>
      </c>
    </row>
    <row r="24" customFormat="false" ht="15.75" hidden="false" customHeight="false" outlineLevel="0" collapsed="false">
      <c r="A24" s="51" t="s">
        <v>29</v>
      </c>
      <c r="B24" s="63" t="s">
        <v>38</v>
      </c>
      <c r="C24" s="63" t="s">
        <v>38</v>
      </c>
      <c r="D24" s="63" t="s">
        <v>38</v>
      </c>
      <c r="E24" s="63" t="s">
        <v>38</v>
      </c>
      <c r="F24" s="63" t="s">
        <v>38</v>
      </c>
      <c r="G24" s="63" t="s">
        <v>38</v>
      </c>
      <c r="H24" s="63" t="s">
        <v>38</v>
      </c>
      <c r="I24" s="63" t="s">
        <v>38</v>
      </c>
      <c r="J24" s="63" t="s">
        <v>38</v>
      </c>
      <c r="K24" s="63" t="s">
        <v>38</v>
      </c>
      <c r="L24" s="63" t="s">
        <v>38</v>
      </c>
      <c r="M24" s="63" t="s">
        <v>38</v>
      </c>
      <c r="N24" s="51" t="s">
        <v>29</v>
      </c>
    </row>
    <row r="25" customFormat="false" ht="15.75" hidden="false" customHeight="false" outlineLevel="0" collapsed="false">
      <c r="A25" s="51" t="s">
        <v>30</v>
      </c>
      <c r="B25" s="63" t="s">
        <v>38</v>
      </c>
      <c r="C25" s="63" t="s">
        <v>38</v>
      </c>
      <c r="D25" s="63" t="s">
        <v>38</v>
      </c>
      <c r="E25" s="63" t="s">
        <v>38</v>
      </c>
      <c r="F25" s="63" t="s">
        <v>38</v>
      </c>
      <c r="G25" s="63" t="s">
        <v>38</v>
      </c>
      <c r="H25" s="63" t="s">
        <v>38</v>
      </c>
      <c r="I25" s="63" t="s">
        <v>38</v>
      </c>
      <c r="J25" s="63" t="s">
        <v>38</v>
      </c>
      <c r="K25" s="63" t="s">
        <v>38</v>
      </c>
      <c r="L25" s="63" t="s">
        <v>38</v>
      </c>
      <c r="M25" s="63" t="s">
        <v>38</v>
      </c>
      <c r="N25" s="51" t="s">
        <v>30</v>
      </c>
    </row>
    <row r="26" customFormat="false" ht="15.75" hidden="false" customHeight="false" outlineLevel="0" collapsed="false">
      <c r="A26" s="51" t="s">
        <v>31</v>
      </c>
      <c r="B26" s="63" t="s">
        <v>38</v>
      </c>
      <c r="C26" s="63" t="s">
        <v>38</v>
      </c>
      <c r="D26" s="63" t="s">
        <v>38</v>
      </c>
      <c r="E26" s="63" t="s">
        <v>38</v>
      </c>
      <c r="F26" s="63" t="s">
        <v>38</v>
      </c>
      <c r="G26" s="63" t="s">
        <v>38</v>
      </c>
      <c r="H26" s="63" t="s">
        <v>38</v>
      </c>
      <c r="I26" s="63" t="s">
        <v>38</v>
      </c>
      <c r="J26" s="63" t="s">
        <v>38</v>
      </c>
      <c r="K26" s="63" t="s">
        <v>38</v>
      </c>
      <c r="L26" s="63" t="s">
        <v>38</v>
      </c>
      <c r="M26" s="63" t="s">
        <v>38</v>
      </c>
      <c r="N26" s="51" t="s">
        <v>31</v>
      </c>
    </row>
    <row r="27" customFormat="false" ht="15.75" hidden="false" customHeight="false" outlineLevel="0" collapsed="false">
      <c r="A27" s="51" t="s">
        <v>32</v>
      </c>
      <c r="B27" s="63" t="s">
        <v>38</v>
      </c>
      <c r="C27" s="63" t="s">
        <v>38</v>
      </c>
      <c r="D27" s="63" t="s">
        <v>38</v>
      </c>
      <c r="E27" s="63" t="s">
        <v>38</v>
      </c>
      <c r="F27" s="63" t="s">
        <v>38</v>
      </c>
      <c r="G27" s="63" t="s">
        <v>38</v>
      </c>
      <c r="H27" s="63" t="s">
        <v>38</v>
      </c>
      <c r="I27" s="63" t="s">
        <v>38</v>
      </c>
      <c r="J27" s="63" t="s">
        <v>38</v>
      </c>
      <c r="K27" s="63" t="s">
        <v>38</v>
      </c>
      <c r="L27" s="63" t="s">
        <v>38</v>
      </c>
      <c r="M27" s="63" t="s">
        <v>38</v>
      </c>
      <c r="N27" s="51" t="s">
        <v>32</v>
      </c>
    </row>
    <row r="28" customFormat="false" ht="15.75" hidden="false" customHeight="false" outlineLevel="0" collapsed="false">
      <c r="A28" s="53"/>
      <c r="B28" s="51" t="n">
        <v>1</v>
      </c>
      <c r="C28" s="51" t="n">
        <v>2</v>
      </c>
      <c r="D28" s="51" t="n">
        <v>3</v>
      </c>
      <c r="E28" s="51" t="n">
        <v>4</v>
      </c>
      <c r="F28" s="51" t="n">
        <v>5</v>
      </c>
      <c r="G28" s="51" t="n">
        <v>6</v>
      </c>
      <c r="H28" s="51" t="n">
        <v>7</v>
      </c>
      <c r="I28" s="51" t="n">
        <v>8</v>
      </c>
      <c r="J28" s="51" t="n">
        <v>9</v>
      </c>
      <c r="K28" s="51" t="n">
        <v>10</v>
      </c>
      <c r="L28" s="51" t="n">
        <v>11</v>
      </c>
      <c r="M28" s="51" t="n">
        <v>12</v>
      </c>
      <c r="N28" s="3"/>
    </row>
    <row r="29" customFormat="false" ht="15.75" hidden="false" customHeight="false" outlineLevel="0" collapsed="false">
      <c r="A29" s="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3"/>
    </row>
    <row r="30" customFormat="false" ht="15.75" hidden="false" customHeight="false" outlineLevel="0" collapsed="false">
      <c r="A30" s="53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3"/>
    </row>
    <row r="31" customFormat="false" ht="15.75" hidden="false" customHeight="false" outlineLevel="0" collapsed="false">
      <c r="A31" s="62" t="str">
        <f aca="false">D27</f>
        <v>Diliution 1:1</v>
      </c>
      <c r="B31" s="51" t="n">
        <v>1</v>
      </c>
      <c r="C31" s="51" t="n">
        <v>2</v>
      </c>
      <c r="D31" s="51" t="n">
        <v>3</v>
      </c>
      <c r="E31" s="51" t="n">
        <v>4</v>
      </c>
      <c r="F31" s="51" t="n">
        <v>5</v>
      </c>
      <c r="G31" s="51" t="n">
        <v>6</v>
      </c>
      <c r="H31" s="51" t="n">
        <v>7</v>
      </c>
      <c r="I31" s="51" t="n">
        <v>8</v>
      </c>
      <c r="J31" s="51" t="n">
        <v>9</v>
      </c>
      <c r="K31" s="51" t="n">
        <v>10</v>
      </c>
      <c r="L31" s="51" t="n">
        <v>11</v>
      </c>
      <c r="M31" s="51" t="n">
        <v>12</v>
      </c>
      <c r="N31" s="53"/>
    </row>
    <row r="32" customFormat="false" ht="15.75" hidden="false" customHeight="false" outlineLevel="0" collapsed="false">
      <c r="A32" s="51" t="s">
        <v>24</v>
      </c>
      <c r="B32" s="64" t="s">
        <v>39</v>
      </c>
      <c r="C32" s="64" t="s">
        <v>39</v>
      </c>
      <c r="D32" s="64" t="s">
        <v>39</v>
      </c>
      <c r="E32" s="64" t="s">
        <v>39</v>
      </c>
      <c r="F32" s="64" t="s">
        <v>39</v>
      </c>
      <c r="G32" s="64" t="s">
        <v>39</v>
      </c>
      <c r="H32" s="65" t="s">
        <v>39</v>
      </c>
      <c r="I32" s="65" t="s">
        <v>39</v>
      </c>
      <c r="J32" s="65" t="s">
        <v>39</v>
      </c>
      <c r="K32" s="65" t="s">
        <v>39</v>
      </c>
      <c r="L32" s="65" t="s">
        <v>39</v>
      </c>
      <c r="M32" s="65" t="s">
        <v>39</v>
      </c>
      <c r="N32" s="51" t="s">
        <v>24</v>
      </c>
    </row>
    <row r="33" customFormat="false" ht="15.75" hidden="false" customHeight="false" outlineLevel="0" collapsed="false">
      <c r="A33" s="51" t="s">
        <v>26</v>
      </c>
      <c r="B33" s="64" t="s">
        <v>39</v>
      </c>
      <c r="C33" s="64" t="s">
        <v>39</v>
      </c>
      <c r="D33" s="64" t="s">
        <v>39</v>
      </c>
      <c r="E33" s="64" t="s">
        <v>39</v>
      </c>
      <c r="F33" s="64" t="s">
        <v>39</v>
      </c>
      <c r="G33" s="64" t="s">
        <v>39</v>
      </c>
      <c r="H33" s="65" t="s">
        <v>39</v>
      </c>
      <c r="I33" s="65" t="s">
        <v>39</v>
      </c>
      <c r="J33" s="65" t="s">
        <v>39</v>
      </c>
      <c r="K33" s="65" t="s">
        <v>39</v>
      </c>
      <c r="L33" s="65" t="s">
        <v>39</v>
      </c>
      <c r="M33" s="65" t="s">
        <v>39</v>
      </c>
      <c r="N33" s="51" t="s">
        <v>26</v>
      </c>
    </row>
    <row r="34" customFormat="false" ht="15.75" hidden="false" customHeight="false" outlineLevel="0" collapsed="false">
      <c r="A34" s="51" t="s">
        <v>27</v>
      </c>
      <c r="B34" s="64" t="s">
        <v>39</v>
      </c>
      <c r="C34" s="64" t="s">
        <v>39</v>
      </c>
      <c r="D34" s="64" t="s">
        <v>39</v>
      </c>
      <c r="E34" s="64" t="s">
        <v>39</v>
      </c>
      <c r="F34" s="64" t="s">
        <v>39</v>
      </c>
      <c r="G34" s="64" t="s">
        <v>39</v>
      </c>
      <c r="H34" s="65" t="s">
        <v>39</v>
      </c>
      <c r="I34" s="65" t="s">
        <v>39</v>
      </c>
      <c r="J34" s="65" t="s">
        <v>39</v>
      </c>
      <c r="K34" s="65" t="s">
        <v>39</v>
      </c>
      <c r="L34" s="65" t="s">
        <v>39</v>
      </c>
      <c r="M34" s="65" t="s">
        <v>39</v>
      </c>
      <c r="N34" s="51" t="s">
        <v>27</v>
      </c>
    </row>
    <row r="35" customFormat="false" ht="15.75" hidden="false" customHeight="false" outlineLevel="0" collapsed="false">
      <c r="A35" s="51" t="s">
        <v>28</v>
      </c>
      <c r="B35" s="64" t="s">
        <v>39</v>
      </c>
      <c r="C35" s="64" t="s">
        <v>39</v>
      </c>
      <c r="D35" s="64" t="s">
        <v>39</v>
      </c>
      <c r="E35" s="64" t="s">
        <v>39</v>
      </c>
      <c r="F35" s="64" t="s">
        <v>39</v>
      </c>
      <c r="G35" s="64" t="s">
        <v>39</v>
      </c>
      <c r="H35" s="65" t="s">
        <v>39</v>
      </c>
      <c r="I35" s="65" t="s">
        <v>39</v>
      </c>
      <c r="J35" s="65" t="s">
        <v>39</v>
      </c>
      <c r="K35" s="65" t="s">
        <v>39</v>
      </c>
      <c r="L35" s="65" t="s">
        <v>39</v>
      </c>
      <c r="M35" s="65" t="s">
        <v>39</v>
      </c>
      <c r="N35" s="51" t="s">
        <v>28</v>
      </c>
    </row>
    <row r="36" customFormat="false" ht="15.75" hidden="false" customHeight="false" outlineLevel="0" collapsed="false">
      <c r="A36" s="51" t="s">
        <v>29</v>
      </c>
      <c r="B36" s="64" t="s">
        <v>39</v>
      </c>
      <c r="C36" s="64" t="s">
        <v>39</v>
      </c>
      <c r="D36" s="64" t="s">
        <v>39</v>
      </c>
      <c r="E36" s="64" t="s">
        <v>39</v>
      </c>
      <c r="F36" s="64" t="s">
        <v>39</v>
      </c>
      <c r="G36" s="64" t="s">
        <v>39</v>
      </c>
      <c r="H36" s="65" t="s">
        <v>39</v>
      </c>
      <c r="I36" s="65" t="s">
        <v>39</v>
      </c>
      <c r="J36" s="65" t="s">
        <v>39</v>
      </c>
      <c r="K36" s="65" t="s">
        <v>39</v>
      </c>
      <c r="L36" s="65" t="s">
        <v>39</v>
      </c>
      <c r="M36" s="65" t="s">
        <v>39</v>
      </c>
      <c r="N36" s="51" t="s">
        <v>29</v>
      </c>
    </row>
    <row r="37" customFormat="false" ht="15.75" hidden="false" customHeight="false" outlineLevel="0" collapsed="false">
      <c r="A37" s="51" t="s">
        <v>30</v>
      </c>
      <c r="B37" s="64" t="s">
        <v>39</v>
      </c>
      <c r="C37" s="64" t="s">
        <v>39</v>
      </c>
      <c r="D37" s="64" t="s">
        <v>39</v>
      </c>
      <c r="E37" s="64" t="s">
        <v>39</v>
      </c>
      <c r="F37" s="64" t="s">
        <v>39</v>
      </c>
      <c r="G37" s="64" t="s">
        <v>39</v>
      </c>
      <c r="H37" s="65" t="s">
        <v>39</v>
      </c>
      <c r="I37" s="65" t="s">
        <v>39</v>
      </c>
      <c r="J37" s="65" t="s">
        <v>39</v>
      </c>
      <c r="K37" s="65" t="s">
        <v>39</v>
      </c>
      <c r="L37" s="65" t="s">
        <v>39</v>
      </c>
      <c r="M37" s="65" t="s">
        <v>39</v>
      </c>
      <c r="N37" s="51" t="s">
        <v>30</v>
      </c>
    </row>
    <row r="38" customFormat="false" ht="15.75" hidden="false" customHeight="false" outlineLevel="0" collapsed="false">
      <c r="A38" s="51" t="s">
        <v>31</v>
      </c>
      <c r="B38" s="64" t="s">
        <v>39</v>
      </c>
      <c r="C38" s="64" t="s">
        <v>39</v>
      </c>
      <c r="D38" s="64" t="s">
        <v>39</v>
      </c>
      <c r="E38" s="64" t="s">
        <v>39</v>
      </c>
      <c r="F38" s="64" t="s">
        <v>39</v>
      </c>
      <c r="G38" s="64" t="s">
        <v>39</v>
      </c>
      <c r="H38" s="65" t="s">
        <v>39</v>
      </c>
      <c r="I38" s="65" t="s">
        <v>39</v>
      </c>
      <c r="J38" s="65" t="s">
        <v>39</v>
      </c>
      <c r="K38" s="65" t="s">
        <v>39</v>
      </c>
      <c r="L38" s="65" t="s">
        <v>39</v>
      </c>
      <c r="M38" s="65" t="s">
        <v>39</v>
      </c>
      <c r="N38" s="51" t="s">
        <v>31</v>
      </c>
    </row>
    <row r="39" customFormat="false" ht="15.75" hidden="false" customHeight="false" outlineLevel="0" collapsed="false">
      <c r="A39" s="51" t="s">
        <v>32</v>
      </c>
      <c r="B39" s="64" t="s">
        <v>39</v>
      </c>
      <c r="C39" s="64" t="s">
        <v>39</v>
      </c>
      <c r="D39" s="64" t="s">
        <v>39</v>
      </c>
      <c r="E39" s="64" t="s">
        <v>39</v>
      </c>
      <c r="F39" s="64" t="s">
        <v>39</v>
      </c>
      <c r="G39" s="64" t="s">
        <v>39</v>
      </c>
      <c r="H39" s="65" t="s">
        <v>39</v>
      </c>
      <c r="I39" s="65" t="s">
        <v>39</v>
      </c>
      <c r="J39" s="65" t="s">
        <v>39</v>
      </c>
      <c r="K39" s="65" t="s">
        <v>39</v>
      </c>
      <c r="L39" s="65" t="s">
        <v>39</v>
      </c>
      <c r="M39" s="65" t="s">
        <v>39</v>
      </c>
      <c r="N39" s="51" t="s">
        <v>32</v>
      </c>
    </row>
    <row r="40" customFormat="false" ht="15.75" hidden="false" customHeight="false" outlineLevel="0" collapsed="false">
      <c r="A40" s="53"/>
      <c r="B40" s="51" t="n">
        <v>1</v>
      </c>
      <c r="C40" s="51" t="n">
        <v>2</v>
      </c>
      <c r="D40" s="51" t="n">
        <v>3</v>
      </c>
      <c r="E40" s="51" t="n">
        <v>4</v>
      </c>
      <c r="F40" s="51" t="n">
        <v>5</v>
      </c>
      <c r="G40" s="51" t="n">
        <v>6</v>
      </c>
      <c r="H40" s="51" t="n">
        <v>7</v>
      </c>
      <c r="I40" s="51" t="n">
        <v>8</v>
      </c>
      <c r="J40" s="51" t="n">
        <v>9</v>
      </c>
      <c r="K40" s="51" t="n">
        <v>10</v>
      </c>
      <c r="L40" s="51" t="n">
        <v>11</v>
      </c>
      <c r="M40" s="51" t="n">
        <v>12</v>
      </c>
      <c r="N40" s="3"/>
    </row>
    <row r="41" customFormat="false" ht="15.75" hidden="false" customHeight="false" outlineLevel="0" collapsed="false">
      <c r="A41" s="60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3"/>
    </row>
    <row r="42" customFormat="false" ht="15.75" hidden="false" customHeight="false" outlineLevel="0" collapsed="false">
      <c r="A42" s="60" t="s">
        <v>40</v>
      </c>
      <c r="B42" s="66" t="n">
        <v>1</v>
      </c>
      <c r="C42" s="66" t="n">
        <v>2</v>
      </c>
      <c r="D42" s="66" t="n">
        <v>3</v>
      </c>
      <c r="E42" s="66" t="n">
        <v>4</v>
      </c>
      <c r="F42" s="66" t="n">
        <v>5</v>
      </c>
      <c r="G42" s="66" t="n">
        <v>6</v>
      </c>
      <c r="H42" s="66" t="n">
        <v>7</v>
      </c>
      <c r="I42" s="66" t="n">
        <v>8</v>
      </c>
      <c r="J42" s="66" t="n">
        <v>9</v>
      </c>
      <c r="K42" s="66" t="n">
        <v>10</v>
      </c>
      <c r="L42" s="66" t="n">
        <v>11</v>
      </c>
      <c r="M42" s="66" t="n">
        <v>12</v>
      </c>
      <c r="N42" s="3"/>
    </row>
    <row r="43" customFormat="false" ht="15.75" hidden="false" customHeight="false" outlineLevel="0" collapsed="false">
      <c r="A43" s="67" t="s">
        <v>24</v>
      </c>
      <c r="B43" s="68" t="n">
        <f aca="false">B44*2</f>
        <v>32000</v>
      </c>
      <c r="C43" s="68" t="n">
        <f aca="false">C44*2</f>
        <v>32000</v>
      </c>
      <c r="D43" s="68" t="n">
        <f aca="false">D44*2</f>
        <v>32000</v>
      </c>
      <c r="E43" s="68" t="n">
        <f aca="false">E44*2</f>
        <v>32000</v>
      </c>
      <c r="F43" s="68" t="n">
        <f aca="false">F44*2</f>
        <v>32000</v>
      </c>
      <c r="G43" s="68" t="n">
        <f aca="false">G44*2</f>
        <v>32000</v>
      </c>
      <c r="H43" s="69" t="s">
        <v>41</v>
      </c>
      <c r="I43" s="69" t="s">
        <v>41</v>
      </c>
      <c r="J43" s="69" t="s">
        <v>41</v>
      </c>
      <c r="K43" s="69" t="s">
        <v>41</v>
      </c>
      <c r="L43" s="69" t="s">
        <v>41</v>
      </c>
      <c r="M43" s="69" t="s">
        <v>41</v>
      </c>
      <c r="N43" s="70" t="s">
        <v>24</v>
      </c>
    </row>
    <row r="44" customFormat="false" ht="15.75" hidden="false" customHeight="false" outlineLevel="0" collapsed="false">
      <c r="A44" s="67" t="s">
        <v>26</v>
      </c>
      <c r="B44" s="68" t="n">
        <f aca="false">B45*2</f>
        <v>16000</v>
      </c>
      <c r="C44" s="68" t="n">
        <f aca="false">C45*2</f>
        <v>16000</v>
      </c>
      <c r="D44" s="68" t="n">
        <f aca="false">D45*2</f>
        <v>16000</v>
      </c>
      <c r="E44" s="68" t="n">
        <f aca="false">E45*2</f>
        <v>16000</v>
      </c>
      <c r="F44" s="68" t="n">
        <f aca="false">F45*2</f>
        <v>16000</v>
      </c>
      <c r="G44" s="68" t="n">
        <f aca="false">G45*2</f>
        <v>16000</v>
      </c>
      <c r="H44" s="69" t="s">
        <v>41</v>
      </c>
      <c r="I44" s="69" t="s">
        <v>41</v>
      </c>
      <c r="J44" s="69" t="s">
        <v>41</v>
      </c>
      <c r="K44" s="69" t="s">
        <v>41</v>
      </c>
      <c r="L44" s="69" t="s">
        <v>41</v>
      </c>
      <c r="M44" s="69" t="s">
        <v>41</v>
      </c>
      <c r="N44" s="70" t="s">
        <v>26</v>
      </c>
    </row>
    <row r="45" customFormat="false" ht="15.75" hidden="false" customHeight="false" outlineLevel="0" collapsed="false">
      <c r="A45" s="71" t="s">
        <v>27</v>
      </c>
      <c r="B45" s="68" t="n">
        <f aca="false">B46*2</f>
        <v>8000</v>
      </c>
      <c r="C45" s="68" t="n">
        <f aca="false">C46*2</f>
        <v>8000</v>
      </c>
      <c r="D45" s="68" t="n">
        <f aca="false">D46*2</f>
        <v>8000</v>
      </c>
      <c r="E45" s="68" t="n">
        <f aca="false">E46*2</f>
        <v>8000</v>
      </c>
      <c r="F45" s="68" t="n">
        <f aca="false">F46*2</f>
        <v>8000</v>
      </c>
      <c r="G45" s="68" t="n">
        <f aca="false">G46*2</f>
        <v>8000</v>
      </c>
      <c r="H45" s="69" t="s">
        <v>41</v>
      </c>
      <c r="I45" s="69" t="s">
        <v>41</v>
      </c>
      <c r="J45" s="69" t="s">
        <v>41</v>
      </c>
      <c r="K45" s="69" t="s">
        <v>41</v>
      </c>
      <c r="L45" s="69" t="s">
        <v>41</v>
      </c>
      <c r="M45" s="69" t="s">
        <v>41</v>
      </c>
      <c r="N45" s="70" t="s">
        <v>27</v>
      </c>
    </row>
    <row r="46" customFormat="false" ht="15.75" hidden="false" customHeight="false" outlineLevel="0" collapsed="false">
      <c r="A46" s="71" t="s">
        <v>28</v>
      </c>
      <c r="B46" s="68" t="n">
        <f aca="false">B47*2</f>
        <v>4000</v>
      </c>
      <c r="C46" s="68" t="n">
        <f aca="false">C47*2</f>
        <v>4000</v>
      </c>
      <c r="D46" s="68" t="n">
        <f aca="false">D47*2</f>
        <v>4000</v>
      </c>
      <c r="E46" s="68" t="n">
        <f aca="false">E47*2</f>
        <v>4000</v>
      </c>
      <c r="F46" s="68" t="n">
        <f aca="false">F47*2</f>
        <v>4000</v>
      </c>
      <c r="G46" s="68" t="n">
        <f aca="false">G47*2</f>
        <v>4000</v>
      </c>
      <c r="H46" s="69" t="s">
        <v>41</v>
      </c>
      <c r="I46" s="69" t="s">
        <v>41</v>
      </c>
      <c r="J46" s="69" t="s">
        <v>41</v>
      </c>
      <c r="K46" s="69" t="s">
        <v>41</v>
      </c>
      <c r="L46" s="69" t="s">
        <v>41</v>
      </c>
      <c r="M46" s="69" t="s">
        <v>41</v>
      </c>
      <c r="N46" s="70" t="s">
        <v>28</v>
      </c>
    </row>
    <row r="47" customFormat="false" ht="15.75" hidden="false" customHeight="false" outlineLevel="0" collapsed="false">
      <c r="A47" s="71" t="s">
        <v>29</v>
      </c>
      <c r="B47" s="68" t="n">
        <f aca="false">B48*2</f>
        <v>2000</v>
      </c>
      <c r="C47" s="68" t="n">
        <f aca="false">C48*2</f>
        <v>2000</v>
      </c>
      <c r="D47" s="68" t="n">
        <f aca="false">D48*2</f>
        <v>2000</v>
      </c>
      <c r="E47" s="68" t="n">
        <f aca="false">E48*2</f>
        <v>2000</v>
      </c>
      <c r="F47" s="68" t="n">
        <f aca="false">F48*2</f>
        <v>2000</v>
      </c>
      <c r="G47" s="68" t="n">
        <f aca="false">G48*2</f>
        <v>2000</v>
      </c>
      <c r="H47" s="69" t="s">
        <v>41</v>
      </c>
      <c r="I47" s="69" t="s">
        <v>41</v>
      </c>
      <c r="J47" s="69" t="s">
        <v>41</v>
      </c>
      <c r="K47" s="69" t="s">
        <v>41</v>
      </c>
      <c r="L47" s="69" t="s">
        <v>41</v>
      </c>
      <c r="M47" s="69" t="s">
        <v>41</v>
      </c>
      <c r="N47" s="70" t="s">
        <v>29</v>
      </c>
    </row>
    <row r="48" customFormat="false" ht="15.75" hidden="false" customHeight="false" outlineLevel="0" collapsed="false">
      <c r="A48" s="71" t="s">
        <v>30</v>
      </c>
      <c r="B48" s="68" t="n">
        <v>1000</v>
      </c>
      <c r="C48" s="68" t="n">
        <v>1000</v>
      </c>
      <c r="D48" s="68" t="n">
        <v>1000</v>
      </c>
      <c r="E48" s="68" t="n">
        <v>1000</v>
      </c>
      <c r="F48" s="68" t="n">
        <v>1000</v>
      </c>
      <c r="G48" s="68" t="n">
        <v>1000</v>
      </c>
      <c r="H48" s="69" t="s">
        <v>41</v>
      </c>
      <c r="I48" s="69" t="s">
        <v>41</v>
      </c>
      <c r="J48" s="69" t="s">
        <v>41</v>
      </c>
      <c r="K48" s="69" t="s">
        <v>41</v>
      </c>
      <c r="L48" s="69" t="s">
        <v>41</v>
      </c>
      <c r="M48" s="69" t="s">
        <v>41</v>
      </c>
      <c r="N48" s="70" t="s">
        <v>30</v>
      </c>
    </row>
    <row r="49" customFormat="false" ht="15.75" hidden="false" customHeight="false" outlineLevel="0" collapsed="false">
      <c r="A49" s="71" t="s">
        <v>31</v>
      </c>
      <c r="B49" s="72" t="s">
        <v>41</v>
      </c>
      <c r="C49" s="72" t="s">
        <v>41</v>
      </c>
      <c r="D49" s="72" t="s">
        <v>41</v>
      </c>
      <c r="E49" s="72" t="s">
        <v>41</v>
      </c>
      <c r="F49" s="72" t="s">
        <v>41</v>
      </c>
      <c r="G49" s="72" t="s">
        <v>41</v>
      </c>
      <c r="H49" s="72" t="s">
        <v>41</v>
      </c>
      <c r="I49" s="72" t="s">
        <v>41</v>
      </c>
      <c r="J49" s="72" t="s">
        <v>41</v>
      </c>
      <c r="K49" s="72" t="s">
        <v>41</v>
      </c>
      <c r="L49" s="72" t="s">
        <v>41</v>
      </c>
      <c r="M49" s="72" t="s">
        <v>41</v>
      </c>
      <c r="N49" s="70" t="s">
        <v>31</v>
      </c>
    </row>
    <row r="50" customFormat="false" ht="15.75" hidden="false" customHeight="false" outlineLevel="0" collapsed="false">
      <c r="A50" s="71" t="s">
        <v>32</v>
      </c>
      <c r="B50" s="72" t="s">
        <v>41</v>
      </c>
      <c r="C50" s="72" t="s">
        <v>41</v>
      </c>
      <c r="D50" s="72" t="s">
        <v>41</v>
      </c>
      <c r="E50" s="72" t="s">
        <v>41</v>
      </c>
      <c r="F50" s="72" t="s">
        <v>41</v>
      </c>
      <c r="G50" s="72" t="s">
        <v>41</v>
      </c>
      <c r="H50" s="72" t="s">
        <v>41</v>
      </c>
      <c r="I50" s="72" t="s">
        <v>41</v>
      </c>
      <c r="J50" s="72" t="s">
        <v>41</v>
      </c>
      <c r="K50" s="72" t="s">
        <v>41</v>
      </c>
      <c r="L50" s="72" t="s">
        <v>41</v>
      </c>
      <c r="M50" s="72" t="s">
        <v>41</v>
      </c>
      <c r="N50" s="70" t="s">
        <v>32</v>
      </c>
    </row>
    <row r="51" customFormat="false" ht="15.75" hidden="false" customHeight="false" outlineLevel="0" collapsed="false">
      <c r="A51" s="73"/>
      <c r="B51" s="53"/>
      <c r="C51" s="53"/>
      <c r="D51" s="53"/>
      <c r="E51" s="53"/>
      <c r="F51" s="53"/>
      <c r="G51" s="53"/>
      <c r="H51" s="53"/>
      <c r="I51" s="53" t="s">
        <v>41</v>
      </c>
      <c r="J51" s="53" t="s">
        <v>41</v>
      </c>
      <c r="K51" s="53" t="s">
        <v>41</v>
      </c>
      <c r="L51" s="53" t="s">
        <v>41</v>
      </c>
      <c r="M51" s="53"/>
      <c r="N51" s="3"/>
    </row>
    <row r="52" customFormat="false" ht="15.75" hidden="false" customHeight="false" outlineLevel="0" collapsed="false">
      <c r="A52" s="74" t="s">
        <v>42</v>
      </c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3"/>
    </row>
    <row r="53" customFormat="false" ht="15.75" hidden="false" customHeight="false" outlineLevel="0" collapsed="false">
      <c r="A53" s="75" t="s">
        <v>43</v>
      </c>
      <c r="B53" s="44" t="n">
        <v>1</v>
      </c>
      <c r="C53" s="44" t="n">
        <v>2</v>
      </c>
      <c r="D53" s="44" t="n">
        <v>3</v>
      </c>
      <c r="E53" s="44" t="n">
        <v>4</v>
      </c>
      <c r="F53" s="44" t="n">
        <v>5</v>
      </c>
      <c r="G53" s="44" t="n">
        <v>6</v>
      </c>
      <c r="H53" s="44" t="n">
        <v>7</v>
      </c>
      <c r="I53" s="44" t="n">
        <v>8</v>
      </c>
      <c r="J53" s="44" t="n">
        <v>9</v>
      </c>
      <c r="K53" s="44" t="n">
        <v>10</v>
      </c>
      <c r="L53" s="44" t="n">
        <v>11</v>
      </c>
      <c r="M53" s="44" t="n">
        <v>12</v>
      </c>
      <c r="N53" s="3"/>
    </row>
    <row r="54" customFormat="false" ht="15.75" hidden="false" customHeight="false" outlineLevel="0" collapsed="false">
      <c r="A54" s="56" t="s">
        <v>24</v>
      </c>
      <c r="B54" s="76" t="n">
        <f aca="false">(B43/1000)*7</f>
        <v>224</v>
      </c>
      <c r="C54" s="76" t="n">
        <f aca="false">(C43/1000)*7</f>
        <v>224</v>
      </c>
      <c r="D54" s="76" t="n">
        <f aca="false">(D43/1000)*7</f>
        <v>224</v>
      </c>
      <c r="E54" s="76" t="n">
        <f aca="false">(E43/1000)*7</f>
        <v>224</v>
      </c>
      <c r="F54" s="76" t="n">
        <f aca="false">(F43/1000)*7</f>
        <v>224</v>
      </c>
      <c r="G54" s="76" t="n">
        <f aca="false">(G43/1000)*7</f>
        <v>224</v>
      </c>
      <c r="H54" s="69" t="s">
        <v>41</v>
      </c>
      <c r="I54" s="69" t="s">
        <v>41</v>
      </c>
      <c r="J54" s="69" t="s">
        <v>41</v>
      </c>
      <c r="K54" s="69" t="s">
        <v>41</v>
      </c>
      <c r="L54" s="69" t="s">
        <v>41</v>
      </c>
      <c r="M54" s="69" t="s">
        <v>41</v>
      </c>
      <c r="N54" s="70" t="s">
        <v>24</v>
      </c>
    </row>
    <row r="55" customFormat="false" ht="15.75" hidden="false" customHeight="false" outlineLevel="0" collapsed="false">
      <c r="A55" s="51" t="s">
        <v>26</v>
      </c>
      <c r="B55" s="76" t="n">
        <f aca="false">(B44/1000)*7</f>
        <v>112</v>
      </c>
      <c r="C55" s="76" t="n">
        <f aca="false">(C44/1000)*7</f>
        <v>112</v>
      </c>
      <c r="D55" s="76" t="n">
        <f aca="false">(D44/1000)*7</f>
        <v>112</v>
      </c>
      <c r="E55" s="76" t="n">
        <f aca="false">(E44/1000)*7</f>
        <v>112</v>
      </c>
      <c r="F55" s="76" t="n">
        <f aca="false">(F44/1000)*7</f>
        <v>112</v>
      </c>
      <c r="G55" s="76" t="n">
        <f aca="false">(G44/1000)*7</f>
        <v>112</v>
      </c>
      <c r="H55" s="69" t="s">
        <v>41</v>
      </c>
      <c r="I55" s="69" t="s">
        <v>41</v>
      </c>
      <c r="J55" s="69" t="s">
        <v>41</v>
      </c>
      <c r="K55" s="69" t="s">
        <v>41</v>
      </c>
      <c r="L55" s="69" t="s">
        <v>41</v>
      </c>
      <c r="M55" s="69" t="s">
        <v>41</v>
      </c>
      <c r="N55" s="70" t="s">
        <v>26</v>
      </c>
    </row>
    <row r="56" customFormat="false" ht="15.75" hidden="false" customHeight="false" outlineLevel="0" collapsed="false">
      <c r="A56" s="51" t="s">
        <v>27</v>
      </c>
      <c r="B56" s="76" t="n">
        <f aca="false">(B45/1000)*7</f>
        <v>56</v>
      </c>
      <c r="C56" s="76" t="n">
        <f aca="false">(C45/1000)*7</f>
        <v>56</v>
      </c>
      <c r="D56" s="76" t="n">
        <f aca="false">(D45/1000)*7</f>
        <v>56</v>
      </c>
      <c r="E56" s="76" t="n">
        <f aca="false">(E45/1000)*7</f>
        <v>56</v>
      </c>
      <c r="F56" s="76" t="n">
        <f aca="false">(F45/1000)*7</f>
        <v>56</v>
      </c>
      <c r="G56" s="76" t="n">
        <f aca="false">(G45/1000)*7</f>
        <v>56</v>
      </c>
      <c r="H56" s="69" t="s">
        <v>41</v>
      </c>
      <c r="I56" s="69" t="s">
        <v>41</v>
      </c>
      <c r="J56" s="69" t="s">
        <v>41</v>
      </c>
      <c r="K56" s="69" t="s">
        <v>41</v>
      </c>
      <c r="L56" s="69" t="s">
        <v>41</v>
      </c>
      <c r="M56" s="69" t="s">
        <v>41</v>
      </c>
      <c r="N56" s="70" t="s">
        <v>27</v>
      </c>
    </row>
    <row r="57" customFormat="false" ht="15.75" hidden="false" customHeight="false" outlineLevel="0" collapsed="false">
      <c r="A57" s="51" t="s">
        <v>28</v>
      </c>
      <c r="B57" s="76" t="n">
        <f aca="false">(B46/1000)*7</f>
        <v>28</v>
      </c>
      <c r="C57" s="76" t="n">
        <f aca="false">(C46/1000)*7</f>
        <v>28</v>
      </c>
      <c r="D57" s="76" t="n">
        <f aca="false">(D46/1000)*7</f>
        <v>28</v>
      </c>
      <c r="E57" s="76" t="n">
        <f aca="false">(E46/1000)*7</f>
        <v>28</v>
      </c>
      <c r="F57" s="76" t="n">
        <f aca="false">(F46/1000)*7</f>
        <v>28</v>
      </c>
      <c r="G57" s="76" t="n">
        <f aca="false">(G46/1000)*7</f>
        <v>28</v>
      </c>
      <c r="H57" s="69" t="s">
        <v>41</v>
      </c>
      <c r="I57" s="69" t="s">
        <v>41</v>
      </c>
      <c r="J57" s="69" t="s">
        <v>41</v>
      </c>
      <c r="K57" s="69" t="s">
        <v>41</v>
      </c>
      <c r="L57" s="69" t="s">
        <v>41</v>
      </c>
      <c r="M57" s="69" t="s">
        <v>41</v>
      </c>
      <c r="N57" s="70" t="s">
        <v>28</v>
      </c>
    </row>
    <row r="58" customFormat="false" ht="15.75" hidden="false" customHeight="false" outlineLevel="0" collapsed="false">
      <c r="A58" s="51" t="s">
        <v>29</v>
      </c>
      <c r="B58" s="76" t="n">
        <f aca="false">(B47/1000)*7</f>
        <v>14</v>
      </c>
      <c r="C58" s="76" t="n">
        <f aca="false">(C47/1000)*7</f>
        <v>14</v>
      </c>
      <c r="D58" s="76" t="n">
        <f aca="false">(D47/1000)*7</f>
        <v>14</v>
      </c>
      <c r="E58" s="76" t="n">
        <f aca="false">(E47/1000)*7</f>
        <v>14</v>
      </c>
      <c r="F58" s="76" t="n">
        <f aca="false">(F47/1000)*7</f>
        <v>14</v>
      </c>
      <c r="G58" s="76" t="n">
        <f aca="false">(G47/1000)*7</f>
        <v>14</v>
      </c>
      <c r="H58" s="69" t="s">
        <v>41</v>
      </c>
      <c r="I58" s="69" t="s">
        <v>41</v>
      </c>
      <c r="J58" s="69" t="s">
        <v>41</v>
      </c>
      <c r="K58" s="69" t="s">
        <v>41</v>
      </c>
      <c r="L58" s="69" t="s">
        <v>41</v>
      </c>
      <c r="M58" s="69" t="s">
        <v>41</v>
      </c>
      <c r="N58" s="70" t="s">
        <v>29</v>
      </c>
    </row>
    <row r="59" customFormat="false" ht="15.75" hidden="false" customHeight="false" outlineLevel="0" collapsed="false">
      <c r="A59" s="51" t="s">
        <v>30</v>
      </c>
      <c r="B59" s="76" t="n">
        <f aca="false">(B48/1000)*7</f>
        <v>7</v>
      </c>
      <c r="C59" s="76" t="n">
        <f aca="false">(C48/1000)*7</f>
        <v>7</v>
      </c>
      <c r="D59" s="76" t="n">
        <f aca="false">(D48/1000)*7</f>
        <v>7</v>
      </c>
      <c r="E59" s="76" t="n">
        <f aca="false">(E48/1000)*7</f>
        <v>7</v>
      </c>
      <c r="F59" s="76" t="n">
        <f aca="false">(F48/1000)*7</f>
        <v>7</v>
      </c>
      <c r="G59" s="76" t="n">
        <f aca="false">(G48/1000)*7</f>
        <v>7</v>
      </c>
      <c r="H59" s="69" t="s">
        <v>41</v>
      </c>
      <c r="I59" s="69" t="s">
        <v>41</v>
      </c>
      <c r="J59" s="69" t="s">
        <v>41</v>
      </c>
      <c r="K59" s="69" t="s">
        <v>41</v>
      </c>
      <c r="L59" s="69" t="s">
        <v>41</v>
      </c>
      <c r="M59" s="69" t="s">
        <v>41</v>
      </c>
      <c r="N59" s="70" t="s">
        <v>30</v>
      </c>
    </row>
    <row r="60" customFormat="false" ht="15.75" hidden="false" customHeight="false" outlineLevel="0" collapsed="false">
      <c r="A60" s="51" t="s">
        <v>31</v>
      </c>
      <c r="B60" s="53" t="s">
        <v>41</v>
      </c>
      <c r="C60" s="53" t="s">
        <v>41</v>
      </c>
      <c r="D60" s="53" t="s">
        <v>41</v>
      </c>
      <c r="E60" s="53" t="s">
        <v>41</v>
      </c>
      <c r="F60" s="53" t="s">
        <v>41</v>
      </c>
      <c r="G60" s="53" t="s">
        <v>41</v>
      </c>
      <c r="H60" s="72" t="s">
        <v>41</v>
      </c>
      <c r="I60" s="72" t="s">
        <v>41</v>
      </c>
      <c r="J60" s="72" t="s">
        <v>41</v>
      </c>
      <c r="K60" s="72" t="s">
        <v>41</v>
      </c>
      <c r="L60" s="72" t="s">
        <v>41</v>
      </c>
      <c r="M60" s="72" t="s">
        <v>41</v>
      </c>
      <c r="N60" s="70" t="s">
        <v>31</v>
      </c>
    </row>
    <row r="61" customFormat="false" ht="15.75" hidden="false" customHeight="false" outlineLevel="0" collapsed="false">
      <c r="A61" s="51" t="s">
        <v>32</v>
      </c>
      <c r="B61" s="53" t="s">
        <v>41</v>
      </c>
      <c r="C61" s="53" t="s">
        <v>41</v>
      </c>
      <c r="D61" s="53" t="s">
        <v>41</v>
      </c>
      <c r="E61" s="53" t="s">
        <v>41</v>
      </c>
      <c r="F61" s="53" t="s">
        <v>41</v>
      </c>
      <c r="G61" s="53" t="s">
        <v>41</v>
      </c>
      <c r="H61" s="72" t="s">
        <v>41</v>
      </c>
      <c r="I61" s="72" t="s">
        <v>41</v>
      </c>
      <c r="J61" s="72" t="s">
        <v>41</v>
      </c>
      <c r="K61" s="72" t="s">
        <v>41</v>
      </c>
      <c r="L61" s="72" t="s">
        <v>41</v>
      </c>
      <c r="M61" s="72" t="s">
        <v>41</v>
      </c>
      <c r="N61" s="70" t="s">
        <v>32</v>
      </c>
    </row>
    <row r="62" customFormat="false" ht="15.75" hidden="false" customHeight="false" outlineLevel="0" collapsed="false">
      <c r="A62" s="53"/>
      <c r="B62" s="51" t="n">
        <v>1</v>
      </c>
      <c r="C62" s="51" t="n">
        <v>2</v>
      </c>
      <c r="D62" s="51" t="n">
        <v>3</v>
      </c>
      <c r="E62" s="51" t="n">
        <v>4</v>
      </c>
      <c r="F62" s="51" t="n">
        <v>5</v>
      </c>
      <c r="G62" s="51" t="n">
        <v>6</v>
      </c>
      <c r="H62" s="51" t="n">
        <v>7</v>
      </c>
      <c r="I62" s="51" t="n">
        <v>8</v>
      </c>
      <c r="J62" s="51" t="n">
        <v>9</v>
      </c>
      <c r="K62" s="51" t="n">
        <v>10</v>
      </c>
      <c r="L62" s="51" t="n">
        <v>11</v>
      </c>
      <c r="M62" s="51" t="n">
        <v>12</v>
      </c>
      <c r="N62" s="3"/>
    </row>
    <row r="63" customFormat="false" ht="15.75" hidden="false" customHeight="false" outlineLevel="0" collapsed="false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3"/>
    </row>
    <row r="64" customFormat="false" ht="15.75" hidden="false" customHeight="false" outlineLevel="0" collapsed="false">
      <c r="A64" s="53"/>
      <c r="B64" s="77" t="n">
        <v>2</v>
      </c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3"/>
    </row>
    <row r="65" customFormat="false" ht="15.75" hidden="false" customHeight="false" outlineLevel="0" collapsed="false">
      <c r="A65" s="75" t="s">
        <v>44</v>
      </c>
      <c r="B65" s="44" t="n">
        <v>1</v>
      </c>
      <c r="C65" s="44" t="n">
        <v>2</v>
      </c>
      <c r="D65" s="44" t="n">
        <v>3</v>
      </c>
      <c r="E65" s="44" t="n">
        <v>4</v>
      </c>
      <c r="F65" s="44" t="n">
        <v>5</v>
      </c>
      <c r="G65" s="44" t="n">
        <v>6</v>
      </c>
      <c r="H65" s="44" t="n">
        <v>7</v>
      </c>
      <c r="I65" s="44" t="n">
        <v>8</v>
      </c>
      <c r="J65" s="44" t="n">
        <v>9</v>
      </c>
      <c r="K65" s="44" t="n">
        <v>10</v>
      </c>
      <c r="L65" s="44" t="n">
        <v>11</v>
      </c>
      <c r="M65" s="44" t="n">
        <v>12</v>
      </c>
      <c r="N65" s="3"/>
    </row>
    <row r="66" customFormat="false" ht="15.75" hidden="false" customHeight="false" outlineLevel="0" collapsed="false">
      <c r="A66" s="56" t="s">
        <v>24</v>
      </c>
      <c r="B66" s="76" t="n">
        <f aca="false">B54/$B$65</f>
        <v>224</v>
      </c>
      <c r="C66" s="76" t="n">
        <f aca="false">C54/$B$65</f>
        <v>224</v>
      </c>
      <c r="D66" s="76" t="n">
        <f aca="false">D54/$B$65</f>
        <v>224</v>
      </c>
      <c r="E66" s="76" t="n">
        <f aca="false">E54/$B$65</f>
        <v>224</v>
      </c>
      <c r="F66" s="76" t="n">
        <f aca="false">F54/$B$65</f>
        <v>224</v>
      </c>
      <c r="G66" s="76" t="n">
        <f aca="false">G54/$B$65</f>
        <v>224</v>
      </c>
      <c r="H66" s="69" t="s">
        <v>41</v>
      </c>
      <c r="I66" s="69" t="s">
        <v>41</v>
      </c>
      <c r="J66" s="69" t="s">
        <v>41</v>
      </c>
      <c r="K66" s="69" t="s">
        <v>41</v>
      </c>
      <c r="L66" s="69" t="s">
        <v>41</v>
      </c>
      <c r="M66" s="69" t="s">
        <v>41</v>
      </c>
      <c r="N66" s="70" t="s">
        <v>24</v>
      </c>
    </row>
    <row r="67" customFormat="false" ht="15.75" hidden="false" customHeight="false" outlineLevel="0" collapsed="false">
      <c r="A67" s="51" t="s">
        <v>26</v>
      </c>
      <c r="B67" s="76" t="n">
        <f aca="false">B55/$B$65</f>
        <v>112</v>
      </c>
      <c r="C67" s="76" t="n">
        <f aca="false">C55/$B$65</f>
        <v>112</v>
      </c>
      <c r="D67" s="76" t="n">
        <f aca="false">D55/$B$65</f>
        <v>112</v>
      </c>
      <c r="E67" s="76" t="n">
        <f aca="false">E55/$B$65</f>
        <v>112</v>
      </c>
      <c r="F67" s="76" t="n">
        <f aca="false">F55/$B$65</f>
        <v>112</v>
      </c>
      <c r="G67" s="76" t="n">
        <f aca="false">G55/$B$65</f>
        <v>112</v>
      </c>
      <c r="H67" s="69" t="s">
        <v>41</v>
      </c>
      <c r="I67" s="69" t="s">
        <v>41</v>
      </c>
      <c r="J67" s="69" t="s">
        <v>41</v>
      </c>
      <c r="K67" s="69" t="s">
        <v>41</v>
      </c>
      <c r="L67" s="69" t="s">
        <v>41</v>
      </c>
      <c r="M67" s="69" t="s">
        <v>41</v>
      </c>
      <c r="N67" s="70" t="s">
        <v>26</v>
      </c>
    </row>
    <row r="68" customFormat="false" ht="15.75" hidden="false" customHeight="false" outlineLevel="0" collapsed="false">
      <c r="A68" s="51" t="s">
        <v>27</v>
      </c>
      <c r="B68" s="76" t="n">
        <f aca="false">B56/$B$65</f>
        <v>56</v>
      </c>
      <c r="C68" s="76" t="n">
        <f aca="false">C56/$B$65</f>
        <v>56</v>
      </c>
      <c r="D68" s="76" t="n">
        <f aca="false">D56/$B$65</f>
        <v>56</v>
      </c>
      <c r="E68" s="76" t="n">
        <f aca="false">E56/$B$65</f>
        <v>56</v>
      </c>
      <c r="F68" s="76" t="n">
        <f aca="false">F56/$B$65</f>
        <v>56</v>
      </c>
      <c r="G68" s="76" t="n">
        <f aca="false">G56/$B$65</f>
        <v>56</v>
      </c>
      <c r="H68" s="69" t="s">
        <v>41</v>
      </c>
      <c r="I68" s="69" t="s">
        <v>41</v>
      </c>
      <c r="J68" s="69" t="s">
        <v>41</v>
      </c>
      <c r="K68" s="69" t="s">
        <v>41</v>
      </c>
      <c r="L68" s="69" t="s">
        <v>41</v>
      </c>
      <c r="M68" s="69" t="s">
        <v>41</v>
      </c>
      <c r="N68" s="70" t="s">
        <v>27</v>
      </c>
    </row>
    <row r="69" customFormat="false" ht="15.75" hidden="false" customHeight="false" outlineLevel="0" collapsed="false">
      <c r="A69" s="51" t="s">
        <v>28</v>
      </c>
      <c r="B69" s="76" t="n">
        <f aca="false">B57/$B$65</f>
        <v>28</v>
      </c>
      <c r="C69" s="76" t="n">
        <f aca="false">C57/$B$65</f>
        <v>28</v>
      </c>
      <c r="D69" s="76" t="n">
        <f aca="false">D57/$B$65</f>
        <v>28</v>
      </c>
      <c r="E69" s="76" t="n">
        <f aca="false">E57/$B$65</f>
        <v>28</v>
      </c>
      <c r="F69" s="76" t="n">
        <f aca="false">F57/$B$65</f>
        <v>28</v>
      </c>
      <c r="G69" s="76" t="n">
        <f aca="false">G57/$B$65</f>
        <v>28</v>
      </c>
      <c r="H69" s="69" t="s">
        <v>41</v>
      </c>
      <c r="I69" s="69" t="s">
        <v>41</v>
      </c>
      <c r="J69" s="69" t="s">
        <v>41</v>
      </c>
      <c r="K69" s="69" t="s">
        <v>41</v>
      </c>
      <c r="L69" s="69" t="s">
        <v>41</v>
      </c>
      <c r="M69" s="69" t="s">
        <v>41</v>
      </c>
      <c r="N69" s="70" t="s">
        <v>28</v>
      </c>
    </row>
    <row r="70" customFormat="false" ht="15.75" hidden="false" customHeight="false" outlineLevel="0" collapsed="false">
      <c r="A70" s="51" t="s">
        <v>29</v>
      </c>
      <c r="B70" s="76" t="n">
        <f aca="false">B58/$B$65</f>
        <v>14</v>
      </c>
      <c r="C70" s="76" t="n">
        <f aca="false">C58/$B$65</f>
        <v>14</v>
      </c>
      <c r="D70" s="76" t="n">
        <f aca="false">D58/$B$65</f>
        <v>14</v>
      </c>
      <c r="E70" s="76" t="n">
        <f aca="false">E58/$B$65</f>
        <v>14</v>
      </c>
      <c r="F70" s="76" t="n">
        <f aca="false">F58/$B$65</f>
        <v>14</v>
      </c>
      <c r="G70" s="76" t="n">
        <f aca="false">G58/$B$65</f>
        <v>14</v>
      </c>
      <c r="H70" s="69" t="s">
        <v>41</v>
      </c>
      <c r="I70" s="69" t="s">
        <v>41</v>
      </c>
      <c r="J70" s="69" t="s">
        <v>41</v>
      </c>
      <c r="K70" s="69" t="s">
        <v>41</v>
      </c>
      <c r="L70" s="69" t="s">
        <v>41</v>
      </c>
      <c r="M70" s="69" t="s">
        <v>41</v>
      </c>
      <c r="N70" s="70" t="s">
        <v>29</v>
      </c>
    </row>
    <row r="71" customFormat="false" ht="15.75" hidden="false" customHeight="false" outlineLevel="0" collapsed="false">
      <c r="A71" s="51" t="s">
        <v>30</v>
      </c>
      <c r="B71" s="76" t="n">
        <f aca="false">B59/$B$65</f>
        <v>7</v>
      </c>
      <c r="C71" s="76" t="n">
        <f aca="false">C59/$B$65</f>
        <v>7</v>
      </c>
      <c r="D71" s="76" t="n">
        <f aca="false">D59/$B$65</f>
        <v>7</v>
      </c>
      <c r="E71" s="76" t="n">
        <f aca="false">E59/$B$65</f>
        <v>7</v>
      </c>
      <c r="F71" s="76" t="n">
        <f aca="false">F59/$B$65</f>
        <v>7</v>
      </c>
      <c r="G71" s="76" t="n">
        <f aca="false">G59/$B$65</f>
        <v>7</v>
      </c>
      <c r="H71" s="69" t="s">
        <v>41</v>
      </c>
      <c r="I71" s="69" t="s">
        <v>41</v>
      </c>
      <c r="J71" s="69" t="s">
        <v>41</v>
      </c>
      <c r="K71" s="69" t="s">
        <v>41</v>
      </c>
      <c r="L71" s="69" t="s">
        <v>41</v>
      </c>
      <c r="M71" s="69" t="s">
        <v>41</v>
      </c>
      <c r="N71" s="70" t="s">
        <v>30</v>
      </c>
    </row>
    <row r="72" customFormat="false" ht="15.75" hidden="false" customHeight="false" outlineLevel="0" collapsed="false">
      <c r="A72" s="51" t="s">
        <v>31</v>
      </c>
      <c r="B72" s="53" t="s">
        <v>41</v>
      </c>
      <c r="C72" s="53" t="s">
        <v>41</v>
      </c>
      <c r="D72" s="53" t="s">
        <v>41</v>
      </c>
      <c r="E72" s="53" t="s">
        <v>41</v>
      </c>
      <c r="F72" s="53" t="s">
        <v>41</v>
      </c>
      <c r="G72" s="53" t="s">
        <v>41</v>
      </c>
      <c r="H72" s="72" t="s">
        <v>41</v>
      </c>
      <c r="I72" s="72" t="s">
        <v>41</v>
      </c>
      <c r="J72" s="72" t="s">
        <v>41</v>
      </c>
      <c r="K72" s="72" t="s">
        <v>41</v>
      </c>
      <c r="L72" s="72" t="s">
        <v>41</v>
      </c>
      <c r="M72" s="72" t="s">
        <v>41</v>
      </c>
      <c r="N72" s="70" t="s">
        <v>31</v>
      </c>
    </row>
    <row r="73" customFormat="false" ht="15.75" hidden="false" customHeight="false" outlineLevel="0" collapsed="false">
      <c r="A73" s="51" t="s">
        <v>32</v>
      </c>
      <c r="B73" s="53" t="s">
        <v>41</v>
      </c>
      <c r="C73" s="53" t="s">
        <v>41</v>
      </c>
      <c r="D73" s="53" t="s">
        <v>41</v>
      </c>
      <c r="E73" s="53" t="s">
        <v>41</v>
      </c>
      <c r="F73" s="53" t="s">
        <v>41</v>
      </c>
      <c r="G73" s="53" t="s">
        <v>41</v>
      </c>
      <c r="H73" s="72" t="s">
        <v>41</v>
      </c>
      <c r="I73" s="72" t="s">
        <v>41</v>
      </c>
      <c r="J73" s="72" t="s">
        <v>41</v>
      </c>
      <c r="K73" s="72" t="s">
        <v>41</v>
      </c>
      <c r="L73" s="72" t="s">
        <v>41</v>
      </c>
      <c r="M73" s="72" t="s">
        <v>41</v>
      </c>
      <c r="N73" s="70" t="s">
        <v>32</v>
      </c>
    </row>
    <row r="74" customFormat="false" ht="15.75" hidden="false" customHeight="false" outlineLevel="0" collapsed="false">
      <c r="A74" s="53"/>
      <c r="B74" s="51" t="n">
        <v>1</v>
      </c>
      <c r="C74" s="51" t="n">
        <v>2</v>
      </c>
      <c r="D74" s="51" t="n">
        <v>3</v>
      </c>
      <c r="E74" s="51" t="n">
        <v>4</v>
      </c>
      <c r="F74" s="51" t="n">
        <v>5</v>
      </c>
      <c r="G74" s="51" t="n">
        <v>6</v>
      </c>
      <c r="H74" s="51" t="n">
        <v>7</v>
      </c>
      <c r="I74" s="51" t="n">
        <v>8</v>
      </c>
      <c r="J74" s="51" t="n">
        <v>9</v>
      </c>
      <c r="K74" s="51" t="n">
        <v>10</v>
      </c>
      <c r="L74" s="51" t="n">
        <v>11</v>
      </c>
      <c r="M74" s="51" t="n">
        <v>12</v>
      </c>
      <c r="N74" s="3"/>
    </row>
    <row r="75" customFormat="false" ht="15.75" hidden="false" customHeight="false" outlineLevel="0" collapsed="false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3"/>
    </row>
    <row r="76" customFormat="false" ht="15.75" hidden="false" customHeight="false" outlineLevel="0" collapsed="false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3"/>
    </row>
    <row r="77" customFormat="false" ht="15.75" hidden="false" customHeight="false" outlineLevel="0" collapsed="false">
      <c r="A77" s="75" t="s">
        <v>45</v>
      </c>
      <c r="B77" s="78" t="n">
        <v>1</v>
      </c>
      <c r="C77" s="78" t="n">
        <v>2</v>
      </c>
      <c r="D77" s="78" t="n">
        <v>3</v>
      </c>
      <c r="E77" s="78" t="n">
        <v>4</v>
      </c>
      <c r="F77" s="78" t="n">
        <v>5</v>
      </c>
      <c r="G77" s="78" t="n">
        <v>6</v>
      </c>
      <c r="H77" s="78" t="n">
        <v>7</v>
      </c>
      <c r="I77" s="78" t="n">
        <v>8</v>
      </c>
      <c r="J77" s="78" t="n">
        <v>9</v>
      </c>
      <c r="K77" s="78" t="n">
        <v>10</v>
      </c>
      <c r="L77" s="78" t="n">
        <v>11</v>
      </c>
      <c r="M77" s="78" t="n">
        <v>12</v>
      </c>
      <c r="N77" s="3"/>
    </row>
    <row r="78" customFormat="false" ht="15.75" hidden="false" customHeight="false" outlineLevel="0" collapsed="false">
      <c r="A78" s="56" t="s">
        <v>24</v>
      </c>
      <c r="B78" s="76" t="s">
        <v>46</v>
      </c>
      <c r="C78" s="76" t="s">
        <v>46</v>
      </c>
      <c r="D78" s="76" t="s">
        <v>46</v>
      </c>
      <c r="E78" s="76" t="s">
        <v>46</v>
      </c>
      <c r="F78" s="76" t="s">
        <v>46</v>
      </c>
      <c r="G78" s="76" t="s">
        <v>46</v>
      </c>
      <c r="H78" s="79" t="s">
        <v>47</v>
      </c>
      <c r="I78" s="79" t="s">
        <v>48</v>
      </c>
      <c r="J78" s="79" t="s">
        <v>47</v>
      </c>
      <c r="K78" s="79" t="s">
        <v>48</v>
      </c>
      <c r="L78" s="79" t="s">
        <v>47</v>
      </c>
      <c r="M78" s="79" t="s">
        <v>48</v>
      </c>
      <c r="N78" s="70" t="s">
        <v>24</v>
      </c>
    </row>
    <row r="79" customFormat="false" ht="15.75" hidden="false" customHeight="false" outlineLevel="0" collapsed="false">
      <c r="A79" s="51" t="s">
        <v>26</v>
      </c>
      <c r="B79" s="76" t="s">
        <v>46</v>
      </c>
      <c r="C79" s="76" t="s">
        <v>46</v>
      </c>
      <c r="D79" s="76" t="s">
        <v>46</v>
      </c>
      <c r="E79" s="76" t="s">
        <v>46</v>
      </c>
      <c r="F79" s="76" t="s">
        <v>46</v>
      </c>
      <c r="G79" s="76" t="s">
        <v>46</v>
      </c>
      <c r="H79" s="79" t="s">
        <v>49</v>
      </c>
      <c r="I79" s="79" t="s">
        <v>50</v>
      </c>
      <c r="J79" s="79" t="s">
        <v>49</v>
      </c>
      <c r="K79" s="79" t="s">
        <v>50</v>
      </c>
      <c r="L79" s="79" t="s">
        <v>49</v>
      </c>
      <c r="M79" s="79" t="s">
        <v>50</v>
      </c>
      <c r="N79" s="70" t="s">
        <v>26</v>
      </c>
    </row>
    <row r="80" customFormat="false" ht="15.75" hidden="false" customHeight="false" outlineLevel="0" collapsed="false">
      <c r="A80" s="51" t="s">
        <v>27</v>
      </c>
      <c r="B80" s="76" t="s">
        <v>46</v>
      </c>
      <c r="C80" s="76" t="s">
        <v>46</v>
      </c>
      <c r="D80" s="76" t="s">
        <v>46</v>
      </c>
      <c r="E80" s="76" t="s">
        <v>46</v>
      </c>
      <c r="F80" s="76" t="s">
        <v>46</v>
      </c>
      <c r="G80" s="76" t="s">
        <v>46</v>
      </c>
      <c r="H80" s="79" t="s">
        <v>51</v>
      </c>
      <c r="I80" s="79" t="s">
        <v>52</v>
      </c>
      <c r="J80" s="79" t="s">
        <v>51</v>
      </c>
      <c r="K80" s="79" t="s">
        <v>52</v>
      </c>
      <c r="L80" s="79" t="s">
        <v>51</v>
      </c>
      <c r="M80" s="79" t="s">
        <v>52</v>
      </c>
      <c r="N80" s="70" t="s">
        <v>27</v>
      </c>
    </row>
    <row r="81" customFormat="false" ht="15.75" hidden="false" customHeight="false" outlineLevel="0" collapsed="false">
      <c r="A81" s="51" t="s">
        <v>28</v>
      </c>
      <c r="B81" s="76" t="s">
        <v>46</v>
      </c>
      <c r="C81" s="76" t="s">
        <v>46</v>
      </c>
      <c r="D81" s="76" t="s">
        <v>46</v>
      </c>
      <c r="E81" s="76" t="s">
        <v>46</v>
      </c>
      <c r="F81" s="76" t="s">
        <v>46</v>
      </c>
      <c r="G81" s="76" t="s">
        <v>46</v>
      </c>
      <c r="H81" s="79" t="s">
        <v>53</v>
      </c>
      <c r="I81" s="80" t="s">
        <v>54</v>
      </c>
      <c r="J81" s="79" t="s">
        <v>53</v>
      </c>
      <c r="K81" s="80" t="s">
        <v>54</v>
      </c>
      <c r="L81" s="79" t="s">
        <v>53</v>
      </c>
      <c r="M81" s="80" t="s">
        <v>54</v>
      </c>
      <c r="N81" s="70" t="s">
        <v>28</v>
      </c>
    </row>
    <row r="82" customFormat="false" ht="15.75" hidden="false" customHeight="false" outlineLevel="0" collapsed="false">
      <c r="A82" s="51" t="s">
        <v>29</v>
      </c>
      <c r="B82" s="76" t="s">
        <v>46</v>
      </c>
      <c r="C82" s="76" t="s">
        <v>46</v>
      </c>
      <c r="D82" s="76" t="s">
        <v>46</v>
      </c>
      <c r="E82" s="76" t="s">
        <v>46</v>
      </c>
      <c r="F82" s="76" t="s">
        <v>46</v>
      </c>
      <c r="G82" s="76" t="s">
        <v>46</v>
      </c>
      <c r="H82" s="79" t="s">
        <v>55</v>
      </c>
      <c r="I82" s="80" t="s">
        <v>56</v>
      </c>
      <c r="J82" s="79" t="s">
        <v>55</v>
      </c>
      <c r="K82" s="80" t="s">
        <v>56</v>
      </c>
      <c r="L82" s="79" t="s">
        <v>55</v>
      </c>
      <c r="M82" s="80" t="s">
        <v>56</v>
      </c>
      <c r="N82" s="70" t="s">
        <v>29</v>
      </c>
    </row>
    <row r="83" customFormat="false" ht="15.75" hidden="false" customHeight="false" outlineLevel="0" collapsed="false">
      <c r="A83" s="51" t="s">
        <v>30</v>
      </c>
      <c r="B83" s="76" t="s">
        <v>46</v>
      </c>
      <c r="C83" s="76" t="s">
        <v>46</v>
      </c>
      <c r="D83" s="76" t="s">
        <v>46</v>
      </c>
      <c r="E83" s="76" t="s">
        <v>46</v>
      </c>
      <c r="F83" s="76" t="s">
        <v>46</v>
      </c>
      <c r="G83" s="76" t="s">
        <v>46</v>
      </c>
      <c r="H83" s="79" t="s">
        <v>57</v>
      </c>
      <c r="I83" s="80" t="s">
        <v>58</v>
      </c>
      <c r="J83" s="79" t="s">
        <v>57</v>
      </c>
      <c r="K83" s="80" t="s">
        <v>58</v>
      </c>
      <c r="L83" s="79" t="s">
        <v>57</v>
      </c>
      <c r="M83" s="80" t="s">
        <v>58</v>
      </c>
      <c r="N83" s="70" t="s">
        <v>30</v>
      </c>
    </row>
    <row r="84" customFormat="false" ht="15.75" hidden="false" customHeight="false" outlineLevel="0" collapsed="false">
      <c r="A84" s="51" t="s">
        <v>31</v>
      </c>
      <c r="B84" s="76" t="s">
        <v>46</v>
      </c>
      <c r="C84" s="76" t="s">
        <v>46</v>
      </c>
      <c r="D84" s="76" t="s">
        <v>46</v>
      </c>
      <c r="E84" s="76" t="s">
        <v>46</v>
      </c>
      <c r="F84" s="76" t="s">
        <v>46</v>
      </c>
      <c r="G84" s="76" t="s">
        <v>46</v>
      </c>
      <c r="H84" s="79" t="s">
        <v>59</v>
      </c>
      <c r="I84" s="80" t="s">
        <v>60</v>
      </c>
      <c r="J84" s="79" t="s">
        <v>59</v>
      </c>
      <c r="K84" s="80" t="s">
        <v>60</v>
      </c>
      <c r="L84" s="79" t="s">
        <v>59</v>
      </c>
      <c r="M84" s="80" t="s">
        <v>60</v>
      </c>
      <c r="N84" s="70" t="s">
        <v>31</v>
      </c>
    </row>
    <row r="85" customFormat="false" ht="15.75" hidden="false" customHeight="false" outlineLevel="0" collapsed="false">
      <c r="A85" s="51" t="s">
        <v>32</v>
      </c>
      <c r="B85" s="76" t="s">
        <v>46</v>
      </c>
      <c r="C85" s="76" t="s">
        <v>46</v>
      </c>
      <c r="D85" s="76" t="s">
        <v>46</v>
      </c>
      <c r="E85" s="76" t="s">
        <v>61</v>
      </c>
      <c r="F85" s="76" t="s">
        <v>61</v>
      </c>
      <c r="G85" s="76" t="s">
        <v>61</v>
      </c>
      <c r="H85" s="79" t="s">
        <v>62</v>
      </c>
      <c r="I85" s="80" t="s">
        <v>63</v>
      </c>
      <c r="J85" s="79" t="s">
        <v>62</v>
      </c>
      <c r="K85" s="80" t="s">
        <v>63</v>
      </c>
      <c r="L85" s="79" t="s">
        <v>62</v>
      </c>
      <c r="M85" s="80" t="s">
        <v>63</v>
      </c>
      <c r="N85" s="70" t="s">
        <v>32</v>
      </c>
    </row>
    <row r="86" customFormat="false" ht="15.75" hidden="false" customHeight="false" outlineLevel="0" collapsed="false">
      <c r="A86" s="53"/>
      <c r="B86" s="51" t="n">
        <v>1</v>
      </c>
      <c r="C86" s="51" t="n">
        <v>2</v>
      </c>
      <c r="D86" s="51" t="n">
        <v>3</v>
      </c>
      <c r="E86" s="51" t="n">
        <v>4</v>
      </c>
      <c r="F86" s="51" t="n">
        <v>5</v>
      </c>
      <c r="G86" s="51" t="n">
        <v>6</v>
      </c>
      <c r="H86" s="51" t="n">
        <v>7</v>
      </c>
      <c r="I86" s="51" t="n">
        <v>8</v>
      </c>
      <c r="J86" s="51" t="n">
        <v>9</v>
      </c>
      <c r="K86" s="51" t="n">
        <v>10</v>
      </c>
      <c r="L86" s="51" t="n">
        <v>11</v>
      </c>
      <c r="M86" s="51" t="n">
        <v>12</v>
      </c>
      <c r="N86" s="3"/>
    </row>
    <row r="87" customFormat="false" ht="15.75" hidden="false" customHeight="false" outlineLevel="0" collapsed="false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3"/>
    </row>
    <row r="88" customFormat="false" ht="15.75" hidden="false" customHeight="false" outlineLevel="0" collapsed="false">
      <c r="A88" s="75" t="s">
        <v>64</v>
      </c>
      <c r="B88" s="78" t="n">
        <v>1</v>
      </c>
      <c r="C88" s="78" t="n">
        <v>2</v>
      </c>
      <c r="D88" s="78" t="n">
        <v>3</v>
      </c>
      <c r="E88" s="78" t="n">
        <v>4</v>
      </c>
      <c r="F88" s="78" t="n">
        <v>5</v>
      </c>
      <c r="G88" s="78" t="n">
        <v>6</v>
      </c>
      <c r="H88" s="78" t="n">
        <v>7</v>
      </c>
      <c r="I88" s="78" t="n">
        <v>8</v>
      </c>
      <c r="J88" s="78" t="n">
        <v>9</v>
      </c>
      <c r="K88" s="78" t="n">
        <v>10</v>
      </c>
      <c r="L88" s="78" t="n">
        <v>11</v>
      </c>
      <c r="M88" s="78" t="n">
        <v>12</v>
      </c>
      <c r="N88" s="3"/>
    </row>
    <row r="89" customFormat="false" ht="15.75" hidden="false" customHeight="false" outlineLevel="0" collapsed="false">
      <c r="A89" s="56" t="s">
        <v>24</v>
      </c>
      <c r="B89" s="76" t="s">
        <v>65</v>
      </c>
      <c r="C89" s="76" t="s">
        <v>65</v>
      </c>
      <c r="D89" s="76" t="s">
        <v>65</v>
      </c>
      <c r="E89" s="76" t="s">
        <v>65</v>
      </c>
      <c r="F89" s="76" t="s">
        <v>65</v>
      </c>
      <c r="G89" s="76" t="s">
        <v>65</v>
      </c>
      <c r="H89" s="76" t="s">
        <v>65</v>
      </c>
      <c r="I89" s="76" t="s">
        <v>65</v>
      </c>
      <c r="J89" s="76" t="s">
        <v>65</v>
      </c>
      <c r="K89" s="76" t="s">
        <v>65</v>
      </c>
      <c r="L89" s="76" t="s">
        <v>65</v>
      </c>
      <c r="M89" s="76" t="s">
        <v>65</v>
      </c>
      <c r="N89" s="70" t="s">
        <v>24</v>
      </c>
    </row>
    <row r="90" customFormat="false" ht="15.75" hidden="false" customHeight="false" outlineLevel="0" collapsed="false">
      <c r="A90" s="51" t="s">
        <v>26</v>
      </c>
      <c r="B90" s="76" t="s">
        <v>65</v>
      </c>
      <c r="C90" s="76" t="s">
        <v>65</v>
      </c>
      <c r="D90" s="76" t="s">
        <v>65</v>
      </c>
      <c r="E90" s="76" t="s">
        <v>65</v>
      </c>
      <c r="F90" s="76" t="s">
        <v>65</v>
      </c>
      <c r="G90" s="76" t="s">
        <v>65</v>
      </c>
      <c r="H90" s="76" t="s">
        <v>65</v>
      </c>
      <c r="I90" s="76" t="s">
        <v>65</v>
      </c>
      <c r="J90" s="76" t="s">
        <v>65</v>
      </c>
      <c r="K90" s="76" t="s">
        <v>65</v>
      </c>
      <c r="L90" s="76" t="s">
        <v>65</v>
      </c>
      <c r="M90" s="76" t="s">
        <v>65</v>
      </c>
      <c r="N90" s="51" t="s">
        <v>26</v>
      </c>
    </row>
    <row r="91" customFormat="false" ht="15.75" hidden="false" customHeight="false" outlineLevel="0" collapsed="false">
      <c r="A91" s="51" t="s">
        <v>27</v>
      </c>
      <c r="B91" s="76" t="s">
        <v>65</v>
      </c>
      <c r="C91" s="76" t="s">
        <v>65</v>
      </c>
      <c r="D91" s="76" t="s">
        <v>65</v>
      </c>
      <c r="E91" s="76" t="s">
        <v>65</v>
      </c>
      <c r="F91" s="76" t="s">
        <v>65</v>
      </c>
      <c r="G91" s="76" t="s">
        <v>65</v>
      </c>
      <c r="H91" s="76" t="s">
        <v>65</v>
      </c>
      <c r="I91" s="76" t="s">
        <v>65</v>
      </c>
      <c r="J91" s="76" t="s">
        <v>65</v>
      </c>
      <c r="K91" s="76" t="s">
        <v>65</v>
      </c>
      <c r="L91" s="76" t="s">
        <v>65</v>
      </c>
      <c r="M91" s="76" t="s">
        <v>65</v>
      </c>
      <c r="N91" s="70" t="s">
        <v>27</v>
      </c>
    </row>
    <row r="92" customFormat="false" ht="15.75" hidden="false" customHeight="false" outlineLevel="0" collapsed="false">
      <c r="A92" s="51" t="s">
        <v>28</v>
      </c>
      <c r="B92" s="76" t="s">
        <v>65</v>
      </c>
      <c r="C92" s="76" t="s">
        <v>65</v>
      </c>
      <c r="D92" s="76" t="s">
        <v>65</v>
      </c>
      <c r="E92" s="76" t="s">
        <v>65</v>
      </c>
      <c r="F92" s="76" t="s">
        <v>65</v>
      </c>
      <c r="G92" s="76" t="s">
        <v>65</v>
      </c>
      <c r="H92" s="76" t="s">
        <v>65</v>
      </c>
      <c r="I92" s="76" t="s">
        <v>65</v>
      </c>
      <c r="J92" s="76" t="s">
        <v>65</v>
      </c>
      <c r="K92" s="76" t="s">
        <v>65</v>
      </c>
      <c r="L92" s="76" t="s">
        <v>65</v>
      </c>
      <c r="M92" s="76" t="s">
        <v>65</v>
      </c>
      <c r="N92" s="70" t="s">
        <v>28</v>
      </c>
    </row>
    <row r="93" customFormat="false" ht="15.75" hidden="false" customHeight="false" outlineLevel="0" collapsed="false">
      <c r="A93" s="51" t="s">
        <v>29</v>
      </c>
      <c r="B93" s="76" t="s">
        <v>65</v>
      </c>
      <c r="C93" s="76" t="s">
        <v>65</v>
      </c>
      <c r="D93" s="76" t="s">
        <v>65</v>
      </c>
      <c r="E93" s="76" t="s">
        <v>65</v>
      </c>
      <c r="F93" s="76" t="s">
        <v>65</v>
      </c>
      <c r="G93" s="76" t="s">
        <v>65</v>
      </c>
      <c r="H93" s="76" t="s">
        <v>65</v>
      </c>
      <c r="I93" s="76" t="s">
        <v>65</v>
      </c>
      <c r="J93" s="76" t="s">
        <v>65</v>
      </c>
      <c r="K93" s="76" t="s">
        <v>65</v>
      </c>
      <c r="L93" s="76" t="s">
        <v>65</v>
      </c>
      <c r="M93" s="76" t="s">
        <v>65</v>
      </c>
      <c r="N93" s="70" t="s">
        <v>29</v>
      </c>
    </row>
    <row r="94" customFormat="false" ht="15.75" hidden="false" customHeight="false" outlineLevel="0" collapsed="false">
      <c r="A94" s="51" t="s">
        <v>30</v>
      </c>
      <c r="B94" s="76" t="s">
        <v>65</v>
      </c>
      <c r="C94" s="76" t="s">
        <v>65</v>
      </c>
      <c r="D94" s="76" t="s">
        <v>65</v>
      </c>
      <c r="E94" s="76" t="s">
        <v>65</v>
      </c>
      <c r="F94" s="76" t="s">
        <v>65</v>
      </c>
      <c r="G94" s="76" t="s">
        <v>65</v>
      </c>
      <c r="H94" s="76" t="s">
        <v>65</v>
      </c>
      <c r="I94" s="76" t="s">
        <v>65</v>
      </c>
      <c r="J94" s="76" t="s">
        <v>65</v>
      </c>
      <c r="K94" s="76" t="s">
        <v>65</v>
      </c>
      <c r="L94" s="76" t="s">
        <v>65</v>
      </c>
      <c r="M94" s="76" t="s">
        <v>65</v>
      </c>
      <c r="N94" s="70" t="s">
        <v>30</v>
      </c>
    </row>
    <row r="95" customFormat="false" ht="15.75" hidden="false" customHeight="false" outlineLevel="0" collapsed="false">
      <c r="A95" s="51" t="s">
        <v>31</v>
      </c>
      <c r="B95" s="76" t="s">
        <v>65</v>
      </c>
      <c r="C95" s="76" t="s">
        <v>65</v>
      </c>
      <c r="D95" s="76" t="s">
        <v>65</v>
      </c>
      <c r="E95" s="76" t="s">
        <v>65</v>
      </c>
      <c r="F95" s="76" t="s">
        <v>65</v>
      </c>
      <c r="G95" s="76" t="s">
        <v>65</v>
      </c>
      <c r="H95" s="76" t="s">
        <v>65</v>
      </c>
      <c r="I95" s="76" t="s">
        <v>65</v>
      </c>
      <c r="J95" s="76" t="s">
        <v>65</v>
      </c>
      <c r="K95" s="76" t="s">
        <v>65</v>
      </c>
      <c r="L95" s="76" t="s">
        <v>65</v>
      </c>
      <c r="M95" s="76" t="s">
        <v>65</v>
      </c>
      <c r="N95" s="70" t="s">
        <v>31</v>
      </c>
    </row>
    <row r="96" customFormat="false" ht="15.75" hidden="false" customHeight="false" outlineLevel="0" collapsed="false">
      <c r="A96" s="51" t="s">
        <v>32</v>
      </c>
      <c r="B96" s="76" t="s">
        <v>65</v>
      </c>
      <c r="C96" s="76" t="s">
        <v>65</v>
      </c>
      <c r="D96" s="76" t="s">
        <v>65</v>
      </c>
      <c r="E96" s="76" t="s">
        <v>65</v>
      </c>
      <c r="F96" s="76" t="s">
        <v>65</v>
      </c>
      <c r="G96" s="76" t="s">
        <v>65</v>
      </c>
      <c r="H96" s="76" t="s">
        <v>65</v>
      </c>
      <c r="I96" s="76" t="s">
        <v>65</v>
      </c>
      <c r="J96" s="76" t="s">
        <v>65</v>
      </c>
      <c r="K96" s="76" t="s">
        <v>65</v>
      </c>
      <c r="L96" s="76" t="s">
        <v>65</v>
      </c>
      <c r="M96" s="76" t="s">
        <v>65</v>
      </c>
      <c r="N96" s="70" t="s">
        <v>32</v>
      </c>
    </row>
    <row r="97" customFormat="false" ht="15.75" hidden="false" customHeight="false" outlineLevel="0" collapsed="false">
      <c r="A97" s="53"/>
      <c r="B97" s="51" t="n">
        <v>1</v>
      </c>
      <c r="C97" s="51" t="n">
        <v>2</v>
      </c>
      <c r="D97" s="51" t="n">
        <v>3</v>
      </c>
      <c r="E97" s="51" t="n">
        <v>4</v>
      </c>
      <c r="F97" s="51" t="n">
        <v>5</v>
      </c>
      <c r="G97" s="51" t="n">
        <v>6</v>
      </c>
      <c r="H97" s="51" t="n">
        <v>7</v>
      </c>
      <c r="I97" s="51" t="n">
        <v>8</v>
      </c>
      <c r="J97" s="51" t="n">
        <v>9</v>
      </c>
      <c r="K97" s="51" t="n">
        <v>10</v>
      </c>
      <c r="L97" s="51" t="n">
        <v>11</v>
      </c>
      <c r="M97" s="51" t="n">
        <v>12</v>
      </c>
      <c r="N97" s="3"/>
    </row>
    <row r="98" customFormat="false" ht="15.75" hidden="false" customHeight="fals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</row>
    <row r="99" customFormat="false" ht="15.75" hidden="false" customHeight="false" outlineLevel="0" collapsed="false">
      <c r="A99" s="81"/>
      <c r="B99" s="78" t="n">
        <v>1</v>
      </c>
      <c r="C99" s="78" t="n">
        <v>2</v>
      </c>
      <c r="D99" s="78" t="n">
        <v>3</v>
      </c>
      <c r="E99" s="78" t="n">
        <v>4</v>
      </c>
      <c r="F99" s="78" t="n">
        <v>5</v>
      </c>
      <c r="G99" s="78" t="n">
        <v>6</v>
      </c>
      <c r="H99" s="78" t="n">
        <v>7</v>
      </c>
      <c r="I99" s="78" t="n">
        <v>8</v>
      </c>
      <c r="J99" s="78" t="n">
        <v>9</v>
      </c>
      <c r="K99" s="78" t="n">
        <v>10</v>
      </c>
      <c r="L99" s="78" t="n">
        <v>11</v>
      </c>
      <c r="M99" s="78" t="n">
        <v>12</v>
      </c>
      <c r="N99" s="3"/>
    </row>
    <row r="100" customFormat="false" ht="15.75" hidden="false" customHeight="false" outlineLevel="0" collapsed="false">
      <c r="A100" s="56" t="s">
        <v>24</v>
      </c>
      <c r="B100" s="82" t="n">
        <v>368313542</v>
      </c>
      <c r="C100" s="83" t="n">
        <v>368313542</v>
      </c>
      <c r="D100" s="84" t="s">
        <v>66</v>
      </c>
      <c r="E100" s="84" t="s">
        <v>66</v>
      </c>
      <c r="F100" s="84" t="s">
        <v>66</v>
      </c>
      <c r="G100" s="84" t="s">
        <v>66</v>
      </c>
      <c r="H100" s="84" t="s">
        <v>66</v>
      </c>
      <c r="I100" s="84" t="s">
        <v>66</v>
      </c>
      <c r="J100" s="84" t="s">
        <v>66</v>
      </c>
      <c r="K100" s="84" t="s">
        <v>66</v>
      </c>
      <c r="L100" s="84" t="s">
        <v>66</v>
      </c>
      <c r="M100" s="84" t="s">
        <v>66</v>
      </c>
      <c r="N100" s="70" t="s">
        <v>24</v>
      </c>
    </row>
    <row r="101" customFormat="false" ht="15.75" hidden="false" customHeight="false" outlineLevel="0" collapsed="false">
      <c r="A101" s="51" t="s">
        <v>26</v>
      </c>
      <c r="B101" s="85" t="n">
        <v>368309223</v>
      </c>
      <c r="C101" s="86" t="n">
        <v>368309223</v>
      </c>
      <c r="D101" s="84" t="s">
        <v>66</v>
      </c>
      <c r="E101" s="84" t="s">
        <v>66</v>
      </c>
      <c r="F101" s="84" t="s">
        <v>66</v>
      </c>
      <c r="G101" s="84" t="s">
        <v>66</v>
      </c>
      <c r="H101" s="84" t="s">
        <v>66</v>
      </c>
      <c r="I101" s="84" t="s">
        <v>66</v>
      </c>
      <c r="J101" s="84" t="s">
        <v>66</v>
      </c>
      <c r="K101" s="84" t="s">
        <v>66</v>
      </c>
      <c r="L101" s="84" t="s">
        <v>66</v>
      </c>
      <c r="M101" s="84" t="s">
        <v>66</v>
      </c>
      <c r="N101" s="51" t="s">
        <v>26</v>
      </c>
    </row>
    <row r="102" customFormat="false" ht="15.75" hidden="false" customHeight="false" outlineLevel="0" collapsed="false">
      <c r="A102" s="51" t="s">
        <v>27</v>
      </c>
      <c r="B102" s="85" t="n">
        <v>368314729</v>
      </c>
      <c r="C102" s="86" t="n">
        <v>368314729</v>
      </c>
      <c r="D102" s="84" t="s">
        <v>66</v>
      </c>
      <c r="E102" s="84" t="s">
        <v>66</v>
      </c>
      <c r="F102" s="84" t="s">
        <v>66</v>
      </c>
      <c r="G102" s="84" t="s">
        <v>66</v>
      </c>
      <c r="H102" s="84" t="s">
        <v>66</v>
      </c>
      <c r="I102" s="84" t="s">
        <v>66</v>
      </c>
      <c r="J102" s="84" t="s">
        <v>66</v>
      </c>
      <c r="K102" s="84" t="s">
        <v>66</v>
      </c>
      <c r="L102" s="84" t="s">
        <v>66</v>
      </c>
      <c r="M102" s="84" t="s">
        <v>66</v>
      </c>
      <c r="N102" s="70" t="s">
        <v>27</v>
      </c>
    </row>
    <row r="103" customFormat="false" ht="15.75" hidden="false" customHeight="false" outlineLevel="0" collapsed="false">
      <c r="A103" s="51" t="s">
        <v>28</v>
      </c>
      <c r="B103" s="85" t="n">
        <v>368313542</v>
      </c>
      <c r="C103" s="86" t="n">
        <v>368313542</v>
      </c>
      <c r="D103" s="84" t="s">
        <v>66</v>
      </c>
      <c r="E103" s="84" t="s">
        <v>66</v>
      </c>
      <c r="F103" s="84" t="s">
        <v>66</v>
      </c>
      <c r="G103" s="84" t="s">
        <v>66</v>
      </c>
      <c r="H103" s="84" t="s">
        <v>66</v>
      </c>
      <c r="I103" s="84" t="s">
        <v>66</v>
      </c>
      <c r="J103" s="84" t="s">
        <v>66</v>
      </c>
      <c r="K103" s="84" t="s">
        <v>66</v>
      </c>
      <c r="L103" s="84" t="s">
        <v>66</v>
      </c>
      <c r="M103" s="84" t="s">
        <v>66</v>
      </c>
      <c r="N103" s="70" t="s">
        <v>28</v>
      </c>
    </row>
    <row r="104" customFormat="false" ht="15.75" hidden="false" customHeight="false" outlineLevel="0" collapsed="false">
      <c r="A104" s="51" t="s">
        <v>29</v>
      </c>
      <c r="B104" s="85" t="n">
        <v>368309223</v>
      </c>
      <c r="C104" s="86" t="n">
        <v>368309223</v>
      </c>
      <c r="D104" s="84" t="s">
        <v>66</v>
      </c>
      <c r="E104" s="84" t="s">
        <v>66</v>
      </c>
      <c r="F104" s="84" t="s">
        <v>66</v>
      </c>
      <c r="G104" s="84" t="s">
        <v>66</v>
      </c>
      <c r="H104" s="84" t="s">
        <v>66</v>
      </c>
      <c r="I104" s="84" t="s">
        <v>66</v>
      </c>
      <c r="J104" s="84" t="s">
        <v>66</v>
      </c>
      <c r="K104" s="84" t="s">
        <v>66</v>
      </c>
      <c r="L104" s="84" t="s">
        <v>66</v>
      </c>
      <c r="M104" s="87" t="n">
        <v>368287454</v>
      </c>
      <c r="N104" s="70" t="s">
        <v>29</v>
      </c>
    </row>
    <row r="105" customFormat="false" ht="15.75" hidden="false" customHeight="false" outlineLevel="0" collapsed="false">
      <c r="A105" s="51" t="s">
        <v>30</v>
      </c>
      <c r="B105" s="85" t="n">
        <v>368314729</v>
      </c>
      <c r="C105" s="86" t="n">
        <v>368314729</v>
      </c>
      <c r="D105" s="84" t="s">
        <v>66</v>
      </c>
      <c r="E105" s="84" t="s">
        <v>66</v>
      </c>
      <c r="F105" s="84" t="s">
        <v>66</v>
      </c>
      <c r="G105" s="84" t="s">
        <v>66</v>
      </c>
      <c r="H105" s="84" t="s">
        <v>66</v>
      </c>
      <c r="I105" s="84" t="s">
        <v>66</v>
      </c>
      <c r="J105" s="84" t="s">
        <v>66</v>
      </c>
      <c r="K105" s="84" t="s">
        <v>66</v>
      </c>
      <c r="L105" s="84" t="s">
        <v>66</v>
      </c>
      <c r="M105" s="87" t="n">
        <v>368287454</v>
      </c>
      <c r="N105" s="70" t="s">
        <v>30</v>
      </c>
    </row>
    <row r="106" customFormat="false" ht="15.75" hidden="false" customHeight="false" outlineLevel="0" collapsed="false">
      <c r="A106" s="51" t="s">
        <v>31</v>
      </c>
      <c r="B106" s="84" t="s">
        <v>66</v>
      </c>
      <c r="C106" s="84" t="s">
        <v>66</v>
      </c>
      <c r="D106" s="84" t="s">
        <v>66</v>
      </c>
      <c r="E106" s="84" t="s">
        <v>66</v>
      </c>
      <c r="F106" s="84" t="s">
        <v>66</v>
      </c>
      <c r="G106" s="84" t="s">
        <v>66</v>
      </c>
      <c r="H106" s="84" t="s">
        <v>66</v>
      </c>
      <c r="I106" s="84" t="s">
        <v>66</v>
      </c>
      <c r="J106" s="84" t="s">
        <v>66</v>
      </c>
      <c r="K106" s="84" t="s">
        <v>66</v>
      </c>
      <c r="L106" s="84" t="s">
        <v>66</v>
      </c>
      <c r="M106" s="87" t="n">
        <v>368287454</v>
      </c>
      <c r="N106" s="70" t="s">
        <v>31</v>
      </c>
    </row>
    <row r="107" customFormat="false" ht="15.75" hidden="false" customHeight="false" outlineLevel="0" collapsed="false">
      <c r="A107" s="51" t="s">
        <v>32</v>
      </c>
      <c r="B107" s="84" t="s">
        <v>66</v>
      </c>
      <c r="C107" s="84" t="s">
        <v>66</v>
      </c>
      <c r="D107" s="84" t="s">
        <v>66</v>
      </c>
      <c r="E107" s="84" t="s">
        <v>66</v>
      </c>
      <c r="F107" s="84" t="s">
        <v>66</v>
      </c>
      <c r="G107" s="84" t="s">
        <v>66</v>
      </c>
      <c r="H107" s="84" t="s">
        <v>66</v>
      </c>
      <c r="I107" s="84" t="s">
        <v>66</v>
      </c>
      <c r="J107" s="84" t="s">
        <v>66</v>
      </c>
      <c r="K107" s="84" t="s">
        <v>66</v>
      </c>
      <c r="L107" s="84" t="s">
        <v>66</v>
      </c>
      <c r="M107" s="87" t="n">
        <v>368287454</v>
      </c>
      <c r="N107" s="70" t="s">
        <v>32</v>
      </c>
    </row>
    <row r="108" customFormat="false" ht="15.75" hidden="false" customHeight="false" outlineLevel="0" collapsed="false">
      <c r="A108" s="53"/>
      <c r="B108" s="51" t="n">
        <v>1</v>
      </c>
      <c r="C108" s="51" t="n">
        <v>2</v>
      </c>
      <c r="D108" s="51" t="n">
        <v>3</v>
      </c>
      <c r="E108" s="51" t="n">
        <v>4</v>
      </c>
      <c r="F108" s="51" t="n">
        <v>5</v>
      </c>
      <c r="G108" s="51" t="n">
        <v>6</v>
      </c>
      <c r="H108" s="51" t="n">
        <v>7</v>
      </c>
      <c r="I108" s="51" t="n">
        <v>8</v>
      </c>
      <c r="J108" s="51" t="n">
        <v>9</v>
      </c>
      <c r="K108" s="51" t="n">
        <v>10</v>
      </c>
      <c r="L108" s="51" t="n">
        <v>11</v>
      </c>
      <c r="M108" s="51" t="n">
        <v>12</v>
      </c>
      <c r="N108" s="3"/>
    </row>
  </sheetData>
  <mergeCells count="5">
    <mergeCell ref="B18:M18"/>
    <mergeCell ref="B30:D30"/>
    <mergeCell ref="E30:G30"/>
    <mergeCell ref="H30:J30"/>
    <mergeCell ref="K30:M30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21.1938775510204"/>
    <col collapsed="false" hidden="false" max="1025" min="2" style="0" width="14.1734693877551"/>
  </cols>
  <sheetData>
    <row r="1" customFormat="false" ht="15.75" hidden="false" customHeight="false" outlineLevel="0" collapsed="false">
      <c r="A1" s="39" t="s">
        <v>67</v>
      </c>
      <c r="B1" s="40"/>
      <c r="C1" s="41"/>
      <c r="D1" s="42"/>
      <c r="E1" s="42"/>
      <c r="F1" s="41"/>
      <c r="G1" s="41"/>
      <c r="H1" s="41"/>
      <c r="I1" s="41"/>
      <c r="J1" s="43"/>
      <c r="K1" s="43"/>
      <c r="L1" s="41"/>
      <c r="M1" s="41"/>
      <c r="N1" s="3"/>
    </row>
    <row r="2" customFormat="false" ht="15.75" hidden="false" customHeight="false" outlineLevel="0" collapsed="false">
      <c r="A2" s="39" t="n">
        <v>9</v>
      </c>
      <c r="B2" s="39" t="n">
        <v>10</v>
      </c>
      <c r="C2" s="40"/>
      <c r="D2" s="88" t="n">
        <f aca="false">'Run set up notes'!E28</f>
        <v>0</v>
      </c>
      <c r="E2" s="15" t="n">
        <f aca="false">'Run set up notes'!F28</f>
        <v>0</v>
      </c>
      <c r="F2" s="41"/>
      <c r="G2" s="41"/>
      <c r="H2" s="41"/>
      <c r="I2" s="41"/>
      <c r="J2" s="43"/>
      <c r="K2" s="43"/>
      <c r="L2" s="41"/>
      <c r="M2" s="41"/>
      <c r="N2" s="3"/>
    </row>
    <row r="3" customFormat="false" ht="15.75" hidden="false" customHeight="false" outlineLevel="0" collapsed="false">
      <c r="A3" s="45" t="n">
        <v>11</v>
      </c>
      <c r="B3" s="45" t="n">
        <v>12</v>
      </c>
      <c r="C3" s="46"/>
      <c r="D3" s="48" t="n">
        <f aca="false">'Run set up notes'!E29</f>
        <v>0</v>
      </c>
      <c r="E3" s="48" t="n">
        <f aca="false">'Run set up notes'!F29</f>
        <v>0</v>
      </c>
      <c r="F3" s="41"/>
      <c r="G3" s="49"/>
      <c r="H3" s="41"/>
      <c r="I3" s="41"/>
      <c r="J3" s="3"/>
      <c r="K3" s="43"/>
      <c r="L3" s="41"/>
      <c r="M3" s="41"/>
      <c r="N3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27.6734693877551"/>
    <col collapsed="false" hidden="false" max="1025" min="2" style="0" width="14.1734693877551"/>
  </cols>
  <sheetData>
    <row r="1" customFormat="false" ht="15.75" hidden="false" customHeight="false" outlineLevel="0" collapsed="false">
      <c r="A1" s="39" t="s">
        <v>68</v>
      </c>
      <c r="B1" s="40"/>
      <c r="C1" s="41"/>
      <c r="D1" s="42"/>
      <c r="E1" s="42"/>
      <c r="F1" s="41"/>
      <c r="G1" s="41"/>
      <c r="H1" s="41"/>
      <c r="I1" s="41"/>
      <c r="J1" s="43"/>
      <c r="K1" s="43"/>
      <c r="L1" s="41"/>
      <c r="M1" s="41"/>
      <c r="N1" s="3"/>
    </row>
    <row r="2" customFormat="false" ht="15.75" hidden="false" customHeight="false" outlineLevel="0" collapsed="false">
      <c r="A2" s="39" t="n">
        <v>13</v>
      </c>
      <c r="B2" s="39" t="n">
        <v>14</v>
      </c>
      <c r="C2" s="40"/>
      <c r="D2" s="15" t="n">
        <f aca="false">'Run set up notes'!E32</f>
        <v>0</v>
      </c>
      <c r="E2" s="88" t="n">
        <f aca="false">'Run set up notes'!F32</f>
        <v>0</v>
      </c>
      <c r="F2" s="41"/>
      <c r="G2" s="41"/>
      <c r="H2" s="41"/>
      <c r="I2" s="41"/>
      <c r="J2" s="43"/>
      <c r="K2" s="43"/>
      <c r="L2" s="41"/>
      <c r="M2" s="41"/>
      <c r="N2" s="3"/>
    </row>
    <row r="3" customFormat="false" ht="15.75" hidden="false" customHeight="false" outlineLevel="0" collapsed="false">
      <c r="A3" s="45" t="n">
        <v>15</v>
      </c>
      <c r="B3" s="45" t="n">
        <v>16</v>
      </c>
      <c r="C3" s="46"/>
      <c r="D3" s="15" t="n">
        <f aca="false">'Run set up notes'!E33</f>
        <v>0</v>
      </c>
      <c r="E3" s="15" t="n">
        <f aca="false">'Run set up notes'!F33</f>
        <v>0</v>
      </c>
      <c r="F3" s="41"/>
      <c r="G3" s="49"/>
      <c r="H3" s="41"/>
      <c r="I3" s="41"/>
      <c r="J3" s="3"/>
      <c r="K3" s="43"/>
      <c r="L3" s="41"/>
      <c r="M3" s="41"/>
      <c r="N3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2" activeCellId="0" sqref="C2"/>
    </sheetView>
  </sheetViews>
  <sheetFormatPr defaultRowHeight="15.75"/>
  <cols>
    <col collapsed="false" hidden="false" max="1025" min="1" style="0" width="14.1734693877551"/>
  </cols>
  <sheetData>
    <row r="1" customFormat="false" ht="15.75" hidden="false" customHeight="false" outlineLevel="0" collapsed="false">
      <c r="A1" s="3" t="s">
        <v>69</v>
      </c>
    </row>
    <row r="2" customFormat="false" ht="15.75" hidden="false" customHeight="false" outlineLevel="0" collapsed="false">
      <c r="A2" s="3" t="s">
        <v>70</v>
      </c>
      <c r="B2" s="3"/>
      <c r="C2" s="3" t="s">
        <v>71</v>
      </c>
      <c r="D2" s="3"/>
      <c r="E2" s="3"/>
      <c r="F2" s="3"/>
      <c r="G2" s="3"/>
      <c r="H2" s="3"/>
      <c r="I2" s="3"/>
      <c r="J2" s="3"/>
      <c r="K2" s="3"/>
      <c r="L2" s="3"/>
    </row>
    <row r="3" customFormat="false" ht="15.75" hidden="false" customHeight="false" outlineLevel="0" collapsed="false">
      <c r="A3" s="58" t="n">
        <v>368286808</v>
      </c>
      <c r="B3" s="58" t="n">
        <v>368287427</v>
      </c>
      <c r="C3" s="58" t="n">
        <v>368294538</v>
      </c>
      <c r="D3" s="58" t="n">
        <v>368313550</v>
      </c>
      <c r="E3" s="58" t="n">
        <v>368311064</v>
      </c>
      <c r="F3" s="58" t="n">
        <v>368286811</v>
      </c>
      <c r="G3" s="58" t="n">
        <v>368314728</v>
      </c>
      <c r="H3" s="58" t="n">
        <v>368313607</v>
      </c>
      <c r="I3" s="58" t="n">
        <v>368313603</v>
      </c>
      <c r="J3" s="58" t="n">
        <v>368286793</v>
      </c>
      <c r="K3" s="58" t="n">
        <v>368265007</v>
      </c>
      <c r="L3" s="58" t="n">
        <v>368287367</v>
      </c>
    </row>
    <row r="4" customFormat="false" ht="15.75" hidden="false" customHeight="false" outlineLevel="0" collapsed="false">
      <c r="A4" s="58" t="n">
        <v>368289499</v>
      </c>
      <c r="B4" s="58" t="n">
        <v>368313543</v>
      </c>
      <c r="C4" s="58" t="n">
        <v>368286766</v>
      </c>
      <c r="D4" s="58" t="n">
        <v>368314401</v>
      </c>
      <c r="E4" s="58" t="n">
        <v>368287632</v>
      </c>
      <c r="F4" s="58" t="n">
        <v>368265003</v>
      </c>
      <c r="G4" s="58" t="n">
        <v>368314340</v>
      </c>
      <c r="H4" s="58" t="n">
        <v>368314735</v>
      </c>
      <c r="I4" s="58" t="n">
        <v>368314386</v>
      </c>
      <c r="J4" s="58" t="n">
        <v>368286814</v>
      </c>
      <c r="K4" s="58" t="n">
        <v>368313591</v>
      </c>
      <c r="L4" s="58" t="n">
        <v>368287385</v>
      </c>
    </row>
    <row r="5" customFormat="false" ht="15.75" hidden="false" customHeight="false" outlineLevel="0" collapsed="false">
      <c r="A5" s="58" t="n">
        <v>368286794</v>
      </c>
      <c r="B5" s="58" t="n">
        <v>368259284</v>
      </c>
      <c r="C5" s="58" t="n">
        <v>368311645</v>
      </c>
      <c r="D5" s="58" t="n">
        <v>368314695</v>
      </c>
      <c r="E5" s="58" t="n">
        <v>368286838</v>
      </c>
      <c r="F5" s="58" t="n">
        <v>368314381</v>
      </c>
      <c r="G5" s="58" t="n">
        <v>368289511</v>
      </c>
      <c r="H5" s="58" t="n">
        <v>368313620</v>
      </c>
      <c r="I5" s="58" t="n">
        <v>368289520</v>
      </c>
      <c r="J5" s="58" t="n">
        <v>368314696</v>
      </c>
      <c r="K5" s="58" t="n">
        <v>368310185</v>
      </c>
      <c r="L5" s="58" t="n">
        <v>368287381</v>
      </c>
    </row>
    <row r="6" customFormat="false" ht="15.75" hidden="false" customHeight="false" outlineLevel="0" collapsed="false">
      <c r="A6" s="58" t="n">
        <v>368286768</v>
      </c>
      <c r="B6" s="58" t="n">
        <v>368300402</v>
      </c>
      <c r="C6" s="58" t="n">
        <v>368311640</v>
      </c>
      <c r="D6" s="58" t="n">
        <v>368286796</v>
      </c>
      <c r="E6" s="58" t="n">
        <v>368313613</v>
      </c>
      <c r="F6" s="58" t="n">
        <v>368287403</v>
      </c>
      <c r="G6" s="58" t="n">
        <v>368314717</v>
      </c>
      <c r="H6" s="58" t="n">
        <v>368314388</v>
      </c>
      <c r="I6" s="58" t="n">
        <v>368286800</v>
      </c>
      <c r="J6" s="58" t="n">
        <v>368286817</v>
      </c>
      <c r="K6" s="58" t="n">
        <v>368287683</v>
      </c>
      <c r="L6" s="58" t="n">
        <v>368286765</v>
      </c>
    </row>
    <row r="7" customFormat="false" ht="15.75" hidden="false" customHeight="false" outlineLevel="0" collapsed="false">
      <c r="A7" s="58" t="n">
        <v>368289500</v>
      </c>
      <c r="B7" s="58" t="n">
        <v>368287340</v>
      </c>
      <c r="C7" s="58" t="n">
        <v>368259223</v>
      </c>
      <c r="D7" s="58" t="n">
        <v>368259221</v>
      </c>
      <c r="E7" s="58" t="n">
        <v>368309469</v>
      </c>
      <c r="F7" s="58" t="n">
        <v>368286801</v>
      </c>
      <c r="G7" s="58" t="n">
        <v>368259539</v>
      </c>
      <c r="H7" s="58" t="n">
        <v>368314390</v>
      </c>
      <c r="I7" s="58" t="n">
        <v>368311629</v>
      </c>
      <c r="J7" s="58" t="n">
        <v>368286818</v>
      </c>
      <c r="K7" s="58" t="n">
        <v>368310188</v>
      </c>
      <c r="L7" s="58" t="n">
        <v>368259275</v>
      </c>
    </row>
    <row r="8" customFormat="false" ht="15.75" hidden="false" customHeight="false" outlineLevel="0" collapsed="false">
      <c r="A8" s="58" t="n">
        <v>368314756</v>
      </c>
      <c r="B8" s="58" t="n">
        <v>368314747</v>
      </c>
      <c r="C8" s="58" t="n">
        <v>368259296</v>
      </c>
      <c r="D8" s="58" t="n">
        <v>368314744</v>
      </c>
      <c r="E8" s="58" t="n">
        <v>368309473</v>
      </c>
      <c r="F8" s="58" t="n">
        <v>368309417</v>
      </c>
      <c r="G8" s="58" t="n">
        <v>368314364</v>
      </c>
      <c r="H8" s="58" t="n">
        <v>368287354</v>
      </c>
      <c r="I8" s="58" t="n">
        <v>368313561</v>
      </c>
      <c r="J8" s="58" t="n">
        <v>368280614</v>
      </c>
      <c r="K8" s="58" t="n">
        <v>368313625</v>
      </c>
      <c r="L8" s="58" t="n">
        <v>368287371</v>
      </c>
    </row>
    <row r="9" customFormat="false" ht="15.75" hidden="false" customHeight="false" outlineLevel="0" collapsed="false">
      <c r="A9" s="58" t="n">
        <v>368313632</v>
      </c>
      <c r="B9" s="58" t="n">
        <v>368264971</v>
      </c>
      <c r="C9" s="58" t="n">
        <v>368314719</v>
      </c>
      <c r="D9" s="58" t="n">
        <v>368287686</v>
      </c>
      <c r="E9" s="58" t="n">
        <v>368314743</v>
      </c>
      <c r="F9" s="58" t="n">
        <v>368287649</v>
      </c>
      <c r="G9" s="58" t="n">
        <v>368298708</v>
      </c>
      <c r="H9" s="58" t="n">
        <v>368265001</v>
      </c>
      <c r="I9" s="58" t="n">
        <v>368287669</v>
      </c>
      <c r="J9" s="58" t="n">
        <v>368313559</v>
      </c>
      <c r="K9" s="58" t="n">
        <v>368265035</v>
      </c>
      <c r="L9" s="58" t="n">
        <v>368287425</v>
      </c>
      <c r="N9" s="89" t="n">
        <v>368286796</v>
      </c>
      <c r="O9" s="90" t="n">
        <v>368311640</v>
      </c>
      <c r="P9" s="3" t="s">
        <v>72</v>
      </c>
    </row>
    <row r="10" customFormat="false" ht="15.75" hidden="false" customHeight="false" outlineLevel="0" collapsed="false">
      <c r="A10" s="58" t="n">
        <v>368298507</v>
      </c>
      <c r="B10" s="58" t="n">
        <v>368311660</v>
      </c>
      <c r="C10" s="58" t="n">
        <v>368265047</v>
      </c>
      <c r="D10" s="58" t="n">
        <v>368314312</v>
      </c>
      <c r="E10" s="58" t="n">
        <v>368289497</v>
      </c>
      <c r="F10" s="58" t="n">
        <v>368311637</v>
      </c>
      <c r="G10" s="58" t="n">
        <v>368259553</v>
      </c>
      <c r="H10" s="58" t="n">
        <v>368314787</v>
      </c>
      <c r="I10" s="58" t="n">
        <v>368311635</v>
      </c>
      <c r="J10" s="58" t="n">
        <v>368287711</v>
      </c>
      <c r="K10" s="58" t="n">
        <v>368287708</v>
      </c>
      <c r="L10" s="58" t="n">
        <v>368312517</v>
      </c>
      <c r="N10" s="91" t="n">
        <v>368287427</v>
      </c>
      <c r="O10" s="92" t="n">
        <v>368286808</v>
      </c>
      <c r="P10" s="3" t="s">
        <v>73</v>
      </c>
    </row>
    <row r="11" customFormat="false" ht="15.75" hidden="false" customHeight="fals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customFormat="false" ht="15.75" hidden="false" customHeight="false" outlineLevel="0" collapsed="false">
      <c r="A12" s="3" t="s">
        <v>22</v>
      </c>
    </row>
    <row r="13" customFormat="false" ht="15.75" hidden="false" customHeight="false" outlineLevel="0" collapsed="false">
      <c r="A13" s="82" t="n">
        <v>368313542</v>
      </c>
      <c r="B13" s="83" t="n">
        <v>368313542</v>
      </c>
      <c r="C13" s="84" t="s">
        <v>66</v>
      </c>
      <c r="D13" s="84" t="s">
        <v>66</v>
      </c>
      <c r="E13" s="84" t="s">
        <v>66</v>
      </c>
      <c r="F13" s="84" t="s">
        <v>66</v>
      </c>
      <c r="G13" s="84" t="s">
        <v>66</v>
      </c>
      <c r="H13" s="84" t="s">
        <v>66</v>
      </c>
      <c r="I13" s="84" t="s">
        <v>66</v>
      </c>
      <c r="J13" s="84" t="s">
        <v>66</v>
      </c>
      <c r="K13" s="84" t="s">
        <v>66</v>
      </c>
      <c r="L13" s="84" t="s">
        <v>66</v>
      </c>
    </row>
    <row r="14" customFormat="false" ht="15.75" hidden="false" customHeight="false" outlineLevel="0" collapsed="false">
      <c r="A14" s="85" t="n">
        <v>368309223</v>
      </c>
      <c r="B14" s="86" t="n">
        <v>368309223</v>
      </c>
      <c r="C14" s="84" t="s">
        <v>66</v>
      </c>
      <c r="D14" s="84" t="s">
        <v>66</v>
      </c>
      <c r="E14" s="84" t="s">
        <v>66</v>
      </c>
      <c r="F14" s="84" t="s">
        <v>66</v>
      </c>
      <c r="G14" s="84" t="s">
        <v>66</v>
      </c>
      <c r="H14" s="84" t="s">
        <v>66</v>
      </c>
      <c r="I14" s="84" t="s">
        <v>66</v>
      </c>
      <c r="J14" s="84" t="s">
        <v>66</v>
      </c>
      <c r="K14" s="84" t="s">
        <v>66</v>
      </c>
      <c r="L14" s="84" t="s">
        <v>66</v>
      </c>
    </row>
    <row r="15" customFormat="false" ht="15.75" hidden="false" customHeight="false" outlineLevel="0" collapsed="false">
      <c r="A15" s="85" t="n">
        <v>368314729</v>
      </c>
      <c r="B15" s="86" t="n">
        <v>368314729</v>
      </c>
      <c r="C15" s="84" t="s">
        <v>66</v>
      </c>
      <c r="D15" s="84" t="s">
        <v>66</v>
      </c>
      <c r="E15" s="84" t="s">
        <v>66</v>
      </c>
      <c r="F15" s="84" t="s">
        <v>66</v>
      </c>
      <c r="G15" s="84" t="s">
        <v>66</v>
      </c>
      <c r="H15" s="84" t="s">
        <v>66</v>
      </c>
      <c r="I15" s="84" t="s">
        <v>66</v>
      </c>
      <c r="J15" s="84" t="s">
        <v>66</v>
      </c>
      <c r="K15" s="84" t="s">
        <v>66</v>
      </c>
      <c r="L15" s="84" t="s">
        <v>66</v>
      </c>
    </row>
    <row r="16" customFormat="false" ht="15.75" hidden="false" customHeight="false" outlineLevel="0" collapsed="false">
      <c r="A16" s="85" t="n">
        <v>368313542</v>
      </c>
      <c r="B16" s="86" t="n">
        <v>368313542</v>
      </c>
      <c r="C16" s="84" t="s">
        <v>66</v>
      </c>
      <c r="D16" s="84" t="s">
        <v>66</v>
      </c>
      <c r="E16" s="84" t="s">
        <v>66</v>
      </c>
      <c r="F16" s="84" t="s">
        <v>66</v>
      </c>
      <c r="G16" s="84" t="s">
        <v>66</v>
      </c>
      <c r="H16" s="84" t="s">
        <v>66</v>
      </c>
      <c r="I16" s="84" t="s">
        <v>66</v>
      </c>
      <c r="J16" s="84" t="s">
        <v>66</v>
      </c>
      <c r="K16" s="84" t="s">
        <v>66</v>
      </c>
      <c r="L16" s="84" t="s">
        <v>66</v>
      </c>
    </row>
    <row r="17" customFormat="false" ht="15.75" hidden="false" customHeight="false" outlineLevel="0" collapsed="false">
      <c r="A17" s="85" t="n">
        <v>368309223</v>
      </c>
      <c r="B17" s="86" t="n">
        <v>368309223</v>
      </c>
      <c r="C17" s="84" t="s">
        <v>66</v>
      </c>
      <c r="D17" s="84" t="s">
        <v>66</v>
      </c>
      <c r="E17" s="84" t="s">
        <v>66</v>
      </c>
      <c r="F17" s="84" t="s">
        <v>66</v>
      </c>
      <c r="G17" s="84" t="s">
        <v>66</v>
      </c>
      <c r="H17" s="84" t="s">
        <v>66</v>
      </c>
      <c r="I17" s="84" t="s">
        <v>66</v>
      </c>
      <c r="J17" s="84" t="s">
        <v>66</v>
      </c>
      <c r="K17" s="84" t="s">
        <v>66</v>
      </c>
      <c r="L17" s="87" t="n">
        <v>368287454</v>
      </c>
    </row>
    <row r="18" customFormat="false" ht="15.75" hidden="false" customHeight="false" outlineLevel="0" collapsed="false">
      <c r="A18" s="85" t="n">
        <v>368314729</v>
      </c>
      <c r="B18" s="86" t="n">
        <v>368314729</v>
      </c>
      <c r="C18" s="84" t="s">
        <v>66</v>
      </c>
      <c r="D18" s="84" t="s">
        <v>66</v>
      </c>
      <c r="E18" s="84" t="s">
        <v>66</v>
      </c>
      <c r="F18" s="84" t="s">
        <v>66</v>
      </c>
      <c r="G18" s="84" t="s">
        <v>66</v>
      </c>
      <c r="H18" s="84" t="s">
        <v>66</v>
      </c>
      <c r="I18" s="84" t="s">
        <v>66</v>
      </c>
      <c r="J18" s="84" t="s">
        <v>66</v>
      </c>
      <c r="K18" s="84" t="s">
        <v>66</v>
      </c>
      <c r="L18" s="87" t="n">
        <v>368287454</v>
      </c>
    </row>
    <row r="19" customFormat="false" ht="15.75" hidden="false" customHeight="false" outlineLevel="0" collapsed="false">
      <c r="A19" s="84" t="s">
        <v>66</v>
      </c>
      <c r="B19" s="84" t="s">
        <v>66</v>
      </c>
      <c r="C19" s="84" t="s">
        <v>66</v>
      </c>
      <c r="D19" s="84" t="s">
        <v>66</v>
      </c>
      <c r="E19" s="84" t="s">
        <v>66</v>
      </c>
      <c r="F19" s="84" t="s">
        <v>66</v>
      </c>
      <c r="G19" s="84" t="s">
        <v>66</v>
      </c>
      <c r="H19" s="84" t="s">
        <v>66</v>
      </c>
      <c r="I19" s="84" t="s">
        <v>66</v>
      </c>
      <c r="J19" s="84" t="s">
        <v>66</v>
      </c>
      <c r="K19" s="84" t="s">
        <v>66</v>
      </c>
      <c r="L19" s="87" t="n">
        <v>368287454</v>
      </c>
    </row>
    <row r="20" customFormat="false" ht="15.75" hidden="false" customHeight="false" outlineLevel="0" collapsed="false">
      <c r="A20" s="84" t="s">
        <v>66</v>
      </c>
      <c r="B20" s="84" t="s">
        <v>66</v>
      </c>
      <c r="C20" s="84" t="s">
        <v>66</v>
      </c>
      <c r="D20" s="84" t="s">
        <v>66</v>
      </c>
      <c r="E20" s="84" t="s">
        <v>66</v>
      </c>
      <c r="F20" s="84" t="s">
        <v>66</v>
      </c>
      <c r="G20" s="84" t="s">
        <v>66</v>
      </c>
      <c r="H20" s="84" t="s">
        <v>66</v>
      </c>
      <c r="I20" s="84" t="s">
        <v>66</v>
      </c>
      <c r="J20" s="84" t="s">
        <v>66</v>
      </c>
      <c r="K20" s="84" t="s">
        <v>66</v>
      </c>
      <c r="L20" s="87" t="n">
        <v>368287454</v>
      </c>
    </row>
    <row r="21" customFormat="false" ht="15.75" hidden="false" customHeight="fals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customFormat="false" ht="15.75" hidden="false" customHeight="false" outlineLevel="0" collapsed="false">
      <c r="A22" s="3" t="s">
        <v>74</v>
      </c>
    </row>
    <row r="23" customFormat="false" ht="15.75" hidden="false" customHeight="false" outlineLevel="0" collapsed="false">
      <c r="A23" s="54" t="n">
        <v>368298773</v>
      </c>
      <c r="B23" s="54" t="n">
        <v>368286829</v>
      </c>
      <c r="C23" s="54" t="n">
        <v>368286759</v>
      </c>
      <c r="D23" s="54" t="n">
        <v>368260846</v>
      </c>
      <c r="E23" s="54" t="n">
        <v>368288794</v>
      </c>
      <c r="F23" s="54" t="n">
        <v>368287624</v>
      </c>
      <c r="G23" s="54" t="n">
        <v>368288984</v>
      </c>
      <c r="H23" s="54" t="n">
        <v>368300390</v>
      </c>
      <c r="I23" s="54" t="n">
        <v>368296853</v>
      </c>
      <c r="J23" s="54" t="n">
        <v>368311055</v>
      </c>
      <c r="K23" s="54" t="n">
        <v>368313557</v>
      </c>
      <c r="L23" s="55" t="s">
        <v>25</v>
      </c>
    </row>
    <row r="24" customFormat="false" ht="15.75" hidden="false" customHeight="false" outlineLevel="0" collapsed="false">
      <c r="A24" s="54" t="n">
        <v>368288591</v>
      </c>
      <c r="B24" s="54" t="n">
        <v>368287423</v>
      </c>
      <c r="C24" s="54" t="n">
        <v>368289458</v>
      </c>
      <c r="D24" s="54" t="n">
        <v>368286820</v>
      </c>
      <c r="E24" s="54" t="n">
        <v>368289029</v>
      </c>
      <c r="F24" s="54" t="n">
        <v>368288843</v>
      </c>
      <c r="G24" s="54" t="n">
        <v>368309467</v>
      </c>
      <c r="H24" s="54" t="n">
        <v>368309013</v>
      </c>
      <c r="I24" s="54" t="n">
        <v>368289009</v>
      </c>
      <c r="J24" s="54" t="n">
        <v>368313578</v>
      </c>
      <c r="K24" s="93" t="n">
        <v>368297223</v>
      </c>
      <c r="L24" s="55" t="s">
        <v>25</v>
      </c>
    </row>
    <row r="25" customFormat="false" ht="15.75" hidden="false" customHeight="false" outlineLevel="0" collapsed="false">
      <c r="A25" s="54" t="n">
        <v>368287628</v>
      </c>
      <c r="B25" s="54" t="n">
        <v>368309428</v>
      </c>
      <c r="C25" s="54" t="n">
        <v>368288823</v>
      </c>
      <c r="D25" s="54" t="n">
        <v>368301387</v>
      </c>
      <c r="E25" s="54" t="n">
        <v>368280681</v>
      </c>
      <c r="F25" s="54" t="n">
        <v>368311132</v>
      </c>
      <c r="G25" s="54" t="n">
        <v>368287398</v>
      </c>
      <c r="H25" s="54" t="n">
        <v>368311049</v>
      </c>
      <c r="I25" s="54" t="n">
        <v>368310182</v>
      </c>
      <c r="J25" s="93" t="n">
        <v>368311708</v>
      </c>
      <c r="K25" s="93" t="n">
        <v>368311117</v>
      </c>
      <c r="L25" s="55" t="s">
        <v>25</v>
      </c>
    </row>
    <row r="26" customFormat="false" ht="15.75" hidden="false" customHeight="false" outlineLevel="0" collapsed="false">
      <c r="A26" s="54" t="n">
        <v>368309486</v>
      </c>
      <c r="B26" s="54" t="n">
        <v>368298706</v>
      </c>
      <c r="C26" s="54" t="n">
        <v>368288807</v>
      </c>
      <c r="D26" s="54" t="n">
        <v>368288851</v>
      </c>
      <c r="E26" s="54" t="n">
        <v>368287445</v>
      </c>
      <c r="F26" s="54" t="n">
        <v>368288799</v>
      </c>
      <c r="G26" s="54" t="n">
        <v>368311630</v>
      </c>
      <c r="H26" s="54" t="n">
        <v>368289001</v>
      </c>
      <c r="I26" s="54" t="n">
        <v>368289022</v>
      </c>
      <c r="J26" s="93" t="n">
        <v>368289480</v>
      </c>
      <c r="K26" s="93" t="n">
        <v>368309280</v>
      </c>
      <c r="L26" s="55" t="s">
        <v>25</v>
      </c>
    </row>
    <row r="27" customFormat="false" ht="15.75" hidden="false" customHeight="false" outlineLevel="0" collapsed="false">
      <c r="A27" s="54" t="n">
        <v>368311131</v>
      </c>
      <c r="B27" s="54" t="n">
        <v>368296358</v>
      </c>
      <c r="C27" s="54" t="n">
        <v>368288583</v>
      </c>
      <c r="D27" s="54" t="n">
        <v>368287388</v>
      </c>
      <c r="E27" s="54" t="n">
        <v>368288668</v>
      </c>
      <c r="F27" s="54" t="n">
        <v>368289464</v>
      </c>
      <c r="G27" s="54" t="n">
        <v>368259218</v>
      </c>
      <c r="H27" s="54" t="n">
        <v>368298530</v>
      </c>
      <c r="I27" s="54" t="n">
        <v>368287512</v>
      </c>
      <c r="J27" s="93" t="n">
        <v>368288593</v>
      </c>
      <c r="K27" s="93" t="n">
        <v>368287465</v>
      </c>
      <c r="L27" s="55" t="s">
        <v>25</v>
      </c>
    </row>
    <row r="28" customFormat="false" ht="15.75" hidden="false" customHeight="false" outlineLevel="0" collapsed="false">
      <c r="A28" s="54" t="n">
        <v>368289540</v>
      </c>
      <c r="B28" s="54" t="n">
        <v>368289049</v>
      </c>
      <c r="C28" s="54" t="n">
        <v>368289522</v>
      </c>
      <c r="D28" s="54" t="n">
        <v>368288607</v>
      </c>
      <c r="E28" s="54" t="n">
        <v>368288621</v>
      </c>
      <c r="F28" s="54" t="n">
        <v>368314348</v>
      </c>
      <c r="G28" s="54" t="n">
        <v>368311113</v>
      </c>
      <c r="H28" s="54" t="n">
        <v>368287648</v>
      </c>
      <c r="I28" s="54" t="n">
        <v>368280689</v>
      </c>
      <c r="J28" s="93" t="n">
        <v>368311669</v>
      </c>
      <c r="K28" s="93" t="n">
        <v>368298550</v>
      </c>
      <c r="L28" s="55" t="s">
        <v>25</v>
      </c>
    </row>
    <row r="29" customFormat="false" ht="15.75" hidden="false" customHeight="false" outlineLevel="0" collapsed="false">
      <c r="A29" s="54" t="n">
        <v>368288817</v>
      </c>
      <c r="B29" s="54" t="n">
        <v>368311668</v>
      </c>
      <c r="C29" s="54" t="n">
        <v>368289006</v>
      </c>
      <c r="D29" s="54" t="n">
        <v>368280648</v>
      </c>
      <c r="E29" s="54" t="n">
        <v>368311129</v>
      </c>
      <c r="F29" s="54" t="n">
        <v>368298952</v>
      </c>
      <c r="G29" s="54" t="n">
        <v>368289046</v>
      </c>
      <c r="H29" s="54" t="n">
        <v>368289016</v>
      </c>
      <c r="I29" s="54" t="n">
        <v>368288780</v>
      </c>
      <c r="J29" s="54" t="n">
        <v>368286850</v>
      </c>
      <c r="K29" s="55" t="s">
        <v>25</v>
      </c>
      <c r="L29" s="55" t="s">
        <v>25</v>
      </c>
    </row>
    <row r="30" customFormat="false" ht="15.75" hidden="false" customHeight="false" outlineLevel="0" collapsed="false">
      <c r="A30" s="54" t="n">
        <v>368280623</v>
      </c>
      <c r="B30" s="54" t="n">
        <v>368259288</v>
      </c>
      <c r="C30" s="54" t="n">
        <v>368287633</v>
      </c>
      <c r="D30" s="54" t="n">
        <v>368288803</v>
      </c>
      <c r="E30" s="54" t="n">
        <v>368314724</v>
      </c>
      <c r="F30" s="54" t="n">
        <v>368314400</v>
      </c>
      <c r="G30" s="54" t="n">
        <v>368311703</v>
      </c>
      <c r="H30" s="54" t="n">
        <v>368286827</v>
      </c>
      <c r="I30" s="54" t="n">
        <v>368288654</v>
      </c>
      <c r="J30" s="54" t="n">
        <v>368289038</v>
      </c>
      <c r="K30" s="55" t="s">
        <v>25</v>
      </c>
      <c r="L30" s="55" t="s">
        <v>25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.75"/>
  <cols>
    <col collapsed="false" hidden="false" max="5" min="1" style="0" width="14.1734693877551"/>
    <col collapsed="false" hidden="false" max="6" min="6" style="0" width="15.3877551020408"/>
    <col collapsed="false" hidden="false" max="1025" min="7" style="0" width="14.1734693877551"/>
  </cols>
  <sheetData>
    <row r="1" customFormat="false" ht="15.75" hidden="false" customHeight="false" outlineLevel="0" collapsed="false">
      <c r="A1" s="94" t="s">
        <v>75</v>
      </c>
      <c r="B1" s="95"/>
      <c r="C1" s="94"/>
      <c r="D1" s="96"/>
      <c r="E1" s="2"/>
      <c r="G1" s="2"/>
      <c r="H1" s="97"/>
      <c r="I1" s="2"/>
      <c r="J1" s="2"/>
      <c r="K1" s="2"/>
      <c r="L1" s="2"/>
      <c r="M1" s="2"/>
    </row>
    <row r="2" customFormat="false" ht="15.75" hidden="false" customHeight="false" outlineLevel="0" collapsed="false">
      <c r="A2" s="95"/>
      <c r="B2" s="95"/>
      <c r="C2" s="94"/>
      <c r="D2" s="96"/>
      <c r="E2" s="2"/>
      <c r="G2" s="2"/>
      <c r="H2" s="97"/>
      <c r="I2" s="2"/>
      <c r="J2" s="2"/>
      <c r="K2" s="2"/>
      <c r="L2" s="2"/>
      <c r="M2" s="2"/>
    </row>
    <row r="3" customFormat="false" ht="15.75" hidden="false" customHeight="false" outlineLevel="0" collapsed="false">
      <c r="A3" s="98" t="s">
        <v>76</v>
      </c>
      <c r="B3" s="98" t="s">
        <v>77</v>
      </c>
      <c r="C3" s="99" t="s">
        <v>78</v>
      </c>
      <c r="D3" s="100" t="n">
        <f aca="false">96*6*1.2</f>
        <v>691.2</v>
      </c>
      <c r="E3" s="2"/>
      <c r="G3" s="2"/>
      <c r="H3" s="97"/>
      <c r="I3" s="2"/>
      <c r="J3" s="2"/>
      <c r="K3" s="2"/>
      <c r="L3" s="2"/>
      <c r="M3" s="2"/>
    </row>
    <row r="4" customFormat="false" ht="15.75" hidden="false" customHeight="false" outlineLevel="0" collapsed="false">
      <c r="A4" s="101"/>
      <c r="B4" s="72" t="s">
        <v>79</v>
      </c>
      <c r="C4" s="69" t="n">
        <f aca="false">B10/4</f>
        <v>5</v>
      </c>
      <c r="D4" s="102" t="n">
        <f aca="false">C4*D3</f>
        <v>3456</v>
      </c>
      <c r="G4" s="2"/>
      <c r="H4" s="2"/>
      <c r="I4" s="2"/>
      <c r="J4" s="2"/>
      <c r="K4" s="2"/>
      <c r="L4" s="2"/>
      <c r="M4" s="2"/>
      <c r="N4" s="2"/>
      <c r="O4" s="2"/>
      <c r="T4" s="2"/>
      <c r="U4" s="2"/>
      <c r="V4" s="2"/>
    </row>
    <row r="5" customFormat="false" ht="15.75" hidden="false" customHeight="false" outlineLevel="0" collapsed="false">
      <c r="A5" s="101"/>
      <c r="B5" s="72" t="s">
        <v>80</v>
      </c>
      <c r="C5" s="69" t="n">
        <f aca="false">B11-C4</f>
        <v>6</v>
      </c>
      <c r="D5" s="102" t="n">
        <f aca="false">C5*D3</f>
        <v>4147.2</v>
      </c>
      <c r="G5" s="72" t="s">
        <v>81</v>
      </c>
      <c r="H5" s="72"/>
      <c r="I5" s="2"/>
      <c r="J5" s="2"/>
      <c r="K5" s="2"/>
      <c r="L5" s="2"/>
      <c r="M5" s="2"/>
      <c r="N5" s="2"/>
      <c r="O5" s="2"/>
      <c r="T5" s="2"/>
      <c r="U5" s="2"/>
      <c r="V5" s="2"/>
    </row>
    <row r="6" customFormat="false" ht="15.75" hidden="false" customHeight="false" outlineLevel="0" collapsed="false">
      <c r="A6" s="101" t="s">
        <v>82</v>
      </c>
      <c r="B6" s="72" t="s">
        <v>83</v>
      </c>
      <c r="C6" s="69" t="n">
        <f aca="false">$D$3*500</f>
        <v>345600</v>
      </c>
      <c r="D6" s="103" t="n">
        <f aca="false">C6/$C$25</f>
        <v>10.62730627</v>
      </c>
      <c r="G6" s="72" t="s">
        <v>84</v>
      </c>
      <c r="H6" s="72"/>
      <c r="I6" s="72"/>
      <c r="J6" s="72"/>
      <c r="K6" s="72"/>
      <c r="L6" s="2"/>
      <c r="M6" s="2"/>
      <c r="N6" s="2"/>
      <c r="O6" s="2"/>
      <c r="T6" s="2"/>
      <c r="U6" s="2"/>
      <c r="V6" s="2"/>
    </row>
    <row r="7" customFormat="false" ht="15.75" hidden="false" customHeight="false" outlineLevel="0" collapsed="false">
      <c r="A7" s="41" t="s">
        <v>85</v>
      </c>
      <c r="B7" s="40" t="s">
        <v>86</v>
      </c>
      <c r="C7" s="69" t="n">
        <f aca="false">$D$3*500</f>
        <v>345600</v>
      </c>
      <c r="D7" s="103" t="n">
        <f aca="false">C7/$C$24</f>
        <v>26.02346931</v>
      </c>
      <c r="G7" s="81"/>
      <c r="H7" s="104"/>
      <c r="I7" s="72"/>
      <c r="J7" s="72"/>
      <c r="K7" s="72"/>
      <c r="L7" s="2"/>
      <c r="M7" s="2"/>
      <c r="N7" s="2"/>
      <c r="O7" s="2"/>
      <c r="T7" s="2"/>
      <c r="U7" s="2"/>
      <c r="V7" s="2"/>
    </row>
    <row r="8" customFormat="false" ht="15.75" hidden="false" customHeight="false" outlineLevel="0" collapsed="false">
      <c r="A8" s="40" t="s">
        <v>87</v>
      </c>
      <c r="B8" s="40" t="n">
        <v>7</v>
      </c>
      <c r="C8" s="105"/>
      <c r="D8" s="105"/>
      <c r="E8" s="29" t="n">
        <f aca="false">SUM(D4:D6)</f>
        <v>7613.827306</v>
      </c>
      <c r="G8" s="81" t="s">
        <v>88</v>
      </c>
      <c r="H8" s="104" t="s">
        <v>89</v>
      </c>
      <c r="I8" s="72"/>
      <c r="J8" s="72"/>
      <c r="K8" s="72"/>
      <c r="L8" s="2"/>
      <c r="M8" s="2"/>
      <c r="N8" s="2"/>
      <c r="O8" s="2"/>
      <c r="T8" s="2"/>
      <c r="U8" s="2"/>
      <c r="V8" s="2"/>
    </row>
    <row r="9" customFormat="false" ht="15.75" hidden="false" customHeight="false" outlineLevel="0" collapsed="false">
      <c r="A9" s="40" t="s">
        <v>90</v>
      </c>
      <c r="B9" s="40" t="n">
        <f aca="false">B10/10</f>
        <v>2</v>
      </c>
      <c r="C9" s="105"/>
      <c r="D9" s="105"/>
      <c r="E9" s="29" t="n">
        <f aca="false">E8/(384*2)</f>
        <v>9.913837638</v>
      </c>
      <c r="G9" s="72" t="s">
        <v>91</v>
      </c>
      <c r="H9" s="72"/>
      <c r="I9" s="72"/>
      <c r="J9" s="72"/>
      <c r="K9" s="2"/>
      <c r="L9" s="2"/>
      <c r="M9" s="2"/>
      <c r="N9" s="2"/>
      <c r="O9" s="2"/>
      <c r="T9" s="2"/>
      <c r="U9" s="2"/>
      <c r="V9" s="2"/>
    </row>
    <row r="10" customFormat="false" ht="15.75" hidden="false" customHeight="false" outlineLevel="0" collapsed="false">
      <c r="A10" s="106" t="s">
        <v>92</v>
      </c>
      <c r="B10" s="107" t="n">
        <v>20</v>
      </c>
      <c r="C10" s="107"/>
      <c r="D10" s="107"/>
      <c r="G10" s="72"/>
      <c r="H10" s="72" t="s">
        <v>93</v>
      </c>
      <c r="I10" s="72"/>
      <c r="J10" s="72"/>
      <c r="K10" s="2"/>
      <c r="L10" s="2"/>
      <c r="M10" s="2"/>
      <c r="N10" s="2"/>
      <c r="O10" s="2"/>
      <c r="T10" s="2"/>
      <c r="U10" s="2"/>
      <c r="V10" s="2"/>
    </row>
    <row r="11" customFormat="false" ht="15.75" hidden="false" customHeight="false" outlineLevel="0" collapsed="false">
      <c r="A11" s="106" t="s">
        <v>94</v>
      </c>
      <c r="B11" s="108" t="n">
        <f aca="false">B10-B8-B9</f>
        <v>11</v>
      </c>
      <c r="C11" s="108"/>
      <c r="D11" s="108"/>
      <c r="F11" s="2"/>
      <c r="G11" s="72" t="s">
        <v>95</v>
      </c>
      <c r="H11" s="72"/>
      <c r="I11" s="2"/>
      <c r="J11" s="2"/>
      <c r="K11" s="2"/>
      <c r="L11" s="2"/>
      <c r="M11" s="2"/>
      <c r="N11" s="2"/>
      <c r="O11" s="2"/>
      <c r="T11" s="2"/>
      <c r="U11" s="2"/>
      <c r="V11" s="2"/>
    </row>
    <row r="12" customFormat="false" ht="15.75" hidden="false" customHeight="false" outlineLevel="0" collapsed="false">
      <c r="A12" s="109"/>
      <c r="B12" s="109"/>
      <c r="C12" s="109"/>
      <c r="D12" s="109"/>
      <c r="F12" s="2"/>
      <c r="G12" s="72" t="s">
        <v>96</v>
      </c>
      <c r="H12" s="72"/>
      <c r="I12" s="2"/>
      <c r="J12" s="2"/>
      <c r="K12" s="2"/>
      <c r="L12" s="2"/>
      <c r="M12" s="2"/>
      <c r="N12" s="2"/>
      <c r="O12" s="2"/>
      <c r="T12" s="2"/>
      <c r="U12" s="2"/>
      <c r="V12" s="2"/>
    </row>
    <row r="13" customFormat="false" ht="15.75" hidden="false" customHeight="false" outlineLevel="0" collapsed="false">
      <c r="A13" s="95"/>
      <c r="B13" s="95"/>
      <c r="C13" s="94"/>
      <c r="D13" s="96"/>
      <c r="F13" s="2"/>
      <c r="G13" s="2"/>
      <c r="H13" s="2"/>
      <c r="I13" s="2"/>
      <c r="J13" s="2"/>
      <c r="K13" s="2"/>
      <c r="L13" s="2"/>
      <c r="M13" s="2"/>
      <c r="N13" s="2"/>
      <c r="O13" s="2"/>
      <c r="T13" s="2"/>
      <c r="U13" s="2"/>
      <c r="V13" s="2"/>
    </row>
    <row r="14" customFormat="false" ht="15.75" hidden="false" customHeight="false" outlineLevel="0" collapsed="false">
      <c r="A14" s="110"/>
      <c r="B14" s="2"/>
      <c r="C14" s="97"/>
      <c r="D14" s="97"/>
      <c r="E14" s="109"/>
      <c r="F14" s="2"/>
      <c r="G14" s="1"/>
      <c r="H14" s="1"/>
      <c r="I14" s="107" t="s">
        <v>97</v>
      </c>
      <c r="J14" s="107"/>
      <c r="K14" s="107"/>
      <c r="L14" s="107"/>
      <c r="M14" s="107"/>
      <c r="N14" s="107"/>
      <c r="O14" s="2"/>
      <c r="T14" s="2"/>
      <c r="U14" s="2"/>
      <c r="V14" s="2"/>
    </row>
    <row r="15" customFormat="false" ht="15.75" hidden="false" customHeight="false" outlineLevel="0" collapsed="false">
      <c r="A15" s="110"/>
      <c r="B15" s="2"/>
      <c r="C15" s="97"/>
      <c r="D15" s="97"/>
      <c r="F15" s="2"/>
      <c r="G15" s="1"/>
      <c r="H15" s="1"/>
      <c r="I15" s="107" t="s">
        <v>98</v>
      </c>
      <c r="J15" s="107"/>
      <c r="K15" s="1"/>
      <c r="L15" s="1"/>
      <c r="M15" s="1"/>
      <c r="N15" s="1"/>
      <c r="O15" s="2"/>
      <c r="T15" s="2"/>
      <c r="U15" s="2"/>
      <c r="V15" s="2"/>
    </row>
    <row r="16" customFormat="false" ht="15.75" hidden="false" customHeight="false" outlineLevel="0" collapsed="false">
      <c r="A16" s="110"/>
      <c r="B16" s="2"/>
      <c r="C16" s="97"/>
      <c r="D16" s="111"/>
      <c r="F16" s="2"/>
      <c r="G16" s="1"/>
      <c r="H16" s="1"/>
      <c r="I16" s="1"/>
      <c r="J16" s="1" t="s">
        <v>99</v>
      </c>
      <c r="K16" s="1"/>
      <c r="L16" s="1"/>
      <c r="M16" s="112" t="s">
        <v>100</v>
      </c>
      <c r="N16" s="113"/>
      <c r="O16" s="114" t="s">
        <v>101</v>
      </c>
      <c r="P16" s="115"/>
      <c r="T16" s="2"/>
      <c r="U16" s="2"/>
      <c r="V16" s="2"/>
    </row>
    <row r="17" customFormat="false" ht="15.75" hidden="false" customHeight="false" outlineLevel="0" collapsed="false">
      <c r="A17" s="110"/>
      <c r="B17" s="2"/>
      <c r="C17" s="97"/>
      <c r="D17" s="111"/>
      <c r="F17" s="2"/>
      <c r="G17" s="116" t="s">
        <v>102</v>
      </c>
      <c r="H17" s="1" t="s">
        <v>103</v>
      </c>
      <c r="I17" s="1" t="s">
        <v>104</v>
      </c>
      <c r="J17" s="117" t="n">
        <f aca="false">(3.6*10^11)* (3.104)</f>
        <v>1117440000000</v>
      </c>
      <c r="K17" s="1"/>
      <c r="L17" s="1"/>
      <c r="M17" s="118" t="s">
        <v>105</v>
      </c>
      <c r="N17" s="119" t="s">
        <v>106</v>
      </c>
      <c r="O17" s="120" t="s">
        <v>105</v>
      </c>
      <c r="P17" s="121" t="s">
        <v>99</v>
      </c>
      <c r="T17" s="2"/>
      <c r="U17" s="2"/>
      <c r="V17" s="2"/>
    </row>
    <row r="18" customFormat="false" ht="15.75" hidden="false" customHeight="false" outlineLevel="0" collapsed="false">
      <c r="A18" s="3"/>
      <c r="B18" s="3"/>
      <c r="F18" s="2"/>
      <c r="G18" s="116"/>
      <c r="H18" s="117"/>
      <c r="I18" s="117"/>
      <c r="J18" s="117"/>
      <c r="K18" s="1"/>
      <c r="L18" s="1"/>
      <c r="M18" s="122"/>
      <c r="N18" s="123"/>
      <c r="O18" s="124"/>
      <c r="P18" s="125"/>
      <c r="T18" s="126"/>
      <c r="U18" s="2"/>
      <c r="V18" s="2"/>
    </row>
    <row r="19" customFormat="false" ht="15.75" hidden="false" customHeight="false" outlineLevel="0" collapsed="false">
      <c r="A19" s="3"/>
      <c r="B19" s="3"/>
      <c r="F19" s="2"/>
      <c r="G19" s="116" t="n">
        <v>1</v>
      </c>
      <c r="H19" s="117" t="n">
        <v>100</v>
      </c>
      <c r="I19" s="117" t="n">
        <v>100</v>
      </c>
      <c r="J19" s="117" t="n">
        <f aca="false">J17/H19</f>
        <v>11174400000</v>
      </c>
      <c r="K19" s="1"/>
      <c r="L19" s="107"/>
      <c r="M19" s="122" t="n">
        <v>1.79</v>
      </c>
      <c r="N19" s="123" t="s">
        <v>107</v>
      </c>
      <c r="O19" s="122" t="n">
        <v>1.192</v>
      </c>
      <c r="P19" s="127" t="s">
        <v>108</v>
      </c>
      <c r="T19" s="126"/>
      <c r="U19" s="2"/>
      <c r="V19" s="2"/>
    </row>
    <row r="20" customFormat="false" ht="15.75" hidden="false" customHeight="false" outlineLevel="0" collapsed="false">
      <c r="A20" s="110"/>
      <c r="B20" s="2"/>
      <c r="C20" s="2"/>
      <c r="D20" s="2"/>
      <c r="F20" s="2"/>
      <c r="G20" s="116" t="n">
        <v>2</v>
      </c>
      <c r="H20" s="117" t="n">
        <v>100</v>
      </c>
      <c r="I20" s="117" t="n">
        <v>10000</v>
      </c>
      <c r="J20" s="117" t="n">
        <f aca="false">J19/H20</f>
        <v>111744000</v>
      </c>
      <c r="K20" s="1"/>
      <c r="L20" s="107"/>
      <c r="M20" s="122" t="n">
        <f aca="false">M19/$H20</f>
        <v>0.0179</v>
      </c>
      <c r="N20" s="128" t="n">
        <f aca="false">(M20/M19)*N19</f>
        <v>258000000</v>
      </c>
      <c r="O20" s="122" t="n">
        <f aca="false">O19/$H20</f>
        <v>0.01192</v>
      </c>
      <c r="P20" s="128" t="n">
        <f aca="false">(O20/O19)*P19</f>
        <v>171700000</v>
      </c>
      <c r="T20" s="126"/>
      <c r="U20" s="2"/>
      <c r="V20" s="2"/>
    </row>
    <row r="21" customFormat="false" ht="15.75" hidden="false" customHeight="false" outlineLevel="0" collapsed="false">
      <c r="A21" s="110"/>
      <c r="B21" s="2"/>
      <c r="C21" s="2"/>
      <c r="D21" s="2"/>
      <c r="F21" s="2"/>
      <c r="G21" s="116" t="n">
        <v>3</v>
      </c>
      <c r="H21" s="117" t="n">
        <v>100</v>
      </c>
      <c r="I21" s="117" t="n">
        <v>1000000</v>
      </c>
      <c r="J21" s="117" t="n">
        <f aca="false">J20/H21</f>
        <v>1117440</v>
      </c>
      <c r="K21" s="1"/>
      <c r="L21" s="107"/>
      <c r="M21" s="122" t="n">
        <f aca="false">M20/$H21</f>
        <v>0.000179</v>
      </c>
      <c r="N21" s="128" t="n">
        <f aca="false">(M21/M20)*N20</f>
        <v>2580000</v>
      </c>
      <c r="O21" s="122" t="n">
        <f aca="false">O20/$H21</f>
        <v>0.0001192</v>
      </c>
      <c r="P21" s="128" t="n">
        <f aca="false">(O21/O20)*P20</f>
        <v>1717000</v>
      </c>
      <c r="T21" s="126"/>
      <c r="U21" s="2"/>
      <c r="V21" s="2"/>
    </row>
    <row r="22" customFormat="false" ht="15.75" hidden="false" customHeight="false" outlineLevel="0" collapsed="false">
      <c r="A22" s="110"/>
      <c r="B22" s="2"/>
      <c r="C22" s="2"/>
      <c r="D22" s="2"/>
      <c r="F22" s="2"/>
      <c r="G22" s="116" t="n">
        <v>4</v>
      </c>
      <c r="H22" s="117" t="n">
        <v>100</v>
      </c>
      <c r="I22" s="117" t="n">
        <v>10000000</v>
      </c>
      <c r="J22" s="117" t="n">
        <f aca="false">J21/H22</f>
        <v>11174.4</v>
      </c>
      <c r="K22" s="117" t="n">
        <f aca="false">40000/J22</f>
        <v>3.579610538</v>
      </c>
      <c r="L22" s="107"/>
      <c r="M22" s="122" t="n">
        <f aca="false">M21/$H22</f>
        <v>1.79E-006</v>
      </c>
      <c r="N22" s="128" t="n">
        <f aca="false">(M22/M21)*N21</f>
        <v>25800</v>
      </c>
      <c r="O22" s="122" t="n">
        <f aca="false">O21/$H22</f>
        <v>1.192E-006</v>
      </c>
      <c r="P22" s="128" t="n">
        <f aca="false">(O22/O21)*P21</f>
        <v>17170</v>
      </c>
      <c r="T22" s="126"/>
      <c r="U22" s="2"/>
      <c r="V22" s="2"/>
    </row>
    <row r="23" customFormat="false" ht="15.75" hidden="false" customHeight="false" outlineLevel="0" collapsed="false">
      <c r="A23" s="129"/>
      <c r="B23" s="129"/>
      <c r="C23" s="130"/>
      <c r="D23" s="131"/>
      <c r="F23" s="2"/>
      <c r="G23" s="116" t="n">
        <v>5</v>
      </c>
      <c r="H23" s="117" t="n">
        <v>3</v>
      </c>
      <c r="I23" s="117" t="n">
        <f aca="false">I22*3</f>
        <v>30000000</v>
      </c>
      <c r="J23" s="117" t="n">
        <f aca="false">J22/H23</f>
        <v>3724.8</v>
      </c>
      <c r="K23" s="117" t="n">
        <f aca="false">5000/J23</f>
        <v>1.342353952</v>
      </c>
      <c r="L23" s="107"/>
      <c r="M23" s="132" t="n">
        <f aca="false">M22/$H23</f>
        <v>5.96666666666667E-007</v>
      </c>
      <c r="N23" s="133" t="n">
        <f aca="false">(M23/M22)*N22</f>
        <v>8600</v>
      </c>
      <c r="O23" s="132" t="n">
        <f aca="false">O22/$H23</f>
        <v>3.97333333333333E-007</v>
      </c>
      <c r="P23" s="133" t="n">
        <f aca="false">(O23/O22)*P22</f>
        <v>5723.33333333333</v>
      </c>
      <c r="T23" s="126"/>
      <c r="U23" s="2"/>
      <c r="V23" s="2"/>
    </row>
    <row r="24" customFormat="false" ht="15.75" hidden="false" customHeight="false" outlineLevel="0" collapsed="false">
      <c r="A24" s="134" t="s">
        <v>109</v>
      </c>
      <c r="B24" s="135" t="s">
        <v>99</v>
      </c>
      <c r="C24" s="136" t="n">
        <v>13280.32</v>
      </c>
      <c r="D24" s="137"/>
      <c r="E24" s="109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customFormat="false" ht="15.75" hidden="false" customHeight="false" outlineLevel="0" collapsed="false">
      <c r="A25" s="138" t="s">
        <v>110</v>
      </c>
      <c r="B25" s="139" t="s">
        <v>99</v>
      </c>
      <c r="C25" s="140" t="n">
        <v>32520</v>
      </c>
      <c r="D25" s="96"/>
      <c r="E25" s="109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</sheetData>
  <mergeCells count="2">
    <mergeCell ref="B10:D10"/>
    <mergeCell ref="B11:D11"/>
  </mergeCells>
  <printOptions headings="false" gridLines="true" gridLinesSet="true" horizontalCentered="true" verticalCentered="false"/>
  <pageMargins left="0.25" right="0.25" top="0.75" bottom="0.75" header="0.511805555555555" footer="0.511805555555555"/>
  <pageSetup paperSize="1" scale="100" firstPageNumber="0" fitToWidth="1" fitToHeight="0" pageOrder="overThenDown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