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plate1_v26plate1" sheetId="2" r:id="rId5"/>
    <sheet state="visible" name="plate2" sheetId="3" r:id="rId6"/>
    <sheet state="visible" name="plate3" sheetId="4" r:id="rId7"/>
    <sheet state="visible" name="barcode organization" sheetId="5" r:id="rId8"/>
    <sheet state="visible" name="MasterMix" sheetId="6" r:id="rId9"/>
  </sheets>
  <definedNames/>
  <calcPr/>
</workbook>
</file>

<file path=xl/sharedStrings.xml><?xml version="1.0" encoding="utf-8"?>
<sst xmlns="http://schemas.openxmlformats.org/spreadsheetml/2006/main" count="1171" uniqueCount="115">
  <si>
    <t>V27</t>
  </si>
  <si>
    <t>Plates set up monday 7/13</t>
  </si>
  <si>
    <t>fill out yellow wells and these will autopopulate sections of experimental plan</t>
  </si>
  <si>
    <t>MiSeq Tuesday 7/15</t>
  </si>
  <si>
    <t>** load only 7 uL</t>
  </si>
  <si>
    <t>** samples from Ashe Pilot Validation here</t>
  </si>
  <si>
    <t>** some nasal swabs from Ashe</t>
  </si>
  <si>
    <t xml:space="preserve">** ED samples </t>
  </si>
  <si>
    <t>** all heated to 95C for 30 minutes in oven &gt; diluted with 2x TBE with 0.5% Tw20 &gt; plated 7uL into MM</t>
  </si>
  <si>
    <t>384-Primer Sets: 2, 3, 4?</t>
  </si>
  <si>
    <t>384-well primer plates</t>
  </si>
  <si>
    <t>Plate 1</t>
  </si>
  <si>
    <t>Plate 2</t>
  </si>
  <si>
    <t>Plate 3</t>
  </si>
  <si>
    <t>Plate 4</t>
  </si>
  <si>
    <t>Run 27</t>
  </si>
  <si>
    <t>Run 24</t>
  </si>
  <si>
    <t>96-well sample plate used for each quadrant</t>
  </si>
  <si>
    <t>quadrant</t>
  </si>
  <si>
    <t>TC used</t>
  </si>
  <si>
    <t>plate1_v26plate1</t>
  </si>
  <si>
    <t>4</t>
  </si>
  <si>
    <t>plate2: Ashe 713</t>
  </si>
  <si>
    <t>5</t>
  </si>
  <si>
    <t>6</t>
  </si>
  <si>
    <t>plate3</t>
  </si>
  <si>
    <t>7</t>
  </si>
  <si>
    <t>Plate Number 1</t>
  </si>
  <si>
    <t>All Saliva is diluted with Buffer, heated to 95C, cooled and then S2 RNA is added after in dilution</t>
  </si>
  <si>
    <t>Prelim LOD</t>
  </si>
  <si>
    <t>Load 7uL of final dilution plate</t>
  </si>
  <si>
    <t>A</t>
  </si>
  <si>
    <t>Saliva</t>
  </si>
  <si>
    <t>B</t>
  </si>
  <si>
    <t>C</t>
  </si>
  <si>
    <t>D</t>
  </si>
  <si>
    <t>E</t>
  </si>
  <si>
    <t>F</t>
  </si>
  <si>
    <t>G</t>
  </si>
  <si>
    <t>H</t>
  </si>
  <si>
    <t>10uL of Saliva</t>
  </si>
  <si>
    <t>TE +RNA Sec + QP</t>
  </si>
  <si>
    <t>Diliution 1:1</t>
  </si>
  <si>
    <t>TE+RNA Sec + QP</t>
  </si>
  <si>
    <t>Copies per mL</t>
  </si>
  <si>
    <t>-</t>
  </si>
  <si>
    <t>Each reaction = 7uL of lysate</t>
  </si>
  <si>
    <t>Virus Copies/Reaction</t>
  </si>
  <si>
    <t>Virus Copies/Reaction after dilutions</t>
  </si>
  <si>
    <t>SampleName</t>
  </si>
  <si>
    <t>Contrived</t>
  </si>
  <si>
    <t>S-001</t>
  </si>
  <si>
    <t>S-011</t>
  </si>
  <si>
    <t>S-002</t>
  </si>
  <si>
    <t>S-012</t>
  </si>
  <si>
    <t>S-004</t>
  </si>
  <si>
    <t>S-013</t>
  </si>
  <si>
    <t>S-005</t>
  </si>
  <si>
    <t>S-015</t>
  </si>
  <si>
    <t>S-006</t>
  </si>
  <si>
    <t>S-016</t>
  </si>
  <si>
    <t>S-007</t>
  </si>
  <si>
    <t>S-017</t>
  </si>
  <si>
    <t>S-008</t>
  </si>
  <si>
    <t>S-018</t>
  </si>
  <si>
    <t>S-021</t>
  </si>
  <si>
    <t>S-009</t>
  </si>
  <si>
    <t>S-020</t>
  </si>
  <si>
    <t>Heat Treatment</t>
  </si>
  <si>
    <t>95C-30min</t>
  </si>
  <si>
    <t>Plate Number 2</t>
  </si>
  <si>
    <t>TE</t>
  </si>
  <si>
    <t>PPC</t>
  </si>
  <si>
    <t>Plate Number 3</t>
  </si>
  <si>
    <t>Barcode orientations</t>
  </si>
  <si>
    <t>Ashe saliva</t>
  </si>
  <si>
    <t>No Tube</t>
  </si>
  <si>
    <t>Ashe nasal swabs</t>
  </si>
  <si>
    <t>ED saliva</t>
  </si>
  <si>
    <t>SSV25 - Mastermixes</t>
  </si>
  <si>
    <t>Mix 1 - all plates</t>
  </si>
  <si>
    <t>RT-PCR mix:</t>
  </si>
  <si>
    <t>uL or (total copies in totalMM)</t>
  </si>
  <si>
    <t>4x Mastermix</t>
  </si>
  <si>
    <t>H2O</t>
  </si>
  <si>
    <t>Stock is 3000ng/uL (per EJ)</t>
  </si>
  <si>
    <t>S2 dil 4</t>
  </si>
  <si>
    <t xml:space="preserve">S2 RNA spike </t>
  </si>
  <si>
    <t>1:20 working stock prepared from Eric's stock</t>
  </si>
  <si>
    <t>RPP dil</t>
  </si>
  <si>
    <t xml:space="preserve">RPP RNA spike </t>
  </si>
  <si>
    <t>Lysate</t>
  </si>
  <si>
    <t>qubit RNA HS(ng/uL)</t>
  </si>
  <si>
    <t>77.6 ng/uL</t>
  </si>
  <si>
    <t>indexed primers (prestampled)</t>
  </si>
  <si>
    <t xml:space="preserve">&gt; prepare 4 consecutive 1:100 dilution steps </t>
  </si>
  <si>
    <t>Total Volume</t>
  </si>
  <si>
    <t>&gt; 99 uL ddH2O, 0.1% Tween + 1 uL previous dilution</t>
  </si>
  <si>
    <t>Total to add to 384 well plate</t>
  </si>
  <si>
    <t>&gt; the final dilution should have 3600 copies / uL</t>
  </si>
  <si>
    <t>&gt; add 3.8uL (42500 copies) to RT-PCR mix</t>
  </si>
  <si>
    <t>From V3 expt: Measured at 25 ng/uL, corresponding to 3.6*10^11 copies/uL (assuming a length of 130 nt)</t>
  </si>
  <si>
    <t>Based on this should 3.6*10^11 (3.104)=</t>
  </si>
  <si>
    <t>copies/uL</t>
  </si>
  <si>
    <t>From qubit</t>
  </si>
  <si>
    <t>6/22/2020 spike dil</t>
  </si>
  <si>
    <t xml:space="preserve">dilution </t>
  </si>
  <si>
    <t>dilution step</t>
  </si>
  <si>
    <t>dilution 1: X</t>
  </si>
  <si>
    <t>ng/uL</t>
  </si>
  <si>
    <t>actual copies/uL</t>
  </si>
  <si>
    <t>2.58E+10</t>
  </si>
  <si>
    <t>1.717e+10</t>
  </si>
  <si>
    <t>RPP spike dil 5</t>
  </si>
  <si>
    <t>S2 spike dil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</si>
</sst>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6">
    <font>
      <sz val="10.0"/>
      <color rgb="FF000000"/>
      <name val="Arial"/>
    </font>
    <font>
      <color theme="1"/>
      <name val="Arial"/>
    </font>
    <font>
      <name val="Arial"/>
    </font>
    <font/>
    <font>
      <color rgb="FF000000"/>
      <name val="Arial"/>
    </font>
    <font>
      <b/>
      <color theme="1"/>
      <name val="Arial"/>
    </font>
    <font>
      <b/>
      <name val="Arial"/>
    </font>
    <font>
      <color theme="1"/>
      <name val="Calibri"/>
    </font>
    <font>
      <strike/>
      <color theme="1"/>
      <name val="Calibri"/>
    </font>
    <font>
      <b/>
      <color theme="1"/>
      <name val="Calibri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222222"/>
      <name val="Arial"/>
    </font>
    <font>
      <b/>
      <sz val="11.0"/>
      <color rgb="FF000000"/>
      <name val="Arial"/>
    </font>
    <font>
      <b/>
    </font>
    <font>
      <sz val="12.0"/>
      <color theme="1"/>
      <name val="Calibri"/>
    </font>
    <font>
      <b/>
      <sz val="11.0"/>
      <color theme="1"/>
      <name val="Calibri"/>
    </font>
    <font>
      <b/>
      <u/>
      <sz val="11.0"/>
      <color rgb="FF1155CC"/>
      <name val="Arial"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>
      <b/>
      <sz val="12.0"/>
      <color rgb="FFCCCCCC"/>
      <name val="Arial"/>
    </font>
    <font>
      <sz val="11.0"/>
      <color rgb="FF222222"/>
      <name val="Arial"/>
    </font>
    <font>
      <b/>
      <sz val="11.0"/>
      <color theme="1"/>
      <name val="Arial"/>
    </font>
    <font>
      <color rgb="FFFF0000"/>
      <name val="Calibri"/>
    </font>
    <font>
      <sz val="10.0"/>
      <color theme="1"/>
      <name val="Arial"/>
    </font>
    <font>
      <name val="Calibri"/>
    </font>
    <font>
      <b/>
      <sz val="12.0"/>
      <name val="Arial"/>
    </font>
    <font>
      <b/>
      <sz val="11.0"/>
      <name val="Arial"/>
    </font>
    <font>
      <sz val="11.0"/>
      <color rgb="FF000000"/>
      <name val="Inconsolata"/>
    </font>
    <font>
      <sz val="11.0"/>
      <color rgb="FF393939"/>
      <name val="Arial"/>
    </font>
    <font>
      <sz val="11.0"/>
      <color rgb="FF1155CC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readingOrder="0" vertical="bottom"/>
    </xf>
    <xf borderId="0" fillId="3" fontId="1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0" fontId="1" numFmtId="20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9" numFmtId="49" xfId="0" applyAlignment="1" applyFont="1" applyNumberFormat="1">
      <alignment readingOrder="0"/>
    </xf>
    <xf borderId="1" fillId="0" fontId="9" numFmtId="0" xfId="0" applyAlignment="1" applyBorder="1" applyFont="1">
      <alignment vertical="bottom"/>
    </xf>
    <xf borderId="1" fillId="0" fontId="9" numFmtId="49" xfId="0" applyAlignment="1" applyBorder="1" applyFont="1" applyNumberFormat="1">
      <alignment vertical="bottom"/>
    </xf>
    <xf borderId="0" fillId="3" fontId="10" numFmtId="0" xfId="0" applyAlignment="1" applyFont="1">
      <alignment horizontal="center" readingOrder="0" vertical="bottom"/>
    </xf>
    <xf borderId="2" fillId="3" fontId="10" numFmtId="0" xfId="0" applyAlignment="1" applyBorder="1" applyFont="1">
      <alignment horizontal="center" readingOrder="0" vertical="bottom"/>
    </xf>
    <xf borderId="2" fillId="3" fontId="11" numFmtId="0" xfId="0" applyAlignment="1" applyBorder="1" applyFont="1">
      <alignment horizontal="center" readingOrder="0" vertical="bottom"/>
    </xf>
    <xf borderId="0" fillId="3" fontId="12" numFmtId="0" xfId="0" applyAlignment="1" applyFont="1">
      <alignment horizontal="center" vertical="bottom"/>
    </xf>
    <xf borderId="2" fillId="2" fontId="13" numFmtId="49" xfId="0" applyAlignment="1" applyBorder="1" applyFont="1" applyNumberFormat="1">
      <alignment readingOrder="0"/>
    </xf>
    <xf borderId="2" fillId="2" fontId="14" numFmtId="49" xfId="0" applyAlignment="1" applyBorder="1" applyFont="1" applyNumberFormat="1">
      <alignment horizontal="center" readingOrder="0" vertical="bottom"/>
    </xf>
    <xf borderId="2" fillId="0" fontId="15" numFmtId="0" xfId="0" applyAlignment="1" applyBorder="1" applyFont="1">
      <alignment horizontal="center" readingOrder="0"/>
    </xf>
    <xf borderId="2" fillId="0" fontId="9" numFmtId="49" xfId="0" applyAlignment="1" applyBorder="1" applyFont="1" applyNumberFormat="1">
      <alignment horizontal="right" readingOrder="0"/>
    </xf>
    <xf borderId="3" fillId="0" fontId="9" numFmtId="0" xfId="0" applyAlignment="1" applyBorder="1" applyFont="1">
      <alignment horizontal="center" vertical="bottom"/>
    </xf>
    <xf borderId="4" fillId="0" fontId="9" numFmtId="49" xfId="0" applyAlignment="1" applyBorder="1" applyFont="1" applyNumberFormat="1">
      <alignment horizontal="right" vertical="bottom"/>
    </xf>
    <xf borderId="2" fillId="0" fontId="9" numFmtId="0" xfId="0" applyAlignment="1" applyBorder="1" applyFont="1">
      <alignment readingOrder="0"/>
    </xf>
    <xf borderId="2" fillId="2" fontId="14" numFmtId="49" xfId="0" applyAlignment="1" applyBorder="1" applyFont="1" applyNumberFormat="1">
      <alignment horizontal="center" readingOrder="0" vertical="bottom"/>
    </xf>
    <xf borderId="2" fillId="2" fontId="14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center"/>
    </xf>
    <xf borderId="0" fillId="0" fontId="9" numFmtId="49" xfId="0" applyAlignment="1" applyFont="1" applyNumberFormat="1">
      <alignment horizontal="right" readingOrder="0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9" numFmtId="0" xfId="0" applyFont="1"/>
    <xf borderId="0" fillId="0" fontId="16" numFmtId="0" xfId="0" applyFont="1"/>
    <xf borderId="0" fillId="0" fontId="17" numFmtId="0" xfId="0" applyFont="1"/>
    <xf borderId="0" fillId="0" fontId="9" numFmtId="49" xfId="0" applyAlignment="1" applyFont="1" applyNumberFormat="1">
      <alignment horizontal="right"/>
    </xf>
    <xf borderId="1" fillId="0" fontId="7" numFmtId="0" xfId="0" applyAlignment="1" applyBorder="1" applyFont="1">
      <alignment vertical="bottom"/>
    </xf>
    <xf borderId="1" fillId="0" fontId="7" numFmtId="49" xfId="0" applyAlignment="1" applyBorder="1" applyFont="1" applyNumberFormat="1">
      <alignment vertical="bottom"/>
    </xf>
    <xf borderId="0" fillId="3" fontId="14" numFmtId="0" xfId="0" applyAlignment="1" applyFont="1">
      <alignment horizontal="center" vertical="bottom"/>
    </xf>
    <xf borderId="2" fillId="2" fontId="18" numFmtId="49" xfId="0" applyAlignment="1" applyBorder="1" applyFont="1" applyNumberFormat="1">
      <alignment horizontal="center" readingOrder="0" vertical="bottom"/>
    </xf>
    <xf borderId="0" fillId="0" fontId="19" numFmtId="0" xfId="0" applyFont="1"/>
    <xf borderId="0" fillId="0" fontId="20" numFmtId="0" xfId="0" applyFont="1"/>
    <xf borderId="0" fillId="0" fontId="21" numFmtId="0" xfId="0" applyFont="1"/>
    <xf borderId="0" fillId="0" fontId="9" numFmtId="0" xfId="0" applyAlignment="1" applyFont="1">
      <alignment horizontal="right"/>
    </xf>
    <xf borderId="0" fillId="0" fontId="22" numFmtId="0" xfId="0" applyAlignment="1" applyFont="1">
      <alignment readingOrder="0"/>
    </xf>
    <xf borderId="0" fillId="0" fontId="23" numFmtId="0" xfId="0" applyFont="1"/>
    <xf borderId="0" fillId="0" fontId="24" numFmtId="0" xfId="0" applyFont="1"/>
    <xf borderId="0" fillId="0" fontId="9" numFmtId="164" xfId="0" applyAlignment="1" applyFont="1" applyNumberFormat="1">
      <alignment horizontal="right" readingOrder="0"/>
    </xf>
    <xf borderId="1" fillId="0" fontId="7" numFmtId="164" xfId="0" applyAlignment="1" applyBorder="1" applyFont="1" applyNumberFormat="1">
      <alignment vertical="bottom"/>
    </xf>
    <xf borderId="0" fillId="3" fontId="10" numFmtId="0" xfId="0" applyAlignment="1" applyFont="1">
      <alignment horizontal="center" readingOrder="0" vertical="center"/>
    </xf>
    <xf borderId="2" fillId="3" fontId="11" numFmtId="0" xfId="0" applyAlignment="1" applyBorder="1" applyFont="1">
      <alignment horizontal="center" readingOrder="0" vertical="center"/>
    </xf>
    <xf borderId="0" fillId="3" fontId="25" numFmtId="0" xfId="0" applyAlignment="1" applyFont="1">
      <alignment horizontal="center" vertical="bottom"/>
    </xf>
    <xf borderId="2" fillId="2" fontId="26" numFmtId="0" xfId="0" applyAlignment="1" applyBorder="1" applyFont="1">
      <alignment horizontal="center" readingOrder="0"/>
    </xf>
    <xf borderId="2" fillId="2" fontId="14" numFmtId="49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readingOrder="0" shrinkToFit="0" wrapText="1"/>
    </xf>
    <xf borderId="2" fillId="0" fontId="9" numFmtId="0" xfId="0" applyAlignment="1" applyBorder="1" applyFont="1">
      <alignment horizontal="right" readingOrder="0"/>
    </xf>
    <xf borderId="2" fillId="2" fontId="13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/>
    </xf>
    <xf borderId="2" fillId="2" fontId="27" numFmtId="49" xfId="0" applyAlignment="1" applyBorder="1" applyFont="1" applyNumberFormat="1">
      <alignment horizontal="center" readingOrder="0" vertical="bottom"/>
    </xf>
    <xf borderId="2" fillId="0" fontId="9" numFmtId="0" xfId="0" applyAlignment="1" applyBorder="1" applyFont="1">
      <alignment horizontal="center" readingOrder="0"/>
    </xf>
    <xf borderId="0" fillId="3" fontId="10" numFmtId="0" xfId="0" applyAlignment="1" applyFont="1">
      <alignment horizontal="left" readingOrder="0" vertical="bottom"/>
    </xf>
    <xf borderId="0" fillId="2" fontId="26" numFmtId="49" xfId="0" applyAlignment="1" applyFont="1" applyNumberFormat="1">
      <alignment horizontal="center" readingOrder="0"/>
    </xf>
    <xf borderId="2" fillId="3" fontId="14" numFmtId="0" xfId="0" applyAlignment="1" applyBorder="1" applyFont="1">
      <alignment horizontal="center" readingOrder="0" shrinkToFit="0" vertical="bottom" wrapText="0"/>
    </xf>
    <xf borderId="2" fillId="3" fontId="7" numFmtId="0" xfId="0" applyAlignment="1" applyBorder="1" applyFont="1">
      <alignment vertical="bottom"/>
    </xf>
    <xf borderId="0" fillId="3" fontId="7" numFmtId="0" xfId="0" applyAlignment="1" applyFont="1">
      <alignment vertical="bottom"/>
    </xf>
    <xf borderId="2" fillId="3" fontId="7" numFmtId="49" xfId="0" applyAlignment="1" applyBorder="1" applyFont="1" applyNumberFormat="1">
      <alignment vertical="bottom"/>
    </xf>
    <xf borderId="0" fillId="3" fontId="7" numFmtId="49" xfId="0" applyAlignment="1" applyFont="1" applyNumberFormat="1">
      <alignment vertical="bottom"/>
    </xf>
    <xf borderId="2" fillId="3" fontId="27" numFmtId="0" xfId="0" applyAlignment="1" applyBorder="1" applyFont="1">
      <alignment horizontal="center" readingOrder="0" vertical="bottom"/>
    </xf>
    <xf borderId="2" fillId="3" fontId="14" numFmtId="0" xfId="0" applyAlignment="1" applyBorder="1" applyFon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28" numFmtId="0" xfId="0" applyAlignment="1" applyFont="1">
      <alignment readingOrder="0" vertical="bottom"/>
    </xf>
    <xf borderId="0" fillId="3" fontId="28" numFmtId="0" xfId="0" applyAlignment="1" applyFont="1">
      <alignment vertical="bottom"/>
    </xf>
    <xf borderId="2" fillId="3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vertical="bottom"/>
    </xf>
    <xf borderId="2" fillId="0" fontId="10" numFmtId="49" xfId="0" applyAlignment="1" applyBorder="1" applyFont="1" applyNumberFormat="1">
      <alignment horizontal="center" vertical="bottom"/>
    </xf>
    <xf borderId="2" fillId="4" fontId="11" numFmtId="0" xfId="0" applyAlignment="1" applyBorder="1" applyFill="1" applyFont="1">
      <alignment horizontal="center" vertical="bottom"/>
    </xf>
    <xf borderId="5" fillId="0" fontId="9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horizontal="center" readingOrder="0" vertical="bottom"/>
    </xf>
    <xf borderId="6" fillId="4" fontId="11" numFmtId="0" xfId="0" applyAlignment="1" applyBorder="1" applyFont="1">
      <alignment horizontal="center" readingOrder="0" vertical="bottom"/>
    </xf>
    <xf borderId="1" fillId="0" fontId="3" numFmtId="0" xfId="0" applyBorder="1" applyFont="1"/>
    <xf borderId="4" fillId="0" fontId="3" numFmtId="0" xfId="0" applyBorder="1" applyFont="1"/>
    <xf borderId="2" fillId="0" fontId="10" numFmtId="0" xfId="0" applyAlignment="1" applyBorder="1" applyFont="1">
      <alignment horizontal="center" vertical="bottom"/>
    </xf>
    <xf borderId="2" fillId="5" fontId="7" numFmtId="0" xfId="0" applyAlignment="1" applyBorder="1" applyFill="1" applyFont="1">
      <alignment vertical="bottom"/>
    </xf>
    <xf borderId="7" fillId="4" fontId="11" numFmtId="0" xfId="0" applyAlignment="1" applyBorder="1" applyFont="1">
      <alignment horizontal="center" readingOrder="0" vertical="bottom"/>
    </xf>
    <xf borderId="8" fillId="0" fontId="3" numFmtId="0" xfId="0" applyBorder="1" applyFont="1"/>
    <xf borderId="9" fillId="0" fontId="3" numFmtId="0" xfId="0" applyBorder="1" applyFont="1"/>
    <xf borderId="2" fillId="5" fontId="29" numFmtId="0" xfId="0" applyAlignment="1" applyBorder="1" applyFont="1">
      <alignment horizontal="center" readingOrder="0" shrinkToFit="0" vertical="bottom" wrapText="1"/>
    </xf>
    <xf borderId="2" fillId="3" fontId="0" numFmtId="0" xfId="0" applyAlignment="1" applyBorder="1" applyFont="1">
      <alignment horizontal="center" readingOrder="0" shrinkToFit="0" wrapText="1"/>
    </xf>
    <xf borderId="2" fillId="0" fontId="7" numFmtId="49" xfId="0" applyAlignment="1" applyBorder="1" applyFont="1" applyNumberFormat="1">
      <alignment vertical="bottom"/>
    </xf>
    <xf borderId="2" fillId="6" fontId="7" numFmtId="0" xfId="0" applyAlignment="1" applyBorder="1" applyFill="1" applyFont="1">
      <alignment horizontal="right" vertical="bottom"/>
    </xf>
    <xf borderId="2" fillId="7" fontId="7" numFmtId="0" xfId="0" applyAlignment="1" applyBorder="1" applyFill="1" applyFont="1">
      <alignment vertical="bottom"/>
    </xf>
    <xf borderId="2" fillId="7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center" vertical="bottom"/>
    </xf>
    <xf borderId="2" fillId="7" fontId="7" numFmtId="49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2" fillId="8" fontId="7" numFmtId="0" xfId="0" applyAlignment="1" applyBorder="1" applyFill="1" applyFont="1">
      <alignment vertical="bottom"/>
    </xf>
    <xf borderId="2" fillId="8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horizontal="center" vertical="bottom"/>
    </xf>
    <xf borderId="2" fillId="4" fontId="10" numFmtId="49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4" fontId="10" numFmtId="0" xfId="0" applyAlignment="1" applyFont="1">
      <alignment horizontal="center" vertical="bottom"/>
    </xf>
    <xf borderId="2" fillId="4" fontId="10" numFmtId="0" xfId="0" applyAlignment="1" applyBorder="1" applyFont="1">
      <alignment horizontal="center" vertical="bottom"/>
    </xf>
    <xf borderId="2" fillId="0" fontId="7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readingOrder="0" shrinkToFit="0" vertical="bottom" wrapText="1"/>
    </xf>
    <xf borderId="2" fillId="9" fontId="5" numFmtId="0" xfId="0" applyAlignment="1" applyBorder="1" applyFill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2" fillId="0" fontId="19" numFmtId="0" xfId="0" applyAlignment="1" applyBorder="1" applyFont="1">
      <alignment readingOrder="0" shrinkToFit="0" vertical="bottom" wrapText="0"/>
    </xf>
    <xf borderId="2" fillId="10" fontId="1" numFmtId="0" xfId="0" applyAlignment="1" applyBorder="1" applyFill="1" applyFont="1">
      <alignment horizontal="center" readingOrder="0" vertical="bottom"/>
    </xf>
    <xf borderId="5" fillId="3" fontId="27" numFmtId="0" xfId="0" applyAlignment="1" applyBorder="1" applyFont="1">
      <alignment horizontal="center" readingOrder="0" vertical="bottom"/>
    </xf>
    <xf borderId="5" fillId="3" fontId="14" numFmtId="0" xfId="0" applyAlignment="1" applyBorder="1" applyFont="1">
      <alignment horizontal="center" readingOrder="0" vertical="bottom"/>
    </xf>
    <xf borderId="5" fillId="3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30" numFmtId="0" xfId="0" applyAlignment="1" applyFont="1">
      <alignment readingOrder="0" vertical="bottom"/>
    </xf>
    <xf borderId="2" fillId="0" fontId="31" numFmtId="49" xfId="0" applyAlignment="1" applyBorder="1" applyFont="1" applyNumberFormat="1">
      <alignment horizontal="center" vertical="bottom"/>
    </xf>
    <xf borderId="2" fillId="0" fontId="30" numFmtId="0" xfId="0" applyAlignment="1" applyBorder="1" applyFont="1">
      <alignment vertical="bottom"/>
    </xf>
    <xf borderId="0" fillId="11" fontId="3" numFmtId="0" xfId="0" applyAlignment="1" applyFill="1" applyFont="1">
      <alignment readingOrder="0"/>
    </xf>
    <xf borderId="5" fillId="4" fontId="11" numFmtId="0" xfId="0" applyAlignment="1" applyBorder="1" applyFont="1">
      <alignment horizontal="center" vertical="bottom"/>
    </xf>
    <xf borderId="7" fillId="4" fontId="11" numFmtId="0" xfId="0" applyAlignment="1" applyBorder="1" applyFont="1">
      <alignment horizontal="center" vertical="bottom"/>
    </xf>
    <xf borderId="0" fillId="0" fontId="30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31" numFmtId="0" xfId="0" applyAlignment="1" applyFont="1">
      <alignment horizontal="center" vertical="bottom"/>
    </xf>
    <xf borderId="2" fillId="3" fontId="32" numFmtId="0" xfId="0" applyAlignment="1" applyBorder="1" applyFont="1">
      <alignment horizontal="center" readingOrder="0" vertical="bottom"/>
    </xf>
    <xf borderId="5" fillId="3" fontId="32" numFmtId="0" xfId="0" applyAlignment="1" applyBorder="1" applyFont="1">
      <alignment horizontal="center" readingOrder="0" vertical="bottom"/>
    </xf>
    <xf borderId="0" fillId="12" fontId="3" numFmtId="0" xfId="0" applyAlignment="1" applyFill="1" applyFont="1">
      <alignment readingOrder="0"/>
    </xf>
    <xf borderId="0" fillId="13" fontId="3" numFmtId="0" xfId="0" applyAlignment="1" applyFill="1" applyFont="1">
      <alignment readingOrder="0"/>
    </xf>
    <xf borderId="0" fillId="13" fontId="7" numFmtId="0" xfId="0" applyAlignment="1" applyFont="1">
      <alignment readingOrder="0"/>
    </xf>
    <xf borderId="0" fillId="11" fontId="7" numFmtId="0" xfId="0" applyAlignment="1" applyFont="1">
      <alignment readingOrder="0"/>
    </xf>
    <xf borderId="0" fillId="12" fontId="7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horizontal="center" readingOrder="0" shrinkToFit="0" vertical="bottom" wrapText="1"/>
    </xf>
    <xf borderId="2" fillId="5" fontId="5" numFmtId="0" xfId="0" applyAlignment="1" applyBorder="1" applyFont="1">
      <alignment horizontal="right" readingOrder="0" vertical="bottom"/>
    </xf>
    <xf borderId="2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readingOrder="0" vertical="bottom"/>
    </xf>
    <xf borderId="2" fillId="5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right" vertical="bottom"/>
    </xf>
    <xf borderId="2" fillId="5" fontId="1" numFmtId="2" xfId="0" applyAlignment="1" applyBorder="1" applyFont="1" applyNumberFormat="1">
      <alignment horizontal="right" vertical="bottom"/>
    </xf>
    <xf borderId="0" fillId="3" fontId="30" numFmtId="0" xfId="0" applyAlignment="1" applyFont="1">
      <alignment vertical="bottom"/>
    </xf>
    <xf borderId="2" fillId="3" fontId="30" numFmtId="0" xfId="0" applyAlignment="1" applyBorder="1" applyFont="1">
      <alignment vertical="bottom"/>
    </xf>
    <xf borderId="2" fillId="3" fontId="33" numFmtId="0" xfId="0" applyAlignment="1" applyBorder="1" applyFont="1">
      <alignment vertical="bottom"/>
    </xf>
    <xf borderId="2" fillId="3" fontId="7" numFmtId="0" xfId="0" applyAlignment="1" applyBorder="1" applyFont="1">
      <alignment readingOrder="0"/>
    </xf>
    <xf borderId="2" fillId="3" fontId="7" numFmtId="0" xfId="0" applyBorder="1" applyFont="1"/>
    <xf borderId="0" fillId="0" fontId="7" numFmtId="0" xfId="0" applyFont="1"/>
    <xf borderId="2" fillId="3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readingOrder="0" vertical="bottom"/>
    </xf>
    <xf borderId="7" fillId="3" fontId="1" numFmtId="0" xfId="0" applyAlignment="1" applyBorder="1" applyFont="1">
      <alignment vertical="bottom"/>
    </xf>
    <xf borderId="0" fillId="3" fontId="7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2" xfId="0" applyAlignment="1" applyFont="1" applyNumberFormat="1">
      <alignment horizontal="right" vertical="bottom"/>
    </xf>
    <xf borderId="10" fillId="2" fontId="1" numFmtId="0" xfId="0" applyAlignment="1" applyBorder="1" applyFont="1">
      <alignment readingOrder="0" vertical="bottom"/>
    </xf>
    <xf borderId="11" fillId="2" fontId="1" numFmtId="0" xfId="0" applyAlignment="1" applyBorder="1" applyFont="1">
      <alignment vertical="bottom"/>
    </xf>
    <xf borderId="10" fillId="0" fontId="7" numFmtId="0" xfId="0" applyAlignment="1" applyBorder="1" applyFont="1">
      <alignment readingOrder="0"/>
    </xf>
    <xf borderId="11" fillId="0" fontId="7" numFmtId="0" xfId="0" applyBorder="1" applyFont="1"/>
    <xf borderId="0" fillId="2" fontId="5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12" fillId="2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2" fillId="0" fontId="7" numFmtId="0" xfId="0" applyAlignment="1" applyBorder="1" applyFont="1">
      <alignment readingOrder="0"/>
    </xf>
    <xf borderId="13" fillId="0" fontId="7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0"/>
    </xf>
    <xf borderId="12" fillId="2" fontId="1" numFmtId="0" xfId="0" applyAlignment="1" applyBorder="1" applyFont="1">
      <alignment horizontal="right" vertical="bottom"/>
    </xf>
    <xf borderId="13" fillId="0" fontId="1" numFmtId="49" xfId="0" applyAlignment="1" applyBorder="1" applyFont="1" applyNumberFormat="1">
      <alignment vertical="bottom"/>
    </xf>
    <xf borderId="12" fillId="0" fontId="7" numFmtId="0" xfId="0" applyBorder="1" applyFont="1"/>
    <xf borderId="13" fillId="0" fontId="7" numFmtId="0" xfId="0" applyBorder="1" applyFont="1"/>
    <xf borderId="0" fillId="0" fontId="1" numFmtId="49" xfId="0" applyAlignment="1" applyFont="1" applyNumberFormat="1">
      <alignment vertical="bottom"/>
    </xf>
    <xf borderId="12" fillId="2" fontId="1" numFmtId="0" xfId="0" applyAlignment="1" applyBorder="1" applyFont="1">
      <alignment horizontal="right" readingOrder="0" vertical="bottom"/>
    </xf>
    <xf borderId="13" fillId="0" fontId="34" numFmtId="49" xfId="0" applyAlignment="1" applyBorder="1" applyFont="1" applyNumberFormat="1">
      <alignment readingOrder="0"/>
    </xf>
    <xf borderId="13" fillId="0" fontId="1" numFmtId="0" xfId="0" applyAlignment="1" applyBorder="1" applyFont="1">
      <alignment horizontal="right" vertical="bottom"/>
    </xf>
    <xf borderId="0" fillId="3" fontId="5" numFmtId="0" xfId="0" applyAlignment="1" applyFont="1">
      <alignment readingOrder="0" shrinkToFit="0" vertical="bottom" wrapText="1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horizontal="center" shrinkToFit="0" vertical="bottom" wrapText="1"/>
    </xf>
    <xf borderId="0" fillId="3" fontId="35" numFmtId="0" xfId="0" applyFont="1"/>
    <xf borderId="6" fillId="2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10" fillId="3" fontId="1" numFmtId="0" xfId="0" applyAlignment="1" applyBorder="1" applyFont="1">
      <alignment readingOrder="0" vertical="bottom"/>
    </xf>
    <xf borderId="14" fillId="3" fontId="1" numFmtId="0" xfId="0" applyAlignment="1" applyBorder="1" applyFont="1">
      <alignment readingOrder="0" vertical="bottom"/>
    </xf>
    <xf borderId="11" fillId="3" fontId="1" numFmtId="4" xfId="0" applyAlignment="1" applyBorder="1" applyFont="1" applyNumberFormat="1">
      <alignment horizontal="right" readingOrder="0" vertical="bottom"/>
    </xf>
    <xf borderId="0" fillId="3" fontId="1" numFmtId="0" xfId="0" applyAlignment="1" applyFont="1">
      <alignment horizontal="right" vertical="bottom"/>
    </xf>
    <xf borderId="6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4" fillId="0" fontId="1" numFmtId="4" xfId="0" applyAlignment="1" applyBorder="1" applyFont="1" applyNumberFormat="1">
      <alignment horizontal="righ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5" max="6" width="24.14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3"/>
      <c r="H1" s="3"/>
      <c r="I1" s="3"/>
      <c r="J1" s="3"/>
      <c r="K1" s="3"/>
      <c r="L1" s="3"/>
      <c r="M1" s="3"/>
      <c r="N1" s="3"/>
      <c r="O1" s="3"/>
    </row>
    <row r="2">
      <c r="A2" s="5"/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5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5" t="s">
        <v>4</v>
      </c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6" t="s">
        <v>5</v>
      </c>
      <c r="B5" s="5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7" t="s">
        <v>6</v>
      </c>
      <c r="B6" s="5"/>
      <c r="C6" s="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2" t="s">
        <v>7</v>
      </c>
      <c r="B7" s="5"/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2" t="s">
        <v>8</v>
      </c>
      <c r="B8" s="5"/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5"/>
      <c r="B9" s="5"/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5"/>
      <c r="B10" s="5"/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5"/>
      <c r="B11" s="5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5"/>
      <c r="B12" s="5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8"/>
      <c r="B13" s="1" t="s">
        <v>9</v>
      </c>
      <c r="C13" s="5" t="s">
        <v>10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5"/>
      <c r="B14" s="5" t="s">
        <v>11</v>
      </c>
      <c r="C14" s="1">
        <v>1.0</v>
      </c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5"/>
      <c r="B15" s="5" t="s">
        <v>12</v>
      </c>
      <c r="C15" s="1">
        <v>2.0</v>
      </c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A16" s="5"/>
      <c r="B16" s="5" t="s">
        <v>13</v>
      </c>
      <c r="C16" s="9">
        <v>3.0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A17" s="5"/>
      <c r="B17" s="5" t="s">
        <v>14</v>
      </c>
      <c r="C17" s="9">
        <v>4.0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A18" s="5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A19" s="5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A20" s="5"/>
      <c r="B20" s="5"/>
      <c r="C20" s="5"/>
      <c r="D20" s="3"/>
      <c r="E20" s="3"/>
      <c r="F20" s="3"/>
      <c r="G20" s="3"/>
      <c r="H20" s="3"/>
      <c r="I20" s="3"/>
      <c r="J20" s="3"/>
      <c r="K20" s="5"/>
      <c r="L20" s="5"/>
      <c r="M20" s="10"/>
      <c r="N20" s="3"/>
      <c r="O20" s="3"/>
    </row>
    <row r="21">
      <c r="A21" s="11"/>
      <c r="B21" s="11"/>
      <c r="C21" s="3"/>
      <c r="D21" s="3"/>
      <c r="E21" s="3"/>
      <c r="F21" s="3"/>
      <c r="G21" s="3"/>
      <c r="H21" s="3"/>
      <c r="I21" s="12"/>
      <c r="J21" s="3"/>
      <c r="K21" s="3"/>
      <c r="L21" s="3"/>
      <c r="M21" s="3"/>
      <c r="N21" s="3"/>
      <c r="O21" s="3"/>
    </row>
    <row r="22">
      <c r="A22" s="11"/>
      <c r="B22" s="11"/>
      <c r="C22" s="3"/>
      <c r="D22" s="3"/>
      <c r="E22" s="13"/>
      <c r="F22" s="11"/>
      <c r="G22" s="11"/>
      <c r="H22" s="11"/>
      <c r="I22" s="11"/>
      <c r="J22" s="11"/>
      <c r="K22" s="11"/>
      <c r="L22" s="5"/>
      <c r="M22" s="3"/>
      <c r="N22" s="3"/>
      <c r="O22" s="3"/>
    </row>
    <row r="23">
      <c r="A23" s="11"/>
      <c r="B23" s="11"/>
      <c r="C23" s="3"/>
      <c r="D23" s="3"/>
      <c r="E23" s="11"/>
      <c r="F23" s="11"/>
      <c r="G23" s="11"/>
      <c r="H23" s="11"/>
      <c r="I23" s="11"/>
      <c r="J23" s="11"/>
      <c r="K23" s="11"/>
      <c r="L23" s="3"/>
      <c r="M23" s="3"/>
      <c r="N23" s="3"/>
      <c r="O23" s="3"/>
    </row>
    <row r="24">
      <c r="H24" s="14" t="s">
        <v>15</v>
      </c>
      <c r="M24" s="15"/>
      <c r="N24" s="16" t="s">
        <v>16</v>
      </c>
    </row>
    <row r="25">
      <c r="A25" s="17"/>
      <c r="B25" s="17" t="str">
        <f> text(A1,"0") &amp; " " &amp; text(B14,"0") </f>
        <v>V27 Plate 1</v>
      </c>
      <c r="C25" s="17" t="str">
        <f>"384 primer plate " &amp; text(C14,"0")</f>
        <v>384 primer plate 1</v>
      </c>
      <c r="E25" s="17" t="s">
        <v>17</v>
      </c>
      <c r="H25" s="17" t="s">
        <v>18</v>
      </c>
      <c r="I25" s="18" t="s">
        <v>19</v>
      </c>
      <c r="N25" s="19" t="s">
        <v>18</v>
      </c>
      <c r="O25" s="20" t="s">
        <v>19</v>
      </c>
      <c r="P25" s="17"/>
      <c r="Q25" s="18"/>
    </row>
    <row r="26">
      <c r="A26" s="21"/>
      <c r="B26" s="22">
        <v>1.0</v>
      </c>
      <c r="C26" s="23">
        <v>2.0</v>
      </c>
      <c r="D26" s="24"/>
      <c r="E26" s="25" t="s">
        <v>20</v>
      </c>
      <c r="F26" s="26"/>
      <c r="H26" s="27">
        <v>1.0</v>
      </c>
      <c r="I26" s="28"/>
      <c r="M26" s="15"/>
      <c r="N26" s="29">
        <v>4.0</v>
      </c>
      <c r="O26" s="30" t="s">
        <v>21</v>
      </c>
      <c r="P26" s="31"/>
      <c r="Q26" s="28"/>
    </row>
    <row r="27">
      <c r="A27" s="21"/>
      <c r="B27" s="22">
        <v>3.0</v>
      </c>
      <c r="C27" s="23">
        <v>4.0</v>
      </c>
      <c r="D27" s="24"/>
      <c r="E27" s="32"/>
      <c r="F27" s="33"/>
      <c r="H27" s="34"/>
      <c r="I27" s="35"/>
      <c r="M27" s="15"/>
      <c r="N27" s="36"/>
      <c r="O27" s="37"/>
      <c r="P27" s="38"/>
      <c r="Q27" s="35"/>
    </row>
    <row r="28">
      <c r="A28" s="39"/>
      <c r="B28" s="39"/>
      <c r="C28" s="39"/>
      <c r="E28" s="40"/>
      <c r="F28" s="40"/>
      <c r="H28" s="34"/>
      <c r="I28" s="41"/>
      <c r="N28" s="36"/>
      <c r="O28" s="37"/>
      <c r="P28" s="38"/>
      <c r="Q28" s="41"/>
    </row>
    <row r="29">
      <c r="A29" s="17"/>
      <c r="B29" s="17" t="str">
        <f> text(A1,"0") &amp; " " &amp; text(B15,"0") </f>
        <v>V27 Plate 2</v>
      </c>
      <c r="C29" s="17" t="str">
        <f>"384 primer plate " &amp; text(C15,"0")</f>
        <v>384 primer plate 2</v>
      </c>
      <c r="E29" s="40"/>
      <c r="F29" s="40"/>
      <c r="H29" s="34"/>
      <c r="I29" s="41"/>
      <c r="N29" s="42"/>
      <c r="O29" s="43"/>
      <c r="P29" s="38"/>
      <c r="Q29" s="41"/>
    </row>
    <row r="30">
      <c r="A30" s="21"/>
      <c r="B30" s="22">
        <v>5.0</v>
      </c>
      <c r="C30" s="23">
        <v>6.0</v>
      </c>
      <c r="D30" s="44"/>
      <c r="E30" s="45"/>
      <c r="F30" s="32" t="s">
        <v>22</v>
      </c>
      <c r="H30" s="27">
        <v>2.0</v>
      </c>
      <c r="I30" s="28"/>
      <c r="N30" s="29">
        <v>3.0</v>
      </c>
      <c r="O30" s="30" t="s">
        <v>23</v>
      </c>
      <c r="P30" s="31"/>
      <c r="Q30" s="28"/>
    </row>
    <row r="31">
      <c r="A31" s="21"/>
      <c r="B31" s="22">
        <v>7.0</v>
      </c>
      <c r="C31" s="23">
        <v>8.0</v>
      </c>
      <c r="D31" s="44"/>
      <c r="E31" s="33"/>
      <c r="F31" s="45"/>
      <c r="H31" s="34"/>
      <c r="I31" s="41"/>
      <c r="N31" s="36"/>
      <c r="O31" s="37"/>
      <c r="P31" s="38"/>
      <c r="Q31" s="41"/>
    </row>
    <row r="32">
      <c r="A32" s="39"/>
      <c r="B32" s="46"/>
      <c r="C32" s="46"/>
      <c r="D32" s="47"/>
      <c r="E32" s="48"/>
      <c r="F32" s="48"/>
      <c r="H32" s="34"/>
      <c r="I32" s="49"/>
      <c r="N32" s="36"/>
      <c r="O32" s="36"/>
      <c r="P32" s="38"/>
      <c r="Q32" s="49"/>
    </row>
    <row r="33">
      <c r="A33" s="17"/>
      <c r="B33" s="50" t="str">
        <f> text(A1,"0") &amp; " " &amp; text(B16,"0") </f>
        <v>V27 Plate 3</v>
      </c>
      <c r="C33" s="50" t="str">
        <f>"384 primer plate " &amp; text(C16,"0")</f>
        <v>384 primer plate 3</v>
      </c>
      <c r="D33" s="51"/>
      <c r="E33" s="52"/>
      <c r="F33" s="52"/>
      <c r="H33" s="34"/>
      <c r="I33" s="53"/>
      <c r="N33" s="42"/>
      <c r="O33" s="54"/>
      <c r="P33" s="38"/>
      <c r="Q33" s="53"/>
    </row>
    <row r="34">
      <c r="A34" s="55"/>
      <c r="B34" s="56">
        <v>9.0</v>
      </c>
      <c r="C34" s="56">
        <v>10.0</v>
      </c>
      <c r="D34" s="57"/>
      <c r="E34" s="58"/>
      <c r="F34" s="59"/>
      <c r="G34" s="60"/>
      <c r="H34" s="27">
        <v>3.0</v>
      </c>
      <c r="I34" s="28"/>
      <c r="N34" s="29">
        <v>2.0</v>
      </c>
      <c r="O34" s="30" t="s">
        <v>24</v>
      </c>
      <c r="P34" s="31"/>
      <c r="Q34" s="61"/>
    </row>
    <row r="35">
      <c r="A35" s="55"/>
      <c r="B35" s="56">
        <v>11.0</v>
      </c>
      <c r="C35" s="56">
        <v>12.0</v>
      </c>
      <c r="D35" s="57"/>
      <c r="E35" s="62" t="s">
        <v>25</v>
      </c>
      <c r="F35" s="26"/>
      <c r="H35" s="63"/>
      <c r="I35" s="49"/>
      <c r="N35" s="16"/>
      <c r="O35" s="36"/>
      <c r="P35" s="17"/>
      <c r="Q35" s="49"/>
    </row>
    <row r="36">
      <c r="A36" s="39"/>
      <c r="B36" s="46"/>
      <c r="C36" s="46"/>
      <c r="D36" s="51"/>
      <c r="E36" s="52"/>
      <c r="F36" s="52"/>
      <c r="H36" s="34"/>
      <c r="I36" s="49"/>
      <c r="N36" s="36"/>
      <c r="O36" s="36"/>
      <c r="P36" s="38"/>
      <c r="Q36" s="49"/>
    </row>
    <row r="37">
      <c r="A37" s="17"/>
      <c r="B37" s="50" t="str">
        <f> text(A1,"0") &amp; " " &amp; text(B17,"0") </f>
        <v>V27 Plate 4</v>
      </c>
      <c r="C37" s="50" t="str">
        <f>"384 primer plate " &amp; text(C17,"0")</f>
        <v>384 primer plate 4</v>
      </c>
      <c r="D37" s="51"/>
      <c r="E37" s="52"/>
      <c r="F37" s="52"/>
      <c r="H37" s="34"/>
      <c r="I37" s="49"/>
      <c r="N37" s="42"/>
      <c r="O37" s="42"/>
      <c r="P37" s="38"/>
      <c r="Q37" s="49"/>
    </row>
    <row r="38">
      <c r="A38" s="21"/>
      <c r="B38" s="56">
        <v>13.0</v>
      </c>
      <c r="C38" s="56">
        <v>14.0</v>
      </c>
      <c r="D38" s="57"/>
      <c r="E38" s="64"/>
      <c r="F38" s="32"/>
      <c r="H38" s="65"/>
      <c r="I38" s="28"/>
      <c r="N38" s="29">
        <v>1.0</v>
      </c>
      <c r="O38" s="30" t="s">
        <v>26</v>
      </c>
      <c r="P38" s="31"/>
      <c r="Q38" s="61"/>
    </row>
    <row r="39">
      <c r="A39" s="66"/>
      <c r="B39" s="56">
        <v>15.0</v>
      </c>
      <c r="C39" s="56">
        <v>16.0</v>
      </c>
      <c r="D39" s="57"/>
      <c r="E39" s="45"/>
      <c r="F39" s="67"/>
    </row>
    <row r="40">
      <c r="B40" s="51"/>
      <c r="C40" s="51"/>
      <c r="D40" s="51"/>
      <c r="E40" s="51"/>
      <c r="F40" s="51"/>
    </row>
  </sheetData>
  <mergeCells count="3">
    <mergeCell ref="H24:I24"/>
    <mergeCell ref="N24:O24"/>
    <mergeCell ref="P24:Q2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8" t="s">
        <v>27</v>
      </c>
      <c r="B1" s="69"/>
      <c r="C1" s="70"/>
      <c r="D1" s="71"/>
      <c r="E1" s="71"/>
      <c r="F1" s="70"/>
      <c r="G1" s="70"/>
      <c r="H1" s="70"/>
      <c r="I1" s="70"/>
      <c r="J1" s="72"/>
      <c r="K1" s="72"/>
      <c r="L1" s="70"/>
      <c r="M1" s="70"/>
      <c r="N1" s="36"/>
    </row>
    <row r="2">
      <c r="A2" s="73">
        <v>1.0</v>
      </c>
      <c r="B2" s="74">
        <v>2.0</v>
      </c>
      <c r="C2" s="69"/>
      <c r="D2" s="32" t="str">
        <f>'Run set up notes'!E26</f>
        <v>plate1_v26plate1</v>
      </c>
      <c r="E2" s="32" t="str">
        <f>'Run set up notes'!F26</f>
        <v/>
      </c>
      <c r="F2" s="70"/>
      <c r="G2" s="75"/>
      <c r="H2" s="70"/>
      <c r="I2" s="70"/>
      <c r="J2" s="72"/>
      <c r="K2" s="72"/>
      <c r="L2" s="70"/>
      <c r="M2" s="70"/>
      <c r="N2" s="36"/>
    </row>
    <row r="3">
      <c r="A3" s="73">
        <v>3.0</v>
      </c>
      <c r="B3" s="74">
        <v>4.0</v>
      </c>
      <c r="C3" s="69"/>
      <c r="D3" s="32" t="str">
        <f>'Run set up notes'!E27</f>
        <v/>
      </c>
      <c r="E3" s="33" t="str">
        <f>'Run set up notes'!F27</f>
        <v/>
      </c>
      <c r="F3" s="70"/>
      <c r="G3" s="76"/>
      <c r="H3" s="70"/>
      <c r="I3" s="70"/>
      <c r="J3" s="36"/>
      <c r="K3" s="72"/>
      <c r="L3" s="70"/>
      <c r="M3" s="70"/>
      <c r="N3" s="36"/>
    </row>
    <row r="4">
      <c r="A4" s="75" t="s">
        <v>28</v>
      </c>
      <c r="B4" s="70"/>
      <c r="C4" s="70"/>
      <c r="D4" s="36"/>
      <c r="E4" s="70"/>
      <c r="F4" s="70"/>
      <c r="G4" s="70"/>
      <c r="H4" s="77"/>
      <c r="I4" s="70"/>
      <c r="J4" s="72"/>
      <c r="K4" s="70"/>
      <c r="L4" s="70"/>
      <c r="M4" s="70"/>
      <c r="N4" s="36"/>
    </row>
    <row r="5">
      <c r="A5" s="14" t="s">
        <v>29</v>
      </c>
      <c r="B5" s="70"/>
      <c r="C5" s="70"/>
      <c r="D5" s="36"/>
      <c r="E5" s="70"/>
      <c r="F5" s="70"/>
      <c r="G5" s="70"/>
      <c r="H5" s="70"/>
      <c r="I5" s="70"/>
      <c r="J5" s="72"/>
      <c r="K5" s="70"/>
      <c r="L5" s="70"/>
      <c r="M5" s="70"/>
      <c r="N5" s="36"/>
    </row>
    <row r="6">
      <c r="A6" s="78" t="s">
        <v>30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9"/>
    </row>
    <row r="7">
      <c r="A7" s="80" t="str">
        <f>E2</f>
        <v/>
      </c>
      <c r="B7" s="81">
        <v>1.0</v>
      </c>
      <c r="C7" s="81">
        <v>2.0</v>
      </c>
      <c r="D7" s="81">
        <v>3.0</v>
      </c>
      <c r="E7" s="81">
        <v>4.0</v>
      </c>
      <c r="F7" s="81">
        <v>5.0</v>
      </c>
      <c r="G7" s="81">
        <v>6.0</v>
      </c>
      <c r="H7" s="81">
        <v>7.0</v>
      </c>
      <c r="I7" s="81">
        <v>8.0</v>
      </c>
      <c r="J7" s="81">
        <v>9.0</v>
      </c>
      <c r="K7" s="81">
        <v>10.0</v>
      </c>
      <c r="L7" s="81">
        <v>11.0</v>
      </c>
      <c r="M7" s="81">
        <v>12.0</v>
      </c>
      <c r="N7" s="79"/>
    </row>
    <row r="8">
      <c r="A8" s="81" t="s">
        <v>31</v>
      </c>
      <c r="B8" s="79" t="s">
        <v>32</v>
      </c>
      <c r="C8" s="79" t="s">
        <v>32</v>
      </c>
      <c r="D8" s="79" t="s">
        <v>32</v>
      </c>
      <c r="E8" s="79" t="s">
        <v>32</v>
      </c>
      <c r="F8" s="79" t="s">
        <v>32</v>
      </c>
      <c r="G8" s="79" t="s">
        <v>32</v>
      </c>
      <c r="H8" s="79" t="s">
        <v>32</v>
      </c>
      <c r="I8" s="79" t="s">
        <v>32</v>
      </c>
      <c r="J8" s="79" t="s">
        <v>32</v>
      </c>
      <c r="K8" s="79" t="s">
        <v>32</v>
      </c>
      <c r="L8" s="79" t="s">
        <v>32</v>
      </c>
      <c r="M8" s="79" t="s">
        <v>32</v>
      </c>
      <c r="N8" s="81" t="s">
        <v>31</v>
      </c>
    </row>
    <row r="9">
      <c r="A9" s="81" t="s">
        <v>33</v>
      </c>
      <c r="B9" s="79" t="s">
        <v>32</v>
      </c>
      <c r="C9" s="79" t="s">
        <v>32</v>
      </c>
      <c r="D9" s="79" t="s">
        <v>32</v>
      </c>
      <c r="E9" s="79" t="s">
        <v>32</v>
      </c>
      <c r="F9" s="79" t="s">
        <v>32</v>
      </c>
      <c r="G9" s="79" t="s">
        <v>32</v>
      </c>
      <c r="H9" s="79" t="s">
        <v>32</v>
      </c>
      <c r="I9" s="79" t="s">
        <v>32</v>
      </c>
      <c r="J9" s="79" t="s">
        <v>32</v>
      </c>
      <c r="K9" s="79" t="s">
        <v>32</v>
      </c>
      <c r="L9" s="79" t="s">
        <v>32</v>
      </c>
      <c r="M9" s="79" t="s">
        <v>32</v>
      </c>
      <c r="N9" s="81" t="s">
        <v>33</v>
      </c>
    </row>
    <row r="10">
      <c r="A10" s="81" t="s">
        <v>34</v>
      </c>
      <c r="B10" s="79" t="s">
        <v>32</v>
      </c>
      <c r="C10" s="79" t="s">
        <v>32</v>
      </c>
      <c r="D10" s="79" t="s">
        <v>32</v>
      </c>
      <c r="E10" s="79" t="s">
        <v>32</v>
      </c>
      <c r="F10" s="79" t="s">
        <v>32</v>
      </c>
      <c r="G10" s="79" t="s">
        <v>32</v>
      </c>
      <c r="H10" s="79" t="s">
        <v>32</v>
      </c>
      <c r="I10" s="79" t="s">
        <v>32</v>
      </c>
      <c r="J10" s="79" t="s">
        <v>32</v>
      </c>
      <c r="K10" s="79" t="s">
        <v>32</v>
      </c>
      <c r="L10" s="79" t="s">
        <v>32</v>
      </c>
      <c r="M10" s="79" t="s">
        <v>32</v>
      </c>
      <c r="N10" s="81" t="s">
        <v>34</v>
      </c>
    </row>
    <row r="11">
      <c r="A11" s="81" t="s">
        <v>35</v>
      </c>
      <c r="B11" s="79" t="s">
        <v>32</v>
      </c>
      <c r="C11" s="79" t="s">
        <v>32</v>
      </c>
      <c r="D11" s="79" t="s">
        <v>32</v>
      </c>
      <c r="E11" s="79" t="s">
        <v>32</v>
      </c>
      <c r="F11" s="79" t="s">
        <v>32</v>
      </c>
      <c r="G11" s="79" t="s">
        <v>32</v>
      </c>
      <c r="H11" s="79" t="s">
        <v>32</v>
      </c>
      <c r="I11" s="79" t="s">
        <v>32</v>
      </c>
      <c r="J11" s="79" t="s">
        <v>32</v>
      </c>
      <c r="K11" s="79" t="s">
        <v>32</v>
      </c>
      <c r="L11" s="79" t="s">
        <v>32</v>
      </c>
      <c r="M11" s="79" t="s">
        <v>32</v>
      </c>
      <c r="N11" s="81" t="s">
        <v>35</v>
      </c>
    </row>
    <row r="12">
      <c r="A12" s="81" t="s">
        <v>36</v>
      </c>
      <c r="B12" s="79" t="s">
        <v>32</v>
      </c>
      <c r="C12" s="79" t="s">
        <v>32</v>
      </c>
      <c r="D12" s="79" t="s">
        <v>32</v>
      </c>
      <c r="E12" s="79" t="s">
        <v>32</v>
      </c>
      <c r="F12" s="79" t="s">
        <v>32</v>
      </c>
      <c r="G12" s="79" t="s">
        <v>32</v>
      </c>
      <c r="H12" s="79" t="s">
        <v>32</v>
      </c>
      <c r="I12" s="79" t="s">
        <v>32</v>
      </c>
      <c r="J12" s="79" t="s">
        <v>32</v>
      </c>
      <c r="K12" s="79" t="s">
        <v>32</v>
      </c>
      <c r="L12" s="79" t="s">
        <v>32</v>
      </c>
      <c r="M12" s="79" t="s">
        <v>32</v>
      </c>
      <c r="N12" s="81" t="s">
        <v>36</v>
      </c>
    </row>
    <row r="13">
      <c r="A13" s="81" t="s">
        <v>37</v>
      </c>
      <c r="B13" s="79" t="s">
        <v>32</v>
      </c>
      <c r="C13" s="79" t="s">
        <v>32</v>
      </c>
      <c r="D13" s="79" t="s">
        <v>32</v>
      </c>
      <c r="E13" s="79" t="s">
        <v>32</v>
      </c>
      <c r="F13" s="79" t="s">
        <v>32</v>
      </c>
      <c r="G13" s="79" t="s">
        <v>32</v>
      </c>
      <c r="H13" s="79" t="s">
        <v>32</v>
      </c>
      <c r="I13" s="79" t="s">
        <v>32</v>
      </c>
      <c r="J13" s="79" t="s">
        <v>32</v>
      </c>
      <c r="K13" s="79" t="s">
        <v>32</v>
      </c>
      <c r="L13" s="79" t="s">
        <v>32</v>
      </c>
      <c r="M13" s="79" t="s">
        <v>32</v>
      </c>
      <c r="N13" s="81" t="s">
        <v>37</v>
      </c>
    </row>
    <row r="14">
      <c r="A14" s="81" t="s">
        <v>38</v>
      </c>
      <c r="B14" s="79" t="s">
        <v>32</v>
      </c>
      <c r="C14" s="79" t="s">
        <v>32</v>
      </c>
      <c r="D14" s="79" t="s">
        <v>32</v>
      </c>
      <c r="E14" s="79" t="s">
        <v>32</v>
      </c>
      <c r="F14" s="79" t="s">
        <v>32</v>
      </c>
      <c r="G14" s="79" t="s">
        <v>32</v>
      </c>
      <c r="H14" s="79" t="s">
        <v>32</v>
      </c>
      <c r="I14" s="79" t="s">
        <v>32</v>
      </c>
      <c r="J14" s="79" t="s">
        <v>32</v>
      </c>
      <c r="K14" s="79" t="s">
        <v>32</v>
      </c>
      <c r="L14" s="79" t="s">
        <v>32</v>
      </c>
      <c r="M14" s="79" t="s">
        <v>32</v>
      </c>
      <c r="N14" s="81" t="s">
        <v>38</v>
      </c>
    </row>
    <row r="15">
      <c r="A15" s="81" t="s">
        <v>39</v>
      </c>
      <c r="B15" s="79" t="s">
        <v>32</v>
      </c>
      <c r="C15" s="79" t="s">
        <v>32</v>
      </c>
      <c r="D15" s="79" t="s">
        <v>32</v>
      </c>
      <c r="E15" s="79" t="s">
        <v>32</v>
      </c>
      <c r="F15" s="79" t="s">
        <v>32</v>
      </c>
      <c r="G15" s="79" t="s">
        <v>32</v>
      </c>
      <c r="H15" s="79" t="s">
        <v>32</v>
      </c>
      <c r="I15" s="79" t="s">
        <v>32</v>
      </c>
      <c r="J15" s="79" t="s">
        <v>32</v>
      </c>
      <c r="K15" s="79" t="s">
        <v>32</v>
      </c>
      <c r="L15" s="79" t="s">
        <v>32</v>
      </c>
      <c r="M15" s="79" t="s">
        <v>32</v>
      </c>
      <c r="N15" s="81" t="s">
        <v>39</v>
      </c>
    </row>
    <row r="16">
      <c r="A16" s="79"/>
      <c r="B16" s="81">
        <v>1.0</v>
      </c>
      <c r="C16" s="81">
        <v>2.0</v>
      </c>
      <c r="D16" s="81">
        <v>3.0</v>
      </c>
      <c r="E16" s="81">
        <v>4.0</v>
      </c>
      <c r="F16" s="81">
        <v>5.0</v>
      </c>
      <c r="G16" s="81">
        <v>6.0</v>
      </c>
      <c r="H16" s="81">
        <v>7.0</v>
      </c>
      <c r="I16" s="81">
        <v>8.0</v>
      </c>
      <c r="J16" s="81">
        <v>9.0</v>
      </c>
      <c r="K16" s="81">
        <v>10.0</v>
      </c>
      <c r="L16" s="81">
        <v>11.0</v>
      </c>
      <c r="M16" s="81">
        <v>12.0</v>
      </c>
      <c r="N16" s="36"/>
    </row>
    <row r="17">
      <c r="A17" s="36"/>
      <c r="B17" s="82" t="s">
        <v>40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36"/>
    </row>
    <row r="18">
      <c r="A18" s="84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36"/>
    </row>
    <row r="19">
      <c r="A19" s="84"/>
      <c r="B19" s="86" t="s">
        <v>41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8"/>
      <c r="N19" s="36"/>
    </row>
    <row r="20">
      <c r="A20" s="89" t="str">
        <f>D15</f>
        <v>Saliva</v>
      </c>
      <c r="B20" s="81">
        <v>1.0</v>
      </c>
      <c r="C20" s="81">
        <v>2.0</v>
      </c>
      <c r="D20" s="81">
        <v>3.0</v>
      </c>
      <c r="E20" s="81">
        <v>4.0</v>
      </c>
      <c r="F20" s="81">
        <v>5.0</v>
      </c>
      <c r="G20" s="81">
        <v>6.0</v>
      </c>
      <c r="H20" s="81">
        <v>7.0</v>
      </c>
      <c r="I20" s="81">
        <v>8.0</v>
      </c>
      <c r="J20" s="81">
        <v>9.0</v>
      </c>
      <c r="K20" s="81">
        <v>10.0</v>
      </c>
      <c r="L20" s="81">
        <v>11.0</v>
      </c>
      <c r="M20" s="81">
        <v>12.0</v>
      </c>
      <c r="N20" s="79"/>
    </row>
    <row r="21">
      <c r="A21" s="81" t="s">
        <v>31</v>
      </c>
      <c r="B21" s="90" t="s">
        <v>42</v>
      </c>
      <c r="C21" s="90" t="s">
        <v>42</v>
      </c>
      <c r="D21" s="90" t="s">
        <v>42</v>
      </c>
      <c r="E21" s="90" t="s">
        <v>42</v>
      </c>
      <c r="F21" s="90" t="s">
        <v>42</v>
      </c>
      <c r="G21" s="90" t="s">
        <v>42</v>
      </c>
      <c r="H21" s="90" t="s">
        <v>42</v>
      </c>
      <c r="I21" s="90" t="s">
        <v>42</v>
      </c>
      <c r="J21" s="90" t="s">
        <v>42</v>
      </c>
      <c r="K21" s="90" t="s">
        <v>42</v>
      </c>
      <c r="L21" s="90" t="s">
        <v>42</v>
      </c>
      <c r="M21" s="90" t="s">
        <v>42</v>
      </c>
      <c r="N21" s="81" t="s">
        <v>31</v>
      </c>
    </row>
    <row r="22">
      <c r="A22" s="81" t="s">
        <v>33</v>
      </c>
      <c r="B22" s="90" t="s">
        <v>42</v>
      </c>
      <c r="C22" s="90" t="s">
        <v>42</v>
      </c>
      <c r="D22" s="90" t="s">
        <v>42</v>
      </c>
      <c r="E22" s="90" t="s">
        <v>42</v>
      </c>
      <c r="F22" s="90" t="s">
        <v>42</v>
      </c>
      <c r="G22" s="90" t="s">
        <v>42</v>
      </c>
      <c r="H22" s="90" t="s">
        <v>42</v>
      </c>
      <c r="I22" s="90" t="s">
        <v>42</v>
      </c>
      <c r="J22" s="90" t="s">
        <v>42</v>
      </c>
      <c r="K22" s="90" t="s">
        <v>42</v>
      </c>
      <c r="L22" s="90" t="s">
        <v>42</v>
      </c>
      <c r="M22" s="90" t="s">
        <v>42</v>
      </c>
      <c r="N22" s="81" t="s">
        <v>33</v>
      </c>
    </row>
    <row r="23">
      <c r="A23" s="81" t="s">
        <v>34</v>
      </c>
      <c r="B23" s="90" t="s">
        <v>42</v>
      </c>
      <c r="C23" s="90" t="s">
        <v>42</v>
      </c>
      <c r="D23" s="90" t="s">
        <v>42</v>
      </c>
      <c r="E23" s="90" t="s">
        <v>42</v>
      </c>
      <c r="F23" s="90" t="s">
        <v>42</v>
      </c>
      <c r="G23" s="90" t="s">
        <v>42</v>
      </c>
      <c r="H23" s="90" t="s">
        <v>42</v>
      </c>
      <c r="I23" s="90" t="s">
        <v>42</v>
      </c>
      <c r="J23" s="90" t="s">
        <v>42</v>
      </c>
      <c r="K23" s="90" t="s">
        <v>42</v>
      </c>
      <c r="L23" s="90" t="s">
        <v>42</v>
      </c>
      <c r="M23" s="90" t="s">
        <v>42</v>
      </c>
      <c r="N23" s="81" t="s">
        <v>34</v>
      </c>
    </row>
    <row r="24">
      <c r="A24" s="81" t="s">
        <v>35</v>
      </c>
      <c r="B24" s="90" t="s">
        <v>42</v>
      </c>
      <c r="C24" s="90" t="s">
        <v>42</v>
      </c>
      <c r="D24" s="90" t="s">
        <v>42</v>
      </c>
      <c r="E24" s="90" t="s">
        <v>42</v>
      </c>
      <c r="F24" s="90" t="s">
        <v>42</v>
      </c>
      <c r="G24" s="90" t="s">
        <v>42</v>
      </c>
      <c r="H24" s="90" t="s">
        <v>42</v>
      </c>
      <c r="I24" s="90" t="s">
        <v>42</v>
      </c>
      <c r="J24" s="90" t="s">
        <v>42</v>
      </c>
      <c r="K24" s="90" t="s">
        <v>42</v>
      </c>
      <c r="L24" s="90" t="s">
        <v>42</v>
      </c>
      <c r="M24" s="90" t="s">
        <v>42</v>
      </c>
      <c r="N24" s="81" t="s">
        <v>35</v>
      </c>
    </row>
    <row r="25">
      <c r="A25" s="81" t="s">
        <v>36</v>
      </c>
      <c r="B25" s="90" t="s">
        <v>42</v>
      </c>
      <c r="C25" s="90" t="s">
        <v>42</v>
      </c>
      <c r="D25" s="90" t="s">
        <v>42</v>
      </c>
      <c r="E25" s="90" t="s">
        <v>42</v>
      </c>
      <c r="F25" s="90" t="s">
        <v>42</v>
      </c>
      <c r="G25" s="90" t="s">
        <v>42</v>
      </c>
      <c r="H25" s="90" t="s">
        <v>42</v>
      </c>
      <c r="I25" s="90" t="s">
        <v>42</v>
      </c>
      <c r="J25" s="90" t="s">
        <v>42</v>
      </c>
      <c r="K25" s="90" t="s">
        <v>42</v>
      </c>
      <c r="L25" s="90" t="s">
        <v>42</v>
      </c>
      <c r="M25" s="90" t="s">
        <v>42</v>
      </c>
      <c r="N25" s="81" t="s">
        <v>36</v>
      </c>
    </row>
    <row r="26">
      <c r="A26" s="81" t="s">
        <v>37</v>
      </c>
      <c r="B26" s="90" t="s">
        <v>42</v>
      </c>
      <c r="C26" s="90" t="s">
        <v>42</v>
      </c>
      <c r="D26" s="90" t="s">
        <v>42</v>
      </c>
      <c r="E26" s="90" t="s">
        <v>42</v>
      </c>
      <c r="F26" s="90" t="s">
        <v>42</v>
      </c>
      <c r="G26" s="90" t="s">
        <v>42</v>
      </c>
      <c r="H26" s="90" t="s">
        <v>42</v>
      </c>
      <c r="I26" s="90" t="s">
        <v>42</v>
      </c>
      <c r="J26" s="90" t="s">
        <v>42</v>
      </c>
      <c r="K26" s="90" t="s">
        <v>42</v>
      </c>
      <c r="L26" s="90" t="s">
        <v>42</v>
      </c>
      <c r="M26" s="90" t="s">
        <v>42</v>
      </c>
      <c r="N26" s="81" t="s">
        <v>37</v>
      </c>
    </row>
    <row r="27">
      <c r="A27" s="81" t="s">
        <v>38</v>
      </c>
      <c r="B27" s="90" t="s">
        <v>42</v>
      </c>
      <c r="C27" s="90" t="s">
        <v>42</v>
      </c>
      <c r="D27" s="90" t="s">
        <v>42</v>
      </c>
      <c r="E27" s="90" t="s">
        <v>42</v>
      </c>
      <c r="F27" s="90" t="s">
        <v>42</v>
      </c>
      <c r="G27" s="90" t="s">
        <v>42</v>
      </c>
      <c r="H27" s="90" t="s">
        <v>42</v>
      </c>
      <c r="I27" s="90" t="s">
        <v>42</v>
      </c>
      <c r="J27" s="90" t="s">
        <v>42</v>
      </c>
      <c r="K27" s="90" t="s">
        <v>42</v>
      </c>
      <c r="L27" s="90" t="s">
        <v>42</v>
      </c>
      <c r="M27" s="90" t="s">
        <v>42</v>
      </c>
      <c r="N27" s="81" t="s">
        <v>38</v>
      </c>
    </row>
    <row r="28">
      <c r="A28" s="81" t="s">
        <v>39</v>
      </c>
      <c r="B28" s="90" t="s">
        <v>42</v>
      </c>
      <c r="C28" s="90" t="s">
        <v>42</v>
      </c>
      <c r="D28" s="90" t="s">
        <v>42</v>
      </c>
      <c r="E28" s="90" t="s">
        <v>42</v>
      </c>
      <c r="F28" s="90" t="s">
        <v>42</v>
      </c>
      <c r="G28" s="90" t="s">
        <v>42</v>
      </c>
      <c r="H28" s="90" t="s">
        <v>42</v>
      </c>
      <c r="I28" s="90" t="s">
        <v>42</v>
      </c>
      <c r="J28" s="90" t="s">
        <v>42</v>
      </c>
      <c r="K28" s="90" t="s">
        <v>42</v>
      </c>
      <c r="L28" s="90" t="s">
        <v>42</v>
      </c>
      <c r="M28" s="90" t="s">
        <v>42</v>
      </c>
      <c r="N28" s="81" t="s">
        <v>39</v>
      </c>
    </row>
    <row r="29">
      <c r="A29" s="79"/>
      <c r="B29" s="81">
        <v>1.0</v>
      </c>
      <c r="C29" s="81">
        <v>2.0</v>
      </c>
      <c r="D29" s="81">
        <v>3.0</v>
      </c>
      <c r="E29" s="81">
        <v>4.0</v>
      </c>
      <c r="F29" s="81">
        <v>5.0</v>
      </c>
      <c r="G29" s="81">
        <v>6.0</v>
      </c>
      <c r="H29" s="81">
        <v>7.0</v>
      </c>
      <c r="I29" s="81">
        <v>8.0</v>
      </c>
      <c r="J29" s="81">
        <v>9.0</v>
      </c>
      <c r="K29" s="81">
        <v>10.0</v>
      </c>
      <c r="L29" s="81">
        <v>11.0</v>
      </c>
      <c r="M29" s="81">
        <v>12.0</v>
      </c>
      <c r="N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>
      <c r="A31" s="84"/>
      <c r="B31" s="91"/>
      <c r="C31" s="92"/>
      <c r="D31" s="93"/>
      <c r="E31" s="91"/>
      <c r="F31" s="92"/>
      <c r="G31" s="93"/>
      <c r="H31" s="91"/>
      <c r="I31" s="92"/>
      <c r="J31" s="93"/>
      <c r="K31" s="91"/>
      <c r="L31" s="92"/>
      <c r="M31" s="93"/>
      <c r="N31" s="36"/>
    </row>
    <row r="32">
      <c r="A32" s="89" t="str">
        <f>D28</f>
        <v>Diliution 1:1</v>
      </c>
      <c r="B32" s="81">
        <v>1.0</v>
      </c>
      <c r="C32" s="81">
        <v>2.0</v>
      </c>
      <c r="D32" s="81">
        <v>3.0</v>
      </c>
      <c r="E32" s="81">
        <v>4.0</v>
      </c>
      <c r="F32" s="81">
        <v>5.0</v>
      </c>
      <c r="G32" s="81">
        <v>6.0</v>
      </c>
      <c r="H32" s="81">
        <v>7.0</v>
      </c>
      <c r="I32" s="81">
        <v>8.0</v>
      </c>
      <c r="J32" s="81">
        <v>9.0</v>
      </c>
      <c r="K32" s="81">
        <v>10.0</v>
      </c>
      <c r="L32" s="81">
        <v>11.0</v>
      </c>
      <c r="M32" s="81">
        <v>12.0</v>
      </c>
      <c r="N32" s="79"/>
    </row>
    <row r="33">
      <c r="A33" s="81" t="s">
        <v>31</v>
      </c>
      <c r="B33" s="94" t="s">
        <v>43</v>
      </c>
      <c r="C33" s="94" t="s">
        <v>43</v>
      </c>
      <c r="D33" s="94" t="s">
        <v>43</v>
      </c>
      <c r="E33" s="94" t="s">
        <v>43</v>
      </c>
      <c r="F33" s="94" t="s">
        <v>43</v>
      </c>
      <c r="G33" s="94" t="s">
        <v>43</v>
      </c>
      <c r="H33" s="95" t="s">
        <v>43</v>
      </c>
      <c r="I33" s="95" t="s">
        <v>43</v>
      </c>
      <c r="J33" s="95" t="s">
        <v>43</v>
      </c>
      <c r="K33" s="95" t="s">
        <v>43</v>
      </c>
      <c r="L33" s="95" t="s">
        <v>43</v>
      </c>
      <c r="M33" s="95" t="s">
        <v>43</v>
      </c>
      <c r="N33" s="81" t="s">
        <v>31</v>
      </c>
    </row>
    <row r="34">
      <c r="A34" s="81" t="s">
        <v>33</v>
      </c>
      <c r="B34" s="94" t="s">
        <v>43</v>
      </c>
      <c r="C34" s="94" t="s">
        <v>43</v>
      </c>
      <c r="D34" s="94" t="s">
        <v>43</v>
      </c>
      <c r="E34" s="94" t="s">
        <v>43</v>
      </c>
      <c r="F34" s="94" t="s">
        <v>43</v>
      </c>
      <c r="G34" s="94" t="s">
        <v>43</v>
      </c>
      <c r="H34" s="95" t="s">
        <v>43</v>
      </c>
      <c r="I34" s="95" t="s">
        <v>43</v>
      </c>
      <c r="J34" s="95" t="s">
        <v>43</v>
      </c>
      <c r="K34" s="95" t="s">
        <v>43</v>
      </c>
      <c r="L34" s="95" t="s">
        <v>43</v>
      </c>
      <c r="M34" s="95" t="s">
        <v>43</v>
      </c>
      <c r="N34" s="81" t="s">
        <v>33</v>
      </c>
    </row>
    <row r="35">
      <c r="A35" s="81" t="s">
        <v>34</v>
      </c>
      <c r="B35" s="94" t="s">
        <v>43</v>
      </c>
      <c r="C35" s="94" t="s">
        <v>43</v>
      </c>
      <c r="D35" s="94" t="s">
        <v>43</v>
      </c>
      <c r="E35" s="94" t="s">
        <v>43</v>
      </c>
      <c r="F35" s="94" t="s">
        <v>43</v>
      </c>
      <c r="G35" s="94" t="s">
        <v>43</v>
      </c>
      <c r="H35" s="95" t="s">
        <v>43</v>
      </c>
      <c r="I35" s="95" t="s">
        <v>43</v>
      </c>
      <c r="J35" s="95" t="s">
        <v>43</v>
      </c>
      <c r="K35" s="95" t="s">
        <v>43</v>
      </c>
      <c r="L35" s="95" t="s">
        <v>43</v>
      </c>
      <c r="M35" s="95" t="s">
        <v>43</v>
      </c>
      <c r="N35" s="81" t="s">
        <v>34</v>
      </c>
    </row>
    <row r="36">
      <c r="A36" s="81" t="s">
        <v>35</v>
      </c>
      <c r="B36" s="94" t="s">
        <v>43</v>
      </c>
      <c r="C36" s="94" t="s">
        <v>43</v>
      </c>
      <c r="D36" s="94" t="s">
        <v>43</v>
      </c>
      <c r="E36" s="94" t="s">
        <v>43</v>
      </c>
      <c r="F36" s="94" t="s">
        <v>43</v>
      </c>
      <c r="G36" s="94" t="s">
        <v>43</v>
      </c>
      <c r="H36" s="95" t="s">
        <v>43</v>
      </c>
      <c r="I36" s="95" t="s">
        <v>43</v>
      </c>
      <c r="J36" s="95" t="s">
        <v>43</v>
      </c>
      <c r="K36" s="95" t="s">
        <v>43</v>
      </c>
      <c r="L36" s="95" t="s">
        <v>43</v>
      </c>
      <c r="M36" s="95" t="s">
        <v>43</v>
      </c>
      <c r="N36" s="81" t="s">
        <v>35</v>
      </c>
    </row>
    <row r="37">
      <c r="A37" s="81" t="s">
        <v>36</v>
      </c>
      <c r="B37" s="94" t="s">
        <v>43</v>
      </c>
      <c r="C37" s="94" t="s">
        <v>43</v>
      </c>
      <c r="D37" s="94" t="s">
        <v>43</v>
      </c>
      <c r="E37" s="94" t="s">
        <v>43</v>
      </c>
      <c r="F37" s="94" t="s">
        <v>43</v>
      </c>
      <c r="G37" s="94" t="s">
        <v>43</v>
      </c>
      <c r="H37" s="95" t="s">
        <v>43</v>
      </c>
      <c r="I37" s="95" t="s">
        <v>43</v>
      </c>
      <c r="J37" s="95" t="s">
        <v>43</v>
      </c>
      <c r="K37" s="95" t="s">
        <v>43</v>
      </c>
      <c r="L37" s="95" t="s">
        <v>43</v>
      </c>
      <c r="M37" s="95" t="s">
        <v>43</v>
      </c>
      <c r="N37" s="81" t="s">
        <v>36</v>
      </c>
    </row>
    <row r="38">
      <c r="A38" s="81" t="s">
        <v>37</v>
      </c>
      <c r="B38" s="94" t="s">
        <v>43</v>
      </c>
      <c r="C38" s="94" t="s">
        <v>43</v>
      </c>
      <c r="D38" s="94" t="s">
        <v>43</v>
      </c>
      <c r="E38" s="94" t="s">
        <v>43</v>
      </c>
      <c r="F38" s="94" t="s">
        <v>43</v>
      </c>
      <c r="G38" s="94" t="s">
        <v>43</v>
      </c>
      <c r="H38" s="95" t="s">
        <v>43</v>
      </c>
      <c r="I38" s="95" t="s">
        <v>43</v>
      </c>
      <c r="J38" s="95" t="s">
        <v>43</v>
      </c>
      <c r="K38" s="95" t="s">
        <v>43</v>
      </c>
      <c r="L38" s="95" t="s">
        <v>43</v>
      </c>
      <c r="M38" s="95" t="s">
        <v>43</v>
      </c>
      <c r="N38" s="81" t="s">
        <v>37</v>
      </c>
    </row>
    <row r="39">
      <c r="A39" s="81" t="s">
        <v>38</v>
      </c>
      <c r="B39" s="94" t="s">
        <v>43</v>
      </c>
      <c r="C39" s="94" t="s">
        <v>43</v>
      </c>
      <c r="D39" s="94" t="s">
        <v>43</v>
      </c>
      <c r="E39" s="94" t="s">
        <v>43</v>
      </c>
      <c r="F39" s="94" t="s">
        <v>43</v>
      </c>
      <c r="G39" s="94" t="s">
        <v>43</v>
      </c>
      <c r="H39" s="95" t="s">
        <v>43</v>
      </c>
      <c r="I39" s="95" t="s">
        <v>43</v>
      </c>
      <c r="J39" s="95" t="s">
        <v>43</v>
      </c>
      <c r="K39" s="95" t="s">
        <v>43</v>
      </c>
      <c r="L39" s="95" t="s">
        <v>43</v>
      </c>
      <c r="M39" s="95" t="s">
        <v>43</v>
      </c>
      <c r="N39" s="81" t="s">
        <v>38</v>
      </c>
    </row>
    <row r="40">
      <c r="A40" s="81" t="s">
        <v>39</v>
      </c>
      <c r="B40" s="94" t="s">
        <v>43</v>
      </c>
      <c r="C40" s="94" t="s">
        <v>43</v>
      </c>
      <c r="D40" s="94" t="s">
        <v>43</v>
      </c>
      <c r="E40" s="94" t="s">
        <v>43</v>
      </c>
      <c r="F40" s="94" t="s">
        <v>43</v>
      </c>
      <c r="G40" s="94" t="s">
        <v>43</v>
      </c>
      <c r="H40" s="95" t="s">
        <v>43</v>
      </c>
      <c r="I40" s="95" t="s">
        <v>43</v>
      </c>
      <c r="J40" s="95" t="s">
        <v>43</v>
      </c>
      <c r="K40" s="95" t="s">
        <v>43</v>
      </c>
      <c r="L40" s="95" t="s">
        <v>43</v>
      </c>
      <c r="M40" s="95" t="s">
        <v>43</v>
      </c>
      <c r="N40" s="81" t="s">
        <v>39</v>
      </c>
    </row>
    <row r="41">
      <c r="A41" s="79"/>
      <c r="B41" s="81">
        <v>1.0</v>
      </c>
      <c r="C41" s="81">
        <v>2.0</v>
      </c>
      <c r="D41" s="81">
        <v>3.0</v>
      </c>
      <c r="E41" s="81">
        <v>4.0</v>
      </c>
      <c r="F41" s="81">
        <v>5.0</v>
      </c>
      <c r="G41" s="81">
        <v>6.0</v>
      </c>
      <c r="H41" s="81">
        <v>7.0</v>
      </c>
      <c r="I41" s="81">
        <v>8.0</v>
      </c>
      <c r="J41" s="81">
        <v>9.0</v>
      </c>
      <c r="K41" s="81">
        <v>10.0</v>
      </c>
      <c r="L41" s="81">
        <v>11.0</v>
      </c>
      <c r="M41" s="81">
        <v>12.0</v>
      </c>
      <c r="N41" s="36"/>
    </row>
    <row r="42">
      <c r="A42" s="36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36"/>
    </row>
    <row r="43">
      <c r="A43" s="96" t="s">
        <v>44</v>
      </c>
      <c r="B43" s="97">
        <v>1.0</v>
      </c>
      <c r="C43" s="97">
        <v>2.0</v>
      </c>
      <c r="D43" s="97">
        <v>3.0</v>
      </c>
      <c r="E43" s="97">
        <v>4.0</v>
      </c>
      <c r="F43" s="97">
        <v>5.0</v>
      </c>
      <c r="G43" s="97">
        <v>6.0</v>
      </c>
      <c r="H43" s="97">
        <v>7.0</v>
      </c>
      <c r="I43" s="97">
        <v>8.0</v>
      </c>
      <c r="J43" s="97">
        <v>9.0</v>
      </c>
      <c r="K43" s="97">
        <v>10.0</v>
      </c>
      <c r="L43" s="97">
        <v>11.0</v>
      </c>
      <c r="M43" s="97">
        <v>12.0</v>
      </c>
      <c r="N43" s="36"/>
    </row>
    <row r="44">
      <c r="A44" s="98" t="s">
        <v>31</v>
      </c>
      <c r="B44" s="99">
        <f t="shared" ref="B44:G44" si="1">B45*2</f>
        <v>32000</v>
      </c>
      <c r="C44" s="99">
        <f t="shared" si="1"/>
        <v>32000</v>
      </c>
      <c r="D44" s="99">
        <f t="shared" si="1"/>
        <v>32000</v>
      </c>
      <c r="E44" s="99">
        <f t="shared" si="1"/>
        <v>32000</v>
      </c>
      <c r="F44" s="99">
        <f t="shared" si="1"/>
        <v>32000</v>
      </c>
      <c r="G44" s="99">
        <f t="shared" si="1"/>
        <v>32000</v>
      </c>
      <c r="H44" s="100" t="s">
        <v>45</v>
      </c>
      <c r="I44" s="100" t="s">
        <v>45</v>
      </c>
      <c r="J44" s="100" t="s">
        <v>45</v>
      </c>
      <c r="K44" s="100" t="s">
        <v>45</v>
      </c>
      <c r="L44" s="100" t="s">
        <v>45</v>
      </c>
      <c r="M44" s="100" t="s">
        <v>45</v>
      </c>
      <c r="N44" s="101" t="s">
        <v>31</v>
      </c>
    </row>
    <row r="45">
      <c r="A45" s="102" t="s">
        <v>33</v>
      </c>
      <c r="B45" s="99">
        <f t="shared" ref="B45:G45" si="2">B46*2</f>
        <v>16000</v>
      </c>
      <c r="C45" s="99">
        <f t="shared" si="2"/>
        <v>16000</v>
      </c>
      <c r="D45" s="99">
        <f t="shared" si="2"/>
        <v>16000</v>
      </c>
      <c r="E45" s="99">
        <f t="shared" si="2"/>
        <v>16000</v>
      </c>
      <c r="F45" s="99">
        <f t="shared" si="2"/>
        <v>16000</v>
      </c>
      <c r="G45" s="99">
        <f t="shared" si="2"/>
        <v>16000</v>
      </c>
      <c r="H45" s="100" t="s">
        <v>45</v>
      </c>
      <c r="I45" s="100" t="s">
        <v>45</v>
      </c>
      <c r="J45" s="100" t="s">
        <v>45</v>
      </c>
      <c r="K45" s="100" t="s">
        <v>45</v>
      </c>
      <c r="L45" s="100" t="s">
        <v>45</v>
      </c>
      <c r="M45" s="100" t="s">
        <v>45</v>
      </c>
      <c r="N45" s="101" t="s">
        <v>33</v>
      </c>
    </row>
    <row r="46">
      <c r="A46" s="98" t="s">
        <v>34</v>
      </c>
      <c r="B46" s="99">
        <f t="shared" ref="B46:G46" si="3">B47*2</f>
        <v>8000</v>
      </c>
      <c r="C46" s="99">
        <f t="shared" si="3"/>
        <v>8000</v>
      </c>
      <c r="D46" s="99">
        <f t="shared" si="3"/>
        <v>8000</v>
      </c>
      <c r="E46" s="99">
        <f t="shared" si="3"/>
        <v>8000</v>
      </c>
      <c r="F46" s="99">
        <f t="shared" si="3"/>
        <v>8000</v>
      </c>
      <c r="G46" s="99">
        <f t="shared" si="3"/>
        <v>8000</v>
      </c>
      <c r="H46" s="100" t="s">
        <v>45</v>
      </c>
      <c r="I46" s="100" t="s">
        <v>45</v>
      </c>
      <c r="J46" s="100" t="s">
        <v>45</v>
      </c>
      <c r="K46" s="100" t="s">
        <v>45</v>
      </c>
      <c r="L46" s="100" t="s">
        <v>45</v>
      </c>
      <c r="M46" s="100" t="s">
        <v>45</v>
      </c>
      <c r="N46" s="101" t="s">
        <v>34</v>
      </c>
    </row>
    <row r="47">
      <c r="A47" s="98" t="s">
        <v>35</v>
      </c>
      <c r="B47" s="99">
        <f t="shared" ref="B47:G47" si="4">B48*2</f>
        <v>4000</v>
      </c>
      <c r="C47" s="99">
        <f t="shared" si="4"/>
        <v>4000</v>
      </c>
      <c r="D47" s="99">
        <f t="shared" si="4"/>
        <v>4000</v>
      </c>
      <c r="E47" s="99">
        <f t="shared" si="4"/>
        <v>4000</v>
      </c>
      <c r="F47" s="99">
        <f t="shared" si="4"/>
        <v>4000</v>
      </c>
      <c r="G47" s="99">
        <f t="shared" si="4"/>
        <v>4000</v>
      </c>
      <c r="H47" s="100" t="s">
        <v>45</v>
      </c>
      <c r="I47" s="100" t="s">
        <v>45</v>
      </c>
      <c r="J47" s="100" t="s">
        <v>45</v>
      </c>
      <c r="K47" s="100" t="s">
        <v>45</v>
      </c>
      <c r="L47" s="100" t="s">
        <v>45</v>
      </c>
      <c r="M47" s="100" t="s">
        <v>45</v>
      </c>
      <c r="N47" s="101" t="s">
        <v>35</v>
      </c>
    </row>
    <row r="48">
      <c r="A48" s="98" t="s">
        <v>36</v>
      </c>
      <c r="B48" s="99">
        <f t="shared" ref="B48:G48" si="5">B49*2</f>
        <v>2000</v>
      </c>
      <c r="C48" s="99">
        <f t="shared" si="5"/>
        <v>2000</v>
      </c>
      <c r="D48" s="99">
        <f t="shared" si="5"/>
        <v>2000</v>
      </c>
      <c r="E48" s="99">
        <f t="shared" si="5"/>
        <v>2000</v>
      </c>
      <c r="F48" s="99">
        <f t="shared" si="5"/>
        <v>2000</v>
      </c>
      <c r="G48" s="99">
        <f t="shared" si="5"/>
        <v>2000</v>
      </c>
      <c r="H48" s="100" t="s">
        <v>45</v>
      </c>
      <c r="I48" s="100" t="s">
        <v>45</v>
      </c>
      <c r="J48" s="100" t="s">
        <v>45</v>
      </c>
      <c r="K48" s="100" t="s">
        <v>45</v>
      </c>
      <c r="L48" s="100" t="s">
        <v>45</v>
      </c>
      <c r="M48" s="100" t="s">
        <v>45</v>
      </c>
      <c r="N48" s="101" t="s">
        <v>36</v>
      </c>
    </row>
    <row r="49">
      <c r="A49" s="98" t="s">
        <v>37</v>
      </c>
      <c r="B49" s="99">
        <v>1000.0</v>
      </c>
      <c r="C49" s="99">
        <v>1000.0</v>
      </c>
      <c r="D49" s="99">
        <v>1000.0</v>
      </c>
      <c r="E49" s="99">
        <v>1000.0</v>
      </c>
      <c r="F49" s="99">
        <v>1000.0</v>
      </c>
      <c r="G49" s="99">
        <v>1000.0</v>
      </c>
      <c r="H49" s="100" t="s">
        <v>45</v>
      </c>
      <c r="I49" s="100" t="s">
        <v>45</v>
      </c>
      <c r="J49" s="100" t="s">
        <v>45</v>
      </c>
      <c r="K49" s="100" t="s">
        <v>45</v>
      </c>
      <c r="L49" s="100" t="s">
        <v>45</v>
      </c>
      <c r="M49" s="100" t="s">
        <v>45</v>
      </c>
      <c r="N49" s="101" t="s">
        <v>37</v>
      </c>
    </row>
    <row r="50">
      <c r="A50" s="98" t="s">
        <v>38</v>
      </c>
      <c r="B50" s="103" t="s">
        <v>45</v>
      </c>
      <c r="C50" s="103" t="s">
        <v>45</v>
      </c>
      <c r="D50" s="103" t="s">
        <v>45</v>
      </c>
      <c r="E50" s="103" t="s">
        <v>45</v>
      </c>
      <c r="F50" s="103" t="s">
        <v>45</v>
      </c>
      <c r="G50" s="103" t="s">
        <v>45</v>
      </c>
      <c r="H50" s="103" t="s">
        <v>45</v>
      </c>
      <c r="I50" s="103" t="s">
        <v>45</v>
      </c>
      <c r="J50" s="103" t="s">
        <v>45</v>
      </c>
      <c r="K50" s="103" t="s">
        <v>45</v>
      </c>
      <c r="L50" s="103" t="s">
        <v>45</v>
      </c>
      <c r="M50" s="103" t="s">
        <v>45</v>
      </c>
      <c r="N50" s="101" t="s">
        <v>38</v>
      </c>
    </row>
    <row r="51">
      <c r="A51" s="98" t="s">
        <v>39</v>
      </c>
      <c r="B51" s="103" t="s">
        <v>45</v>
      </c>
      <c r="C51" s="103" t="s">
        <v>45</v>
      </c>
      <c r="D51" s="103" t="s">
        <v>45</v>
      </c>
      <c r="E51" s="103" t="s">
        <v>45</v>
      </c>
      <c r="F51" s="103" t="s">
        <v>45</v>
      </c>
      <c r="G51" s="103" t="s">
        <v>45</v>
      </c>
      <c r="H51" s="103" t="s">
        <v>45</v>
      </c>
      <c r="I51" s="103" t="s">
        <v>45</v>
      </c>
      <c r="J51" s="103" t="s">
        <v>45</v>
      </c>
      <c r="K51" s="103" t="s">
        <v>45</v>
      </c>
      <c r="L51" s="103" t="s">
        <v>45</v>
      </c>
      <c r="M51" s="103" t="s">
        <v>45</v>
      </c>
      <c r="N51" s="101" t="s">
        <v>39</v>
      </c>
    </row>
    <row r="52">
      <c r="A52" s="104"/>
      <c r="B52" s="36"/>
      <c r="C52" s="36"/>
      <c r="D52" s="36"/>
      <c r="E52" s="36"/>
      <c r="F52" s="36"/>
      <c r="G52" s="36"/>
      <c r="H52" s="36"/>
      <c r="I52" s="36" t="s">
        <v>45</v>
      </c>
      <c r="J52" s="36" t="s">
        <v>45</v>
      </c>
      <c r="K52" s="36" t="s">
        <v>45</v>
      </c>
      <c r="L52" s="36" t="s">
        <v>45</v>
      </c>
      <c r="M52" s="36"/>
      <c r="N52" s="36"/>
    </row>
    <row r="53">
      <c r="A53" s="105" t="s">
        <v>46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36"/>
    </row>
    <row r="54">
      <c r="A54" s="106" t="s">
        <v>47</v>
      </c>
      <c r="B54" s="107">
        <v>1.0</v>
      </c>
      <c r="C54" s="107">
        <v>2.0</v>
      </c>
      <c r="D54" s="107">
        <v>3.0</v>
      </c>
      <c r="E54" s="107">
        <v>4.0</v>
      </c>
      <c r="F54" s="107">
        <v>5.0</v>
      </c>
      <c r="G54" s="107">
        <v>6.0</v>
      </c>
      <c r="H54" s="107">
        <v>7.0</v>
      </c>
      <c r="I54" s="107">
        <v>8.0</v>
      </c>
      <c r="J54" s="107">
        <v>9.0</v>
      </c>
      <c r="K54" s="107">
        <v>10.0</v>
      </c>
      <c r="L54" s="107">
        <v>11.0</v>
      </c>
      <c r="M54" s="107">
        <v>12.0</v>
      </c>
      <c r="N54" s="36"/>
    </row>
    <row r="55">
      <c r="A55" s="108" t="s">
        <v>31</v>
      </c>
      <c r="B55" s="109">
        <f t="shared" ref="B55:G55" si="6">(B44/1000)*7</f>
        <v>224</v>
      </c>
      <c r="C55" s="109">
        <f t="shared" si="6"/>
        <v>224</v>
      </c>
      <c r="D55" s="109">
        <f t="shared" si="6"/>
        <v>224</v>
      </c>
      <c r="E55" s="109">
        <f t="shared" si="6"/>
        <v>224</v>
      </c>
      <c r="F55" s="109">
        <f t="shared" si="6"/>
        <v>224</v>
      </c>
      <c r="G55" s="109">
        <f t="shared" si="6"/>
        <v>224</v>
      </c>
      <c r="H55" s="100" t="s">
        <v>45</v>
      </c>
      <c r="I55" s="100" t="s">
        <v>45</v>
      </c>
      <c r="J55" s="100" t="s">
        <v>45</v>
      </c>
      <c r="K55" s="100" t="s">
        <v>45</v>
      </c>
      <c r="L55" s="100" t="s">
        <v>45</v>
      </c>
      <c r="M55" s="100" t="s">
        <v>45</v>
      </c>
      <c r="N55" s="110" t="s">
        <v>31</v>
      </c>
    </row>
    <row r="56">
      <c r="A56" s="111" t="s">
        <v>33</v>
      </c>
      <c r="B56" s="109">
        <f t="shared" ref="B56:G56" si="7">(B45/1000)*7</f>
        <v>112</v>
      </c>
      <c r="C56" s="109">
        <f t="shared" si="7"/>
        <v>112</v>
      </c>
      <c r="D56" s="109">
        <f t="shared" si="7"/>
        <v>112</v>
      </c>
      <c r="E56" s="109">
        <f t="shared" si="7"/>
        <v>112</v>
      </c>
      <c r="F56" s="109">
        <f t="shared" si="7"/>
        <v>112</v>
      </c>
      <c r="G56" s="109">
        <f t="shared" si="7"/>
        <v>112</v>
      </c>
      <c r="H56" s="100" t="s">
        <v>45</v>
      </c>
      <c r="I56" s="100" t="s">
        <v>45</v>
      </c>
      <c r="J56" s="100" t="s">
        <v>45</v>
      </c>
      <c r="K56" s="100" t="s">
        <v>45</v>
      </c>
      <c r="L56" s="100" t="s">
        <v>45</v>
      </c>
      <c r="M56" s="100" t="s">
        <v>45</v>
      </c>
      <c r="N56" s="110" t="s">
        <v>33</v>
      </c>
    </row>
    <row r="57">
      <c r="A57" s="111" t="s">
        <v>34</v>
      </c>
      <c r="B57" s="109">
        <f t="shared" ref="B57:G57" si="8">(B46/1000)*7</f>
        <v>56</v>
      </c>
      <c r="C57" s="109">
        <f t="shared" si="8"/>
        <v>56</v>
      </c>
      <c r="D57" s="109">
        <f t="shared" si="8"/>
        <v>56</v>
      </c>
      <c r="E57" s="109">
        <f t="shared" si="8"/>
        <v>56</v>
      </c>
      <c r="F57" s="109">
        <f t="shared" si="8"/>
        <v>56</v>
      </c>
      <c r="G57" s="109">
        <f t="shared" si="8"/>
        <v>56</v>
      </c>
      <c r="H57" s="100" t="s">
        <v>45</v>
      </c>
      <c r="I57" s="100" t="s">
        <v>45</v>
      </c>
      <c r="J57" s="100" t="s">
        <v>45</v>
      </c>
      <c r="K57" s="100" t="s">
        <v>45</v>
      </c>
      <c r="L57" s="100" t="s">
        <v>45</v>
      </c>
      <c r="M57" s="100" t="s">
        <v>45</v>
      </c>
      <c r="N57" s="110" t="s">
        <v>34</v>
      </c>
    </row>
    <row r="58">
      <c r="A58" s="111" t="s">
        <v>35</v>
      </c>
      <c r="B58" s="109">
        <f t="shared" ref="B58:G58" si="9">(B47/1000)*7</f>
        <v>28</v>
      </c>
      <c r="C58" s="109">
        <f t="shared" si="9"/>
        <v>28</v>
      </c>
      <c r="D58" s="109">
        <f t="shared" si="9"/>
        <v>28</v>
      </c>
      <c r="E58" s="109">
        <f t="shared" si="9"/>
        <v>28</v>
      </c>
      <c r="F58" s="109">
        <f t="shared" si="9"/>
        <v>28</v>
      </c>
      <c r="G58" s="109">
        <f t="shared" si="9"/>
        <v>28</v>
      </c>
      <c r="H58" s="100" t="s">
        <v>45</v>
      </c>
      <c r="I58" s="100" t="s">
        <v>45</v>
      </c>
      <c r="J58" s="100" t="s">
        <v>45</v>
      </c>
      <c r="K58" s="100" t="s">
        <v>45</v>
      </c>
      <c r="L58" s="100" t="s">
        <v>45</v>
      </c>
      <c r="M58" s="100" t="s">
        <v>45</v>
      </c>
      <c r="N58" s="110" t="s">
        <v>35</v>
      </c>
    </row>
    <row r="59">
      <c r="A59" s="111" t="s">
        <v>36</v>
      </c>
      <c r="B59" s="109">
        <f t="shared" ref="B59:G59" si="10">(B48/1000)*7</f>
        <v>14</v>
      </c>
      <c r="C59" s="109">
        <f t="shared" si="10"/>
        <v>14</v>
      </c>
      <c r="D59" s="109">
        <f t="shared" si="10"/>
        <v>14</v>
      </c>
      <c r="E59" s="109">
        <f t="shared" si="10"/>
        <v>14</v>
      </c>
      <c r="F59" s="109">
        <f t="shared" si="10"/>
        <v>14</v>
      </c>
      <c r="G59" s="109">
        <f t="shared" si="10"/>
        <v>14</v>
      </c>
      <c r="H59" s="100" t="s">
        <v>45</v>
      </c>
      <c r="I59" s="100" t="s">
        <v>45</v>
      </c>
      <c r="J59" s="100" t="s">
        <v>45</v>
      </c>
      <c r="K59" s="100" t="s">
        <v>45</v>
      </c>
      <c r="L59" s="100" t="s">
        <v>45</v>
      </c>
      <c r="M59" s="100" t="s">
        <v>45</v>
      </c>
      <c r="N59" s="110" t="s">
        <v>36</v>
      </c>
    </row>
    <row r="60">
      <c r="A60" s="111" t="s">
        <v>37</v>
      </c>
      <c r="B60" s="109">
        <f t="shared" ref="B60:G60" si="11">(B49/1000)*7</f>
        <v>7</v>
      </c>
      <c r="C60" s="109">
        <f t="shared" si="11"/>
        <v>7</v>
      </c>
      <c r="D60" s="109">
        <f t="shared" si="11"/>
        <v>7</v>
      </c>
      <c r="E60" s="109">
        <f t="shared" si="11"/>
        <v>7</v>
      </c>
      <c r="F60" s="109">
        <f t="shared" si="11"/>
        <v>7</v>
      </c>
      <c r="G60" s="109">
        <f t="shared" si="11"/>
        <v>7</v>
      </c>
      <c r="H60" s="100" t="s">
        <v>45</v>
      </c>
      <c r="I60" s="100" t="s">
        <v>45</v>
      </c>
      <c r="J60" s="100" t="s">
        <v>45</v>
      </c>
      <c r="K60" s="100" t="s">
        <v>45</v>
      </c>
      <c r="L60" s="100" t="s">
        <v>45</v>
      </c>
      <c r="M60" s="100" t="s">
        <v>45</v>
      </c>
      <c r="N60" s="110" t="s">
        <v>37</v>
      </c>
    </row>
    <row r="61">
      <c r="A61" s="111" t="s">
        <v>38</v>
      </c>
      <c r="B61" s="79" t="s">
        <v>45</v>
      </c>
      <c r="C61" s="79" t="s">
        <v>45</v>
      </c>
      <c r="D61" s="79" t="s">
        <v>45</v>
      </c>
      <c r="E61" s="79" t="s">
        <v>45</v>
      </c>
      <c r="F61" s="79" t="s">
        <v>45</v>
      </c>
      <c r="G61" s="79" t="s">
        <v>45</v>
      </c>
      <c r="H61" s="103" t="s">
        <v>45</v>
      </c>
      <c r="I61" s="103" t="s">
        <v>45</v>
      </c>
      <c r="J61" s="103" t="s">
        <v>45</v>
      </c>
      <c r="K61" s="103" t="s">
        <v>45</v>
      </c>
      <c r="L61" s="103" t="s">
        <v>45</v>
      </c>
      <c r="M61" s="103" t="s">
        <v>45</v>
      </c>
      <c r="N61" s="110" t="s">
        <v>38</v>
      </c>
    </row>
    <row r="62">
      <c r="A62" s="111" t="s">
        <v>39</v>
      </c>
      <c r="B62" s="79" t="s">
        <v>45</v>
      </c>
      <c r="C62" s="79" t="s">
        <v>45</v>
      </c>
      <c r="D62" s="79" t="s">
        <v>45</v>
      </c>
      <c r="E62" s="79" t="s">
        <v>45</v>
      </c>
      <c r="F62" s="79" t="s">
        <v>45</v>
      </c>
      <c r="G62" s="79" t="s">
        <v>45</v>
      </c>
      <c r="H62" s="103" t="s">
        <v>45</v>
      </c>
      <c r="I62" s="103" t="s">
        <v>45</v>
      </c>
      <c r="J62" s="103" t="s">
        <v>45</v>
      </c>
      <c r="K62" s="103" t="s">
        <v>45</v>
      </c>
      <c r="L62" s="103" t="s">
        <v>45</v>
      </c>
      <c r="M62" s="103" t="s">
        <v>45</v>
      </c>
      <c r="N62" s="110" t="s">
        <v>39</v>
      </c>
    </row>
    <row r="63">
      <c r="A63" s="79"/>
      <c r="B63" s="81">
        <v>1.0</v>
      </c>
      <c r="C63" s="81">
        <v>2.0</v>
      </c>
      <c r="D63" s="81">
        <v>3.0</v>
      </c>
      <c r="E63" s="81">
        <v>4.0</v>
      </c>
      <c r="F63" s="81">
        <v>5.0</v>
      </c>
      <c r="G63" s="81">
        <v>6.0</v>
      </c>
      <c r="H63" s="81">
        <v>7.0</v>
      </c>
      <c r="I63" s="81">
        <v>8.0</v>
      </c>
      <c r="J63" s="81">
        <v>9.0</v>
      </c>
      <c r="K63" s="81">
        <v>10.0</v>
      </c>
      <c r="L63" s="81">
        <v>11.0</v>
      </c>
      <c r="M63" s="81">
        <v>12.0</v>
      </c>
      <c r="N63" s="36"/>
    </row>
    <row r="64">
      <c r="A64" s="36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36"/>
    </row>
    <row r="65">
      <c r="A65" s="36"/>
      <c r="B65" s="112">
        <v>2.0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36"/>
    </row>
    <row r="66">
      <c r="A66" s="106" t="s">
        <v>48</v>
      </c>
      <c r="B66" s="107">
        <v>1.0</v>
      </c>
      <c r="C66" s="107">
        <v>2.0</v>
      </c>
      <c r="D66" s="107">
        <v>3.0</v>
      </c>
      <c r="E66" s="107">
        <v>4.0</v>
      </c>
      <c r="F66" s="107">
        <v>5.0</v>
      </c>
      <c r="G66" s="107">
        <v>6.0</v>
      </c>
      <c r="H66" s="107">
        <v>7.0</v>
      </c>
      <c r="I66" s="107">
        <v>8.0</v>
      </c>
      <c r="J66" s="107">
        <v>9.0</v>
      </c>
      <c r="K66" s="107">
        <v>10.0</v>
      </c>
      <c r="L66" s="107">
        <v>11.0</v>
      </c>
      <c r="M66" s="107">
        <v>12.0</v>
      </c>
      <c r="N66" s="36"/>
    </row>
    <row r="67">
      <c r="A67" s="108" t="s">
        <v>31</v>
      </c>
      <c r="B67" s="109">
        <f t="shared" ref="B67:G67" si="12">B55/$B$65</f>
        <v>112</v>
      </c>
      <c r="C67" s="109">
        <f t="shared" si="12"/>
        <v>112</v>
      </c>
      <c r="D67" s="109">
        <f t="shared" si="12"/>
        <v>112</v>
      </c>
      <c r="E67" s="109">
        <f t="shared" si="12"/>
        <v>112</v>
      </c>
      <c r="F67" s="109">
        <f t="shared" si="12"/>
        <v>112</v>
      </c>
      <c r="G67" s="109">
        <f t="shared" si="12"/>
        <v>112</v>
      </c>
      <c r="H67" s="100" t="s">
        <v>45</v>
      </c>
      <c r="I67" s="100" t="s">
        <v>45</v>
      </c>
      <c r="J67" s="100" t="s">
        <v>45</v>
      </c>
      <c r="K67" s="100" t="s">
        <v>45</v>
      </c>
      <c r="L67" s="100" t="s">
        <v>45</v>
      </c>
      <c r="M67" s="100" t="s">
        <v>45</v>
      </c>
      <c r="N67" s="110" t="s">
        <v>31</v>
      </c>
    </row>
    <row r="68">
      <c r="A68" s="111" t="s">
        <v>33</v>
      </c>
      <c r="B68" s="109">
        <f t="shared" ref="B68:G68" si="13">B56/$B$65</f>
        <v>56</v>
      </c>
      <c r="C68" s="109">
        <f t="shared" si="13"/>
        <v>56</v>
      </c>
      <c r="D68" s="109">
        <f t="shared" si="13"/>
        <v>56</v>
      </c>
      <c r="E68" s="109">
        <f t="shared" si="13"/>
        <v>56</v>
      </c>
      <c r="F68" s="109">
        <f t="shared" si="13"/>
        <v>56</v>
      </c>
      <c r="G68" s="109">
        <f t="shared" si="13"/>
        <v>56</v>
      </c>
      <c r="H68" s="100" t="s">
        <v>45</v>
      </c>
      <c r="I68" s="100" t="s">
        <v>45</v>
      </c>
      <c r="J68" s="100" t="s">
        <v>45</v>
      </c>
      <c r="K68" s="100" t="s">
        <v>45</v>
      </c>
      <c r="L68" s="100" t="s">
        <v>45</v>
      </c>
      <c r="M68" s="100" t="s">
        <v>45</v>
      </c>
      <c r="N68" s="110" t="s">
        <v>33</v>
      </c>
    </row>
    <row r="69">
      <c r="A69" s="111" t="s">
        <v>34</v>
      </c>
      <c r="B69" s="109">
        <f t="shared" ref="B69:G69" si="14">B57/$B$65</f>
        <v>28</v>
      </c>
      <c r="C69" s="109">
        <f t="shared" si="14"/>
        <v>28</v>
      </c>
      <c r="D69" s="109">
        <f t="shared" si="14"/>
        <v>28</v>
      </c>
      <c r="E69" s="109">
        <f t="shared" si="14"/>
        <v>28</v>
      </c>
      <c r="F69" s="109">
        <f t="shared" si="14"/>
        <v>28</v>
      </c>
      <c r="G69" s="109">
        <f t="shared" si="14"/>
        <v>28</v>
      </c>
      <c r="H69" s="100" t="s">
        <v>45</v>
      </c>
      <c r="I69" s="100" t="s">
        <v>45</v>
      </c>
      <c r="J69" s="100" t="s">
        <v>45</v>
      </c>
      <c r="K69" s="100" t="s">
        <v>45</v>
      </c>
      <c r="L69" s="100" t="s">
        <v>45</v>
      </c>
      <c r="M69" s="100" t="s">
        <v>45</v>
      </c>
      <c r="N69" s="110" t="s">
        <v>34</v>
      </c>
    </row>
    <row r="70">
      <c r="A70" s="111" t="s">
        <v>35</v>
      </c>
      <c r="B70" s="109">
        <f t="shared" ref="B70:G70" si="15">B58/$B$65</f>
        <v>14</v>
      </c>
      <c r="C70" s="109">
        <f t="shared" si="15"/>
        <v>14</v>
      </c>
      <c r="D70" s="109">
        <f t="shared" si="15"/>
        <v>14</v>
      </c>
      <c r="E70" s="109">
        <f t="shared" si="15"/>
        <v>14</v>
      </c>
      <c r="F70" s="109">
        <f t="shared" si="15"/>
        <v>14</v>
      </c>
      <c r="G70" s="109">
        <f t="shared" si="15"/>
        <v>14</v>
      </c>
      <c r="H70" s="100" t="s">
        <v>45</v>
      </c>
      <c r="I70" s="100" t="s">
        <v>45</v>
      </c>
      <c r="J70" s="100" t="s">
        <v>45</v>
      </c>
      <c r="K70" s="100" t="s">
        <v>45</v>
      </c>
      <c r="L70" s="100" t="s">
        <v>45</v>
      </c>
      <c r="M70" s="100" t="s">
        <v>45</v>
      </c>
      <c r="N70" s="110" t="s">
        <v>35</v>
      </c>
    </row>
    <row r="71">
      <c r="A71" s="111" t="s">
        <v>36</v>
      </c>
      <c r="B71" s="109">
        <f t="shared" ref="B71:G71" si="16">B59/$B$65</f>
        <v>7</v>
      </c>
      <c r="C71" s="109">
        <f t="shared" si="16"/>
        <v>7</v>
      </c>
      <c r="D71" s="109">
        <f t="shared" si="16"/>
        <v>7</v>
      </c>
      <c r="E71" s="109">
        <f t="shared" si="16"/>
        <v>7</v>
      </c>
      <c r="F71" s="109">
        <f t="shared" si="16"/>
        <v>7</v>
      </c>
      <c r="G71" s="109">
        <f t="shared" si="16"/>
        <v>7</v>
      </c>
      <c r="H71" s="100" t="s">
        <v>45</v>
      </c>
      <c r="I71" s="100" t="s">
        <v>45</v>
      </c>
      <c r="J71" s="100" t="s">
        <v>45</v>
      </c>
      <c r="K71" s="100" t="s">
        <v>45</v>
      </c>
      <c r="L71" s="100" t="s">
        <v>45</v>
      </c>
      <c r="M71" s="100" t="s">
        <v>45</v>
      </c>
      <c r="N71" s="110" t="s">
        <v>36</v>
      </c>
    </row>
    <row r="72">
      <c r="A72" s="111" t="s">
        <v>37</v>
      </c>
      <c r="B72" s="109">
        <f t="shared" ref="B72:G72" si="17">B60/$B$65</f>
        <v>3.5</v>
      </c>
      <c r="C72" s="109">
        <f t="shared" si="17"/>
        <v>3.5</v>
      </c>
      <c r="D72" s="109">
        <f t="shared" si="17"/>
        <v>3.5</v>
      </c>
      <c r="E72" s="109">
        <f t="shared" si="17"/>
        <v>3.5</v>
      </c>
      <c r="F72" s="109">
        <f t="shared" si="17"/>
        <v>3.5</v>
      </c>
      <c r="G72" s="109">
        <f t="shared" si="17"/>
        <v>3.5</v>
      </c>
      <c r="H72" s="100" t="s">
        <v>45</v>
      </c>
      <c r="I72" s="100" t="s">
        <v>45</v>
      </c>
      <c r="J72" s="100" t="s">
        <v>45</v>
      </c>
      <c r="K72" s="100" t="s">
        <v>45</v>
      </c>
      <c r="L72" s="100" t="s">
        <v>45</v>
      </c>
      <c r="M72" s="100" t="s">
        <v>45</v>
      </c>
      <c r="N72" s="110" t="s">
        <v>37</v>
      </c>
    </row>
    <row r="73">
      <c r="A73" s="111" t="s">
        <v>38</v>
      </c>
      <c r="B73" s="79" t="s">
        <v>45</v>
      </c>
      <c r="C73" s="79" t="s">
        <v>45</v>
      </c>
      <c r="D73" s="79" t="s">
        <v>45</v>
      </c>
      <c r="E73" s="79" t="s">
        <v>45</v>
      </c>
      <c r="F73" s="79" t="s">
        <v>45</v>
      </c>
      <c r="G73" s="79" t="s">
        <v>45</v>
      </c>
      <c r="H73" s="103" t="s">
        <v>45</v>
      </c>
      <c r="I73" s="103" t="s">
        <v>45</v>
      </c>
      <c r="J73" s="103" t="s">
        <v>45</v>
      </c>
      <c r="K73" s="103" t="s">
        <v>45</v>
      </c>
      <c r="L73" s="103" t="s">
        <v>45</v>
      </c>
      <c r="M73" s="103" t="s">
        <v>45</v>
      </c>
      <c r="N73" s="110" t="s">
        <v>38</v>
      </c>
    </row>
    <row r="74">
      <c r="A74" s="111" t="s">
        <v>39</v>
      </c>
      <c r="B74" s="79" t="s">
        <v>45</v>
      </c>
      <c r="C74" s="79" t="s">
        <v>45</v>
      </c>
      <c r="D74" s="79" t="s">
        <v>45</v>
      </c>
      <c r="E74" s="79" t="s">
        <v>45</v>
      </c>
      <c r="F74" s="79" t="s">
        <v>45</v>
      </c>
      <c r="G74" s="79" t="s">
        <v>45</v>
      </c>
      <c r="H74" s="103" t="s">
        <v>45</v>
      </c>
      <c r="I74" s="103" t="s">
        <v>45</v>
      </c>
      <c r="J74" s="103" t="s">
        <v>45</v>
      </c>
      <c r="K74" s="103" t="s">
        <v>45</v>
      </c>
      <c r="L74" s="103" t="s">
        <v>45</v>
      </c>
      <c r="M74" s="103" t="s">
        <v>45</v>
      </c>
      <c r="N74" s="110" t="s">
        <v>39</v>
      </c>
    </row>
    <row r="75">
      <c r="A75" s="79"/>
      <c r="B75" s="81">
        <v>1.0</v>
      </c>
      <c r="C75" s="81">
        <v>2.0</v>
      </c>
      <c r="D75" s="81">
        <v>3.0</v>
      </c>
      <c r="E75" s="81">
        <v>4.0</v>
      </c>
      <c r="F75" s="81">
        <v>5.0</v>
      </c>
      <c r="G75" s="81">
        <v>6.0</v>
      </c>
      <c r="H75" s="81">
        <v>7.0</v>
      </c>
      <c r="I75" s="81">
        <v>8.0</v>
      </c>
      <c r="J75" s="81">
        <v>9.0</v>
      </c>
      <c r="K75" s="81">
        <v>10.0</v>
      </c>
      <c r="L75" s="81">
        <v>11.0</v>
      </c>
      <c r="M75" s="81">
        <v>12.0</v>
      </c>
      <c r="N75" s="36"/>
    </row>
    <row r="76">
      <c r="A76" s="36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36"/>
    </row>
    <row r="77">
      <c r="A77" s="36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36"/>
    </row>
    <row r="78">
      <c r="A78" s="113" t="s">
        <v>49</v>
      </c>
      <c r="B78" s="114">
        <v>1.0</v>
      </c>
      <c r="C78" s="114">
        <v>2.0</v>
      </c>
      <c r="D78" s="114">
        <v>3.0</v>
      </c>
      <c r="E78" s="114">
        <v>4.0</v>
      </c>
      <c r="F78" s="114">
        <v>5.0</v>
      </c>
      <c r="G78" s="114">
        <v>6.0</v>
      </c>
      <c r="H78" s="114">
        <v>7.0</v>
      </c>
      <c r="I78" s="114">
        <v>8.0</v>
      </c>
      <c r="J78" s="114">
        <v>9.0</v>
      </c>
      <c r="K78" s="114">
        <v>10.0</v>
      </c>
      <c r="L78" s="114">
        <v>11.0</v>
      </c>
      <c r="M78" s="114">
        <v>12.0</v>
      </c>
      <c r="N78" s="36"/>
    </row>
    <row r="79">
      <c r="A79" s="108" t="s">
        <v>31</v>
      </c>
      <c r="B79" s="115" t="s">
        <v>50</v>
      </c>
      <c r="C79" s="115" t="s">
        <v>50</v>
      </c>
      <c r="D79" s="115" t="s">
        <v>50</v>
      </c>
      <c r="E79" s="115" t="s">
        <v>50</v>
      </c>
      <c r="F79" s="115" t="s">
        <v>50</v>
      </c>
      <c r="G79" s="115" t="s">
        <v>50</v>
      </c>
      <c r="H79" s="116" t="s">
        <v>51</v>
      </c>
      <c r="I79" s="116" t="s">
        <v>52</v>
      </c>
      <c r="J79" s="116" t="s">
        <v>51</v>
      </c>
      <c r="K79" s="116" t="s">
        <v>52</v>
      </c>
      <c r="L79" s="116" t="s">
        <v>51</v>
      </c>
      <c r="M79" s="116" t="s">
        <v>52</v>
      </c>
      <c r="N79" s="110" t="s">
        <v>31</v>
      </c>
    </row>
    <row r="80">
      <c r="A80" s="111" t="s">
        <v>33</v>
      </c>
      <c r="B80" s="115" t="s">
        <v>50</v>
      </c>
      <c r="C80" s="115" t="s">
        <v>50</v>
      </c>
      <c r="D80" s="115" t="s">
        <v>50</v>
      </c>
      <c r="E80" s="115" t="s">
        <v>50</v>
      </c>
      <c r="F80" s="115" t="s">
        <v>50</v>
      </c>
      <c r="G80" s="115" t="s">
        <v>50</v>
      </c>
      <c r="H80" s="116" t="s">
        <v>53</v>
      </c>
      <c r="I80" s="116" t="s">
        <v>54</v>
      </c>
      <c r="J80" s="116" t="s">
        <v>53</v>
      </c>
      <c r="K80" s="116" t="s">
        <v>54</v>
      </c>
      <c r="L80" s="116" t="s">
        <v>53</v>
      </c>
      <c r="M80" s="116" t="s">
        <v>54</v>
      </c>
      <c r="N80" s="110" t="s">
        <v>33</v>
      </c>
    </row>
    <row r="81">
      <c r="A81" s="111" t="s">
        <v>34</v>
      </c>
      <c r="B81" s="115" t="s">
        <v>50</v>
      </c>
      <c r="C81" s="115" t="s">
        <v>50</v>
      </c>
      <c r="D81" s="115" t="s">
        <v>50</v>
      </c>
      <c r="E81" s="115" t="s">
        <v>50</v>
      </c>
      <c r="F81" s="115" t="s">
        <v>50</v>
      </c>
      <c r="G81" s="115" t="s">
        <v>50</v>
      </c>
      <c r="H81" s="116" t="s">
        <v>55</v>
      </c>
      <c r="I81" s="116" t="s">
        <v>56</v>
      </c>
      <c r="J81" s="116" t="s">
        <v>55</v>
      </c>
      <c r="K81" s="116" t="s">
        <v>56</v>
      </c>
      <c r="L81" s="116" t="s">
        <v>55</v>
      </c>
      <c r="M81" s="116" t="s">
        <v>56</v>
      </c>
      <c r="N81" s="110" t="s">
        <v>34</v>
      </c>
    </row>
    <row r="82">
      <c r="A82" s="111" t="s">
        <v>35</v>
      </c>
      <c r="B82" s="115" t="s">
        <v>50</v>
      </c>
      <c r="C82" s="115" t="s">
        <v>50</v>
      </c>
      <c r="D82" s="115" t="s">
        <v>50</v>
      </c>
      <c r="E82" s="115" t="s">
        <v>50</v>
      </c>
      <c r="F82" s="115" t="s">
        <v>50</v>
      </c>
      <c r="G82" s="115" t="s">
        <v>50</v>
      </c>
      <c r="H82" s="116" t="s">
        <v>57</v>
      </c>
      <c r="I82" s="117" t="s">
        <v>58</v>
      </c>
      <c r="J82" s="116" t="s">
        <v>57</v>
      </c>
      <c r="K82" s="117" t="s">
        <v>58</v>
      </c>
      <c r="L82" s="116" t="s">
        <v>57</v>
      </c>
      <c r="M82" s="117" t="s">
        <v>58</v>
      </c>
      <c r="N82" s="110" t="s">
        <v>35</v>
      </c>
    </row>
    <row r="83">
      <c r="A83" s="111" t="s">
        <v>36</v>
      </c>
      <c r="B83" s="115" t="s">
        <v>50</v>
      </c>
      <c r="C83" s="115" t="s">
        <v>50</v>
      </c>
      <c r="D83" s="115" t="s">
        <v>50</v>
      </c>
      <c r="E83" s="115" t="s">
        <v>50</v>
      </c>
      <c r="F83" s="115" t="s">
        <v>50</v>
      </c>
      <c r="G83" s="115" t="s">
        <v>50</v>
      </c>
      <c r="H83" s="116" t="s">
        <v>59</v>
      </c>
      <c r="I83" s="117" t="s">
        <v>60</v>
      </c>
      <c r="J83" s="116" t="s">
        <v>59</v>
      </c>
      <c r="K83" s="117" t="s">
        <v>60</v>
      </c>
      <c r="L83" s="116" t="s">
        <v>59</v>
      </c>
      <c r="M83" s="117" t="s">
        <v>60</v>
      </c>
      <c r="N83" s="110" t="s">
        <v>36</v>
      </c>
    </row>
    <row r="84">
      <c r="A84" s="111" t="s">
        <v>37</v>
      </c>
      <c r="B84" s="115" t="s">
        <v>50</v>
      </c>
      <c r="C84" s="115" t="s">
        <v>50</v>
      </c>
      <c r="D84" s="115" t="s">
        <v>50</v>
      </c>
      <c r="E84" s="115" t="s">
        <v>50</v>
      </c>
      <c r="F84" s="115" t="s">
        <v>50</v>
      </c>
      <c r="G84" s="115" t="s">
        <v>50</v>
      </c>
      <c r="H84" s="116" t="s">
        <v>61</v>
      </c>
      <c r="I84" s="117" t="s">
        <v>62</v>
      </c>
      <c r="J84" s="116" t="s">
        <v>61</v>
      </c>
      <c r="K84" s="117" t="s">
        <v>62</v>
      </c>
      <c r="L84" s="116" t="s">
        <v>61</v>
      </c>
      <c r="M84" s="117" t="s">
        <v>62</v>
      </c>
      <c r="N84" s="110" t="s">
        <v>37</v>
      </c>
    </row>
    <row r="85">
      <c r="A85" s="111" t="s">
        <v>38</v>
      </c>
      <c r="B85" s="115" t="s">
        <v>50</v>
      </c>
      <c r="C85" s="115" t="s">
        <v>50</v>
      </c>
      <c r="D85" s="115" t="s">
        <v>50</v>
      </c>
      <c r="E85" s="115" t="s">
        <v>50</v>
      </c>
      <c r="F85" s="115" t="s">
        <v>50</v>
      </c>
      <c r="G85" s="115" t="s">
        <v>50</v>
      </c>
      <c r="H85" s="116" t="s">
        <v>63</v>
      </c>
      <c r="I85" s="117" t="s">
        <v>64</v>
      </c>
      <c r="J85" s="116" t="s">
        <v>63</v>
      </c>
      <c r="K85" s="117" t="s">
        <v>64</v>
      </c>
      <c r="L85" s="116" t="s">
        <v>63</v>
      </c>
      <c r="M85" s="117" t="s">
        <v>64</v>
      </c>
      <c r="N85" s="110" t="s">
        <v>38</v>
      </c>
    </row>
    <row r="86">
      <c r="A86" s="111" t="s">
        <v>39</v>
      </c>
      <c r="B86" s="115" t="s">
        <v>50</v>
      </c>
      <c r="C86" s="115" t="s">
        <v>50</v>
      </c>
      <c r="D86" s="115" t="s">
        <v>50</v>
      </c>
      <c r="E86" s="115" t="s">
        <v>65</v>
      </c>
      <c r="F86" s="115" t="s">
        <v>65</v>
      </c>
      <c r="G86" s="115" t="s">
        <v>65</v>
      </c>
      <c r="H86" s="116" t="s">
        <v>66</v>
      </c>
      <c r="I86" s="117" t="s">
        <v>67</v>
      </c>
      <c r="J86" s="116" t="s">
        <v>66</v>
      </c>
      <c r="K86" s="117" t="s">
        <v>67</v>
      </c>
      <c r="L86" s="116" t="s">
        <v>66</v>
      </c>
      <c r="M86" s="117" t="s">
        <v>67</v>
      </c>
      <c r="N86" s="110" t="s">
        <v>39</v>
      </c>
    </row>
    <row r="87">
      <c r="A87" s="79"/>
      <c r="B87" s="81">
        <v>1.0</v>
      </c>
      <c r="C87" s="81">
        <v>2.0</v>
      </c>
      <c r="D87" s="81">
        <v>3.0</v>
      </c>
      <c r="E87" s="81">
        <v>4.0</v>
      </c>
      <c r="F87" s="81">
        <v>5.0</v>
      </c>
      <c r="G87" s="81">
        <v>6.0</v>
      </c>
      <c r="H87" s="81">
        <v>7.0</v>
      </c>
      <c r="I87" s="81">
        <v>8.0</v>
      </c>
      <c r="J87" s="81">
        <v>9.0</v>
      </c>
      <c r="K87" s="81">
        <v>10.0</v>
      </c>
      <c r="L87" s="81">
        <v>11.0</v>
      </c>
      <c r="M87" s="81">
        <v>12.0</v>
      </c>
      <c r="N87" s="36"/>
    </row>
    <row r="88">
      <c r="A88" s="36"/>
      <c r="B88" s="36"/>
      <c r="C88" s="36"/>
      <c r="D88" s="36"/>
      <c r="E88" s="36"/>
      <c r="F88" s="36"/>
      <c r="G88" s="36"/>
      <c r="H88" s="79"/>
      <c r="I88" s="79"/>
      <c r="J88" s="79"/>
      <c r="K88" s="79"/>
      <c r="L88" s="79"/>
      <c r="M88" s="79"/>
      <c r="N88" s="36"/>
    </row>
    <row r="89">
      <c r="A89" s="113" t="s">
        <v>68</v>
      </c>
      <c r="B89" s="114">
        <v>1.0</v>
      </c>
      <c r="C89" s="114">
        <v>2.0</v>
      </c>
      <c r="D89" s="114">
        <v>3.0</v>
      </c>
      <c r="E89" s="114">
        <v>4.0</v>
      </c>
      <c r="F89" s="114">
        <v>5.0</v>
      </c>
      <c r="G89" s="114">
        <v>6.0</v>
      </c>
      <c r="H89" s="114">
        <v>7.0</v>
      </c>
      <c r="I89" s="114">
        <v>8.0</v>
      </c>
      <c r="J89" s="114">
        <v>9.0</v>
      </c>
      <c r="K89" s="114">
        <v>10.0</v>
      </c>
      <c r="L89" s="114">
        <v>11.0</v>
      </c>
      <c r="M89" s="114">
        <v>12.0</v>
      </c>
      <c r="N89" s="36"/>
    </row>
    <row r="90">
      <c r="A90" s="108" t="s">
        <v>31</v>
      </c>
      <c r="B90" s="115" t="s">
        <v>69</v>
      </c>
      <c r="C90" s="115" t="s">
        <v>69</v>
      </c>
      <c r="D90" s="115" t="s">
        <v>69</v>
      </c>
      <c r="E90" s="115" t="s">
        <v>69</v>
      </c>
      <c r="F90" s="115" t="s">
        <v>69</v>
      </c>
      <c r="G90" s="115" t="s">
        <v>69</v>
      </c>
      <c r="H90" s="115" t="s">
        <v>69</v>
      </c>
      <c r="I90" s="115" t="s">
        <v>69</v>
      </c>
      <c r="J90" s="115" t="s">
        <v>69</v>
      </c>
      <c r="K90" s="115" t="s">
        <v>69</v>
      </c>
      <c r="L90" s="115" t="s">
        <v>69</v>
      </c>
      <c r="M90" s="115" t="s">
        <v>69</v>
      </c>
      <c r="N90" s="110" t="s">
        <v>31</v>
      </c>
    </row>
    <row r="91">
      <c r="A91" s="111" t="s">
        <v>33</v>
      </c>
      <c r="B91" s="115" t="s">
        <v>69</v>
      </c>
      <c r="C91" s="115" t="s">
        <v>69</v>
      </c>
      <c r="D91" s="115" t="s">
        <v>69</v>
      </c>
      <c r="E91" s="115" t="s">
        <v>69</v>
      </c>
      <c r="F91" s="115" t="s">
        <v>69</v>
      </c>
      <c r="G91" s="115" t="s">
        <v>69</v>
      </c>
      <c r="H91" s="115" t="s">
        <v>69</v>
      </c>
      <c r="I91" s="115" t="s">
        <v>69</v>
      </c>
      <c r="J91" s="115" t="s">
        <v>69</v>
      </c>
      <c r="K91" s="115" t="s">
        <v>69</v>
      </c>
      <c r="L91" s="115" t="s">
        <v>69</v>
      </c>
      <c r="M91" s="115" t="s">
        <v>69</v>
      </c>
      <c r="N91" s="110" t="s">
        <v>33</v>
      </c>
    </row>
    <row r="92">
      <c r="A92" s="111" t="s">
        <v>34</v>
      </c>
      <c r="B92" s="115" t="s">
        <v>69</v>
      </c>
      <c r="C92" s="115" t="s">
        <v>69</v>
      </c>
      <c r="D92" s="115" t="s">
        <v>69</v>
      </c>
      <c r="E92" s="115" t="s">
        <v>69</v>
      </c>
      <c r="F92" s="115" t="s">
        <v>69</v>
      </c>
      <c r="G92" s="115" t="s">
        <v>69</v>
      </c>
      <c r="H92" s="115" t="s">
        <v>69</v>
      </c>
      <c r="I92" s="115" t="s">
        <v>69</v>
      </c>
      <c r="J92" s="115" t="s">
        <v>69</v>
      </c>
      <c r="K92" s="115" t="s">
        <v>69</v>
      </c>
      <c r="L92" s="115" t="s">
        <v>69</v>
      </c>
      <c r="M92" s="115" t="s">
        <v>69</v>
      </c>
      <c r="N92" s="110" t="s">
        <v>34</v>
      </c>
    </row>
    <row r="93">
      <c r="A93" s="111" t="s">
        <v>35</v>
      </c>
      <c r="B93" s="115" t="s">
        <v>69</v>
      </c>
      <c r="C93" s="115" t="s">
        <v>69</v>
      </c>
      <c r="D93" s="115" t="s">
        <v>69</v>
      </c>
      <c r="E93" s="115" t="s">
        <v>69</v>
      </c>
      <c r="F93" s="115" t="s">
        <v>69</v>
      </c>
      <c r="G93" s="115" t="s">
        <v>69</v>
      </c>
      <c r="H93" s="115" t="s">
        <v>69</v>
      </c>
      <c r="I93" s="115" t="s">
        <v>69</v>
      </c>
      <c r="J93" s="115" t="s">
        <v>69</v>
      </c>
      <c r="K93" s="115" t="s">
        <v>69</v>
      </c>
      <c r="L93" s="115" t="s">
        <v>69</v>
      </c>
      <c r="M93" s="115" t="s">
        <v>69</v>
      </c>
      <c r="N93" s="110" t="s">
        <v>35</v>
      </c>
    </row>
    <row r="94">
      <c r="A94" s="111" t="s">
        <v>36</v>
      </c>
      <c r="B94" s="115" t="s">
        <v>69</v>
      </c>
      <c r="C94" s="115" t="s">
        <v>69</v>
      </c>
      <c r="D94" s="115" t="s">
        <v>69</v>
      </c>
      <c r="E94" s="115" t="s">
        <v>69</v>
      </c>
      <c r="F94" s="115" t="s">
        <v>69</v>
      </c>
      <c r="G94" s="115" t="s">
        <v>69</v>
      </c>
      <c r="H94" s="115" t="s">
        <v>69</v>
      </c>
      <c r="I94" s="115" t="s">
        <v>69</v>
      </c>
      <c r="J94" s="115" t="s">
        <v>69</v>
      </c>
      <c r="K94" s="115" t="s">
        <v>69</v>
      </c>
      <c r="L94" s="115" t="s">
        <v>69</v>
      </c>
      <c r="M94" s="115" t="s">
        <v>69</v>
      </c>
      <c r="N94" s="110" t="s">
        <v>36</v>
      </c>
    </row>
    <row r="95">
      <c r="A95" s="111" t="s">
        <v>37</v>
      </c>
      <c r="B95" s="115" t="s">
        <v>69</v>
      </c>
      <c r="C95" s="115" t="s">
        <v>69</v>
      </c>
      <c r="D95" s="115" t="s">
        <v>69</v>
      </c>
      <c r="E95" s="115" t="s">
        <v>69</v>
      </c>
      <c r="F95" s="115" t="s">
        <v>69</v>
      </c>
      <c r="G95" s="115" t="s">
        <v>69</v>
      </c>
      <c r="H95" s="115" t="s">
        <v>69</v>
      </c>
      <c r="I95" s="115" t="s">
        <v>69</v>
      </c>
      <c r="J95" s="115" t="s">
        <v>69</v>
      </c>
      <c r="K95" s="115" t="s">
        <v>69</v>
      </c>
      <c r="L95" s="115" t="s">
        <v>69</v>
      </c>
      <c r="M95" s="115" t="s">
        <v>69</v>
      </c>
      <c r="N95" s="110" t="s">
        <v>37</v>
      </c>
    </row>
    <row r="96">
      <c r="A96" s="111" t="s">
        <v>38</v>
      </c>
      <c r="B96" s="115" t="s">
        <v>69</v>
      </c>
      <c r="C96" s="115" t="s">
        <v>69</v>
      </c>
      <c r="D96" s="115" t="s">
        <v>69</v>
      </c>
      <c r="E96" s="115" t="s">
        <v>69</v>
      </c>
      <c r="F96" s="115" t="s">
        <v>69</v>
      </c>
      <c r="G96" s="115" t="s">
        <v>69</v>
      </c>
      <c r="H96" s="115" t="s">
        <v>69</v>
      </c>
      <c r="I96" s="115" t="s">
        <v>69</v>
      </c>
      <c r="J96" s="115" t="s">
        <v>69</v>
      </c>
      <c r="K96" s="115" t="s">
        <v>69</v>
      </c>
      <c r="L96" s="115" t="s">
        <v>69</v>
      </c>
      <c r="M96" s="115" t="s">
        <v>69</v>
      </c>
      <c r="N96" s="110" t="s">
        <v>38</v>
      </c>
    </row>
    <row r="97">
      <c r="A97" s="111" t="s">
        <v>39</v>
      </c>
      <c r="B97" s="115" t="s">
        <v>69</v>
      </c>
      <c r="C97" s="115" t="s">
        <v>69</v>
      </c>
      <c r="D97" s="115" t="s">
        <v>69</v>
      </c>
      <c r="E97" s="115" t="s">
        <v>69</v>
      </c>
      <c r="F97" s="115" t="s">
        <v>69</v>
      </c>
      <c r="G97" s="115" t="s">
        <v>69</v>
      </c>
      <c r="H97" s="115" t="s">
        <v>69</v>
      </c>
      <c r="I97" s="115" t="s">
        <v>69</v>
      </c>
      <c r="J97" s="115" t="s">
        <v>69</v>
      </c>
      <c r="K97" s="115" t="s">
        <v>69</v>
      </c>
      <c r="L97" s="115" t="s">
        <v>69</v>
      </c>
      <c r="M97" s="115" t="s">
        <v>69</v>
      </c>
      <c r="N97" s="110" t="s">
        <v>39</v>
      </c>
    </row>
    <row r="98">
      <c r="A98" s="79"/>
      <c r="B98" s="81">
        <v>1.0</v>
      </c>
      <c r="C98" s="81">
        <v>2.0</v>
      </c>
      <c r="D98" s="81">
        <v>3.0</v>
      </c>
      <c r="E98" s="81">
        <v>4.0</v>
      </c>
      <c r="F98" s="81">
        <v>5.0</v>
      </c>
      <c r="G98" s="81">
        <v>6.0</v>
      </c>
      <c r="H98" s="81">
        <v>7.0</v>
      </c>
      <c r="I98" s="81">
        <v>8.0</v>
      </c>
      <c r="J98" s="81">
        <v>9.0</v>
      </c>
      <c r="K98" s="81">
        <v>10.0</v>
      </c>
      <c r="L98" s="81">
        <v>11.0</v>
      </c>
      <c r="M98" s="81">
        <v>12.0</v>
      </c>
      <c r="N98" s="36"/>
    </row>
  </sheetData>
  <mergeCells count="5">
    <mergeCell ref="B19:M19"/>
    <mergeCell ref="B31:D31"/>
    <mergeCell ref="E31:G31"/>
    <mergeCell ref="H31:J31"/>
    <mergeCell ref="K31:M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8" t="s">
        <v>70</v>
      </c>
      <c r="B1" s="69"/>
      <c r="C1" s="70"/>
      <c r="D1" s="71"/>
      <c r="E1" s="71"/>
      <c r="F1" s="70"/>
      <c r="G1" s="70"/>
      <c r="H1" s="70"/>
      <c r="I1" s="70"/>
      <c r="J1" s="72"/>
      <c r="K1" s="72"/>
      <c r="L1" s="70"/>
      <c r="M1" s="70"/>
      <c r="N1" s="36"/>
    </row>
    <row r="2">
      <c r="A2" s="73">
        <v>5.0</v>
      </c>
      <c r="B2" s="74">
        <v>6.0</v>
      </c>
      <c r="C2" s="69"/>
      <c r="D2" s="32" t="str">
        <f>'Run set up notes'!E30</f>
        <v/>
      </c>
      <c r="E2" s="32" t="str">
        <f>'Run set up notes'!F30</f>
        <v>plate2: Ashe 713</v>
      </c>
      <c r="F2" s="70"/>
      <c r="G2" s="75"/>
      <c r="H2" s="70"/>
      <c r="I2" s="70"/>
      <c r="J2" s="72"/>
      <c r="K2" s="72"/>
      <c r="L2" s="70"/>
      <c r="M2" s="70"/>
      <c r="N2" s="36"/>
    </row>
    <row r="3">
      <c r="A3" s="118">
        <v>7.0</v>
      </c>
      <c r="B3" s="119">
        <v>8.0</v>
      </c>
      <c r="C3" s="120"/>
      <c r="D3" s="33" t="str">
        <f>'Run set up notes'!E31</f>
        <v/>
      </c>
      <c r="E3" s="32" t="str">
        <f>'Run set up notes'!F31</f>
        <v/>
      </c>
      <c r="F3" s="70"/>
      <c r="G3" s="76"/>
      <c r="H3" s="70"/>
      <c r="I3" s="70"/>
      <c r="J3" s="36"/>
      <c r="K3" s="72"/>
      <c r="L3" s="70"/>
      <c r="M3" s="70"/>
      <c r="N3" s="36"/>
    </row>
    <row r="4">
      <c r="A4" s="121"/>
      <c r="B4" s="121"/>
      <c r="C4" s="121"/>
      <c r="D4" s="122"/>
      <c r="E4" s="121"/>
      <c r="F4" s="121"/>
      <c r="G4" s="121"/>
      <c r="H4" s="121"/>
      <c r="I4" s="121"/>
      <c r="J4" s="121"/>
      <c r="K4" s="121"/>
      <c r="L4" s="121"/>
      <c r="M4" s="121"/>
      <c r="N4" s="36"/>
    </row>
    <row r="5">
      <c r="A5" s="123"/>
      <c r="B5" s="81">
        <v>1.0</v>
      </c>
      <c r="C5" s="81">
        <v>2.0</v>
      </c>
      <c r="D5" s="81">
        <v>3.0</v>
      </c>
      <c r="E5" s="81">
        <v>4.0</v>
      </c>
      <c r="F5" s="81">
        <v>5.0</v>
      </c>
      <c r="G5" s="81">
        <v>6.0</v>
      </c>
      <c r="H5" s="81">
        <v>7.0</v>
      </c>
      <c r="I5" s="81">
        <v>8.0</v>
      </c>
      <c r="J5" s="81">
        <v>9.0</v>
      </c>
      <c r="K5" s="81">
        <v>10.0</v>
      </c>
      <c r="L5" s="81">
        <v>11.0</v>
      </c>
      <c r="M5" s="81">
        <v>12.0</v>
      </c>
      <c r="N5" s="124"/>
    </row>
    <row r="6">
      <c r="A6" s="81" t="s">
        <v>31</v>
      </c>
      <c r="B6" s="125">
        <v>3.68284727E8</v>
      </c>
      <c r="C6" s="125">
        <v>3.68283305E8</v>
      </c>
      <c r="D6" s="125">
        <v>3.68285871E8</v>
      </c>
      <c r="E6" s="125">
        <v>3.68285856E8</v>
      </c>
      <c r="F6" s="125">
        <v>3.68285262E8</v>
      </c>
      <c r="G6" s="125">
        <v>3.6828536E8</v>
      </c>
      <c r="H6" s="125">
        <v>3.68284727E8</v>
      </c>
      <c r="I6" s="125">
        <v>3.68283305E8</v>
      </c>
      <c r="J6" s="125">
        <v>3.68285871E8</v>
      </c>
      <c r="K6" s="125">
        <v>3.68285856E8</v>
      </c>
      <c r="L6" s="125">
        <v>3.68285262E8</v>
      </c>
      <c r="M6" s="125">
        <v>3.6828536E8</v>
      </c>
      <c r="N6" s="81" t="s">
        <v>31</v>
      </c>
    </row>
    <row r="7">
      <c r="A7" s="81" t="s">
        <v>33</v>
      </c>
      <c r="B7" s="125">
        <v>3.6828283E8</v>
      </c>
      <c r="C7" s="125">
        <v>3.68285858E8</v>
      </c>
      <c r="D7" s="125">
        <v>3.68285254E8</v>
      </c>
      <c r="E7" s="125">
        <v>3.68285296E8</v>
      </c>
      <c r="F7" s="125">
        <v>3.68282925E8</v>
      </c>
      <c r="G7" s="125">
        <v>3.68284709E8</v>
      </c>
      <c r="H7" s="125">
        <v>3.6828283E8</v>
      </c>
      <c r="I7" s="125">
        <v>3.68285858E8</v>
      </c>
      <c r="J7" s="125">
        <v>3.68285254E8</v>
      </c>
      <c r="K7" s="125">
        <v>3.68285296E8</v>
      </c>
      <c r="L7" s="125">
        <v>3.68282925E8</v>
      </c>
      <c r="M7" s="125">
        <v>3.68284709E8</v>
      </c>
      <c r="N7" s="81" t="s">
        <v>33</v>
      </c>
    </row>
    <row r="8">
      <c r="A8" s="81" t="s">
        <v>34</v>
      </c>
      <c r="B8" s="125">
        <v>3.68284705E8</v>
      </c>
      <c r="C8" s="125">
        <v>3.68285231E8</v>
      </c>
      <c r="D8" s="125">
        <v>3.68285027E8</v>
      </c>
      <c r="E8" s="125">
        <v>3.68285363E8</v>
      </c>
      <c r="F8" s="125">
        <v>3.68285223E8</v>
      </c>
      <c r="G8" s="6" t="s">
        <v>71</v>
      </c>
      <c r="H8" s="125">
        <v>3.68284705E8</v>
      </c>
      <c r="I8" s="125">
        <v>3.68285231E8</v>
      </c>
      <c r="J8" s="125">
        <v>3.68285027E8</v>
      </c>
      <c r="K8" s="125">
        <v>3.68285363E8</v>
      </c>
      <c r="L8" s="125">
        <v>3.68285223E8</v>
      </c>
      <c r="M8" s="6" t="s">
        <v>71</v>
      </c>
      <c r="N8" s="81" t="s">
        <v>34</v>
      </c>
    </row>
    <row r="9">
      <c r="A9" s="81" t="s">
        <v>35</v>
      </c>
      <c r="B9" s="125">
        <v>3.68284732E8</v>
      </c>
      <c r="C9" s="125">
        <v>3.6827047E8</v>
      </c>
      <c r="D9" s="125">
        <v>3.68283809E8</v>
      </c>
      <c r="E9" s="125">
        <v>3.68283926E8</v>
      </c>
      <c r="F9" s="125">
        <v>3.68283307E8</v>
      </c>
      <c r="G9" s="6" t="s">
        <v>71</v>
      </c>
      <c r="H9" s="125">
        <v>3.68284732E8</v>
      </c>
      <c r="I9" s="125">
        <v>3.6827047E8</v>
      </c>
      <c r="J9" s="125">
        <v>3.68283809E8</v>
      </c>
      <c r="K9" s="125">
        <v>3.68283926E8</v>
      </c>
      <c r="L9" s="125">
        <v>3.68283307E8</v>
      </c>
      <c r="M9" s="6" t="s">
        <v>71</v>
      </c>
      <c r="N9" s="81" t="s">
        <v>35</v>
      </c>
    </row>
    <row r="10">
      <c r="A10" s="81" t="s">
        <v>36</v>
      </c>
      <c r="B10" s="125">
        <v>3.68283891E8</v>
      </c>
      <c r="C10" s="125">
        <v>3.68285287E8</v>
      </c>
      <c r="D10" s="125">
        <v>3.68285259E8</v>
      </c>
      <c r="E10" s="125">
        <v>3.68283316E8</v>
      </c>
      <c r="F10" s="125">
        <v>3.68284904E8</v>
      </c>
      <c r="G10" s="6" t="s">
        <v>71</v>
      </c>
      <c r="H10" s="125">
        <v>3.68283891E8</v>
      </c>
      <c r="I10" s="125">
        <v>3.68285287E8</v>
      </c>
      <c r="J10" s="125">
        <v>3.68285259E8</v>
      </c>
      <c r="K10" s="125">
        <v>3.68283316E8</v>
      </c>
      <c r="L10" s="125">
        <v>3.68284904E8</v>
      </c>
      <c r="M10" s="6" t="s">
        <v>71</v>
      </c>
      <c r="N10" s="81" t="s">
        <v>36</v>
      </c>
    </row>
    <row r="11">
      <c r="A11" s="81" t="s">
        <v>37</v>
      </c>
      <c r="B11" s="125">
        <v>3.68285235E8</v>
      </c>
      <c r="C11" s="125">
        <v>3.6828538E8</v>
      </c>
      <c r="D11" s="125">
        <v>3.68283389E8</v>
      </c>
      <c r="E11" s="125">
        <v>3.68285375E8</v>
      </c>
      <c r="F11" s="125">
        <v>3.68285398E8</v>
      </c>
      <c r="G11" s="6" t="s">
        <v>71</v>
      </c>
      <c r="H11" s="125">
        <v>3.68285235E8</v>
      </c>
      <c r="I11" s="125">
        <v>3.6828538E8</v>
      </c>
      <c r="J11" s="125">
        <v>3.68283389E8</v>
      </c>
      <c r="K11" s="125">
        <v>3.68285375E8</v>
      </c>
      <c r="L11" s="125">
        <v>3.68285398E8</v>
      </c>
      <c r="M11" s="6" t="s">
        <v>71</v>
      </c>
      <c r="N11" s="81" t="s">
        <v>37</v>
      </c>
    </row>
    <row r="12">
      <c r="A12" s="81" t="s">
        <v>38</v>
      </c>
      <c r="B12" s="125">
        <v>3.68285345E8</v>
      </c>
      <c r="C12" s="125">
        <v>3.68285865E8</v>
      </c>
      <c r="D12" s="125">
        <v>3.68283861E8</v>
      </c>
      <c r="E12" s="125">
        <v>3.68283325E8</v>
      </c>
      <c r="F12" s="125">
        <v>3.68284742E8</v>
      </c>
      <c r="G12" s="6" t="s">
        <v>71</v>
      </c>
      <c r="H12" s="125">
        <v>3.68285345E8</v>
      </c>
      <c r="I12" s="125">
        <v>3.68285865E8</v>
      </c>
      <c r="J12" s="125">
        <v>3.68283861E8</v>
      </c>
      <c r="K12" s="125">
        <v>3.68283325E8</v>
      </c>
      <c r="L12" s="125">
        <v>3.68284742E8</v>
      </c>
      <c r="M12" s="6" t="s">
        <v>71</v>
      </c>
      <c r="N12" s="81" t="s">
        <v>38</v>
      </c>
    </row>
    <row r="13">
      <c r="A13" s="81" t="s">
        <v>39</v>
      </c>
      <c r="B13" s="125">
        <v>3.68285329E8</v>
      </c>
      <c r="C13" s="125">
        <v>3.68285334E8</v>
      </c>
      <c r="D13" s="125">
        <v>3.68284879E8</v>
      </c>
      <c r="E13" s="125">
        <v>3.68284845E8</v>
      </c>
      <c r="F13" s="125">
        <v>3.68284053E8</v>
      </c>
      <c r="G13" s="6" t="s">
        <v>72</v>
      </c>
      <c r="H13" s="125">
        <v>3.68285329E8</v>
      </c>
      <c r="I13" s="125">
        <v>3.68285334E8</v>
      </c>
      <c r="J13" s="125">
        <v>3.68284879E8</v>
      </c>
      <c r="K13" s="125">
        <v>3.68284845E8</v>
      </c>
      <c r="L13" s="125">
        <v>3.68284053E8</v>
      </c>
      <c r="M13" s="6" t="s">
        <v>72</v>
      </c>
      <c r="N13" s="126" t="s">
        <v>39</v>
      </c>
    </row>
    <row r="14">
      <c r="A14" s="124"/>
      <c r="B14" s="81">
        <v>1.0</v>
      </c>
      <c r="C14" s="81">
        <v>2.0</v>
      </c>
      <c r="D14" s="81">
        <v>3.0</v>
      </c>
      <c r="E14" s="81">
        <v>4.0</v>
      </c>
      <c r="F14" s="81">
        <v>5.0</v>
      </c>
      <c r="G14" s="81">
        <v>6.0</v>
      </c>
      <c r="H14" s="81">
        <v>7.0</v>
      </c>
      <c r="I14" s="81">
        <v>8.0</v>
      </c>
      <c r="J14" s="81">
        <v>9.0</v>
      </c>
      <c r="K14" s="81">
        <v>10.0</v>
      </c>
      <c r="L14" s="81">
        <v>11.0</v>
      </c>
      <c r="M14" s="127">
        <v>12.0</v>
      </c>
      <c r="N14" s="128"/>
    </row>
    <row r="15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9"/>
    </row>
    <row r="16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8"/>
    </row>
    <row r="17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8"/>
    </row>
    <row r="18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8"/>
    </row>
    <row r="19">
      <c r="A19" s="121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8"/>
    </row>
    <row r="20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8"/>
    </row>
    <row r="21">
      <c r="G21" s="121"/>
      <c r="H21" s="121"/>
      <c r="I21" s="121"/>
      <c r="J21" s="121"/>
      <c r="K21" s="121"/>
      <c r="L21" s="121"/>
      <c r="M21" s="121"/>
      <c r="N21" s="129"/>
    </row>
    <row r="22">
      <c r="G22" s="121"/>
      <c r="H22" s="121"/>
      <c r="I22" s="121"/>
      <c r="J22" s="121"/>
      <c r="K22" s="121"/>
      <c r="L22" s="121"/>
      <c r="M22" s="121"/>
      <c r="N22" s="129"/>
    </row>
    <row r="23">
      <c r="G23" s="121"/>
      <c r="H23" s="121"/>
      <c r="I23" s="121"/>
      <c r="J23" s="121"/>
      <c r="K23" s="121"/>
      <c r="L23" s="121"/>
      <c r="M23" s="121"/>
      <c r="N23" s="129"/>
    </row>
    <row r="24">
      <c r="G24" s="121"/>
      <c r="H24" s="121"/>
      <c r="I24" s="121"/>
      <c r="J24" s="121"/>
      <c r="K24" s="121"/>
      <c r="L24" s="121"/>
      <c r="M24" s="121"/>
      <c r="N24" s="129"/>
    </row>
    <row r="25">
      <c r="G25" s="121"/>
      <c r="H25" s="121"/>
      <c r="I25" s="121"/>
      <c r="J25" s="121"/>
      <c r="K25" s="121"/>
      <c r="L25" s="121"/>
      <c r="M25" s="121"/>
      <c r="N25" s="129"/>
    </row>
    <row r="26">
      <c r="G26" s="121"/>
      <c r="H26" s="121"/>
      <c r="I26" s="121"/>
      <c r="J26" s="121"/>
      <c r="K26" s="121"/>
      <c r="L26" s="121"/>
      <c r="M26" s="121"/>
      <c r="N26" s="129"/>
    </row>
    <row r="27">
      <c r="G27" s="121"/>
      <c r="H27" s="121"/>
      <c r="I27" s="121"/>
      <c r="J27" s="121"/>
      <c r="K27" s="121"/>
      <c r="L27" s="121"/>
      <c r="M27" s="121"/>
      <c r="N27" s="129"/>
    </row>
    <row r="28">
      <c r="G28" s="121"/>
      <c r="H28" s="121"/>
      <c r="I28" s="121"/>
      <c r="J28" s="121"/>
      <c r="K28" s="121"/>
      <c r="L28" s="121"/>
      <c r="M28" s="121"/>
      <c r="N28" s="129"/>
    </row>
    <row r="29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8"/>
    </row>
    <row r="30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8"/>
    </row>
    <row r="31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8"/>
    </row>
    <row r="3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8"/>
    </row>
    <row r="33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9"/>
    </row>
    <row r="34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9"/>
    </row>
    <row r="35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9"/>
    </row>
    <row r="36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9"/>
    </row>
    <row r="37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9"/>
    </row>
    <row r="38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9"/>
    </row>
    <row r="39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9"/>
    </row>
    <row r="40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9"/>
    </row>
    <row r="41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8"/>
    </row>
    <row r="42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8"/>
    </row>
    <row r="43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8"/>
    </row>
    <row r="44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9"/>
    </row>
    <row r="4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9"/>
    </row>
    <row r="46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9"/>
    </row>
    <row r="47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9"/>
    </row>
    <row r="48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9"/>
    </row>
    <row r="49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9"/>
    </row>
    <row r="50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9"/>
    </row>
    <row r="5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9"/>
    </row>
    <row r="52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8"/>
    </row>
    <row r="53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8"/>
    </row>
    <row r="54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8"/>
    </row>
    <row r="5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30"/>
    </row>
    <row r="56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30"/>
    </row>
    <row r="57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30"/>
    </row>
    <row r="58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30"/>
    </row>
    <row r="59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30"/>
    </row>
    <row r="60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30"/>
    </row>
    <row r="61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30"/>
    </row>
    <row r="62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30"/>
    </row>
    <row r="63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8"/>
    </row>
    <row r="64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8"/>
    </row>
    <row r="65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8"/>
    </row>
    <row r="66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8"/>
    </row>
    <row r="67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30"/>
    </row>
    <row r="68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30"/>
    </row>
    <row r="69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30"/>
    </row>
    <row r="70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30"/>
    </row>
    <row r="7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30"/>
    </row>
    <row r="72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30"/>
    </row>
    <row r="73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30"/>
    </row>
    <row r="74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30"/>
    </row>
    <row r="75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8"/>
    </row>
    <row r="76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8"/>
    </row>
    <row r="77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8"/>
    </row>
    <row r="78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8"/>
    </row>
    <row r="79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30"/>
    </row>
    <row r="80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30"/>
    </row>
    <row r="8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30"/>
    </row>
    <row r="82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30"/>
    </row>
    <row r="83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30"/>
    </row>
    <row r="84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30"/>
    </row>
    <row r="8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30"/>
    </row>
    <row r="86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30"/>
    </row>
    <row r="87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8"/>
    </row>
    <row r="88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8"/>
    </row>
    <row r="89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8"/>
    </row>
    <row r="90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30"/>
    </row>
    <row r="91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30"/>
    </row>
    <row r="92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30"/>
    </row>
    <row r="93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30"/>
    </row>
    <row r="94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30"/>
    </row>
    <row r="9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30"/>
    </row>
    <row r="96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30"/>
    </row>
    <row r="97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30"/>
    </row>
    <row r="98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8"/>
    </row>
    <row r="99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8" t="s">
        <v>73</v>
      </c>
      <c r="B1" s="69"/>
      <c r="C1" s="70"/>
      <c r="D1" s="71"/>
      <c r="E1" s="71"/>
      <c r="F1" s="70"/>
      <c r="G1" s="70"/>
      <c r="H1" s="70"/>
      <c r="I1" s="70"/>
      <c r="J1" s="72"/>
      <c r="K1" s="72"/>
      <c r="L1" s="70"/>
      <c r="M1" s="70"/>
      <c r="N1" s="36"/>
    </row>
    <row r="2">
      <c r="A2" s="131">
        <v>9.0</v>
      </c>
      <c r="B2" s="74">
        <v>10.0</v>
      </c>
      <c r="C2" s="69"/>
      <c r="D2" s="33" t="str">
        <f>'Run set up notes'!E34</f>
        <v/>
      </c>
      <c r="E2" s="32" t="str">
        <f>'Run set up notes'!F34</f>
        <v/>
      </c>
      <c r="F2" s="70"/>
      <c r="G2" s="75"/>
      <c r="H2" s="70"/>
      <c r="I2" s="70"/>
      <c r="J2" s="72"/>
      <c r="K2" s="72"/>
      <c r="L2" s="70"/>
      <c r="M2" s="70"/>
      <c r="N2" s="36"/>
    </row>
    <row r="3">
      <c r="A3" s="132">
        <v>11.0</v>
      </c>
      <c r="B3" s="119">
        <v>12.0</v>
      </c>
      <c r="C3" s="120"/>
      <c r="D3" s="33" t="str">
        <f>'Run set up notes'!E35</f>
        <v>plate3</v>
      </c>
      <c r="E3" s="32" t="str">
        <f>'Run set up notes'!F35</f>
        <v/>
      </c>
      <c r="F3" s="70"/>
      <c r="G3" s="76"/>
      <c r="H3" s="70"/>
      <c r="I3" s="70"/>
      <c r="J3" s="36"/>
      <c r="K3" s="72"/>
      <c r="L3" s="70"/>
      <c r="M3" s="70"/>
      <c r="N3" s="36"/>
    </row>
    <row r="4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36"/>
    </row>
    <row r="5">
      <c r="A5" s="123"/>
      <c r="B5" s="81">
        <v>1.0</v>
      </c>
      <c r="C5" s="81">
        <v>2.0</v>
      </c>
      <c r="D5" s="81">
        <v>3.0</v>
      </c>
      <c r="E5" s="81">
        <v>4.0</v>
      </c>
      <c r="F5" s="81">
        <v>5.0</v>
      </c>
      <c r="G5" s="81">
        <v>6.0</v>
      </c>
      <c r="H5" s="81">
        <v>7.0</v>
      </c>
      <c r="I5" s="81">
        <v>8.0</v>
      </c>
      <c r="J5" s="81">
        <v>9.0</v>
      </c>
      <c r="K5" s="81">
        <v>10.0</v>
      </c>
      <c r="L5" s="81">
        <v>11.0</v>
      </c>
      <c r="M5" s="81">
        <v>12.0</v>
      </c>
      <c r="N5" s="124"/>
    </row>
    <row r="6">
      <c r="A6" s="81" t="s">
        <v>31</v>
      </c>
      <c r="B6" s="125">
        <v>3.68284727E8</v>
      </c>
      <c r="C6" s="125">
        <v>3.68283305E8</v>
      </c>
      <c r="D6" s="125">
        <v>3.68285871E8</v>
      </c>
      <c r="E6" s="125">
        <v>3.68285856E8</v>
      </c>
      <c r="F6" s="125">
        <v>3.68285262E8</v>
      </c>
      <c r="G6" s="125">
        <v>3.6828536E8</v>
      </c>
      <c r="H6" s="133">
        <v>3.6828766E8</v>
      </c>
      <c r="I6" s="133">
        <v>3.6828766E8</v>
      </c>
      <c r="J6" s="133">
        <v>3.6828766E8</v>
      </c>
      <c r="K6" s="134">
        <v>3.6831359E8</v>
      </c>
      <c r="L6" s="134">
        <v>3.6831359E8</v>
      </c>
      <c r="M6" s="134">
        <v>3.6831359E8</v>
      </c>
      <c r="N6" s="81" t="s">
        <v>31</v>
      </c>
    </row>
    <row r="7">
      <c r="A7" s="81" t="s">
        <v>33</v>
      </c>
      <c r="B7" s="125">
        <v>3.6828283E8</v>
      </c>
      <c r="C7" s="125">
        <v>3.68285858E8</v>
      </c>
      <c r="D7" s="125">
        <v>3.68285254E8</v>
      </c>
      <c r="E7" s="125">
        <v>3.68285296E8</v>
      </c>
      <c r="F7" s="125">
        <v>3.68282925E8</v>
      </c>
      <c r="G7" s="125">
        <v>3.68284709E8</v>
      </c>
      <c r="H7" s="133">
        <v>3.6828768E8</v>
      </c>
      <c r="I7" s="133">
        <v>3.6828768E8</v>
      </c>
      <c r="J7" s="133">
        <v>3.6828768E8</v>
      </c>
      <c r="K7" s="134">
        <v>3.68310201E8</v>
      </c>
      <c r="L7" s="134">
        <v>3.68310201E8</v>
      </c>
      <c r="M7" s="134">
        <v>3.68310201E8</v>
      </c>
      <c r="N7" s="81" t="s">
        <v>33</v>
      </c>
    </row>
    <row r="8">
      <c r="A8" s="81" t="s">
        <v>34</v>
      </c>
      <c r="B8" s="125">
        <v>3.68284705E8</v>
      </c>
      <c r="C8" s="125">
        <v>3.68285231E8</v>
      </c>
      <c r="D8" s="125">
        <v>3.68285027E8</v>
      </c>
      <c r="E8" s="125">
        <v>3.68285363E8</v>
      </c>
      <c r="F8" s="125">
        <v>3.68285223E8</v>
      </c>
      <c r="G8" s="6" t="s">
        <v>71</v>
      </c>
      <c r="H8" s="133">
        <v>3.68314369E8</v>
      </c>
      <c r="I8" s="133">
        <v>3.68314369E8</v>
      </c>
      <c r="J8" s="133">
        <v>3.68314369E8</v>
      </c>
      <c r="K8" s="134">
        <v>3.68313572E8</v>
      </c>
      <c r="L8" s="134">
        <v>3.68313572E8</v>
      </c>
      <c r="M8" s="135">
        <v>3.68313572E8</v>
      </c>
      <c r="N8" s="81" t="s">
        <v>34</v>
      </c>
    </row>
    <row r="9">
      <c r="A9" s="81" t="s">
        <v>35</v>
      </c>
      <c r="B9" s="125">
        <v>3.68284732E8</v>
      </c>
      <c r="C9" s="125">
        <v>3.6827047E8</v>
      </c>
      <c r="D9" s="125">
        <v>3.68283809E8</v>
      </c>
      <c r="E9" s="125">
        <v>3.68283926E8</v>
      </c>
      <c r="F9" s="125">
        <v>3.68283307E8</v>
      </c>
      <c r="G9" s="6" t="s">
        <v>71</v>
      </c>
      <c r="H9" s="133">
        <v>3.68313563E8</v>
      </c>
      <c r="I9" s="133">
        <v>3.68313563E8</v>
      </c>
      <c r="J9" s="133">
        <v>3.68313563E8</v>
      </c>
      <c r="K9" s="134">
        <v>3.68313618E8</v>
      </c>
      <c r="L9" s="134">
        <v>3.68313618E8</v>
      </c>
      <c r="M9" s="135">
        <v>3.68313618E8</v>
      </c>
      <c r="N9" s="81" t="s">
        <v>35</v>
      </c>
    </row>
    <row r="10">
      <c r="A10" s="81" t="s">
        <v>36</v>
      </c>
      <c r="B10" s="125">
        <v>3.68283891E8</v>
      </c>
      <c r="C10" s="125">
        <v>3.68285287E8</v>
      </c>
      <c r="D10" s="125">
        <v>3.68285259E8</v>
      </c>
      <c r="E10" s="125">
        <v>3.68283316E8</v>
      </c>
      <c r="F10" s="125">
        <v>3.68284904E8</v>
      </c>
      <c r="G10" s="6" t="s">
        <v>71</v>
      </c>
      <c r="H10" s="133">
        <v>3.68312494E8</v>
      </c>
      <c r="I10" s="133">
        <v>3.68312494E8</v>
      </c>
      <c r="J10" s="133">
        <v>3.68312494E8</v>
      </c>
      <c r="K10" s="134">
        <v>3.68313544E8</v>
      </c>
      <c r="L10" s="134">
        <v>3.68313544E8</v>
      </c>
      <c r="M10" s="135">
        <v>3.68313544E8</v>
      </c>
      <c r="N10" s="81" t="s">
        <v>36</v>
      </c>
    </row>
    <row r="11">
      <c r="A11" s="81" t="s">
        <v>37</v>
      </c>
      <c r="B11" s="125">
        <v>3.68285235E8</v>
      </c>
      <c r="C11" s="125">
        <v>3.6828538E8</v>
      </c>
      <c r="D11" s="125">
        <v>3.68283389E8</v>
      </c>
      <c r="E11" s="125">
        <v>3.68285375E8</v>
      </c>
      <c r="F11" s="125">
        <v>3.68285398E8</v>
      </c>
      <c r="G11" s="6" t="s">
        <v>71</v>
      </c>
      <c r="H11" s="133">
        <v>3.68284716E8</v>
      </c>
      <c r="I11" s="133">
        <v>3.68284716E8</v>
      </c>
      <c r="J11" s="133">
        <v>3.68284716E8</v>
      </c>
      <c r="K11" s="134">
        <v>3.68298557E8</v>
      </c>
      <c r="L11" s="134">
        <v>3.68298557E8</v>
      </c>
      <c r="M11" s="135">
        <v>3.68298557E8</v>
      </c>
      <c r="N11" s="81" t="s">
        <v>37</v>
      </c>
    </row>
    <row r="12">
      <c r="A12" s="81" t="s">
        <v>38</v>
      </c>
      <c r="B12" s="125">
        <v>3.68285345E8</v>
      </c>
      <c r="C12" s="125">
        <v>3.68285865E8</v>
      </c>
      <c r="D12" s="125">
        <v>3.68283861E8</v>
      </c>
      <c r="E12" s="125">
        <v>3.68283325E8</v>
      </c>
      <c r="F12" s="125">
        <v>3.68284742E8</v>
      </c>
      <c r="G12" s="6" t="s">
        <v>71</v>
      </c>
      <c r="H12" s="133">
        <v>3.68286769E8</v>
      </c>
      <c r="I12" s="133">
        <v>3.68286769E8</v>
      </c>
      <c r="J12" s="133">
        <v>3.68286769E8</v>
      </c>
      <c r="K12" s="6" t="s">
        <v>71</v>
      </c>
      <c r="L12" s="6" t="s">
        <v>71</v>
      </c>
      <c r="M12" s="14" t="s">
        <v>71</v>
      </c>
      <c r="N12" s="81" t="s">
        <v>38</v>
      </c>
    </row>
    <row r="13">
      <c r="A13" s="81" t="s">
        <v>39</v>
      </c>
      <c r="B13" s="125">
        <v>3.68285329E8</v>
      </c>
      <c r="C13" s="125">
        <v>3.68285334E8</v>
      </c>
      <c r="D13" s="125">
        <v>3.68284879E8</v>
      </c>
      <c r="E13" s="125">
        <v>3.68284845E8</v>
      </c>
      <c r="F13" s="125">
        <v>3.68284053E8</v>
      </c>
      <c r="G13" s="6" t="s">
        <v>72</v>
      </c>
      <c r="H13" s="6" t="s">
        <v>71</v>
      </c>
      <c r="I13" s="6" t="s">
        <v>71</v>
      </c>
      <c r="J13" s="6" t="s">
        <v>71</v>
      </c>
      <c r="K13" s="6" t="s">
        <v>71</v>
      </c>
      <c r="L13" s="6" t="s">
        <v>71</v>
      </c>
      <c r="M13" s="6" t="s">
        <v>72</v>
      </c>
      <c r="N13" s="81" t="s">
        <v>39</v>
      </c>
    </row>
    <row r="14">
      <c r="A14" s="124"/>
      <c r="B14" s="81">
        <v>1.0</v>
      </c>
      <c r="C14" s="81">
        <v>2.0</v>
      </c>
      <c r="D14" s="81">
        <v>3.0</v>
      </c>
      <c r="E14" s="81">
        <v>4.0</v>
      </c>
      <c r="F14" s="81">
        <v>5.0</v>
      </c>
      <c r="G14" s="81">
        <v>6.0</v>
      </c>
      <c r="H14" s="81">
        <v>7.0</v>
      </c>
      <c r="I14" s="81">
        <v>8.0</v>
      </c>
      <c r="J14" s="81">
        <v>9.0</v>
      </c>
      <c r="K14" s="81">
        <v>10.0</v>
      </c>
      <c r="L14" s="81">
        <v>11.0</v>
      </c>
      <c r="M14" s="81">
        <v>12.0</v>
      </c>
      <c r="N14" s="128"/>
    </row>
    <row r="15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9"/>
    </row>
    <row r="16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8"/>
    </row>
    <row r="17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8"/>
    </row>
    <row r="18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8"/>
    </row>
    <row r="19">
      <c r="A19" s="121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8"/>
    </row>
    <row r="20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8"/>
    </row>
    <row r="21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9"/>
    </row>
    <row r="22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9"/>
    </row>
    <row r="23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9"/>
    </row>
    <row r="24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9"/>
    </row>
    <row r="25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9"/>
    </row>
    <row r="26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9"/>
    </row>
    <row r="27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9"/>
    </row>
    <row r="28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9"/>
    </row>
    <row r="29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8"/>
    </row>
    <row r="30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8"/>
    </row>
    <row r="31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8"/>
    </row>
    <row r="3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8"/>
    </row>
    <row r="33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9"/>
    </row>
    <row r="34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9"/>
    </row>
    <row r="35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9"/>
    </row>
    <row r="36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9"/>
    </row>
    <row r="37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9"/>
    </row>
    <row r="38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9"/>
    </row>
    <row r="39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9"/>
    </row>
    <row r="40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9"/>
    </row>
    <row r="41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8"/>
    </row>
    <row r="42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8"/>
    </row>
    <row r="43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8"/>
    </row>
    <row r="44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9"/>
    </row>
    <row r="4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9"/>
    </row>
    <row r="46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9"/>
    </row>
    <row r="47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9"/>
    </row>
    <row r="48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9"/>
    </row>
    <row r="49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9"/>
    </row>
    <row r="50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9"/>
    </row>
    <row r="5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9"/>
    </row>
    <row r="52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8"/>
    </row>
    <row r="53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8"/>
    </row>
    <row r="54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8"/>
    </row>
    <row r="5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30"/>
    </row>
    <row r="56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30"/>
    </row>
    <row r="57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30"/>
    </row>
    <row r="58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30"/>
    </row>
    <row r="59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30"/>
    </row>
    <row r="60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30"/>
    </row>
    <row r="61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30"/>
    </row>
    <row r="62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30"/>
    </row>
    <row r="63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8"/>
    </row>
    <row r="64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8"/>
    </row>
    <row r="65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8"/>
    </row>
    <row r="66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8"/>
    </row>
    <row r="67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30"/>
    </row>
    <row r="68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30"/>
    </row>
    <row r="69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30"/>
    </row>
    <row r="70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30"/>
    </row>
    <row r="7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30"/>
    </row>
    <row r="72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30"/>
    </row>
    <row r="73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30"/>
    </row>
    <row r="74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30"/>
    </row>
    <row r="75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8"/>
    </row>
    <row r="76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8"/>
    </row>
    <row r="77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8"/>
    </row>
    <row r="78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8"/>
    </row>
    <row r="79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30"/>
    </row>
    <row r="80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30"/>
    </row>
    <row r="8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30"/>
    </row>
    <row r="82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30"/>
    </row>
    <row r="83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30"/>
    </row>
    <row r="84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30"/>
    </row>
    <row r="8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30"/>
    </row>
    <row r="86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30"/>
    </row>
    <row r="87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8"/>
    </row>
    <row r="88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8"/>
    </row>
    <row r="89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8"/>
    </row>
    <row r="90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30"/>
    </row>
    <row r="91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30"/>
    </row>
    <row r="92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30"/>
    </row>
    <row r="93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30"/>
    </row>
    <row r="94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30"/>
    </row>
    <row r="9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30"/>
    </row>
    <row r="96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30"/>
    </row>
    <row r="97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30"/>
    </row>
    <row r="98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8"/>
    </row>
    <row r="99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74</v>
      </c>
    </row>
    <row r="2">
      <c r="A2" s="14" t="s">
        <v>75</v>
      </c>
    </row>
    <row r="3">
      <c r="A3" s="136">
        <v>3.68284727E8</v>
      </c>
      <c r="B3" s="136">
        <v>3.68283305E8</v>
      </c>
      <c r="C3" s="136">
        <v>3.68285871E8</v>
      </c>
      <c r="D3" s="136">
        <v>3.68285856E8</v>
      </c>
      <c r="E3" s="136">
        <v>3.68285262E8</v>
      </c>
      <c r="F3" s="136">
        <v>3.6828536E8</v>
      </c>
      <c r="G3" s="136" t="s">
        <v>76</v>
      </c>
      <c r="H3" s="136" t="s">
        <v>76</v>
      </c>
      <c r="I3" s="136" t="s">
        <v>76</v>
      </c>
      <c r="J3" s="136" t="s">
        <v>76</v>
      </c>
      <c r="K3" s="136" t="s">
        <v>76</v>
      </c>
      <c r="L3" s="136" t="s">
        <v>76</v>
      </c>
    </row>
    <row r="4">
      <c r="A4" s="136">
        <v>3.6828283E8</v>
      </c>
      <c r="B4" s="136">
        <v>3.68285858E8</v>
      </c>
      <c r="C4" s="136">
        <v>3.68285254E8</v>
      </c>
      <c r="D4" s="136">
        <v>3.68285296E8</v>
      </c>
      <c r="E4" s="136">
        <v>3.68282925E8</v>
      </c>
      <c r="F4" s="136">
        <v>3.68284709E8</v>
      </c>
      <c r="G4" s="136" t="s">
        <v>76</v>
      </c>
      <c r="H4" s="136" t="s">
        <v>76</v>
      </c>
      <c r="I4" s="136" t="s">
        <v>76</v>
      </c>
      <c r="J4" s="136" t="s">
        <v>76</v>
      </c>
      <c r="K4" s="136" t="s">
        <v>76</v>
      </c>
      <c r="L4" s="136" t="s">
        <v>76</v>
      </c>
    </row>
    <row r="5">
      <c r="A5" s="136">
        <v>3.68284705E8</v>
      </c>
      <c r="B5" s="136">
        <v>3.68285231E8</v>
      </c>
      <c r="C5" s="136">
        <v>3.68285027E8</v>
      </c>
      <c r="D5" s="136">
        <v>3.68285363E8</v>
      </c>
      <c r="E5" s="136">
        <v>3.68285223E8</v>
      </c>
      <c r="F5" s="136" t="s">
        <v>76</v>
      </c>
      <c r="G5" s="136" t="s">
        <v>76</v>
      </c>
      <c r="H5" s="136" t="s">
        <v>76</v>
      </c>
      <c r="I5" s="136" t="s">
        <v>76</v>
      </c>
      <c r="J5" s="136" t="s">
        <v>76</v>
      </c>
      <c r="K5" s="136" t="s">
        <v>76</v>
      </c>
      <c r="L5" s="136" t="s">
        <v>76</v>
      </c>
    </row>
    <row r="6">
      <c r="A6" s="136">
        <v>3.68284732E8</v>
      </c>
      <c r="B6" s="136">
        <v>3.6827047E8</v>
      </c>
      <c r="C6" s="136">
        <v>3.68283809E8</v>
      </c>
      <c r="D6" s="136">
        <v>3.68283926E8</v>
      </c>
      <c r="E6" s="136">
        <v>3.68283307E8</v>
      </c>
      <c r="F6" s="136" t="s">
        <v>76</v>
      </c>
      <c r="G6" s="136" t="s">
        <v>76</v>
      </c>
      <c r="H6" s="136" t="s">
        <v>76</v>
      </c>
      <c r="I6" s="136" t="s">
        <v>76</v>
      </c>
      <c r="J6" s="136" t="s">
        <v>76</v>
      </c>
      <c r="K6" s="136" t="s">
        <v>76</v>
      </c>
      <c r="L6" s="136" t="s">
        <v>76</v>
      </c>
    </row>
    <row r="7">
      <c r="A7" s="136">
        <v>3.68283891E8</v>
      </c>
      <c r="B7" s="136">
        <v>3.68285287E8</v>
      </c>
      <c r="C7" s="136">
        <v>3.68285259E8</v>
      </c>
      <c r="D7" s="136">
        <v>3.68283316E8</v>
      </c>
      <c r="E7" s="136">
        <v>3.68284904E8</v>
      </c>
      <c r="F7" s="136" t="s">
        <v>76</v>
      </c>
      <c r="G7" s="136" t="s">
        <v>76</v>
      </c>
      <c r="H7" s="136" t="s">
        <v>76</v>
      </c>
      <c r="I7" s="136" t="s">
        <v>76</v>
      </c>
      <c r="J7" s="136" t="s">
        <v>76</v>
      </c>
      <c r="K7" s="136" t="s">
        <v>76</v>
      </c>
      <c r="L7" s="136" t="s">
        <v>76</v>
      </c>
    </row>
    <row r="8">
      <c r="A8" s="136">
        <v>3.68285235E8</v>
      </c>
      <c r="B8" s="136">
        <v>3.6828538E8</v>
      </c>
      <c r="C8" s="136">
        <v>3.68283389E8</v>
      </c>
      <c r="D8" s="136">
        <v>3.68285375E8</v>
      </c>
      <c r="E8" s="136">
        <v>3.68285398E8</v>
      </c>
      <c r="F8" s="136" t="s">
        <v>76</v>
      </c>
      <c r="G8" s="136" t="s">
        <v>76</v>
      </c>
      <c r="H8" s="136" t="s">
        <v>76</v>
      </c>
      <c r="I8" s="136" t="s">
        <v>76</v>
      </c>
      <c r="J8" s="136" t="s">
        <v>76</v>
      </c>
      <c r="K8" s="136" t="s">
        <v>76</v>
      </c>
      <c r="L8" s="136" t="s">
        <v>76</v>
      </c>
    </row>
    <row r="9">
      <c r="A9" s="136">
        <v>3.68285345E8</v>
      </c>
      <c r="B9" s="136">
        <v>3.68285865E8</v>
      </c>
      <c r="C9" s="136">
        <v>3.68283861E8</v>
      </c>
      <c r="D9" s="136">
        <v>3.68283325E8</v>
      </c>
      <c r="E9" s="136">
        <v>3.68284742E8</v>
      </c>
      <c r="F9" s="136" t="s">
        <v>76</v>
      </c>
      <c r="G9" s="136" t="s">
        <v>76</v>
      </c>
      <c r="H9" s="136" t="s">
        <v>76</v>
      </c>
      <c r="I9" s="136" t="s">
        <v>76</v>
      </c>
      <c r="J9" s="136" t="s">
        <v>76</v>
      </c>
      <c r="K9" s="136" t="s">
        <v>76</v>
      </c>
      <c r="L9" s="136" t="s">
        <v>76</v>
      </c>
    </row>
    <row r="10">
      <c r="A10" s="136">
        <v>3.68285329E8</v>
      </c>
      <c r="B10" s="136">
        <v>3.68285334E8</v>
      </c>
      <c r="C10" s="136">
        <v>3.68284879E8</v>
      </c>
      <c r="D10" s="136">
        <v>3.68284845E8</v>
      </c>
      <c r="E10" s="136">
        <v>3.68284053E8</v>
      </c>
      <c r="F10" s="136" t="s">
        <v>76</v>
      </c>
      <c r="G10" s="136" t="s">
        <v>76</v>
      </c>
      <c r="H10" s="136" t="s">
        <v>76</v>
      </c>
      <c r="I10" s="136" t="s">
        <v>76</v>
      </c>
      <c r="J10" s="136" t="s">
        <v>76</v>
      </c>
      <c r="K10" s="136" t="s">
        <v>76</v>
      </c>
      <c r="L10" s="136" t="s">
        <v>76</v>
      </c>
    </row>
    <row r="12">
      <c r="A12" s="14" t="s">
        <v>77</v>
      </c>
    </row>
    <row r="13">
      <c r="A13" s="137">
        <v>3.6828766E8</v>
      </c>
      <c r="B13" s="137" t="s">
        <v>76</v>
      </c>
      <c r="C13" s="137" t="s">
        <v>76</v>
      </c>
      <c r="D13" s="137" t="s">
        <v>76</v>
      </c>
      <c r="E13" s="137" t="s">
        <v>76</v>
      </c>
      <c r="F13" s="137" t="s">
        <v>76</v>
      </c>
      <c r="G13" s="137" t="s">
        <v>76</v>
      </c>
      <c r="H13" s="137" t="s">
        <v>76</v>
      </c>
      <c r="I13" s="137" t="s">
        <v>76</v>
      </c>
      <c r="J13" s="137" t="s">
        <v>76</v>
      </c>
      <c r="K13" s="137" t="s">
        <v>76</v>
      </c>
      <c r="L13" s="137" t="s">
        <v>76</v>
      </c>
    </row>
    <row r="14">
      <c r="A14" s="137">
        <v>3.6828768E8</v>
      </c>
      <c r="B14" s="137" t="s">
        <v>76</v>
      </c>
      <c r="C14" s="137" t="s">
        <v>76</v>
      </c>
      <c r="D14" s="137" t="s">
        <v>76</v>
      </c>
      <c r="E14" s="137" t="s">
        <v>76</v>
      </c>
      <c r="F14" s="137" t="s">
        <v>76</v>
      </c>
      <c r="G14" s="137" t="s">
        <v>76</v>
      </c>
      <c r="H14" s="137" t="s">
        <v>76</v>
      </c>
      <c r="I14" s="137" t="s">
        <v>76</v>
      </c>
      <c r="J14" s="137" t="s">
        <v>76</v>
      </c>
      <c r="K14" s="137" t="s">
        <v>76</v>
      </c>
      <c r="L14" s="137" t="s">
        <v>76</v>
      </c>
    </row>
    <row r="15">
      <c r="A15" s="137">
        <v>3.68314369E8</v>
      </c>
      <c r="B15" s="137" t="s">
        <v>76</v>
      </c>
      <c r="C15" s="137" t="s">
        <v>76</v>
      </c>
      <c r="D15" s="137" t="s">
        <v>76</v>
      </c>
      <c r="E15" s="137" t="s">
        <v>76</v>
      </c>
      <c r="F15" s="137" t="s">
        <v>76</v>
      </c>
      <c r="G15" s="137" t="s">
        <v>76</v>
      </c>
      <c r="H15" s="137" t="s">
        <v>76</v>
      </c>
      <c r="I15" s="137" t="s">
        <v>76</v>
      </c>
      <c r="J15" s="137" t="s">
        <v>76</v>
      </c>
      <c r="K15" s="137" t="s">
        <v>76</v>
      </c>
      <c r="L15" s="137" t="s">
        <v>76</v>
      </c>
    </row>
    <row r="16">
      <c r="A16" s="137">
        <v>3.68313563E8</v>
      </c>
      <c r="B16" s="137" t="s">
        <v>76</v>
      </c>
      <c r="C16" s="137" t="s">
        <v>76</v>
      </c>
      <c r="D16" s="137" t="s">
        <v>76</v>
      </c>
      <c r="E16" s="137" t="s">
        <v>76</v>
      </c>
      <c r="F16" s="137" t="s">
        <v>76</v>
      </c>
      <c r="G16" s="137" t="s">
        <v>76</v>
      </c>
      <c r="H16" s="137" t="s">
        <v>76</v>
      </c>
      <c r="I16" s="137" t="s">
        <v>76</v>
      </c>
      <c r="J16" s="137" t="s">
        <v>76</v>
      </c>
      <c r="K16" s="137" t="s">
        <v>76</v>
      </c>
      <c r="L16" s="137" t="s">
        <v>76</v>
      </c>
    </row>
    <row r="17">
      <c r="A17" s="137">
        <v>3.68312494E8</v>
      </c>
      <c r="B17" s="137" t="s">
        <v>76</v>
      </c>
      <c r="C17" s="137" t="s">
        <v>76</v>
      </c>
      <c r="D17" s="137" t="s">
        <v>76</v>
      </c>
      <c r="E17" s="137" t="s">
        <v>76</v>
      </c>
      <c r="F17" s="137" t="s">
        <v>76</v>
      </c>
      <c r="G17" s="137" t="s">
        <v>76</v>
      </c>
      <c r="H17" s="137" t="s">
        <v>76</v>
      </c>
      <c r="I17" s="137" t="s">
        <v>76</v>
      </c>
      <c r="J17" s="137" t="s">
        <v>76</v>
      </c>
      <c r="K17" s="137" t="s">
        <v>76</v>
      </c>
      <c r="L17" s="137" t="s">
        <v>76</v>
      </c>
    </row>
    <row r="18">
      <c r="A18" s="137">
        <v>3.68284716E8</v>
      </c>
      <c r="B18" s="137" t="s">
        <v>76</v>
      </c>
      <c r="C18" s="137" t="s">
        <v>76</v>
      </c>
      <c r="D18" s="137" t="s">
        <v>76</v>
      </c>
      <c r="E18" s="137" t="s">
        <v>76</v>
      </c>
      <c r="F18" s="137" t="s">
        <v>76</v>
      </c>
      <c r="G18" s="137" t="s">
        <v>76</v>
      </c>
      <c r="H18" s="137" t="s">
        <v>76</v>
      </c>
      <c r="I18" s="137" t="s">
        <v>76</v>
      </c>
      <c r="J18" s="137" t="s">
        <v>76</v>
      </c>
      <c r="K18" s="137" t="s">
        <v>76</v>
      </c>
      <c r="L18" s="137" t="s">
        <v>76</v>
      </c>
    </row>
    <row r="19">
      <c r="A19" s="137">
        <v>3.68286769E8</v>
      </c>
      <c r="B19" s="137" t="s">
        <v>76</v>
      </c>
      <c r="C19" s="137" t="s">
        <v>76</v>
      </c>
      <c r="D19" s="137" t="s">
        <v>76</v>
      </c>
      <c r="E19" s="137" t="s">
        <v>76</v>
      </c>
      <c r="F19" s="137" t="s">
        <v>76</v>
      </c>
      <c r="G19" s="137" t="s">
        <v>76</v>
      </c>
      <c r="H19" s="137" t="s">
        <v>76</v>
      </c>
      <c r="I19" s="137" t="s">
        <v>76</v>
      </c>
      <c r="J19" s="137" t="s">
        <v>76</v>
      </c>
      <c r="K19" s="137" t="s">
        <v>76</v>
      </c>
      <c r="L19" s="137" t="s">
        <v>76</v>
      </c>
    </row>
    <row r="20">
      <c r="A20" s="137" t="s">
        <v>76</v>
      </c>
      <c r="B20" s="137" t="s">
        <v>76</v>
      </c>
      <c r="C20" s="137" t="s">
        <v>76</v>
      </c>
      <c r="D20" s="137" t="s">
        <v>76</v>
      </c>
      <c r="E20" s="137" t="s">
        <v>76</v>
      </c>
      <c r="F20" s="137" t="s">
        <v>76</v>
      </c>
      <c r="G20" s="137" t="s">
        <v>76</v>
      </c>
      <c r="H20" s="137" t="s">
        <v>76</v>
      </c>
      <c r="I20" s="137" t="s">
        <v>76</v>
      </c>
      <c r="J20" s="137" t="s">
        <v>76</v>
      </c>
      <c r="K20" s="137" t="s">
        <v>76</v>
      </c>
      <c r="L20" s="137" t="s">
        <v>76</v>
      </c>
    </row>
    <row r="22">
      <c r="A22" s="14" t="s">
        <v>78</v>
      </c>
    </row>
    <row r="23">
      <c r="A23" s="135">
        <v>3.6831359E8</v>
      </c>
      <c r="B23" s="135" t="s">
        <v>76</v>
      </c>
      <c r="C23" s="135" t="s">
        <v>76</v>
      </c>
      <c r="D23" s="135" t="s">
        <v>76</v>
      </c>
      <c r="E23" s="135" t="s">
        <v>76</v>
      </c>
      <c r="F23" s="135" t="s">
        <v>76</v>
      </c>
      <c r="G23" s="135" t="s">
        <v>76</v>
      </c>
      <c r="H23" s="135" t="s">
        <v>76</v>
      </c>
      <c r="I23" s="135" t="s">
        <v>76</v>
      </c>
      <c r="J23" s="135" t="s">
        <v>76</v>
      </c>
      <c r="K23" s="135" t="s">
        <v>76</v>
      </c>
      <c r="L23" s="135" t="s">
        <v>76</v>
      </c>
    </row>
    <row r="24">
      <c r="A24" s="135">
        <v>3.68310201E8</v>
      </c>
      <c r="B24" s="135" t="s">
        <v>76</v>
      </c>
      <c r="C24" s="135" t="s">
        <v>76</v>
      </c>
      <c r="D24" s="135" t="s">
        <v>76</v>
      </c>
      <c r="E24" s="135" t="s">
        <v>76</v>
      </c>
      <c r="F24" s="135" t="s">
        <v>76</v>
      </c>
      <c r="G24" s="135" t="s">
        <v>76</v>
      </c>
      <c r="H24" s="135" t="s">
        <v>76</v>
      </c>
      <c r="I24" s="135" t="s">
        <v>76</v>
      </c>
      <c r="J24" s="135" t="s">
        <v>76</v>
      </c>
      <c r="K24" s="135" t="s">
        <v>76</v>
      </c>
      <c r="L24" s="135" t="s">
        <v>76</v>
      </c>
    </row>
    <row r="25">
      <c r="A25" s="135">
        <v>3.68313572E8</v>
      </c>
      <c r="B25" s="135" t="s">
        <v>76</v>
      </c>
      <c r="C25" s="135" t="s">
        <v>76</v>
      </c>
      <c r="D25" s="135" t="s">
        <v>76</v>
      </c>
      <c r="E25" s="135" t="s">
        <v>76</v>
      </c>
      <c r="F25" s="135" t="s">
        <v>76</v>
      </c>
      <c r="G25" s="135" t="s">
        <v>76</v>
      </c>
      <c r="H25" s="135" t="s">
        <v>76</v>
      </c>
      <c r="I25" s="135" t="s">
        <v>76</v>
      </c>
      <c r="J25" s="135" t="s">
        <v>76</v>
      </c>
      <c r="K25" s="135" t="s">
        <v>76</v>
      </c>
      <c r="L25" s="135" t="s">
        <v>76</v>
      </c>
    </row>
    <row r="26">
      <c r="A26" s="135">
        <v>3.68313618E8</v>
      </c>
      <c r="B26" s="135" t="s">
        <v>76</v>
      </c>
      <c r="C26" s="135" t="s">
        <v>76</v>
      </c>
      <c r="D26" s="135" t="s">
        <v>76</v>
      </c>
      <c r="E26" s="135" t="s">
        <v>76</v>
      </c>
      <c r="F26" s="135" t="s">
        <v>76</v>
      </c>
      <c r="G26" s="135" t="s">
        <v>76</v>
      </c>
      <c r="H26" s="135" t="s">
        <v>76</v>
      </c>
      <c r="I26" s="135" t="s">
        <v>76</v>
      </c>
      <c r="J26" s="135" t="s">
        <v>76</v>
      </c>
      <c r="K26" s="135" t="s">
        <v>76</v>
      </c>
      <c r="L26" s="135" t="s">
        <v>76</v>
      </c>
    </row>
    <row r="27">
      <c r="A27" s="135">
        <v>3.68313544E8</v>
      </c>
      <c r="B27" s="135" t="s">
        <v>76</v>
      </c>
      <c r="C27" s="135" t="s">
        <v>76</v>
      </c>
      <c r="D27" s="135" t="s">
        <v>76</v>
      </c>
      <c r="E27" s="135" t="s">
        <v>76</v>
      </c>
      <c r="F27" s="135" t="s">
        <v>76</v>
      </c>
      <c r="G27" s="135" t="s">
        <v>76</v>
      </c>
      <c r="H27" s="135" t="s">
        <v>76</v>
      </c>
      <c r="I27" s="135" t="s">
        <v>76</v>
      </c>
      <c r="J27" s="135" t="s">
        <v>76</v>
      </c>
      <c r="K27" s="135" t="s">
        <v>76</v>
      </c>
      <c r="L27" s="135" t="s">
        <v>76</v>
      </c>
    </row>
    <row r="28">
      <c r="A28" s="135">
        <v>3.68298557E8</v>
      </c>
      <c r="B28" s="135" t="s">
        <v>76</v>
      </c>
      <c r="C28" s="135" t="s">
        <v>76</v>
      </c>
      <c r="D28" s="135" t="s">
        <v>76</v>
      </c>
      <c r="E28" s="135" t="s">
        <v>76</v>
      </c>
      <c r="F28" s="135" t="s">
        <v>76</v>
      </c>
      <c r="G28" s="135" t="s">
        <v>76</v>
      </c>
      <c r="H28" s="135" t="s">
        <v>76</v>
      </c>
      <c r="I28" s="135" t="s">
        <v>76</v>
      </c>
      <c r="J28" s="135" t="s">
        <v>76</v>
      </c>
      <c r="K28" s="135" t="s">
        <v>76</v>
      </c>
      <c r="L28" s="135" t="s">
        <v>76</v>
      </c>
    </row>
    <row r="29">
      <c r="A29" s="135" t="s">
        <v>76</v>
      </c>
      <c r="B29" s="135" t="s">
        <v>76</v>
      </c>
      <c r="C29" s="135" t="s">
        <v>76</v>
      </c>
      <c r="D29" s="135" t="s">
        <v>76</v>
      </c>
      <c r="E29" s="135" t="s">
        <v>76</v>
      </c>
      <c r="F29" s="135" t="s">
        <v>76</v>
      </c>
      <c r="G29" s="135" t="s">
        <v>76</v>
      </c>
      <c r="H29" s="135" t="s">
        <v>76</v>
      </c>
      <c r="I29" s="135" t="s">
        <v>76</v>
      </c>
      <c r="J29" s="135" t="s">
        <v>76</v>
      </c>
      <c r="K29" s="135" t="s">
        <v>76</v>
      </c>
      <c r="L29" s="135" t="s">
        <v>76</v>
      </c>
    </row>
    <row r="30">
      <c r="A30" s="135" t="s">
        <v>76</v>
      </c>
      <c r="B30" s="135" t="s">
        <v>76</v>
      </c>
      <c r="C30" s="135" t="s">
        <v>76</v>
      </c>
      <c r="D30" s="135" t="s">
        <v>76</v>
      </c>
      <c r="E30" s="135" t="s">
        <v>76</v>
      </c>
      <c r="F30" s="135" t="s">
        <v>76</v>
      </c>
      <c r="G30" s="135" t="s">
        <v>76</v>
      </c>
      <c r="H30" s="135" t="s">
        <v>76</v>
      </c>
      <c r="I30" s="135" t="s">
        <v>76</v>
      </c>
      <c r="J30" s="135" t="s">
        <v>76</v>
      </c>
      <c r="K30" s="135" t="s">
        <v>76</v>
      </c>
      <c r="L30" s="135" t="s">
        <v>76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138" t="s">
        <v>79</v>
      </c>
      <c r="B1" s="139"/>
      <c r="C1" s="140"/>
      <c r="D1" s="141"/>
      <c r="E1" s="3"/>
      <c r="G1" s="3"/>
      <c r="H1" s="142"/>
      <c r="I1" s="143"/>
      <c r="J1" s="3"/>
      <c r="K1" s="3"/>
      <c r="L1" s="3"/>
      <c r="M1" s="3"/>
    </row>
    <row r="2">
      <c r="A2" s="144"/>
      <c r="B2" s="139"/>
      <c r="C2" s="140"/>
      <c r="D2" s="141"/>
      <c r="E2" s="3"/>
      <c r="G2" s="3"/>
      <c r="H2" s="142"/>
      <c r="I2" s="143"/>
      <c r="J2" s="3"/>
      <c r="K2" s="3"/>
      <c r="L2" s="3"/>
      <c r="M2" s="3"/>
    </row>
    <row r="3">
      <c r="A3" s="145" t="s">
        <v>80</v>
      </c>
      <c r="B3" s="146" t="s">
        <v>81</v>
      </c>
      <c r="C3" s="147" t="s">
        <v>82</v>
      </c>
      <c r="D3" s="148">
        <f>96*3*1.2</f>
        <v>345.6</v>
      </c>
      <c r="E3" s="3"/>
      <c r="G3" s="3"/>
      <c r="H3" s="142"/>
      <c r="I3" s="143"/>
      <c r="J3" s="3"/>
      <c r="K3" s="3"/>
      <c r="L3" s="3"/>
      <c r="M3" s="3"/>
    </row>
    <row r="4">
      <c r="A4" s="149"/>
      <c r="B4" s="150" t="s">
        <v>83</v>
      </c>
      <c r="C4" s="100">
        <f>B10/4</f>
        <v>5</v>
      </c>
      <c r="D4" s="151">
        <f>C4*D3</f>
        <v>1728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149"/>
      <c r="B5" s="150" t="s">
        <v>84</v>
      </c>
      <c r="C5" s="100">
        <f>B11-C4</f>
        <v>6</v>
      </c>
      <c r="D5" s="151">
        <f>C5*D3</f>
        <v>2073.6</v>
      </c>
      <c r="G5" s="152" t="s">
        <v>85</v>
      </c>
      <c r="H5" s="103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153" t="s">
        <v>86</v>
      </c>
      <c r="B6" s="150" t="s">
        <v>87</v>
      </c>
      <c r="C6" s="154">
        <f t="shared" ref="C6:C7" si="1">$D$3*500</f>
        <v>172800</v>
      </c>
      <c r="D6" s="155">
        <f>C6/$C$25</f>
        <v>5.313653137</v>
      </c>
      <c r="G6" s="152" t="s">
        <v>88</v>
      </c>
      <c r="H6" s="103"/>
      <c r="I6" s="103"/>
      <c r="J6" s="103"/>
      <c r="K6" s="103"/>
      <c r="L6" s="3"/>
      <c r="M6" s="3"/>
      <c r="N6" s="3"/>
      <c r="O6" s="3"/>
      <c r="T6" s="3"/>
      <c r="U6" s="3"/>
      <c r="V6" s="3"/>
    </row>
    <row r="7">
      <c r="A7" s="156" t="s">
        <v>89</v>
      </c>
      <c r="B7" s="157" t="s">
        <v>90</v>
      </c>
      <c r="C7" s="154">
        <f t="shared" si="1"/>
        <v>172800</v>
      </c>
      <c r="D7" s="155">
        <f>C7/$C$24</f>
        <v>13.01173466</v>
      </c>
      <c r="G7" s="106"/>
      <c r="H7" s="158"/>
      <c r="I7" s="103"/>
      <c r="J7" s="103"/>
      <c r="K7" s="103"/>
      <c r="L7" s="3"/>
      <c r="M7" s="3"/>
      <c r="N7" s="3"/>
      <c r="O7" s="3"/>
      <c r="T7" s="3"/>
      <c r="U7" s="3"/>
      <c r="V7" s="3"/>
    </row>
    <row r="8">
      <c r="A8" s="159" t="s">
        <v>91</v>
      </c>
      <c r="B8" s="159">
        <v>7.0</v>
      </c>
      <c r="C8" s="160"/>
      <c r="D8" s="160"/>
      <c r="E8" s="161">
        <f>SUM(D4:D6)</f>
        <v>3806.913653</v>
      </c>
      <c r="G8" s="106" t="s">
        <v>92</v>
      </c>
      <c r="H8" s="158" t="s">
        <v>93</v>
      </c>
      <c r="I8" s="103"/>
      <c r="J8" s="103"/>
      <c r="K8" s="103"/>
      <c r="L8" s="3"/>
      <c r="M8" s="3"/>
      <c r="N8" s="3"/>
      <c r="O8" s="3"/>
      <c r="T8" s="3"/>
      <c r="U8" s="3"/>
      <c r="V8" s="3"/>
    </row>
    <row r="9">
      <c r="A9" s="159" t="s">
        <v>94</v>
      </c>
      <c r="B9" s="159">
        <f>B10/10</f>
        <v>2</v>
      </c>
      <c r="C9" s="160"/>
      <c r="D9" s="160"/>
      <c r="E9" s="161">
        <f>E8/(384*2)</f>
        <v>4.956918819</v>
      </c>
      <c r="G9" s="152" t="s">
        <v>95</v>
      </c>
      <c r="H9" s="103"/>
      <c r="I9" s="103"/>
      <c r="J9" s="103"/>
      <c r="K9" s="3"/>
      <c r="L9" s="3"/>
      <c r="M9" s="3"/>
      <c r="N9" s="3"/>
      <c r="O9" s="3"/>
      <c r="T9" s="3"/>
      <c r="U9" s="3"/>
      <c r="V9" s="3"/>
    </row>
    <row r="10">
      <c r="A10" s="162" t="s">
        <v>96</v>
      </c>
      <c r="B10" s="163">
        <v>20.0</v>
      </c>
      <c r="C10" s="92"/>
      <c r="D10" s="93"/>
      <c r="G10" s="103"/>
      <c r="H10" s="152" t="s">
        <v>97</v>
      </c>
      <c r="I10" s="103"/>
      <c r="J10" s="103"/>
      <c r="K10" s="3"/>
      <c r="L10" s="3"/>
      <c r="M10" s="3"/>
      <c r="N10" s="3"/>
      <c r="O10" s="3"/>
      <c r="T10" s="3"/>
      <c r="U10" s="3"/>
      <c r="V10" s="3"/>
    </row>
    <row r="11">
      <c r="A11" s="162" t="s">
        <v>98</v>
      </c>
      <c r="B11" s="164">
        <f>B10-B8-B9</f>
        <v>11</v>
      </c>
      <c r="C11" s="92"/>
      <c r="D11" s="93"/>
      <c r="F11" s="3"/>
      <c r="G11" s="152" t="s">
        <v>99</v>
      </c>
      <c r="H11" s="103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165"/>
      <c r="B12" s="165"/>
      <c r="C12" s="165"/>
      <c r="D12" s="165"/>
      <c r="F12" s="3"/>
      <c r="G12" s="152" t="s">
        <v>100</v>
      </c>
      <c r="H12" s="103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144"/>
      <c r="B13" s="139"/>
      <c r="C13" s="140"/>
      <c r="D13" s="141"/>
      <c r="F13" s="3"/>
      <c r="G13" s="3"/>
      <c r="H13" s="3"/>
      <c r="I13" s="3"/>
      <c r="J13" s="3"/>
      <c r="K13" s="3"/>
      <c r="L13" s="3"/>
      <c r="M13" s="3"/>
      <c r="N13" s="3"/>
      <c r="O13" s="3"/>
      <c r="T13" s="3"/>
      <c r="U13" s="3"/>
      <c r="V13" s="3"/>
    </row>
    <row r="14">
      <c r="A14" s="166"/>
      <c r="B14" s="5"/>
      <c r="C14" s="167"/>
      <c r="D14" s="142"/>
      <c r="E14" s="165"/>
      <c r="F14" s="3"/>
      <c r="G14" s="4"/>
      <c r="H14" s="4"/>
      <c r="I14" s="168" t="s">
        <v>101</v>
      </c>
      <c r="J14" s="169"/>
      <c r="K14" s="169"/>
      <c r="L14" s="169"/>
      <c r="M14" s="169"/>
      <c r="N14" s="169"/>
      <c r="O14" s="3"/>
      <c r="T14" s="3"/>
      <c r="U14" s="3"/>
      <c r="V14" s="3"/>
    </row>
    <row r="15">
      <c r="A15" s="166"/>
      <c r="B15" s="5"/>
      <c r="C15" s="167"/>
      <c r="D15" s="142"/>
      <c r="F15" s="3"/>
      <c r="G15" s="4"/>
      <c r="H15" s="4"/>
      <c r="I15" s="168" t="s">
        <v>102</v>
      </c>
      <c r="J15" s="169"/>
      <c r="K15" s="4"/>
      <c r="L15" s="4"/>
      <c r="M15" s="4"/>
      <c r="N15" s="4"/>
      <c r="O15" s="3"/>
      <c r="T15" s="3"/>
      <c r="U15" s="3"/>
      <c r="V15" s="3"/>
    </row>
    <row r="16">
      <c r="A16" s="170"/>
      <c r="B16" s="5"/>
      <c r="C16" s="142"/>
      <c r="D16" s="171"/>
      <c r="F16" s="3"/>
      <c r="G16" s="4"/>
      <c r="H16" s="4"/>
      <c r="I16" s="4"/>
      <c r="J16" s="4" t="s">
        <v>103</v>
      </c>
      <c r="K16" s="4"/>
      <c r="L16" s="4"/>
      <c r="M16" s="172" t="s">
        <v>104</v>
      </c>
      <c r="N16" s="173"/>
      <c r="O16" s="174" t="s">
        <v>105</v>
      </c>
      <c r="P16" s="175"/>
      <c r="T16" s="3"/>
      <c r="U16" s="3"/>
      <c r="V16" s="3"/>
    </row>
    <row r="17">
      <c r="A17" s="170"/>
      <c r="B17" s="5"/>
      <c r="C17" s="142"/>
      <c r="D17" s="171"/>
      <c r="F17" s="3"/>
      <c r="G17" s="176" t="s">
        <v>106</v>
      </c>
      <c r="H17" s="4" t="s">
        <v>107</v>
      </c>
      <c r="I17" s="4" t="s">
        <v>108</v>
      </c>
      <c r="J17" s="177">
        <f> (3.6*10^11)* (3.104)</f>
        <v>1117440000000</v>
      </c>
      <c r="K17" s="4"/>
      <c r="L17" s="4"/>
      <c r="M17" s="178" t="s">
        <v>109</v>
      </c>
      <c r="N17" s="179" t="s">
        <v>110</v>
      </c>
      <c r="O17" s="180" t="s">
        <v>109</v>
      </c>
      <c r="P17" s="181" t="s">
        <v>103</v>
      </c>
      <c r="T17" s="3"/>
      <c r="U17" s="3"/>
      <c r="V17" s="3"/>
    </row>
    <row r="18">
      <c r="A18" s="14"/>
      <c r="B18" s="14"/>
      <c r="F18" s="3"/>
      <c r="G18" s="176"/>
      <c r="H18" s="177"/>
      <c r="I18" s="177"/>
      <c r="J18" s="177"/>
      <c r="K18" s="4"/>
      <c r="L18" s="182"/>
      <c r="M18" s="183"/>
      <c r="N18" s="184"/>
      <c r="O18" s="185"/>
      <c r="P18" s="186"/>
      <c r="T18" s="187"/>
      <c r="U18" s="143"/>
      <c r="V18" s="3"/>
    </row>
    <row r="19">
      <c r="A19" s="14"/>
      <c r="B19" s="14"/>
      <c r="F19" s="3"/>
      <c r="G19" s="176">
        <v>1.0</v>
      </c>
      <c r="H19" s="177">
        <v>100.0</v>
      </c>
      <c r="I19" s="177">
        <v>100.0</v>
      </c>
      <c r="J19" s="177">
        <f>J17/H19</f>
        <v>11174400000</v>
      </c>
      <c r="K19" s="4"/>
      <c r="L19" s="168"/>
      <c r="M19" s="183">
        <v>1.79</v>
      </c>
      <c r="N19" s="184" t="s">
        <v>111</v>
      </c>
      <c r="O19" s="188">
        <v>1.192</v>
      </c>
      <c r="P19" s="189" t="s">
        <v>112</v>
      </c>
      <c r="T19" s="187"/>
      <c r="U19" s="143"/>
      <c r="V19" s="3"/>
    </row>
    <row r="20">
      <c r="A20" s="170"/>
      <c r="B20" s="5"/>
      <c r="C20" s="5"/>
      <c r="D20" s="5"/>
      <c r="F20" s="3"/>
      <c r="G20" s="176">
        <v>2.0</v>
      </c>
      <c r="H20" s="177">
        <v>100.0</v>
      </c>
      <c r="I20" s="177">
        <v>10000.0</v>
      </c>
      <c r="J20" s="177">
        <f t="shared" ref="J20:J23" si="2">J19/H20</f>
        <v>111744000</v>
      </c>
      <c r="K20" s="4"/>
      <c r="L20" s="168"/>
      <c r="M20" s="183">
        <f t="shared" ref="M20:M23" si="3">M19/$H20</f>
        <v>0.0179</v>
      </c>
      <c r="N20" s="190">
        <f t="shared" ref="N20:N23" si="4">(M20/M19)*N19</f>
        <v>258000000</v>
      </c>
      <c r="O20" s="183">
        <f t="shared" ref="O20:O23" si="5">O19/$H20</f>
        <v>0.01192</v>
      </c>
      <c r="P20" s="190">
        <f t="shared" ref="P20:P23" si="6">(O20/O19)*P19</f>
        <v>171700000</v>
      </c>
      <c r="T20" s="187"/>
      <c r="U20" s="3"/>
      <c r="V20" s="3"/>
    </row>
    <row r="21">
      <c r="A21" s="170"/>
      <c r="B21" s="5"/>
      <c r="C21" s="5"/>
      <c r="D21" s="5"/>
      <c r="F21" s="3"/>
      <c r="G21" s="176">
        <v>3.0</v>
      </c>
      <c r="H21" s="177">
        <v>100.0</v>
      </c>
      <c r="I21" s="177">
        <v>1000000.0</v>
      </c>
      <c r="J21" s="177">
        <f t="shared" si="2"/>
        <v>1117440</v>
      </c>
      <c r="K21" s="4"/>
      <c r="L21" s="168"/>
      <c r="M21" s="183">
        <f t="shared" si="3"/>
        <v>0.000179</v>
      </c>
      <c r="N21" s="190">
        <f t="shared" si="4"/>
        <v>2580000</v>
      </c>
      <c r="O21" s="183">
        <f t="shared" si="5"/>
        <v>0.0001192</v>
      </c>
      <c r="P21" s="190">
        <f t="shared" si="6"/>
        <v>1717000</v>
      </c>
      <c r="T21" s="187"/>
      <c r="U21" s="3"/>
      <c r="V21" s="3"/>
    </row>
    <row r="22">
      <c r="A22" s="170"/>
      <c r="B22" s="5"/>
      <c r="C22" s="5"/>
      <c r="D22" s="5"/>
      <c r="F22" s="3"/>
      <c r="G22" s="176">
        <v>4.0</v>
      </c>
      <c r="H22" s="177">
        <v>100.0</v>
      </c>
      <c r="I22" s="177">
        <v>1.0E7</v>
      </c>
      <c r="J22" s="177">
        <f t="shared" si="2"/>
        <v>11174.4</v>
      </c>
      <c r="K22" s="177">
        <f>40000/J22</f>
        <v>3.579610538</v>
      </c>
      <c r="L22" s="168"/>
      <c r="M22" s="183">
        <f t="shared" si="3"/>
        <v>0.00000179</v>
      </c>
      <c r="N22" s="190">
        <f t="shared" si="4"/>
        <v>25800</v>
      </c>
      <c r="O22" s="183">
        <f t="shared" si="5"/>
        <v>0.000001192</v>
      </c>
      <c r="P22" s="190">
        <f t="shared" si="6"/>
        <v>17170</v>
      </c>
      <c r="T22" s="187"/>
      <c r="U22" s="3"/>
      <c r="V22" s="3"/>
    </row>
    <row r="23">
      <c r="A23" s="191"/>
      <c r="B23" s="192"/>
      <c r="C23" s="193"/>
      <c r="D23" s="194"/>
      <c r="F23" s="3"/>
      <c r="G23" s="176">
        <v>5.0</v>
      </c>
      <c r="H23" s="177">
        <v>3.0</v>
      </c>
      <c r="I23" s="177">
        <f>I22*3</f>
        <v>30000000</v>
      </c>
      <c r="J23" s="177">
        <f t="shared" si="2"/>
        <v>3724.8</v>
      </c>
      <c r="K23" s="177">
        <f>5000/J23</f>
        <v>1.342353952</v>
      </c>
      <c r="L23" s="168"/>
      <c r="M23" s="195">
        <f t="shared" si="3"/>
        <v>0.0000005966666667</v>
      </c>
      <c r="N23" s="196">
        <f t="shared" si="4"/>
        <v>8600</v>
      </c>
      <c r="O23" s="195">
        <f t="shared" si="5"/>
        <v>0.0000003973333333</v>
      </c>
      <c r="P23" s="196">
        <f t="shared" si="6"/>
        <v>5723.333333</v>
      </c>
      <c r="T23" s="187"/>
      <c r="U23" s="3"/>
      <c r="V23" s="3"/>
    </row>
    <row r="24">
      <c r="A24" s="197" t="s">
        <v>113</v>
      </c>
      <c r="B24" s="198" t="s">
        <v>103</v>
      </c>
      <c r="C24" s="199">
        <v>13280.32</v>
      </c>
      <c r="D24" s="200"/>
      <c r="E24" s="16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201" t="s">
        <v>114</v>
      </c>
      <c r="B25" s="202" t="s">
        <v>103</v>
      </c>
      <c r="C25" s="203">
        <v>32520.0</v>
      </c>
      <c r="D25" s="141"/>
      <c r="E25" s="16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166"/>
      <c r="B26" s="5"/>
      <c r="C26" s="167"/>
      <c r="D26" s="142"/>
      <c r="F26" s="144"/>
      <c r="G26" s="139"/>
      <c r="H26" s="140"/>
      <c r="I26" s="141"/>
      <c r="J26" s="3"/>
      <c r="O26" s="3"/>
      <c r="P26" s="3"/>
      <c r="Q26" s="3"/>
    </row>
    <row r="27">
      <c r="A27" s="166"/>
      <c r="B27" s="5"/>
      <c r="C27" s="167"/>
      <c r="D27" s="142"/>
      <c r="F27" s="166"/>
      <c r="G27" s="5"/>
      <c r="H27" s="167"/>
      <c r="I27" s="142"/>
      <c r="O27" s="3"/>
      <c r="P27" s="3"/>
      <c r="Q27" s="3"/>
    </row>
    <row r="28">
      <c r="A28" s="166"/>
      <c r="B28" s="5"/>
      <c r="C28" s="142"/>
      <c r="D28" s="142"/>
      <c r="F28" s="166"/>
      <c r="G28" s="5"/>
      <c r="H28" s="167"/>
      <c r="I28" s="142"/>
      <c r="O28" s="3"/>
      <c r="P28" s="3"/>
      <c r="Q28" s="3"/>
    </row>
    <row r="29">
      <c r="A29" s="60"/>
      <c r="C29" s="142"/>
      <c r="F29" s="166"/>
      <c r="G29" s="5"/>
      <c r="H29" s="142"/>
      <c r="I29" s="142"/>
      <c r="J29" s="3"/>
      <c r="O29" s="3"/>
      <c r="P29" s="3"/>
      <c r="Q29" s="3"/>
    </row>
    <row r="30">
      <c r="A30" s="14"/>
      <c r="B30" s="14"/>
      <c r="C30" s="14"/>
      <c r="F30" s="60"/>
      <c r="H30" s="167"/>
      <c r="J30" s="3"/>
      <c r="O30" s="3"/>
      <c r="P30" s="3"/>
      <c r="Q30" s="3"/>
    </row>
    <row r="31">
      <c r="A31" s="14"/>
      <c r="B31" s="14"/>
      <c r="C31" s="14"/>
      <c r="F31" s="14"/>
      <c r="G31" s="14"/>
      <c r="H31" s="14"/>
      <c r="J31" s="3"/>
      <c r="O31" s="3"/>
      <c r="P31" s="3"/>
      <c r="Q31" s="3"/>
    </row>
    <row r="32">
      <c r="A32" s="14"/>
      <c r="B32" s="14"/>
      <c r="F32" s="14"/>
      <c r="G32" s="14"/>
      <c r="H32" s="14"/>
      <c r="J32" s="3"/>
      <c r="O32" s="3"/>
      <c r="P32" s="3"/>
      <c r="Q32" s="3"/>
    </row>
    <row r="33">
      <c r="A33" s="14"/>
      <c r="B33" s="14"/>
      <c r="F33" s="14"/>
      <c r="G33" s="14"/>
      <c r="J33" s="3"/>
      <c r="O33" s="3"/>
      <c r="P33" s="3"/>
      <c r="Q33" s="3"/>
    </row>
    <row r="34">
      <c r="A34" s="14"/>
      <c r="B34" s="14"/>
      <c r="F34" s="14"/>
      <c r="G34" s="14"/>
      <c r="J34" s="3"/>
      <c r="O34" s="3"/>
      <c r="P34" s="3"/>
      <c r="Q34" s="3"/>
    </row>
    <row r="35">
      <c r="A35" s="170"/>
      <c r="B35" s="5"/>
      <c r="F35" s="14"/>
      <c r="G35" s="14"/>
      <c r="J35" s="3"/>
      <c r="O35" s="3"/>
      <c r="P35" s="3"/>
      <c r="Q35" s="3"/>
    </row>
    <row r="36">
      <c r="A36" s="170"/>
      <c r="B36" s="3"/>
      <c r="F36" s="170"/>
      <c r="G36" s="5"/>
      <c r="J36" s="3"/>
      <c r="O36" s="3"/>
      <c r="P36" s="3"/>
      <c r="Q36" s="3"/>
    </row>
    <row r="37">
      <c r="F37" s="170"/>
      <c r="G37" s="3"/>
      <c r="J37" s="3"/>
      <c r="O37" s="3"/>
      <c r="P37" s="3"/>
      <c r="Q37" s="3"/>
    </row>
    <row r="38">
      <c r="A38" s="144"/>
      <c r="B38" s="139"/>
      <c r="C38" s="140"/>
      <c r="D38" s="14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>
      <c r="A39" s="166"/>
      <c r="B39" s="5"/>
      <c r="C39" s="167"/>
      <c r="D39" s="142"/>
      <c r="F39" s="144"/>
      <c r="G39" s="144"/>
      <c r="H39" s="138"/>
      <c r="I39" s="17"/>
      <c r="J39" s="141"/>
      <c r="K39" s="11"/>
      <c r="L39" s="3"/>
      <c r="M39" s="3"/>
      <c r="N39" s="3"/>
      <c r="O39" s="3"/>
      <c r="P39" s="3"/>
      <c r="Q39" s="3"/>
    </row>
    <row r="40">
      <c r="A40" s="166"/>
      <c r="B40" s="5"/>
      <c r="C40" s="167"/>
      <c r="D40" s="142"/>
      <c r="F40" s="170"/>
      <c r="G40" s="5"/>
      <c r="H40" s="167"/>
      <c r="J40" s="142"/>
      <c r="K40" s="3"/>
      <c r="L40" s="3"/>
      <c r="M40" s="3"/>
      <c r="N40" s="3"/>
      <c r="O40" s="3"/>
      <c r="P40" s="3"/>
      <c r="Q40" s="3"/>
    </row>
    <row r="41">
      <c r="A41" s="166"/>
      <c r="B41" s="5"/>
      <c r="C41" s="142"/>
      <c r="D41" s="142"/>
      <c r="F41" s="170"/>
      <c r="G41" s="5"/>
      <c r="H41" s="167"/>
      <c r="J41" s="142"/>
      <c r="K41" s="3"/>
      <c r="L41" s="3"/>
      <c r="M41" s="3"/>
      <c r="N41" s="3"/>
      <c r="O41" s="3"/>
      <c r="P41" s="3"/>
      <c r="Q41" s="3"/>
    </row>
    <row r="42">
      <c r="A42" s="60"/>
      <c r="C42" s="167"/>
      <c r="F42" s="166"/>
      <c r="G42" s="5"/>
      <c r="H42" s="142"/>
      <c r="J42" s="142"/>
      <c r="K42" s="3"/>
      <c r="L42" s="3"/>
      <c r="M42" s="3"/>
      <c r="N42" s="3"/>
      <c r="O42" s="3"/>
      <c r="P42" s="3"/>
      <c r="Q42" s="3"/>
    </row>
    <row r="43">
      <c r="F43" s="144"/>
      <c r="G43" s="204"/>
      <c r="I43" s="205"/>
      <c r="J43" s="141"/>
      <c r="K43" s="11"/>
      <c r="L43" s="3"/>
      <c r="M43" s="3"/>
      <c r="N43" s="3"/>
      <c r="O43" s="3"/>
      <c r="P43" s="3"/>
      <c r="Q43" s="3"/>
    </row>
    <row r="44">
      <c r="J44" s="142"/>
      <c r="K44" s="3"/>
      <c r="L44" s="3"/>
      <c r="M44" s="3"/>
      <c r="N44" s="3"/>
      <c r="O44" s="3"/>
      <c r="P44" s="3"/>
      <c r="Q44" s="3"/>
    </row>
    <row r="45">
      <c r="F45" s="5"/>
      <c r="G45" s="5"/>
      <c r="H45" s="5"/>
      <c r="J45" s="142"/>
      <c r="K45" s="3"/>
      <c r="L45" s="3"/>
      <c r="M45" s="3"/>
      <c r="N45" s="3"/>
      <c r="O45" s="3"/>
      <c r="P45" s="3"/>
      <c r="Q45" s="3"/>
    </row>
    <row r="46">
      <c r="E46" s="3"/>
      <c r="F46" s="17"/>
      <c r="G46" s="3"/>
      <c r="H46" s="3"/>
      <c r="I46" s="5"/>
      <c r="J46" s="3"/>
      <c r="K46" s="3"/>
      <c r="L46" s="3"/>
      <c r="M46" s="3"/>
      <c r="N46" s="3"/>
      <c r="O46" s="3"/>
      <c r="P46" s="3"/>
      <c r="Q46" s="3"/>
    </row>
    <row r="47">
      <c r="E47" s="3"/>
      <c r="G47" s="3"/>
      <c r="H47" s="3"/>
      <c r="I47" s="170"/>
      <c r="J47" s="3"/>
      <c r="K47" s="3"/>
      <c r="L47" s="3"/>
      <c r="M47" s="3"/>
      <c r="N47" s="3"/>
      <c r="O47" s="3"/>
      <c r="P47" s="3"/>
      <c r="Q47" s="3"/>
    </row>
    <row r="48">
      <c r="A48" s="170"/>
      <c r="B48" s="5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170"/>
      <c r="B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143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206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206"/>
      <c r="C53" s="3"/>
      <c r="D53" s="3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3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3"/>
      <c r="C55" s="3"/>
      <c r="D55" s="3"/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14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20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14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14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14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14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14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14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14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14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14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14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</sheetData>
  <mergeCells count="12">
    <mergeCell ref="B36:D36"/>
    <mergeCell ref="A42:B42"/>
    <mergeCell ref="G43:H43"/>
    <mergeCell ref="B48:D48"/>
    <mergeCell ref="B49:D49"/>
    <mergeCell ref="B10:D10"/>
    <mergeCell ref="B11:D11"/>
    <mergeCell ref="A29:B29"/>
    <mergeCell ref="F30:G30"/>
    <mergeCell ref="B35:D35"/>
    <mergeCell ref="G36:I36"/>
    <mergeCell ref="G37:I37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