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Plate 2" sheetId="3" r:id="rId6"/>
    <sheet state="visible" name="Plate 3" sheetId="4" r:id="rId7"/>
    <sheet state="visible" name="Plate 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<sst xmlns="http://schemas.openxmlformats.org/spreadsheetml/2006/main" count="1930" uniqueCount="202">
  <si>
    <t>ben</t>
  </si>
  <si>
    <t>fill out yellow wells to autopopulate experimental plan</t>
  </si>
  <si>
    <t>** all heated to 95C for 30 minutes in oven &gt; diluted with h2o &gt; plated 7uL into MM</t>
  </si>
  <si>
    <t>TaqPath thermocycler: 50C for 5, 95 for 20s, 40 cycles of 95C 5s + 60C 30s</t>
  </si>
  <si>
    <t>** Pooling from previous plates!</t>
  </si>
  <si>
    <t>1536-Primer Sets:</t>
  </si>
  <si>
    <t>384-well primer plates</t>
  </si>
  <si>
    <t>Plate 1</t>
  </si>
  <si>
    <t>set 1</t>
  </si>
  <si>
    <t>Plate 2</t>
  </si>
  <si>
    <t>set 2</t>
  </si>
  <si>
    <t>Plate 3</t>
  </si>
  <si>
    <t>set 3</t>
  </si>
  <si>
    <t>Plate 4</t>
  </si>
  <si>
    <t>set 4</t>
  </si>
  <si>
    <t>384_wellplate</t>
  </si>
  <si>
    <t>new</t>
  </si>
  <si>
    <t>ExperimentPlateName</t>
  </si>
  <si>
    <t>Plate1</t>
  </si>
  <si>
    <t>96-well sample plate used for each quadrant</t>
  </si>
  <si>
    <t>TE MNS Neg</t>
  </si>
  <si>
    <t>TE MNS ATCC gradient</t>
  </si>
  <si>
    <t>3</t>
  </si>
  <si>
    <t>TE neg</t>
  </si>
  <si>
    <t>TE Positives</t>
  </si>
  <si>
    <t>Purified RNA neg 1903</t>
  </si>
  <si>
    <t>ASHE TE</t>
  </si>
  <si>
    <t>Saliva negatives</t>
  </si>
  <si>
    <t>TE MNS ATCC gradient w/ new s2 dil</t>
  </si>
  <si>
    <t>DID NOT PIERCE THRU FOIL</t>
  </si>
  <si>
    <t>LOD TE Nasal Swab</t>
  </si>
  <si>
    <t>copies/ml</t>
  </si>
  <si>
    <t>copies/rxn</t>
  </si>
  <si>
    <t>Enough for 4 quadrants (2x Plate 1, 2x Plate 4)</t>
  </si>
  <si>
    <t>A</t>
  </si>
  <si>
    <t>TE MNS 1:1 h2o</t>
  </si>
  <si>
    <t>Start w/ 70ul in first row</t>
  </si>
  <si>
    <t>B</t>
  </si>
  <si>
    <t>Serially dilute 35ul into 35ul of 1:1 TE:h2o</t>
  </si>
  <si>
    <t>C</t>
  </si>
  <si>
    <t>D</t>
  </si>
  <si>
    <t>E</t>
  </si>
  <si>
    <t>F</t>
  </si>
  <si>
    <t>G</t>
  </si>
  <si>
    <t>35ul of 1:1 TE:h2o</t>
  </si>
  <si>
    <t>H</t>
  </si>
  <si>
    <t xml:space="preserve"> </t>
  </si>
  <si>
    <t>7000 copies ATCC / ml</t>
  </si>
  <si>
    <t>TE Nasal Swab Neg</t>
  </si>
  <si>
    <t>3500 copies ATCC / ml</t>
  </si>
  <si>
    <t>1750 copies ATCC / ml</t>
  </si>
  <si>
    <t>875 copies ATCC / ml</t>
  </si>
  <si>
    <t>437.5 copies ATCC / ml</t>
  </si>
  <si>
    <t>218.75 copies ATCC / ml</t>
  </si>
  <si>
    <t>0 copies</t>
  </si>
  <si>
    <t>For the positives:</t>
  </si>
  <si>
    <t>ATCC Copies per mL</t>
  </si>
  <si>
    <t>-</t>
  </si>
  <si>
    <t>sample volume</t>
  </si>
  <si>
    <t>Virus Copies/Reaction if no dilution</t>
  </si>
  <si>
    <t>dilution factor</t>
  </si>
  <si>
    <t>dilution</t>
  </si>
  <si>
    <t>VR-1986HK™
Lot Number:</t>
  </si>
  <si>
    <t>Virus Dilution</t>
  </si>
  <si>
    <t>1:1</t>
  </si>
  <si>
    <t>1:100</t>
  </si>
  <si>
    <t>At minimum, we need 70ul * 12 = 840ul for the neat plate, and 96 * 7 * 2 = 1344ul for the TE positives plate on Plate 2</t>
  </si>
  <si>
    <t>Making 5ml just in case</t>
  </si>
  <si>
    <t xml:space="preserve">For 7000 copies / ml in 5 ml of 1:1 TE:h2o, we want 7000*5 copies total = 35,000 copies. </t>
  </si>
  <si>
    <t>So we need to add 35000 / 3750 = 9.33ul of 1:100 ATCC spike</t>
  </si>
  <si>
    <t>PIERCED POSITIVES THRU FOIL</t>
  </si>
  <si>
    <t>1:1 dilution TE:h2o</t>
  </si>
  <si>
    <t>TE 1:1 h2o</t>
  </si>
  <si>
    <t>TE only, not TE MNS</t>
  </si>
  <si>
    <t>7000 copies/mL ATCC in 0.5x TE</t>
  </si>
  <si>
    <t>TE Nasal Swab ATCC Gradient</t>
  </si>
  <si>
    <t xml:space="preserve">**no lysate wells have no lysate by accient </t>
  </si>
  <si>
    <t>NBC</t>
  </si>
  <si>
    <t>N4919</t>
  </si>
  <si>
    <t>N4927</t>
  </si>
  <si>
    <t>N4935</t>
  </si>
  <si>
    <t>N4943</t>
  </si>
  <si>
    <t>N4951</t>
  </si>
  <si>
    <t>N4959</t>
  </si>
  <si>
    <t>N4967</t>
  </si>
  <si>
    <t>N4975</t>
  </si>
  <si>
    <t>N4983</t>
  </si>
  <si>
    <t>N4991</t>
  </si>
  <si>
    <t>N4999</t>
  </si>
  <si>
    <t>N4912</t>
  </si>
  <si>
    <t>N4920</t>
  </si>
  <si>
    <t>N4928</t>
  </si>
  <si>
    <t>N4936</t>
  </si>
  <si>
    <t>N4944</t>
  </si>
  <si>
    <t>N4952</t>
  </si>
  <si>
    <t>N4960</t>
  </si>
  <si>
    <t>N4968</t>
  </si>
  <si>
    <t>N4976</t>
  </si>
  <si>
    <t>N4984</t>
  </si>
  <si>
    <t>N4992</t>
  </si>
  <si>
    <t>N5000</t>
  </si>
  <si>
    <t>N4913</t>
  </si>
  <si>
    <t>N4921</t>
  </si>
  <si>
    <t>N4929</t>
  </si>
  <si>
    <t>N4937</t>
  </si>
  <si>
    <t>N4945</t>
  </si>
  <si>
    <t>N4953</t>
  </si>
  <si>
    <t>N4961</t>
  </si>
  <si>
    <t>N4969</t>
  </si>
  <si>
    <t>N4977</t>
  </si>
  <si>
    <t>N4985</t>
  </si>
  <si>
    <t>N4993</t>
  </si>
  <si>
    <t>N5001</t>
  </si>
  <si>
    <t>N4914</t>
  </si>
  <si>
    <t>N4922</t>
  </si>
  <si>
    <t>N4930</t>
  </si>
  <si>
    <t>N4938</t>
  </si>
  <si>
    <t>N4946</t>
  </si>
  <si>
    <t>N4954</t>
  </si>
  <si>
    <t>N4962</t>
  </si>
  <si>
    <t>N4970</t>
  </si>
  <si>
    <t>N4978</t>
  </si>
  <si>
    <t>N4986</t>
  </si>
  <si>
    <t>N4994</t>
  </si>
  <si>
    <t>N5002</t>
  </si>
  <si>
    <t>N4915</t>
  </si>
  <si>
    <t>N4923</t>
  </si>
  <si>
    <t>N4931</t>
  </si>
  <si>
    <t>N4939</t>
  </si>
  <si>
    <t>N4947</t>
  </si>
  <si>
    <t>N4955</t>
  </si>
  <si>
    <t>N4963</t>
  </si>
  <si>
    <t>N4971</t>
  </si>
  <si>
    <t>N4979</t>
  </si>
  <si>
    <t>N4987</t>
  </si>
  <si>
    <t>N4995</t>
  </si>
  <si>
    <t>N5003</t>
  </si>
  <si>
    <t>N4916</t>
  </si>
  <si>
    <t>N4924</t>
  </si>
  <si>
    <t>N4932</t>
  </si>
  <si>
    <t>N4940</t>
  </si>
  <si>
    <t>N4948</t>
  </si>
  <si>
    <t>N4956</t>
  </si>
  <si>
    <t>N4964</t>
  </si>
  <si>
    <t>N4972</t>
  </si>
  <si>
    <t>N4980</t>
  </si>
  <si>
    <t>N4988</t>
  </si>
  <si>
    <t>N4996</t>
  </si>
  <si>
    <t>N5004</t>
  </si>
  <si>
    <t>N4917</t>
  </si>
  <si>
    <t>N4925</t>
  </si>
  <si>
    <t>N4933</t>
  </si>
  <si>
    <t>N4941</t>
  </si>
  <si>
    <t>N4949</t>
  </si>
  <si>
    <t>N4957</t>
  </si>
  <si>
    <t>N4965</t>
  </si>
  <si>
    <t>N4973</t>
  </si>
  <si>
    <t>N4981</t>
  </si>
  <si>
    <t>N4989</t>
  </si>
  <si>
    <t>N4997</t>
  </si>
  <si>
    <t>N5005</t>
  </si>
  <si>
    <t>N4918</t>
  </si>
  <si>
    <t>N4926</t>
  </si>
  <si>
    <t>N4934</t>
  </si>
  <si>
    <t>N4942</t>
  </si>
  <si>
    <t>N4950</t>
  </si>
  <si>
    <t>N4958</t>
  </si>
  <si>
    <t>N4966</t>
  </si>
  <si>
    <t>N4974</t>
  </si>
  <si>
    <t>N4982</t>
  </si>
  <si>
    <t>N4990</t>
  </si>
  <si>
    <t>N4998</t>
  </si>
  <si>
    <t>PPC</t>
  </si>
  <si>
    <t>ashe</t>
  </si>
  <si>
    <t>1:1 h2o</t>
  </si>
  <si>
    <t>no lysate</t>
  </si>
  <si>
    <t>0.5x TE</t>
  </si>
  <si>
    <t>QUADRANTS  2 AND 3 USE NEW S2 SPIKE DIL</t>
  </si>
  <si>
    <t>LS</t>
  </si>
  <si>
    <t xml:space="preserve">CM </t>
  </si>
  <si>
    <t>IL</t>
  </si>
  <si>
    <t>30ul / well so we can do into 2 quadrants</t>
  </si>
  <si>
    <t>See Plate 1 for calculations and serial dilution</t>
  </si>
  <si>
    <t>Master Mixes</t>
  </si>
  <si>
    <t>Mix 1 - 10x spike dil 4</t>
  </si>
  <si>
    <t>RT-PCR mix:</t>
  </si>
  <si>
    <t>uL or (total copies in total)</t>
  </si>
  <si>
    <t>4x Mastermix</t>
  </si>
  <si>
    <t>H2O</t>
  </si>
  <si>
    <t>increase S2 spike by this factor</t>
  </si>
  <si>
    <t>S2 dil 4</t>
  </si>
  <si>
    <t xml:space="preserve">S2 RNA spike </t>
  </si>
  <si>
    <t>Lysate</t>
  </si>
  <si>
    <t>Indexed primers (prestampled)</t>
  </si>
  <si>
    <t>Total Volume</t>
  </si>
  <si>
    <t>Total to add to 384 well plate</t>
  </si>
  <si>
    <t>Mix 2 - spike dil 3.5</t>
  </si>
  <si>
    <t>S2 dil 3.5 ****</t>
  </si>
  <si>
    <t>8/13 S2 spike dil 4</t>
  </si>
  <si>
    <t>copies/uL</t>
  </si>
  <si>
    <t>from qubit</t>
  </si>
  <si>
    <t>***** dilute spike dil 3 10x instead of 100x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</si>
</sst>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h:mm am/pm"/>
    <numFmt numFmtId="166" formatCode="0.0"/>
    <numFmt numFmtId="167" formatCode="0.000"/>
  </numFmts>
  <fonts count="28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sz val="10.0"/>
      <color rgb="FF222222"/>
      <name val="Arial"/>
    </font>
    <font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Calibri"/>
    </font>
    <font>
      <b/>
      <sz val="11.0"/>
      <color rgb="FF000000"/>
      <name val="Arial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b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  <font>
      <b/>
      <sz val="10.0"/>
      <name val="Arial"/>
    </font>
    <font/>
    <font>
      <sz val="10.0"/>
      <color rgb="FF39393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3" fontId="2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2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1" fillId="4" fontId="3" numFmtId="0" xfId="0" applyAlignment="1" applyBorder="1" applyFill="1" applyFont="1">
      <alignment horizontal="left" readingOrder="0" vertical="bottom"/>
    </xf>
    <xf borderId="1" fillId="4" fontId="4" numFmtId="0" xfId="0" applyAlignment="1" applyBorder="1" applyFont="1">
      <alignment horizontal="left" readingOrder="0" vertical="bottom"/>
    </xf>
    <xf borderId="0" fillId="4" fontId="4" numFmtId="0" xfId="0" applyAlignment="1" applyFont="1">
      <alignment horizontal="left" vertical="bottom"/>
    </xf>
    <xf borderId="1" fillId="2" fontId="5" numFmtId="49" xfId="0" applyAlignment="1" applyBorder="1" applyFont="1" applyNumberForma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/>
    </xf>
    <xf borderId="0" fillId="2" fontId="2" numFmtId="49" xfId="0" applyAlignment="1" applyFont="1" applyNumberFormat="1">
      <alignment horizontal="left" readingOrder="0"/>
    </xf>
    <xf borderId="1" fillId="2" fontId="2" numFmtId="49" xfId="0" applyAlignment="1" applyBorder="1" applyFont="1" applyNumberFormat="1">
      <alignment horizontal="left" readingOrder="0" vertical="bottom"/>
    </xf>
    <xf borderId="0" fillId="4" fontId="3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2" fontId="2" numFmtId="49" xfId="0" applyAlignment="1" applyFont="1" applyNumberFormat="1">
      <alignment horizontal="left"/>
    </xf>
    <xf borderId="1" fillId="4" fontId="4" numFmtId="0" xfId="0" applyAlignment="1" applyBorder="1" applyFont="1">
      <alignment horizontal="left" readingOrder="0" vertical="center"/>
    </xf>
    <xf borderId="0" fillId="4" fontId="7" numFmtId="0" xfId="0" applyAlignment="1" applyFont="1">
      <alignment horizontal="left" vertical="bottom"/>
    </xf>
    <xf borderId="1" fillId="2" fontId="8" numFmtId="0" xfId="0" applyAlignment="1" applyBorder="1" applyFon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1" fillId="2" fontId="8" numFmtId="0" xfId="0" applyAlignment="1" applyBorder="1" applyFont="1">
      <alignment horizontal="left" readingOrder="0"/>
    </xf>
    <xf borderId="0" fillId="2" fontId="9" numFmtId="0" xfId="0" applyFont="1"/>
    <xf borderId="1" fillId="2" fontId="0" numFmtId="49" xfId="0" applyAlignment="1" applyBorder="1" applyFont="1" applyNumberFormat="1">
      <alignment horizontal="left" readingOrder="0"/>
    </xf>
    <xf borderId="0" fillId="2" fontId="9" numFmtId="49" xfId="0" applyFont="1" applyNumberFormat="1"/>
    <xf borderId="0" fillId="4" fontId="3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left" readingOrder="0"/>
    </xf>
    <xf borderId="1" fillId="4" fontId="10" numFmtId="0" xfId="0" applyAlignment="1" applyBorder="1" applyFont="1">
      <alignment horizontal="center" readingOrder="0" shrinkToFit="0" vertical="bottom" wrapText="0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4" fontId="10" numFmtId="49" xfId="0" applyAlignment="1" applyFont="1" applyNumberFormat="1">
      <alignment horizontal="center" readingOrder="0" vertical="bottom"/>
    </xf>
    <xf borderId="0" fillId="0" fontId="11" numFmtId="0" xfId="0" applyFont="1"/>
    <xf borderId="1" fillId="4" fontId="12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 vertical="bottom"/>
    </xf>
    <xf borderId="1" fillId="2" fontId="10" numFmtId="49" xfId="0" applyAlignment="1" applyBorder="1" applyFont="1" applyNumberFormat="1">
      <alignment horizontal="right" readingOrder="0" vertical="bottom"/>
    </xf>
    <xf borderId="1" fillId="2" fontId="10" numFmtId="49" xfId="0" applyAlignment="1" applyBorder="1" applyFont="1" applyNumberForma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vertical="bottom"/>
    </xf>
    <xf borderId="2" fillId="0" fontId="13" numFmtId="49" xfId="0" applyAlignment="1" applyBorder="1" applyFont="1" applyNumberFormat="1">
      <alignment vertical="bottom"/>
    </xf>
    <xf borderId="2" fillId="5" fontId="10" numFmtId="0" xfId="0" applyAlignment="1" applyBorder="1" applyFill="1" applyFont="1">
      <alignment horizontal="right" vertical="bottom"/>
    </xf>
    <xf borderId="3" fillId="0" fontId="11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1" fillId="5" fontId="10" numFmtId="0" xfId="0" applyAlignment="1" applyBorder="1" applyFont="1">
      <alignment vertical="bottom"/>
    </xf>
    <xf borderId="4" fillId="5" fontId="10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5" fontId="10" numFmtId="0" xfId="0" applyAlignment="1" applyBorder="1" applyFont="1">
      <alignment horizontal="right" vertical="bottom"/>
    </xf>
    <xf borderId="1" fillId="5" fontId="10" numFmtId="0" xfId="0" applyAlignment="1" applyBorder="1" applyFont="1">
      <alignment horizontal="right" vertical="bottom"/>
    </xf>
    <xf borderId="4" fillId="0" fontId="11" numFmtId="0" xfId="0" applyAlignment="1" applyBorder="1" applyFont="1">
      <alignment vertical="bottom"/>
    </xf>
    <xf borderId="5" fillId="0" fontId="9" numFmtId="0" xfId="0" applyAlignment="1" applyBorder="1" applyFont="1">
      <alignment readingOrder="0" vertical="bottom"/>
    </xf>
    <xf borderId="0" fillId="2" fontId="11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6" fontId="9" numFmtId="0" xfId="0" applyAlignment="1" applyBorder="1" applyFill="1" applyFont="1">
      <alignment horizontal="right" vertical="bottom"/>
    </xf>
    <xf borderId="1" fillId="7" fontId="9" numFmtId="49" xfId="0" applyAlignment="1" applyBorder="1" applyFill="1" applyFont="1" applyNumberFormat="1">
      <alignment vertical="bottom"/>
    </xf>
    <xf borderId="1" fillId="7" fontId="9" numFmtId="1" xfId="0" applyAlignment="1" applyBorder="1" applyFont="1" applyNumberFormat="1">
      <alignment horizontal="right" readingOrder="0" vertical="bottom"/>
    </xf>
    <xf borderId="4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1" fillId="8" fontId="9" numFmtId="0" xfId="0" applyAlignment="1" applyBorder="1" applyFill="1" applyFont="1">
      <alignment vertical="bottom"/>
    </xf>
    <xf borderId="1" fillId="2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 shrinkToFit="0" vertical="bottom" wrapText="1"/>
    </xf>
    <xf borderId="1" fillId="0" fontId="14" numFmtId="0" xfId="0" applyAlignment="1" applyBorder="1" applyFont="1">
      <alignment horizontal="center" vertical="bottom"/>
    </xf>
    <xf borderId="1" fillId="5" fontId="14" numFmtId="49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vertical="bottom"/>
    </xf>
    <xf borderId="7" fillId="0" fontId="11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15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vertical="bottom"/>
    </xf>
    <xf borderId="1" fillId="5" fontId="17" numFmtId="49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right" vertical="bottom"/>
    </xf>
    <xf borderId="1" fillId="2" fontId="18" numFmtId="0" xfId="0" applyAlignment="1" applyBorder="1" applyFont="1">
      <alignment horizontal="right" vertical="bottom"/>
    </xf>
    <xf borderId="0" fillId="0" fontId="9" numFmtId="0" xfId="0" applyAlignment="1" applyFont="1">
      <alignment readingOrder="0" shrinkToFit="0" vertical="bottom" wrapText="0"/>
    </xf>
    <xf borderId="0" fillId="0" fontId="9" numFmtId="3" xfId="0" applyAlignment="1" applyFont="1" applyNumberFormat="1">
      <alignment readingOrder="0" vertical="bottom"/>
    </xf>
    <xf borderId="0" fillId="0" fontId="9" numFmtId="49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1" fillId="4" fontId="19" numFmtId="0" xfId="0" applyAlignment="1" applyBorder="1" applyFont="1">
      <alignment horizontal="center" readingOrder="0" shrinkToFit="0" vertical="bottom" wrapText="0"/>
    </xf>
    <xf borderId="1" fillId="2" fontId="20" numFmtId="49" xfId="0" applyAlignment="1" applyBorder="1" applyFont="1" applyNumberFormat="1">
      <alignment horizontal="right" readingOrder="0" vertical="bottom"/>
    </xf>
    <xf borderId="1" fillId="2" fontId="21" numFmtId="49" xfId="0" applyAlignment="1" applyBorder="1" applyFont="1" applyNumberFormat="1">
      <alignment horizontal="left" readingOrder="0" vertical="bottom"/>
    </xf>
    <xf borderId="1" fillId="2" fontId="12" numFmtId="49" xfId="0" applyAlignment="1" applyBorder="1" applyFont="1" applyNumberFormat="1">
      <alignment horizontal="left" readingOrder="0" vertical="bottom"/>
    </xf>
    <xf borderId="0" fillId="0" fontId="11" numFmtId="0" xfId="0" applyAlignment="1" applyFont="1">
      <alignment readingOrder="0" vertical="bottom"/>
    </xf>
    <xf borderId="0" fillId="0" fontId="9" numFmtId="0" xfId="0" applyFont="1"/>
    <xf borderId="5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8" fillId="0" fontId="9" numFmtId="0" xfId="0" applyAlignment="1" applyBorder="1" applyFont="1">
      <alignment vertical="bottom"/>
    </xf>
    <xf borderId="0" fillId="0" fontId="12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5" numFmtId="0" xfId="0" applyAlignment="1" applyFont="1">
      <alignment horizontal="center" shrinkToFit="0" vertical="bottom" wrapText="1"/>
    </xf>
    <xf borderId="0" fillId="0" fontId="17" numFmtId="49" xfId="0" applyAlignment="1" applyFont="1" applyNumberFormat="1">
      <alignment horizontal="center" vertical="bottom"/>
    </xf>
    <xf borderId="0" fillId="0" fontId="17" numFmtId="0" xfId="0" applyAlignment="1" applyFont="1">
      <alignment horizontal="center" vertical="bottom"/>
    </xf>
    <xf borderId="9" fillId="5" fontId="10" numFmtId="0" xfId="0" applyAlignment="1" applyBorder="1" applyFont="1">
      <alignment horizontal="right" vertical="bottom"/>
    </xf>
    <xf borderId="6" fillId="5" fontId="10" numFmtId="0" xfId="0" applyAlignment="1" applyBorder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readingOrder="0"/>
    </xf>
    <xf borderId="0" fillId="0" fontId="18" numFmtId="0" xfId="0" applyAlignment="1" applyFont="1">
      <alignment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center" readingOrder="0"/>
    </xf>
    <xf borderId="0" fillId="0" fontId="18" numFmtId="0" xfId="0" applyAlignment="1" applyFont="1">
      <alignment readingOrder="0" shrinkToFit="0" vertical="bottom" wrapText="0"/>
    </xf>
    <xf borderId="0" fillId="0" fontId="24" numFmtId="0" xfId="0" applyAlignment="1" applyFont="1">
      <alignment horizontal="left" readingOrder="0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shrinkToFit="0" vertical="bottom" wrapText="1"/>
    </xf>
    <xf borderId="0" fillId="0" fontId="22" numFmtId="0" xfId="0" applyAlignment="1" applyFont="1">
      <alignment horizontal="center" shrinkToFit="0" vertical="bottom" wrapText="1"/>
    </xf>
    <xf borderId="0" fillId="0" fontId="11" numFmtId="1" xfId="0" applyAlignment="1" applyFont="1" applyNumberFormat="1">
      <alignment horizontal="right" readingOrder="0"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2" numFmtId="49" xfId="0" applyAlignment="1" applyFont="1" applyNumberFormat="1">
      <alignment horizontal="center" vertical="bottom"/>
    </xf>
    <xf borderId="10" fillId="0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3" xfId="0" applyAlignment="1" applyFont="1" applyNumberFormat="1">
      <alignment horizontal="right" vertical="bottom"/>
    </xf>
    <xf borderId="0" fillId="0" fontId="9" numFmtId="167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9" fontId="3" numFmtId="0" xfId="0" applyAlignment="1" applyBorder="1" applyFill="1" applyFont="1">
      <alignment horizontal="right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9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vertical="bottom"/>
    </xf>
    <xf borderId="1" fillId="9" fontId="2" numFmtId="2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0" fillId="0" fontId="2" numFmtId="0" xfId="0" applyAlignment="1" applyFont="1">
      <alignment horizontal="center" shrinkToFit="0" vertical="bottom" wrapText="1"/>
    </xf>
    <xf borderId="0" fillId="0" fontId="0" numFmtId="0" xfId="0" applyAlignment="1" applyFont="1">
      <alignment vertical="bottom"/>
    </xf>
    <xf borderId="1" fillId="4" fontId="2" numFmtId="0" xfId="0" applyAlignment="1" applyBorder="1" applyFont="1">
      <alignment readingOrder="0" shrinkToFit="0" vertical="bottom" wrapText="1"/>
    </xf>
    <xf borderId="4" fillId="2" fontId="2" numFmtId="0" xfId="0" applyAlignment="1" applyBorder="1" applyFont="1">
      <alignment readingOrder="0" vertical="bottom"/>
    </xf>
    <xf borderId="6" fillId="0" fontId="26" numFmtId="0" xfId="0" applyBorder="1" applyFont="1"/>
    <xf borderId="14" fillId="0" fontId="26" numFmtId="0" xfId="0" applyBorder="1" applyFont="1"/>
    <xf borderId="4" fillId="4" fontId="2" numFmtId="0" xfId="0" applyAlignment="1" applyBorder="1" applyFont="1">
      <alignment vertical="bottom"/>
    </xf>
    <xf borderId="0" fillId="4" fontId="2" numFmtId="0" xfId="0" applyFont="1"/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7" numFmtId="49" xfId="0" applyAlignment="1" applyFont="1" applyNumberFormat="1">
      <alignment readingOrder="0"/>
    </xf>
    <xf borderId="4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14" fillId="0" fontId="9" numFmtId="4" xfId="0" applyAlignment="1" applyBorder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10.43"/>
    <col customWidth="1" min="11" max="11" width="7.29"/>
  </cols>
  <sheetData>
    <row r="1" ht="16.5" customHeight="1">
      <c r="A1" s="1" t="s">
        <v>0</v>
      </c>
      <c r="B1" s="2">
        <v>44069.0</v>
      </c>
      <c r="C1" s="3"/>
      <c r="D1" s="3"/>
      <c r="G1" s="3"/>
      <c r="H1" s="3"/>
      <c r="I1" s="3"/>
      <c r="J1" s="3"/>
      <c r="K1" s="3"/>
      <c r="L1" s="4"/>
      <c r="M1" s="4"/>
      <c r="N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4"/>
      <c r="M3" s="4"/>
      <c r="N3" s="4"/>
    </row>
    <row r="4">
      <c r="A4" s="6" t="s">
        <v>3</v>
      </c>
      <c r="G4" s="3"/>
      <c r="L4" s="4"/>
      <c r="M4" s="4"/>
      <c r="N4" s="4"/>
    </row>
    <row r="5">
      <c r="A5" s="7" t="s">
        <v>4</v>
      </c>
      <c r="B5" s="5"/>
      <c r="C5" s="5"/>
      <c r="D5" s="3"/>
      <c r="E5" s="3"/>
      <c r="F5" s="3"/>
      <c r="G5" s="4"/>
      <c r="K5" s="8"/>
      <c r="L5" s="4"/>
      <c r="M5" s="4"/>
      <c r="N5" s="4"/>
    </row>
    <row r="6">
      <c r="A6" s="5"/>
      <c r="B6" s="9" t="s">
        <v>5</v>
      </c>
      <c r="C6" s="5" t="s">
        <v>6</v>
      </c>
      <c r="D6" s="3"/>
      <c r="E6" s="3"/>
      <c r="F6" s="3"/>
      <c r="G6" s="4"/>
      <c r="K6" s="8"/>
      <c r="L6" s="4"/>
      <c r="M6" s="4"/>
      <c r="N6" s="4"/>
    </row>
    <row r="7">
      <c r="A7" s="5"/>
      <c r="B7" s="5" t="s">
        <v>7</v>
      </c>
      <c r="C7" s="9" t="s">
        <v>8</v>
      </c>
      <c r="D7" s="5"/>
      <c r="E7" s="5"/>
      <c r="F7" s="3"/>
      <c r="G7" s="4"/>
      <c r="K7" s="4"/>
      <c r="L7" s="4"/>
      <c r="M7" s="4"/>
      <c r="N7" s="4"/>
    </row>
    <row r="8">
      <c r="A8" s="5"/>
      <c r="B8" s="5" t="s">
        <v>9</v>
      </c>
      <c r="C8" s="9" t="s">
        <v>10</v>
      </c>
      <c r="D8" s="5"/>
      <c r="E8" s="5"/>
      <c r="F8" s="5"/>
      <c r="G8" s="4"/>
      <c r="K8" s="4"/>
      <c r="L8" s="4"/>
      <c r="M8" s="4"/>
      <c r="N8" s="4"/>
    </row>
    <row r="9">
      <c r="A9" s="5"/>
      <c r="B9" s="5" t="s">
        <v>11</v>
      </c>
      <c r="C9" s="9" t="s">
        <v>12</v>
      </c>
      <c r="D9" s="3"/>
      <c r="E9" s="5"/>
      <c r="F9" s="3"/>
      <c r="G9" s="4"/>
      <c r="K9" s="4"/>
      <c r="L9" s="4"/>
      <c r="M9" s="4"/>
      <c r="N9" s="4"/>
    </row>
    <row r="10">
      <c r="A10" s="5"/>
      <c r="B10" s="5" t="s">
        <v>13</v>
      </c>
      <c r="C10" s="9" t="s">
        <v>14</v>
      </c>
      <c r="D10" s="3"/>
      <c r="E10" s="5"/>
      <c r="F10" s="3"/>
      <c r="G10" s="4"/>
      <c r="H10" s="6" t="s">
        <v>15</v>
      </c>
      <c r="I10" s="6" t="s">
        <v>16</v>
      </c>
      <c r="J10" s="6" t="s">
        <v>17</v>
      </c>
      <c r="K10" s="4"/>
      <c r="L10" s="4"/>
      <c r="M10" s="4"/>
      <c r="N10" s="4"/>
    </row>
    <row r="11">
      <c r="A11" s="5"/>
      <c r="B11" s="5"/>
      <c r="C11" s="3"/>
      <c r="D11" s="3"/>
      <c r="E11" s="3"/>
      <c r="F11" s="3"/>
      <c r="G11" s="4"/>
      <c r="H11" s="6" t="s">
        <v>18</v>
      </c>
      <c r="I11" s="6">
        <v>1.0</v>
      </c>
      <c r="J11" s="10" t="str">
        <f>E13</f>
        <v>TE MNS Neg</v>
      </c>
      <c r="K11" s="4"/>
      <c r="L11" s="4"/>
      <c r="M11" s="4"/>
      <c r="N11" s="4"/>
    </row>
    <row r="12">
      <c r="A12" s="5"/>
      <c r="B12" s="8" t="str">
        <f> text(A1,"0") &amp; " " &amp; text(B7,"0") </f>
        <v>ben Plate 1</v>
      </c>
      <c r="C12" s="8" t="str">
        <f>"384 primer plate " &amp; text(C7,"0")</f>
        <v>384 primer plate set 1</v>
      </c>
      <c r="D12" s="4"/>
      <c r="E12" s="8" t="s">
        <v>19</v>
      </c>
      <c r="F12" s="4"/>
      <c r="G12" s="4"/>
      <c r="H12" s="6" t="s">
        <v>18</v>
      </c>
      <c r="I12" s="6">
        <v>2.0</v>
      </c>
      <c r="J12" s="11" t="str">
        <f>F13</f>
        <v>TE MNS ATCC gradient</v>
      </c>
      <c r="K12" s="4"/>
      <c r="L12" s="4"/>
      <c r="M12" s="4"/>
      <c r="N12" s="4"/>
    </row>
    <row r="13">
      <c r="A13" s="12"/>
      <c r="B13" s="13">
        <v>1.0</v>
      </c>
      <c r="C13" s="14">
        <v>2.0</v>
      </c>
      <c r="D13" s="15"/>
      <c r="E13" s="16" t="s">
        <v>20</v>
      </c>
      <c r="F13" s="17" t="s">
        <v>21</v>
      </c>
      <c r="G13" s="4"/>
      <c r="H13" s="6" t="s">
        <v>18</v>
      </c>
      <c r="I13" s="18" t="s">
        <v>22</v>
      </c>
      <c r="J13" s="19" t="str">
        <f>E14</f>
        <v>TE MNS ATCC gradient</v>
      </c>
      <c r="K13" s="4"/>
      <c r="L13" s="4"/>
      <c r="M13" s="4"/>
      <c r="N13" s="4"/>
    </row>
    <row r="14">
      <c r="A14" s="12"/>
      <c r="B14" s="13">
        <v>3.0</v>
      </c>
      <c r="C14" s="14">
        <v>4.0</v>
      </c>
      <c r="D14" s="15"/>
      <c r="E14" s="17" t="s">
        <v>21</v>
      </c>
      <c r="F14" s="16" t="s">
        <v>20</v>
      </c>
      <c r="G14" s="4"/>
      <c r="H14" s="6" t="s">
        <v>18</v>
      </c>
      <c r="I14" s="6">
        <v>4.0</v>
      </c>
      <c r="J14" s="19" t="str">
        <f>F14</f>
        <v>TE MNS Neg</v>
      </c>
      <c r="K14" s="4"/>
      <c r="L14" s="4"/>
      <c r="M14" s="4"/>
      <c r="N14" s="4"/>
    </row>
    <row r="15">
      <c r="A15" s="12"/>
      <c r="B15" s="4"/>
      <c r="C15" s="4"/>
      <c r="D15" s="4"/>
      <c r="E15" s="20"/>
      <c r="F15" s="20"/>
      <c r="G15" s="4"/>
      <c r="H15" s="6" t="s">
        <v>9</v>
      </c>
      <c r="I15" s="6">
        <v>5.0</v>
      </c>
      <c r="J15" s="10" t="str">
        <f>E17</f>
        <v>TE neg</v>
      </c>
      <c r="K15" s="4"/>
      <c r="L15" s="4"/>
      <c r="M15" s="4"/>
      <c r="N15" s="4"/>
    </row>
    <row r="16">
      <c r="A16" s="4"/>
      <c r="B16" s="8" t="str">
        <f> text(A1,"0") &amp; " " &amp; text(B8,"0") </f>
        <v>ben Plate 2</v>
      </c>
      <c r="C16" s="8" t="str">
        <f>"384 primer plate " &amp; text(C8,"0")</f>
        <v>384 primer plate set 2</v>
      </c>
      <c r="D16" s="4"/>
      <c r="E16" s="20"/>
      <c r="F16" s="20"/>
      <c r="G16" s="4"/>
      <c r="H16" s="6" t="s">
        <v>9</v>
      </c>
      <c r="I16" s="6">
        <v>6.0</v>
      </c>
      <c r="J16" s="21" t="str">
        <f>F17</f>
        <v>TE Positives</v>
      </c>
      <c r="K16" s="4"/>
      <c r="L16" s="4"/>
      <c r="M16" s="4"/>
      <c r="N16" s="4"/>
    </row>
    <row r="17">
      <c r="A17" s="8"/>
      <c r="B17" s="13">
        <v>5.0</v>
      </c>
      <c r="C17" s="14">
        <v>6.0</v>
      </c>
      <c r="D17" s="15"/>
      <c r="E17" s="22" t="s">
        <v>23</v>
      </c>
      <c r="F17" s="22" t="s">
        <v>24</v>
      </c>
      <c r="G17" s="4"/>
      <c r="H17" s="6" t="s">
        <v>9</v>
      </c>
      <c r="I17" s="6">
        <v>7.0</v>
      </c>
      <c r="J17" s="21" t="str">
        <f>E18</f>
        <v>TE Positives</v>
      </c>
      <c r="K17" s="8"/>
      <c r="L17" s="4"/>
      <c r="M17" s="4"/>
      <c r="N17" s="4"/>
    </row>
    <row r="18">
      <c r="A18" s="23"/>
      <c r="B18" s="13">
        <v>7.0</v>
      </c>
      <c r="C18" s="14">
        <v>8.0</v>
      </c>
      <c r="D18" s="15"/>
      <c r="E18" s="22" t="s">
        <v>24</v>
      </c>
      <c r="F18" s="24" t="s">
        <v>23</v>
      </c>
      <c r="G18" s="4"/>
      <c r="H18" s="6" t="s">
        <v>9</v>
      </c>
      <c r="I18" s="6">
        <v>8.0</v>
      </c>
      <c r="J18" s="21" t="str">
        <f>F18</f>
        <v>TE neg</v>
      </c>
      <c r="K18" s="4"/>
      <c r="L18" s="4"/>
      <c r="M18" s="4"/>
      <c r="N18" s="4"/>
    </row>
    <row r="19">
      <c r="A19" s="23"/>
      <c r="B19" s="25"/>
      <c r="C19" s="25"/>
      <c r="D19" s="25"/>
      <c r="E19" s="26"/>
      <c r="F19" s="26"/>
      <c r="G19" s="4"/>
      <c r="H19" s="6" t="s">
        <v>11</v>
      </c>
      <c r="I19" s="6">
        <v>9.0</v>
      </c>
      <c r="J19" s="27" t="str">
        <f>E21</f>
        <v>Purified RNA neg 1903</v>
      </c>
      <c r="K19" s="20"/>
      <c r="L19" s="4"/>
      <c r="M19" s="4"/>
      <c r="N19" s="4"/>
    </row>
    <row r="20">
      <c r="A20" s="4"/>
      <c r="B20" s="28" t="str">
        <f> text(A1,"0") &amp; " " &amp; text(B9,"0") </f>
        <v>ben Plate 3</v>
      </c>
      <c r="C20" s="28" t="str">
        <f>"384 primer plate " &amp; text(C9,"0")</f>
        <v>384 primer plate set 3</v>
      </c>
      <c r="D20" s="29"/>
      <c r="E20" s="30"/>
      <c r="F20" s="30"/>
      <c r="G20" s="8"/>
      <c r="H20" s="6" t="s">
        <v>11</v>
      </c>
      <c r="I20" s="6">
        <v>10.0</v>
      </c>
      <c r="J20" s="31" t="str">
        <f>F21</f>
        <v>ASHE TE</v>
      </c>
      <c r="L20" s="4"/>
      <c r="M20" s="4"/>
      <c r="N20" s="4"/>
    </row>
    <row r="21">
      <c r="A21" s="8"/>
      <c r="B21" s="32">
        <v>9.0</v>
      </c>
      <c r="C21" s="32">
        <v>10.0</v>
      </c>
      <c r="D21" s="33"/>
      <c r="E21" s="34" t="s">
        <v>25</v>
      </c>
      <c r="F21" s="22" t="s">
        <v>26</v>
      </c>
      <c r="G21" s="4"/>
      <c r="H21" s="6" t="s">
        <v>11</v>
      </c>
      <c r="I21" s="6">
        <v>11.0</v>
      </c>
      <c r="J21" s="31" t="str">
        <f>E22</f>
        <v>ASHE TE</v>
      </c>
      <c r="L21" s="4"/>
      <c r="M21" s="4"/>
      <c r="N21" s="4"/>
    </row>
    <row r="22">
      <c r="A22" s="23"/>
      <c r="B22" s="32">
        <v>11.0</v>
      </c>
      <c r="C22" s="32">
        <v>12.0</v>
      </c>
      <c r="D22" s="33"/>
      <c r="E22" s="35" t="s">
        <v>26</v>
      </c>
      <c r="F22" s="36" t="s">
        <v>25</v>
      </c>
      <c r="G22" s="4"/>
      <c r="H22" s="6" t="s">
        <v>11</v>
      </c>
      <c r="I22" s="6">
        <v>12.0</v>
      </c>
      <c r="J22" s="27" t="str">
        <f>F22</f>
        <v>Purified RNA neg 1903</v>
      </c>
      <c r="L22" s="4"/>
      <c r="M22" s="4"/>
      <c r="N22" s="4"/>
    </row>
    <row r="23">
      <c r="A23" s="23"/>
      <c r="B23" s="25"/>
      <c r="C23" s="25"/>
      <c r="D23" s="29"/>
      <c r="E23" s="30"/>
      <c r="F23" s="30"/>
      <c r="G23" s="4"/>
      <c r="H23" s="6" t="s">
        <v>13</v>
      </c>
      <c r="I23" s="6">
        <v>13.0</v>
      </c>
      <c r="J23" s="31" t="str">
        <f>E25</f>
        <v>Saliva negatives</v>
      </c>
      <c r="L23" s="4"/>
      <c r="M23" s="4"/>
      <c r="N23" s="4"/>
    </row>
    <row r="24">
      <c r="A24" s="4"/>
      <c r="B24" s="28" t="str">
        <f> text(A1,"0") &amp; " " &amp; text(B10,"0") </f>
        <v>ben Plate 4</v>
      </c>
      <c r="C24" s="28" t="str">
        <f>"384 primer plate " &amp; text(C10,"0")</f>
        <v>384 primer plate set 4</v>
      </c>
      <c r="D24" s="29"/>
      <c r="E24" s="30"/>
      <c r="F24" s="30"/>
      <c r="G24" s="4"/>
      <c r="H24" s="6" t="s">
        <v>13</v>
      </c>
      <c r="I24" s="6">
        <v>14.0</v>
      </c>
      <c r="J24" s="37" t="str">
        <f>F25</f>
        <v>TE MNS ATCC gradient w/ new s2 dil</v>
      </c>
      <c r="L24" s="4"/>
      <c r="M24" s="4"/>
      <c r="N24" s="4"/>
    </row>
    <row r="25">
      <c r="A25" s="8"/>
      <c r="B25" s="32">
        <v>13.0</v>
      </c>
      <c r="C25" s="32">
        <v>14.0</v>
      </c>
      <c r="D25" s="33"/>
      <c r="E25" s="38" t="s">
        <v>27</v>
      </c>
      <c r="F25" s="36" t="s">
        <v>28</v>
      </c>
      <c r="G25" s="4"/>
      <c r="H25" s="6" t="s">
        <v>13</v>
      </c>
      <c r="I25" s="6">
        <v>15.0</v>
      </c>
      <c r="J25" s="39" t="str">
        <f>E26</f>
        <v>TE MNS ATCC gradient w/ new s2 dil</v>
      </c>
      <c r="L25" s="4"/>
      <c r="M25" s="4"/>
      <c r="N25" s="4"/>
    </row>
    <row r="26">
      <c r="A26" s="40"/>
      <c r="B26" s="32">
        <v>15.0</v>
      </c>
      <c r="C26" s="32">
        <v>16.0</v>
      </c>
      <c r="D26" s="33"/>
      <c r="E26" s="22" t="s">
        <v>28</v>
      </c>
      <c r="F26" s="22" t="s">
        <v>27</v>
      </c>
      <c r="G26" s="4"/>
      <c r="H26" s="6" t="s">
        <v>13</v>
      </c>
      <c r="I26" s="6">
        <v>16.0</v>
      </c>
      <c r="J26" s="39" t="str">
        <f>F26</f>
        <v>Saliva negatives</v>
      </c>
      <c r="L26" s="4"/>
      <c r="M26" s="4"/>
      <c r="N26" s="4"/>
    </row>
    <row r="27">
      <c r="A27" s="40"/>
      <c r="G27" s="4"/>
      <c r="L27" s="4"/>
      <c r="M27" s="4"/>
      <c r="N27" s="4"/>
    </row>
    <row r="28">
      <c r="A28" s="4"/>
      <c r="G28" s="4"/>
      <c r="L28" s="4"/>
      <c r="M28" s="4"/>
      <c r="N28" s="4"/>
    </row>
    <row r="29">
      <c r="A29" s="8"/>
      <c r="G29" s="4"/>
      <c r="L29" s="4"/>
      <c r="M29" s="4"/>
      <c r="N29" s="4"/>
    </row>
    <row r="30">
      <c r="A30" s="23"/>
      <c r="G30" s="4"/>
      <c r="L30" s="4"/>
      <c r="M30" s="4"/>
      <c r="N30" s="4"/>
    </row>
    <row r="31">
      <c r="A31" s="23"/>
      <c r="G31" s="4"/>
      <c r="L31" s="4"/>
      <c r="M31" s="4"/>
      <c r="N31" s="4"/>
    </row>
    <row r="32">
      <c r="A32" s="4"/>
      <c r="B32" s="29"/>
      <c r="C32" s="29"/>
      <c r="D32" s="29"/>
      <c r="E32" s="29"/>
      <c r="F32" s="29"/>
      <c r="G32" s="4"/>
      <c r="L32" s="4"/>
      <c r="M32" s="4"/>
      <c r="N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4"/>
      <c r="B36" s="4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4"/>
      <c r="B37" s="4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A38" s="4"/>
      <c r="B38" s="4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>
      <c r="A40" s="4"/>
      <c r="B40" s="4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>
      <c r="A41" s="4"/>
      <c r="B41" s="4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42" t="s">
        <v>7</v>
      </c>
      <c r="B1" s="43" t="str">
        <f>'Run Setup Notes'!C7</f>
        <v>set 1</v>
      </c>
      <c r="C1" s="44"/>
      <c r="D1" s="45"/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>
      <c r="A2" s="47">
        <v>1.0</v>
      </c>
      <c r="B2" s="48">
        <v>2.0</v>
      </c>
      <c r="C2" s="44"/>
      <c r="D2" s="49" t="str">
        <f>'Run Setup Notes'!E13</f>
        <v>TE MNS Neg</v>
      </c>
      <c r="E2" s="50" t="str">
        <f>'Run Setup Notes'!F13</f>
        <v>TE MNS ATCC gradient</v>
      </c>
      <c r="F2" s="46"/>
      <c r="G2" s="51" t="s">
        <v>29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>
      <c r="A3" s="47">
        <v>3.0</v>
      </c>
      <c r="B3" s="48">
        <v>4.0</v>
      </c>
      <c r="C3" s="44"/>
      <c r="D3" s="49" t="str">
        <f>'Run Setup Notes'!E14</f>
        <v>TE MNS ATCC gradient</v>
      </c>
      <c r="E3" s="50" t="str">
        <f>'Run Setup Notes'!F14</f>
        <v>TE MNS Neg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>
      <c r="A4" s="46"/>
      <c r="B4" s="46"/>
      <c r="C4" s="46"/>
      <c r="D4" s="46"/>
      <c r="E4" s="46"/>
      <c r="F4" s="46"/>
      <c r="G4" s="51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>
      <c r="A5" s="52"/>
      <c r="B5" s="52"/>
      <c r="C5" s="52"/>
      <c r="D5" s="52"/>
      <c r="E5" s="52"/>
      <c r="F5" s="52"/>
      <c r="G5" s="52"/>
      <c r="H5" s="52"/>
      <c r="I5" s="46"/>
      <c r="J5" s="46"/>
      <c r="K5" s="46"/>
      <c r="L5" s="52"/>
      <c r="M5" s="52"/>
      <c r="N5" s="52"/>
      <c r="O5" s="46"/>
      <c r="P5" s="51" t="s">
        <v>30</v>
      </c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>
      <c r="A6" s="53" t="str">
        <f>D2</f>
        <v>TE MNS Neg</v>
      </c>
      <c r="B6" s="54">
        <v>1.0</v>
      </c>
      <c r="C6" s="54">
        <v>2.0</v>
      </c>
      <c r="D6" s="54">
        <v>3.0</v>
      </c>
      <c r="E6" s="54">
        <v>4.0</v>
      </c>
      <c r="F6" s="54">
        <v>5.0</v>
      </c>
      <c r="G6" s="54">
        <v>6.0</v>
      </c>
      <c r="H6" s="54">
        <v>7.0</v>
      </c>
      <c r="I6" s="54">
        <v>8.0</v>
      </c>
      <c r="J6" s="54">
        <v>9.0</v>
      </c>
      <c r="K6" s="54">
        <v>10.0</v>
      </c>
      <c r="L6" s="54">
        <v>11.0</v>
      </c>
      <c r="M6" s="54">
        <v>12.0</v>
      </c>
      <c r="N6" s="55"/>
      <c r="O6" s="46"/>
      <c r="P6" s="56" t="s">
        <v>31</v>
      </c>
      <c r="Q6" s="51" t="s">
        <v>32</v>
      </c>
      <c r="R6" s="46"/>
      <c r="S6" s="51" t="s">
        <v>33</v>
      </c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>
      <c r="A7" s="57" t="s">
        <v>34</v>
      </c>
      <c r="B7" s="56" t="s">
        <v>35</v>
      </c>
      <c r="C7" s="56" t="s">
        <v>35</v>
      </c>
      <c r="D7" s="56" t="s">
        <v>35</v>
      </c>
      <c r="E7" s="56" t="s">
        <v>35</v>
      </c>
      <c r="F7" s="56" t="s">
        <v>35</v>
      </c>
      <c r="G7" s="56" t="s">
        <v>35</v>
      </c>
      <c r="H7" s="56" t="s">
        <v>35</v>
      </c>
      <c r="I7" s="56" t="s">
        <v>35</v>
      </c>
      <c r="J7" s="56" t="s">
        <v>35</v>
      </c>
      <c r="K7" s="56" t="s">
        <v>35</v>
      </c>
      <c r="L7" s="56" t="s">
        <v>35</v>
      </c>
      <c r="M7" s="56" t="s">
        <v>35</v>
      </c>
      <c r="N7" s="58" t="s">
        <v>34</v>
      </c>
      <c r="O7" s="46"/>
      <c r="P7" s="56">
        <v>7000.0</v>
      </c>
      <c r="Q7" s="51">
        <f t="shared" ref="Q7:Q12" si="1">(P7/1000)*7</f>
        <v>49</v>
      </c>
      <c r="R7" s="46"/>
      <c r="S7" s="51" t="s">
        <v>36</v>
      </c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>
      <c r="A8" s="57" t="s">
        <v>37</v>
      </c>
      <c r="B8" s="56" t="s">
        <v>35</v>
      </c>
      <c r="C8" s="56" t="s">
        <v>35</v>
      </c>
      <c r="D8" s="56" t="s">
        <v>35</v>
      </c>
      <c r="E8" s="56" t="s">
        <v>35</v>
      </c>
      <c r="F8" s="56" t="s">
        <v>35</v>
      </c>
      <c r="G8" s="56" t="s">
        <v>35</v>
      </c>
      <c r="H8" s="56" t="s">
        <v>35</v>
      </c>
      <c r="I8" s="56" t="s">
        <v>35</v>
      </c>
      <c r="J8" s="56" t="s">
        <v>35</v>
      </c>
      <c r="K8" s="56" t="s">
        <v>35</v>
      </c>
      <c r="L8" s="56" t="s">
        <v>35</v>
      </c>
      <c r="M8" s="56" t="s">
        <v>35</v>
      </c>
      <c r="N8" s="58" t="s">
        <v>37</v>
      </c>
      <c r="O8" s="46"/>
      <c r="P8" s="46">
        <f t="shared" ref="P8:P12" si="2">P7/2</f>
        <v>3500</v>
      </c>
      <c r="Q8" s="51">
        <f t="shared" si="1"/>
        <v>24.5</v>
      </c>
      <c r="R8" s="46"/>
      <c r="S8" s="51" t="s">
        <v>38</v>
      </c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>
      <c r="A9" s="57" t="s">
        <v>39</v>
      </c>
      <c r="B9" s="56" t="s">
        <v>35</v>
      </c>
      <c r="C9" s="56" t="s">
        <v>35</v>
      </c>
      <c r="D9" s="56" t="s">
        <v>35</v>
      </c>
      <c r="E9" s="56" t="s">
        <v>35</v>
      </c>
      <c r="F9" s="56" t="s">
        <v>35</v>
      </c>
      <c r="G9" s="56" t="s">
        <v>35</v>
      </c>
      <c r="H9" s="56" t="s">
        <v>35</v>
      </c>
      <c r="I9" s="56" t="s">
        <v>35</v>
      </c>
      <c r="J9" s="56" t="s">
        <v>35</v>
      </c>
      <c r="K9" s="56" t="s">
        <v>35</v>
      </c>
      <c r="L9" s="56" t="s">
        <v>35</v>
      </c>
      <c r="M9" s="56" t="s">
        <v>35</v>
      </c>
      <c r="N9" s="58" t="s">
        <v>39</v>
      </c>
      <c r="O9" s="46"/>
      <c r="P9" s="46">
        <f t="shared" si="2"/>
        <v>1750</v>
      </c>
      <c r="Q9" s="51">
        <f t="shared" si="1"/>
        <v>12.25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>
      <c r="A10" s="57" t="s">
        <v>40</v>
      </c>
      <c r="B10" s="56" t="s">
        <v>35</v>
      </c>
      <c r="C10" s="56" t="s">
        <v>35</v>
      </c>
      <c r="D10" s="56" t="s">
        <v>35</v>
      </c>
      <c r="E10" s="56" t="s">
        <v>35</v>
      </c>
      <c r="F10" s="56" t="s">
        <v>35</v>
      </c>
      <c r="G10" s="56" t="s">
        <v>35</v>
      </c>
      <c r="H10" s="56" t="s">
        <v>35</v>
      </c>
      <c r="I10" s="56" t="s">
        <v>35</v>
      </c>
      <c r="J10" s="56" t="s">
        <v>35</v>
      </c>
      <c r="K10" s="56" t="s">
        <v>35</v>
      </c>
      <c r="L10" s="56" t="s">
        <v>35</v>
      </c>
      <c r="M10" s="56" t="s">
        <v>35</v>
      </c>
      <c r="N10" s="58" t="s">
        <v>40</v>
      </c>
      <c r="O10" s="46"/>
      <c r="P10" s="46">
        <f t="shared" si="2"/>
        <v>875</v>
      </c>
      <c r="Q10" s="51">
        <f t="shared" si="1"/>
        <v>6.125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>
      <c r="A11" s="57" t="s">
        <v>41</v>
      </c>
      <c r="B11" s="56" t="s">
        <v>35</v>
      </c>
      <c r="C11" s="56" t="s">
        <v>35</v>
      </c>
      <c r="D11" s="56" t="s">
        <v>35</v>
      </c>
      <c r="E11" s="56" t="s">
        <v>35</v>
      </c>
      <c r="F11" s="56" t="s">
        <v>35</v>
      </c>
      <c r="G11" s="56" t="s">
        <v>35</v>
      </c>
      <c r="H11" s="56" t="s">
        <v>35</v>
      </c>
      <c r="I11" s="56" t="s">
        <v>35</v>
      </c>
      <c r="J11" s="56" t="s">
        <v>35</v>
      </c>
      <c r="K11" s="56" t="s">
        <v>35</v>
      </c>
      <c r="L11" s="56" t="s">
        <v>35</v>
      </c>
      <c r="M11" s="56" t="s">
        <v>35</v>
      </c>
      <c r="N11" s="58" t="s">
        <v>41</v>
      </c>
      <c r="O11" s="46"/>
      <c r="P11" s="46">
        <f t="shared" si="2"/>
        <v>437.5</v>
      </c>
      <c r="Q11" s="51">
        <f t="shared" si="1"/>
        <v>3.0625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>
      <c r="A12" s="57" t="s">
        <v>42</v>
      </c>
      <c r="B12" s="56" t="s">
        <v>35</v>
      </c>
      <c r="C12" s="56" t="s">
        <v>35</v>
      </c>
      <c r="D12" s="56" t="s">
        <v>35</v>
      </c>
      <c r="E12" s="56" t="s">
        <v>35</v>
      </c>
      <c r="F12" s="56" t="s">
        <v>35</v>
      </c>
      <c r="G12" s="56" t="s">
        <v>35</v>
      </c>
      <c r="H12" s="56" t="s">
        <v>35</v>
      </c>
      <c r="I12" s="56" t="s">
        <v>35</v>
      </c>
      <c r="J12" s="56" t="s">
        <v>35</v>
      </c>
      <c r="K12" s="56" t="s">
        <v>35</v>
      </c>
      <c r="L12" s="56" t="s">
        <v>35</v>
      </c>
      <c r="M12" s="56" t="s">
        <v>35</v>
      </c>
      <c r="N12" s="58" t="s">
        <v>42</v>
      </c>
      <c r="O12" s="46"/>
      <c r="P12" s="46">
        <f t="shared" si="2"/>
        <v>218.75</v>
      </c>
      <c r="Q12" s="51">
        <f t="shared" si="1"/>
        <v>1.53125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>
      <c r="A13" s="57" t="s">
        <v>43</v>
      </c>
      <c r="B13" s="56" t="s">
        <v>35</v>
      </c>
      <c r="C13" s="56" t="s">
        <v>35</v>
      </c>
      <c r="D13" s="56" t="s">
        <v>35</v>
      </c>
      <c r="E13" s="56" t="s">
        <v>35</v>
      </c>
      <c r="F13" s="56" t="s">
        <v>35</v>
      </c>
      <c r="G13" s="56" t="s">
        <v>35</v>
      </c>
      <c r="H13" s="56" t="s">
        <v>35</v>
      </c>
      <c r="I13" s="56" t="s">
        <v>35</v>
      </c>
      <c r="J13" s="56" t="s">
        <v>35</v>
      </c>
      <c r="K13" s="56" t="s">
        <v>35</v>
      </c>
      <c r="L13" s="56" t="s">
        <v>35</v>
      </c>
      <c r="M13" s="56" t="s">
        <v>35</v>
      </c>
      <c r="N13" s="58" t="s">
        <v>43</v>
      </c>
      <c r="O13" s="46"/>
      <c r="P13" s="51">
        <v>0.0</v>
      </c>
      <c r="Q13" s="51">
        <v>0.0</v>
      </c>
      <c r="R13" s="46"/>
      <c r="S13" s="51" t="s">
        <v>44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>
      <c r="A14" s="57" t="s">
        <v>45</v>
      </c>
      <c r="B14" s="56" t="s">
        <v>35</v>
      </c>
      <c r="C14" s="56" t="s">
        <v>35</v>
      </c>
      <c r="D14" s="56" t="s">
        <v>35</v>
      </c>
      <c r="E14" s="56" t="s">
        <v>35</v>
      </c>
      <c r="F14" s="56" t="s">
        <v>35</v>
      </c>
      <c r="G14" s="56" t="s">
        <v>35</v>
      </c>
      <c r="H14" s="56" t="s">
        <v>35</v>
      </c>
      <c r="I14" s="56" t="s">
        <v>35</v>
      </c>
      <c r="J14" s="56" t="s">
        <v>35</v>
      </c>
      <c r="K14" s="56" t="s">
        <v>35</v>
      </c>
      <c r="L14" s="56" t="s">
        <v>35</v>
      </c>
      <c r="M14" s="56" t="s">
        <v>35</v>
      </c>
      <c r="N14" s="58" t="s">
        <v>45</v>
      </c>
      <c r="O14" s="46"/>
      <c r="P14" s="51">
        <v>0.0</v>
      </c>
      <c r="Q14" s="51">
        <v>0.0</v>
      </c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>
      <c r="A15" s="59"/>
      <c r="B15" s="60">
        <v>1.0</v>
      </c>
      <c r="C15" s="60">
        <v>2.0</v>
      </c>
      <c r="D15" s="60">
        <v>3.0</v>
      </c>
      <c r="E15" s="61">
        <v>4.0</v>
      </c>
      <c r="F15" s="60">
        <v>5.0</v>
      </c>
      <c r="G15" s="60">
        <v>6.0</v>
      </c>
      <c r="H15" s="61">
        <v>7.0</v>
      </c>
      <c r="I15" s="60">
        <v>8.0</v>
      </c>
      <c r="J15" s="60">
        <v>9.0</v>
      </c>
      <c r="K15" s="60">
        <v>10.0</v>
      </c>
      <c r="L15" s="60">
        <v>11.0</v>
      </c>
      <c r="M15" s="61">
        <v>12.0</v>
      </c>
      <c r="N15" s="62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>
      <c r="A17" s="53" t="str">
        <f>E2</f>
        <v>TE MNS ATCC gradient</v>
      </c>
      <c r="B17" s="54">
        <v>1.0</v>
      </c>
      <c r="C17" s="54">
        <v>2.0</v>
      </c>
      <c r="D17" s="54">
        <v>3.0</v>
      </c>
      <c r="E17" s="54">
        <v>4.0</v>
      </c>
      <c r="F17" s="54">
        <v>5.0</v>
      </c>
      <c r="G17" s="54">
        <v>6.0</v>
      </c>
      <c r="H17" s="54">
        <v>7.0</v>
      </c>
      <c r="I17" s="54">
        <v>8.0</v>
      </c>
      <c r="J17" s="54">
        <v>9.0</v>
      </c>
      <c r="K17" s="54">
        <v>10.0</v>
      </c>
      <c r="L17" s="54">
        <v>11.0</v>
      </c>
      <c r="M17" s="54">
        <v>12.0</v>
      </c>
      <c r="N17" s="55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>
      <c r="A18" s="57" t="s">
        <v>34</v>
      </c>
      <c r="B18" s="56" t="s">
        <v>46</v>
      </c>
      <c r="C18" s="56" t="s">
        <v>47</v>
      </c>
      <c r="D18" s="56" t="s">
        <v>47</v>
      </c>
      <c r="E18" s="56" t="s">
        <v>47</v>
      </c>
      <c r="F18" s="56" t="s">
        <v>47</v>
      </c>
      <c r="G18" s="56" t="s">
        <v>47</v>
      </c>
      <c r="H18" s="56" t="s">
        <v>47</v>
      </c>
      <c r="I18" s="56" t="s">
        <v>47</v>
      </c>
      <c r="J18" s="56" t="s">
        <v>47</v>
      </c>
      <c r="K18" s="56" t="s">
        <v>47</v>
      </c>
      <c r="L18" s="56" t="s">
        <v>47</v>
      </c>
      <c r="M18" s="56" t="s">
        <v>47</v>
      </c>
      <c r="N18" s="58" t="s">
        <v>34</v>
      </c>
      <c r="O18" s="46"/>
      <c r="P18" s="51" t="s">
        <v>48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>
      <c r="A19" s="57" t="s">
        <v>37</v>
      </c>
      <c r="B19" s="56" t="s">
        <v>49</v>
      </c>
      <c r="C19" s="56" t="s">
        <v>49</v>
      </c>
      <c r="D19" s="56" t="s">
        <v>49</v>
      </c>
      <c r="E19" s="56" t="s">
        <v>49</v>
      </c>
      <c r="F19" s="56" t="s">
        <v>49</v>
      </c>
      <c r="G19" s="56" t="s">
        <v>49</v>
      </c>
      <c r="H19" s="56" t="s">
        <v>49</v>
      </c>
      <c r="I19" s="56" t="s">
        <v>49</v>
      </c>
      <c r="J19" s="56" t="s">
        <v>49</v>
      </c>
      <c r="K19" s="56" t="s">
        <v>49</v>
      </c>
      <c r="L19" s="56" t="s">
        <v>49</v>
      </c>
      <c r="M19" s="56" t="s">
        <v>49</v>
      </c>
      <c r="N19" s="58" t="s">
        <v>37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>
      <c r="A20" s="57" t="s">
        <v>39</v>
      </c>
      <c r="B20" s="56" t="s">
        <v>50</v>
      </c>
      <c r="C20" s="56" t="s">
        <v>50</v>
      </c>
      <c r="D20" s="56" t="s">
        <v>50</v>
      </c>
      <c r="E20" s="56" t="s">
        <v>50</v>
      </c>
      <c r="F20" s="56" t="s">
        <v>50</v>
      </c>
      <c r="G20" s="56" t="s">
        <v>50</v>
      </c>
      <c r="H20" s="56" t="s">
        <v>50</v>
      </c>
      <c r="I20" s="56" t="s">
        <v>50</v>
      </c>
      <c r="J20" s="56" t="s">
        <v>50</v>
      </c>
      <c r="K20" s="56" t="s">
        <v>50</v>
      </c>
      <c r="L20" s="56" t="s">
        <v>50</v>
      </c>
      <c r="M20" s="56" t="s">
        <v>50</v>
      </c>
      <c r="N20" s="58" t="s">
        <v>39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>
      <c r="A21" s="57" t="s">
        <v>40</v>
      </c>
      <c r="B21" s="56" t="s">
        <v>51</v>
      </c>
      <c r="C21" s="56" t="s">
        <v>51</v>
      </c>
      <c r="D21" s="56" t="s">
        <v>51</v>
      </c>
      <c r="E21" s="56" t="s">
        <v>51</v>
      </c>
      <c r="F21" s="56" t="s">
        <v>51</v>
      </c>
      <c r="G21" s="56" t="s">
        <v>51</v>
      </c>
      <c r="H21" s="56" t="s">
        <v>51</v>
      </c>
      <c r="I21" s="56" t="s">
        <v>51</v>
      </c>
      <c r="J21" s="56" t="s">
        <v>51</v>
      </c>
      <c r="K21" s="56" t="s">
        <v>51</v>
      </c>
      <c r="L21" s="56" t="s">
        <v>51</v>
      </c>
      <c r="M21" s="56" t="s">
        <v>51</v>
      </c>
      <c r="N21" s="58" t="s">
        <v>40</v>
      </c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>
      <c r="A22" s="57" t="s">
        <v>41</v>
      </c>
      <c r="B22" s="56" t="s">
        <v>52</v>
      </c>
      <c r="C22" s="56" t="s">
        <v>52</v>
      </c>
      <c r="D22" s="56" t="s">
        <v>52</v>
      </c>
      <c r="E22" s="56" t="s">
        <v>52</v>
      </c>
      <c r="F22" s="56" t="s">
        <v>52</v>
      </c>
      <c r="G22" s="56" t="s">
        <v>52</v>
      </c>
      <c r="H22" s="56" t="s">
        <v>52</v>
      </c>
      <c r="I22" s="56" t="s">
        <v>52</v>
      </c>
      <c r="J22" s="56" t="s">
        <v>52</v>
      </c>
      <c r="K22" s="56" t="s">
        <v>52</v>
      </c>
      <c r="L22" s="56" t="s">
        <v>52</v>
      </c>
      <c r="M22" s="56" t="s">
        <v>52</v>
      </c>
      <c r="N22" s="58" t="s">
        <v>41</v>
      </c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>
      <c r="A23" s="57" t="s">
        <v>42</v>
      </c>
      <c r="B23" s="63" t="s">
        <v>53</v>
      </c>
      <c r="C23" s="63" t="s">
        <v>53</v>
      </c>
      <c r="D23" s="63" t="s">
        <v>53</v>
      </c>
      <c r="E23" s="63" t="s">
        <v>53</v>
      </c>
      <c r="F23" s="63" t="s">
        <v>53</v>
      </c>
      <c r="G23" s="63" t="s">
        <v>53</v>
      </c>
      <c r="H23" s="63" t="s">
        <v>53</v>
      </c>
      <c r="I23" s="63" t="s">
        <v>53</v>
      </c>
      <c r="J23" s="63" t="s">
        <v>53</v>
      </c>
      <c r="K23" s="63" t="s">
        <v>53</v>
      </c>
      <c r="L23" s="63" t="s">
        <v>53</v>
      </c>
      <c r="M23" s="63" t="s">
        <v>53</v>
      </c>
      <c r="N23" s="58" t="s">
        <v>42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>
      <c r="A24" s="57" t="s">
        <v>43</v>
      </c>
      <c r="B24" s="63" t="s">
        <v>54</v>
      </c>
      <c r="C24" s="63" t="s">
        <v>54</v>
      </c>
      <c r="D24" s="63" t="s">
        <v>54</v>
      </c>
      <c r="E24" s="63" t="s">
        <v>54</v>
      </c>
      <c r="F24" s="63" t="s">
        <v>54</v>
      </c>
      <c r="G24" s="63" t="s">
        <v>54</v>
      </c>
      <c r="H24" s="63" t="s">
        <v>54</v>
      </c>
      <c r="I24" s="63" t="s">
        <v>54</v>
      </c>
      <c r="J24" s="63" t="s">
        <v>54</v>
      </c>
      <c r="K24" s="63" t="s">
        <v>54</v>
      </c>
      <c r="L24" s="63" t="s">
        <v>54</v>
      </c>
      <c r="M24" s="63" t="s">
        <v>54</v>
      </c>
      <c r="N24" s="58" t="s">
        <v>43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>
      <c r="A25" s="57" t="s">
        <v>45</v>
      </c>
      <c r="B25" s="63" t="s">
        <v>54</v>
      </c>
      <c r="C25" s="63" t="s">
        <v>54</v>
      </c>
      <c r="D25" s="63" t="s">
        <v>54</v>
      </c>
      <c r="E25" s="63" t="s">
        <v>54</v>
      </c>
      <c r="F25" s="63" t="s">
        <v>54</v>
      </c>
      <c r="G25" s="63" t="s">
        <v>54</v>
      </c>
      <c r="H25" s="63" t="s">
        <v>54</v>
      </c>
      <c r="I25" s="63" t="s">
        <v>54</v>
      </c>
      <c r="J25" s="63" t="s">
        <v>54</v>
      </c>
      <c r="K25" s="63" t="s">
        <v>54</v>
      </c>
      <c r="L25" s="63" t="s">
        <v>54</v>
      </c>
      <c r="M25" s="63" t="s">
        <v>54</v>
      </c>
      <c r="N25" s="58" t="s">
        <v>45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>
      <c r="A26" s="59"/>
      <c r="B26" s="60">
        <v>1.0</v>
      </c>
      <c r="C26" s="60">
        <v>2.0</v>
      </c>
      <c r="D26" s="60">
        <v>3.0</v>
      </c>
      <c r="E26" s="61">
        <v>4.0</v>
      </c>
      <c r="F26" s="60">
        <v>5.0</v>
      </c>
      <c r="G26" s="60">
        <v>6.0</v>
      </c>
      <c r="H26" s="61">
        <v>7.0</v>
      </c>
      <c r="I26" s="60">
        <v>8.0</v>
      </c>
      <c r="J26" s="60">
        <v>9.0</v>
      </c>
      <c r="K26" s="60">
        <v>10.0</v>
      </c>
      <c r="L26" s="60">
        <v>11.0</v>
      </c>
      <c r="M26" s="61">
        <v>12.0</v>
      </c>
      <c r="N26" s="62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>
      <c r="A28" s="53" t="str">
        <f>D3</f>
        <v>TE MNS ATCC gradient</v>
      </c>
      <c r="B28" s="54">
        <v>1.0</v>
      </c>
      <c r="C28" s="54">
        <v>2.0</v>
      </c>
      <c r="D28" s="54">
        <v>3.0</v>
      </c>
      <c r="E28" s="54">
        <v>4.0</v>
      </c>
      <c r="F28" s="54">
        <v>5.0</v>
      </c>
      <c r="G28" s="54">
        <v>6.0</v>
      </c>
      <c r="H28" s="54">
        <v>7.0</v>
      </c>
      <c r="I28" s="54">
        <v>8.0</v>
      </c>
      <c r="J28" s="54">
        <v>9.0</v>
      </c>
      <c r="K28" s="54">
        <v>10.0</v>
      </c>
      <c r="L28" s="54">
        <v>11.0</v>
      </c>
      <c r="M28" s="54">
        <v>12.0</v>
      </c>
      <c r="N28" s="55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>
      <c r="A29" s="57" t="s">
        <v>34</v>
      </c>
      <c r="B29" s="56" t="s">
        <v>46</v>
      </c>
      <c r="C29" s="56" t="s">
        <v>47</v>
      </c>
      <c r="D29" s="56" t="s">
        <v>47</v>
      </c>
      <c r="E29" s="56" t="s">
        <v>47</v>
      </c>
      <c r="F29" s="56" t="s">
        <v>47</v>
      </c>
      <c r="G29" s="56" t="s">
        <v>47</v>
      </c>
      <c r="H29" s="56" t="s">
        <v>47</v>
      </c>
      <c r="I29" s="56" t="s">
        <v>47</v>
      </c>
      <c r="J29" s="56" t="s">
        <v>47</v>
      </c>
      <c r="K29" s="56" t="s">
        <v>47</v>
      </c>
      <c r="L29" s="56" t="s">
        <v>47</v>
      </c>
      <c r="M29" s="56" t="s">
        <v>47</v>
      </c>
      <c r="N29" s="58" t="s">
        <v>34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>
      <c r="A30" s="57" t="s">
        <v>37</v>
      </c>
      <c r="B30" s="56" t="s">
        <v>49</v>
      </c>
      <c r="C30" s="56" t="s">
        <v>49</v>
      </c>
      <c r="D30" s="56" t="s">
        <v>49</v>
      </c>
      <c r="E30" s="56" t="s">
        <v>49</v>
      </c>
      <c r="F30" s="56" t="s">
        <v>49</v>
      </c>
      <c r="G30" s="56" t="s">
        <v>49</v>
      </c>
      <c r="H30" s="56" t="s">
        <v>49</v>
      </c>
      <c r="I30" s="56" t="s">
        <v>49</v>
      </c>
      <c r="J30" s="56" t="s">
        <v>49</v>
      </c>
      <c r="K30" s="56" t="s">
        <v>49</v>
      </c>
      <c r="L30" s="56" t="s">
        <v>49</v>
      </c>
      <c r="M30" s="56" t="s">
        <v>49</v>
      </c>
      <c r="N30" s="58" t="s">
        <v>37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>
      <c r="A31" s="57" t="s">
        <v>39</v>
      </c>
      <c r="B31" s="56" t="s">
        <v>50</v>
      </c>
      <c r="C31" s="56" t="s">
        <v>50</v>
      </c>
      <c r="D31" s="56" t="s">
        <v>50</v>
      </c>
      <c r="E31" s="56" t="s">
        <v>50</v>
      </c>
      <c r="F31" s="56" t="s">
        <v>50</v>
      </c>
      <c r="G31" s="56" t="s">
        <v>50</v>
      </c>
      <c r="H31" s="56" t="s">
        <v>50</v>
      </c>
      <c r="I31" s="56" t="s">
        <v>50</v>
      </c>
      <c r="J31" s="56" t="s">
        <v>50</v>
      </c>
      <c r="K31" s="56" t="s">
        <v>50</v>
      </c>
      <c r="L31" s="56" t="s">
        <v>50</v>
      </c>
      <c r="M31" s="56" t="s">
        <v>50</v>
      </c>
      <c r="N31" s="58" t="s">
        <v>39</v>
      </c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>
      <c r="A32" s="57" t="s">
        <v>40</v>
      </c>
      <c r="B32" s="56" t="s">
        <v>51</v>
      </c>
      <c r="C32" s="56" t="s">
        <v>51</v>
      </c>
      <c r="D32" s="56" t="s">
        <v>51</v>
      </c>
      <c r="E32" s="56" t="s">
        <v>51</v>
      </c>
      <c r="F32" s="56" t="s">
        <v>51</v>
      </c>
      <c r="G32" s="56" t="s">
        <v>51</v>
      </c>
      <c r="H32" s="56" t="s">
        <v>51</v>
      </c>
      <c r="I32" s="56" t="s">
        <v>51</v>
      </c>
      <c r="J32" s="56" t="s">
        <v>51</v>
      </c>
      <c r="K32" s="56" t="s">
        <v>51</v>
      </c>
      <c r="L32" s="56" t="s">
        <v>51</v>
      </c>
      <c r="M32" s="56" t="s">
        <v>51</v>
      </c>
      <c r="N32" s="58" t="s">
        <v>40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>
      <c r="A33" s="57" t="s">
        <v>41</v>
      </c>
      <c r="B33" s="56" t="s">
        <v>52</v>
      </c>
      <c r="C33" s="56" t="s">
        <v>52</v>
      </c>
      <c r="D33" s="56" t="s">
        <v>52</v>
      </c>
      <c r="E33" s="56" t="s">
        <v>52</v>
      </c>
      <c r="F33" s="56" t="s">
        <v>52</v>
      </c>
      <c r="G33" s="56" t="s">
        <v>52</v>
      </c>
      <c r="H33" s="56" t="s">
        <v>52</v>
      </c>
      <c r="I33" s="56" t="s">
        <v>52</v>
      </c>
      <c r="J33" s="56" t="s">
        <v>52</v>
      </c>
      <c r="K33" s="56" t="s">
        <v>52</v>
      </c>
      <c r="L33" s="56" t="s">
        <v>52</v>
      </c>
      <c r="M33" s="56" t="s">
        <v>52</v>
      </c>
      <c r="N33" s="58" t="s">
        <v>41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>
      <c r="A34" s="57" t="s">
        <v>42</v>
      </c>
      <c r="B34" s="63" t="s">
        <v>53</v>
      </c>
      <c r="C34" s="63" t="s">
        <v>53</v>
      </c>
      <c r="D34" s="63" t="s">
        <v>53</v>
      </c>
      <c r="E34" s="63" t="s">
        <v>53</v>
      </c>
      <c r="F34" s="63" t="s">
        <v>53</v>
      </c>
      <c r="G34" s="63" t="s">
        <v>53</v>
      </c>
      <c r="H34" s="63" t="s">
        <v>53</v>
      </c>
      <c r="I34" s="63" t="s">
        <v>53</v>
      </c>
      <c r="J34" s="63" t="s">
        <v>53</v>
      </c>
      <c r="K34" s="63" t="s">
        <v>53</v>
      </c>
      <c r="L34" s="63" t="s">
        <v>53</v>
      </c>
      <c r="M34" s="63" t="s">
        <v>53</v>
      </c>
      <c r="N34" s="58" t="s">
        <v>42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>
      <c r="A35" s="57" t="s">
        <v>43</v>
      </c>
      <c r="B35" s="63" t="s">
        <v>54</v>
      </c>
      <c r="C35" s="63" t="s">
        <v>54</v>
      </c>
      <c r="D35" s="63" t="s">
        <v>54</v>
      </c>
      <c r="E35" s="63" t="s">
        <v>54</v>
      </c>
      <c r="F35" s="63" t="s">
        <v>54</v>
      </c>
      <c r="G35" s="63" t="s">
        <v>54</v>
      </c>
      <c r="H35" s="63" t="s">
        <v>54</v>
      </c>
      <c r="I35" s="63" t="s">
        <v>54</v>
      </c>
      <c r="J35" s="63" t="s">
        <v>54</v>
      </c>
      <c r="K35" s="63" t="s">
        <v>54</v>
      </c>
      <c r="L35" s="63" t="s">
        <v>54</v>
      </c>
      <c r="M35" s="63" t="s">
        <v>54</v>
      </c>
      <c r="N35" s="58" t="s">
        <v>43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>
      <c r="A36" s="57" t="s">
        <v>45</v>
      </c>
      <c r="B36" s="63" t="s">
        <v>54</v>
      </c>
      <c r="C36" s="63" t="s">
        <v>54</v>
      </c>
      <c r="D36" s="63" t="s">
        <v>54</v>
      </c>
      <c r="E36" s="63" t="s">
        <v>54</v>
      </c>
      <c r="F36" s="63" t="s">
        <v>54</v>
      </c>
      <c r="G36" s="63" t="s">
        <v>54</v>
      </c>
      <c r="H36" s="63" t="s">
        <v>54</v>
      </c>
      <c r="I36" s="63" t="s">
        <v>54</v>
      </c>
      <c r="J36" s="63" t="s">
        <v>54</v>
      </c>
      <c r="K36" s="63" t="s">
        <v>54</v>
      </c>
      <c r="L36" s="63" t="s">
        <v>54</v>
      </c>
      <c r="M36" s="63" t="s">
        <v>54</v>
      </c>
      <c r="N36" s="58" t="s">
        <v>45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>
      <c r="A37" s="59"/>
      <c r="B37" s="60">
        <v>1.0</v>
      </c>
      <c r="C37" s="60">
        <v>2.0</v>
      </c>
      <c r="D37" s="60">
        <v>3.0</v>
      </c>
      <c r="E37" s="61">
        <v>4.0</v>
      </c>
      <c r="F37" s="60">
        <v>5.0</v>
      </c>
      <c r="G37" s="60">
        <v>6.0</v>
      </c>
      <c r="H37" s="61">
        <v>7.0</v>
      </c>
      <c r="I37" s="60">
        <v>8.0</v>
      </c>
      <c r="J37" s="60">
        <v>9.0</v>
      </c>
      <c r="K37" s="60">
        <v>10.0</v>
      </c>
      <c r="L37" s="60">
        <v>11.0</v>
      </c>
      <c r="M37" s="61">
        <v>12.0</v>
      </c>
      <c r="N37" s="62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>
      <c r="A39" s="53" t="str">
        <f>E3</f>
        <v>TE MNS Neg</v>
      </c>
      <c r="B39" s="54">
        <v>1.0</v>
      </c>
      <c r="C39" s="54">
        <v>2.0</v>
      </c>
      <c r="D39" s="54">
        <v>3.0</v>
      </c>
      <c r="E39" s="54">
        <v>4.0</v>
      </c>
      <c r="F39" s="54">
        <v>5.0</v>
      </c>
      <c r="G39" s="54">
        <v>6.0</v>
      </c>
      <c r="H39" s="54">
        <v>7.0</v>
      </c>
      <c r="I39" s="54">
        <v>8.0</v>
      </c>
      <c r="J39" s="54">
        <v>9.0</v>
      </c>
      <c r="K39" s="54">
        <v>10.0</v>
      </c>
      <c r="L39" s="54">
        <v>11.0</v>
      </c>
      <c r="M39" s="54">
        <v>12.0</v>
      </c>
      <c r="N39" s="55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>
      <c r="A40" s="57" t="s">
        <v>34</v>
      </c>
      <c r="B40" s="56" t="s">
        <v>35</v>
      </c>
      <c r="C40" s="56" t="s">
        <v>35</v>
      </c>
      <c r="D40" s="56" t="s">
        <v>35</v>
      </c>
      <c r="E40" s="56" t="s">
        <v>35</v>
      </c>
      <c r="F40" s="56" t="s">
        <v>35</v>
      </c>
      <c r="G40" s="56" t="s">
        <v>35</v>
      </c>
      <c r="H40" s="56" t="s">
        <v>35</v>
      </c>
      <c r="I40" s="56" t="s">
        <v>35</v>
      </c>
      <c r="J40" s="56" t="s">
        <v>35</v>
      </c>
      <c r="K40" s="56" t="s">
        <v>35</v>
      </c>
      <c r="L40" s="56" t="s">
        <v>35</v>
      </c>
      <c r="M40" s="56" t="s">
        <v>35</v>
      </c>
      <c r="N40" s="58" t="s">
        <v>34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>
      <c r="A41" s="57" t="s">
        <v>37</v>
      </c>
      <c r="B41" s="56" t="s">
        <v>35</v>
      </c>
      <c r="C41" s="56" t="s">
        <v>35</v>
      </c>
      <c r="D41" s="56" t="s">
        <v>35</v>
      </c>
      <c r="E41" s="56" t="s">
        <v>35</v>
      </c>
      <c r="F41" s="56" t="s">
        <v>35</v>
      </c>
      <c r="G41" s="56" t="s">
        <v>35</v>
      </c>
      <c r="H41" s="56" t="s">
        <v>35</v>
      </c>
      <c r="I41" s="56" t="s">
        <v>35</v>
      </c>
      <c r="J41" s="56" t="s">
        <v>35</v>
      </c>
      <c r="K41" s="56" t="s">
        <v>35</v>
      </c>
      <c r="L41" s="56" t="s">
        <v>35</v>
      </c>
      <c r="M41" s="56" t="s">
        <v>35</v>
      </c>
      <c r="N41" s="58" t="s">
        <v>37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>
      <c r="A42" s="57" t="s">
        <v>39</v>
      </c>
      <c r="B42" s="56" t="s">
        <v>35</v>
      </c>
      <c r="C42" s="56" t="s">
        <v>35</v>
      </c>
      <c r="D42" s="56" t="s">
        <v>35</v>
      </c>
      <c r="E42" s="56" t="s">
        <v>35</v>
      </c>
      <c r="F42" s="56" t="s">
        <v>35</v>
      </c>
      <c r="G42" s="56" t="s">
        <v>35</v>
      </c>
      <c r="H42" s="56" t="s">
        <v>35</v>
      </c>
      <c r="I42" s="56" t="s">
        <v>35</v>
      </c>
      <c r="J42" s="56" t="s">
        <v>35</v>
      </c>
      <c r="K42" s="56" t="s">
        <v>35</v>
      </c>
      <c r="L42" s="56" t="s">
        <v>35</v>
      </c>
      <c r="M42" s="56" t="s">
        <v>35</v>
      </c>
      <c r="N42" s="58" t="s">
        <v>39</v>
      </c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>
      <c r="A43" s="57" t="s">
        <v>40</v>
      </c>
      <c r="B43" s="56" t="s">
        <v>35</v>
      </c>
      <c r="C43" s="56" t="s">
        <v>35</v>
      </c>
      <c r="D43" s="56" t="s">
        <v>35</v>
      </c>
      <c r="E43" s="56" t="s">
        <v>35</v>
      </c>
      <c r="F43" s="56" t="s">
        <v>35</v>
      </c>
      <c r="G43" s="56" t="s">
        <v>35</v>
      </c>
      <c r="H43" s="56" t="s">
        <v>35</v>
      </c>
      <c r="I43" s="56" t="s">
        <v>35</v>
      </c>
      <c r="J43" s="56" t="s">
        <v>35</v>
      </c>
      <c r="K43" s="56" t="s">
        <v>35</v>
      </c>
      <c r="L43" s="56" t="s">
        <v>35</v>
      </c>
      <c r="M43" s="56" t="s">
        <v>35</v>
      </c>
      <c r="N43" s="58" t="s">
        <v>40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>
      <c r="A44" s="57" t="s">
        <v>41</v>
      </c>
      <c r="B44" s="56" t="s">
        <v>35</v>
      </c>
      <c r="C44" s="56" t="s">
        <v>35</v>
      </c>
      <c r="D44" s="56" t="s">
        <v>35</v>
      </c>
      <c r="E44" s="56" t="s">
        <v>35</v>
      </c>
      <c r="F44" s="56" t="s">
        <v>35</v>
      </c>
      <c r="G44" s="56" t="s">
        <v>35</v>
      </c>
      <c r="H44" s="56" t="s">
        <v>35</v>
      </c>
      <c r="I44" s="56" t="s">
        <v>35</v>
      </c>
      <c r="J44" s="56" t="s">
        <v>35</v>
      </c>
      <c r="K44" s="56" t="s">
        <v>35</v>
      </c>
      <c r="L44" s="56" t="s">
        <v>35</v>
      </c>
      <c r="M44" s="56" t="s">
        <v>35</v>
      </c>
      <c r="N44" s="58" t="s">
        <v>41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>
      <c r="A45" s="57" t="s">
        <v>42</v>
      </c>
      <c r="B45" s="56" t="s">
        <v>35</v>
      </c>
      <c r="C45" s="56" t="s">
        <v>35</v>
      </c>
      <c r="D45" s="56" t="s">
        <v>35</v>
      </c>
      <c r="E45" s="56" t="s">
        <v>35</v>
      </c>
      <c r="F45" s="56" t="s">
        <v>35</v>
      </c>
      <c r="G45" s="56" t="s">
        <v>35</v>
      </c>
      <c r="H45" s="56" t="s">
        <v>35</v>
      </c>
      <c r="I45" s="56" t="s">
        <v>35</v>
      </c>
      <c r="J45" s="56" t="s">
        <v>35</v>
      </c>
      <c r="K45" s="56" t="s">
        <v>35</v>
      </c>
      <c r="L45" s="56" t="s">
        <v>35</v>
      </c>
      <c r="M45" s="56" t="s">
        <v>35</v>
      </c>
      <c r="N45" s="58" t="s">
        <v>42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>
      <c r="A46" s="57" t="s">
        <v>43</v>
      </c>
      <c r="B46" s="56" t="s">
        <v>35</v>
      </c>
      <c r="C46" s="56" t="s">
        <v>35</v>
      </c>
      <c r="D46" s="56" t="s">
        <v>35</v>
      </c>
      <c r="E46" s="56" t="s">
        <v>35</v>
      </c>
      <c r="F46" s="56" t="s">
        <v>35</v>
      </c>
      <c r="G46" s="56" t="s">
        <v>35</v>
      </c>
      <c r="H46" s="56" t="s">
        <v>35</v>
      </c>
      <c r="I46" s="56" t="s">
        <v>35</v>
      </c>
      <c r="J46" s="56" t="s">
        <v>35</v>
      </c>
      <c r="K46" s="56" t="s">
        <v>35</v>
      </c>
      <c r="L46" s="56" t="s">
        <v>35</v>
      </c>
      <c r="M46" s="56" t="s">
        <v>35</v>
      </c>
      <c r="N46" s="58" t="s">
        <v>43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>
      <c r="A47" s="57" t="s">
        <v>45</v>
      </c>
      <c r="B47" s="56" t="s">
        <v>35</v>
      </c>
      <c r="C47" s="56" t="s">
        <v>35</v>
      </c>
      <c r="D47" s="56" t="s">
        <v>35</v>
      </c>
      <c r="E47" s="56" t="s">
        <v>35</v>
      </c>
      <c r="F47" s="56" t="s">
        <v>35</v>
      </c>
      <c r="G47" s="56" t="s">
        <v>35</v>
      </c>
      <c r="H47" s="56" t="s">
        <v>35</v>
      </c>
      <c r="I47" s="56" t="s">
        <v>35</v>
      </c>
      <c r="J47" s="56" t="s">
        <v>35</v>
      </c>
      <c r="K47" s="56" t="s">
        <v>35</v>
      </c>
      <c r="L47" s="56" t="s">
        <v>35</v>
      </c>
      <c r="M47" s="56" t="s">
        <v>35</v>
      </c>
      <c r="N47" s="58" t="s">
        <v>45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>
      <c r="A48" s="59"/>
      <c r="B48" s="60">
        <v>1.0</v>
      </c>
      <c r="C48" s="60">
        <v>2.0</v>
      </c>
      <c r="D48" s="60">
        <v>3.0</v>
      </c>
      <c r="E48" s="61">
        <v>4.0</v>
      </c>
      <c r="F48" s="60">
        <v>5.0</v>
      </c>
      <c r="G48" s="60">
        <v>6.0</v>
      </c>
      <c r="H48" s="61">
        <v>7.0</v>
      </c>
      <c r="I48" s="60">
        <v>8.0</v>
      </c>
      <c r="J48" s="60">
        <v>9.0</v>
      </c>
      <c r="K48" s="60">
        <v>10.0</v>
      </c>
      <c r="L48" s="60">
        <v>11.0</v>
      </c>
      <c r="M48" s="61">
        <v>12.0</v>
      </c>
      <c r="N48" s="62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>
      <c r="A50" s="64" t="s">
        <v>55</v>
      </c>
      <c r="B50" s="52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>
      <c r="A51" s="66" t="s">
        <v>56</v>
      </c>
      <c r="B51" s="67">
        <v>1.0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>
      <c r="A52" s="68" t="s">
        <v>34</v>
      </c>
      <c r="B52" s="69">
        <v>7000.0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>
      <c r="A53" s="70" t="s">
        <v>57</v>
      </c>
      <c r="B53" s="71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>
      <c r="A54" s="72" t="s">
        <v>58</v>
      </c>
      <c r="B54" s="73">
        <v>7.0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>
      <c r="A55" s="74" t="s">
        <v>59</v>
      </c>
      <c r="B55" s="75">
        <v>1.0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</row>
    <row r="56">
      <c r="A56" s="76" t="s">
        <v>34</v>
      </c>
      <c r="B56" s="77">
        <f>(B52/1000)*7</f>
        <v>49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>
      <c r="A57" s="78"/>
      <c r="B57" s="78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>
      <c r="A58" s="79" t="s">
        <v>60</v>
      </c>
      <c r="B58" s="73">
        <v>2.0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>
      <c r="A59" s="80" t="s">
        <v>61</v>
      </c>
      <c r="B59" s="81">
        <v>1.0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>
      <c r="A60" s="82" t="s">
        <v>34</v>
      </c>
      <c r="B60" s="83">
        <f>B56/$B$58</f>
        <v>24.5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>
      <c r="A61" s="65"/>
      <c r="B61" s="65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>
      <c r="A62" s="79" t="s">
        <v>62</v>
      </c>
      <c r="B62" s="84">
        <v>7.0035039E7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>
      <c r="A63" s="85" t="s">
        <v>63</v>
      </c>
      <c r="B63" s="65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>
      <c r="A64" s="85" t="s">
        <v>64</v>
      </c>
      <c r="B64" s="86">
        <v>375000.0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>
      <c r="A65" s="87" t="s">
        <v>65</v>
      </c>
      <c r="B65" s="65">
        <f>B64/100</f>
        <v>3750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>
      <c r="B66" s="65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>
      <c r="A67" s="56" t="s">
        <v>66</v>
      </c>
      <c r="B67" s="65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>
      <c r="A68" s="88" t="s">
        <v>67</v>
      </c>
      <c r="B68" s="65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>
      <c r="A69" s="85" t="s">
        <v>68</v>
      </c>
      <c r="B69" s="6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>
      <c r="A70" s="88" t="s">
        <v>69</v>
      </c>
      <c r="B70" s="65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46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46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46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46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46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46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46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46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46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46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46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46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46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46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46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46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46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46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46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46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46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46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46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46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46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46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46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46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46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46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46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46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46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46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46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46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46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46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46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46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46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46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46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46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46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46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46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46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46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46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46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46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46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46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46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46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46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46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46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46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46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46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46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46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46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46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46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46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46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46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46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46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46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46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46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46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46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46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46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46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46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46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46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46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46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46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46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46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46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46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46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46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46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46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46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46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46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46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46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46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46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46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46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46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46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46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46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46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46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46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46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46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46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46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46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46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46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46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46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46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46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46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46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46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46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46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46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46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46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46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46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46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46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46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46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46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46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46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46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46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46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46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46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46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46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46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46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46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46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46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46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46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46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46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46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46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46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46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46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46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46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46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46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46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46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46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46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46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46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46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46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46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46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46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46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46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46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46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46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46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46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46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46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46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46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46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46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46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46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46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46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46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46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46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46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46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46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46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46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46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46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46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46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46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46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46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46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46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46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46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46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46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46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46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46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46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46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46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46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46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46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46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46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46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46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46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46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46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46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46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46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46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46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46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46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46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46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46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46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46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46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46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46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46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46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46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46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46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46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46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46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46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46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46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46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46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46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46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46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46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46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46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46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46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46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46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46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46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46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46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46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46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46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46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46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46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46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46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46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46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46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46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46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46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46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46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46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46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46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46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46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46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46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46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46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46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46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46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46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46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46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46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46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46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46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46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46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46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46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46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46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46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46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46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46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46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46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46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46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46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46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46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46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46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46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46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46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46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46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46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46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46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46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46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46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46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46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46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46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46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46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46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46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46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46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46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46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46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46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46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46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46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46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46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46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46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46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46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46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46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46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46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46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46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46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46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46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46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46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46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46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46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46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46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46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46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46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46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46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46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46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46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46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46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46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46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46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46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46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46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46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46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46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46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46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46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46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46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46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46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46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46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46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46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46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46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46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46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46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46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46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46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46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46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46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46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46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46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46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46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46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46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46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46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46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46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46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46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46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46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46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46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46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46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46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46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46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46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46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46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46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46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46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46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46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46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46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46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46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46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46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46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46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46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46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46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46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46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46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46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46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46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46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46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46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46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46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46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46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46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46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46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46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46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46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46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46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46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46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46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46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46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46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46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46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46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46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46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46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46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46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46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46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46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46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46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46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46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46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46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46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46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46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46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46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46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46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46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46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46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46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46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46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46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46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46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46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46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46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46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46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46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46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46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46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46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46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46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46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46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46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46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46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46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46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46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46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46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46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46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46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46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46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46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46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46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46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46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46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46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46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46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46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46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46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46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46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46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46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46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46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46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46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46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46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46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46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46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46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46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46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46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46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46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46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</row>
    <row r="802">
      <c r="A802" s="52"/>
      <c r="B802" s="52"/>
      <c r="C802" s="46"/>
      <c r="D802" s="46"/>
      <c r="E802" s="46"/>
      <c r="F802" s="46"/>
      <c r="G802" s="46"/>
      <c r="H802" s="46"/>
      <c r="I802" s="52"/>
      <c r="J802" s="52"/>
      <c r="K802" s="52"/>
      <c r="L802" s="52"/>
      <c r="M802" s="52"/>
      <c r="N802" s="52"/>
      <c r="O802" s="46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</row>
    <row r="803">
      <c r="A803" s="52"/>
      <c r="B803" s="52"/>
      <c r="C803" s="46"/>
      <c r="D803" s="46"/>
      <c r="E803" s="46"/>
      <c r="F803" s="46"/>
      <c r="G803" s="46"/>
      <c r="H803" s="46"/>
      <c r="I803" s="52"/>
      <c r="J803" s="52"/>
      <c r="K803" s="52"/>
      <c r="L803" s="52"/>
      <c r="M803" s="52"/>
      <c r="N803" s="52"/>
      <c r="O803" s="46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</row>
    <row r="804">
      <c r="A804" s="52"/>
      <c r="B804" s="52"/>
      <c r="C804" s="46"/>
      <c r="D804" s="46"/>
      <c r="E804" s="46"/>
      <c r="F804" s="46"/>
      <c r="G804" s="46"/>
      <c r="H804" s="46"/>
      <c r="I804" s="52"/>
      <c r="J804" s="52"/>
      <c r="K804" s="52"/>
      <c r="L804" s="52"/>
      <c r="M804" s="52"/>
      <c r="N804" s="52"/>
      <c r="O804" s="46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</row>
    <row r="805">
      <c r="A805" s="52"/>
      <c r="B805" s="52"/>
      <c r="C805" s="46"/>
      <c r="D805" s="46"/>
      <c r="E805" s="46"/>
      <c r="F805" s="46"/>
      <c r="G805" s="46"/>
      <c r="H805" s="46"/>
      <c r="I805" s="52"/>
      <c r="J805" s="52"/>
      <c r="K805" s="52"/>
      <c r="L805" s="52"/>
      <c r="M805" s="52"/>
      <c r="N805" s="52"/>
      <c r="O805" s="46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</row>
    <row r="806">
      <c r="A806" s="52"/>
      <c r="B806" s="52"/>
      <c r="C806" s="46"/>
      <c r="D806" s="46"/>
      <c r="E806" s="46"/>
      <c r="F806" s="46"/>
      <c r="G806" s="46"/>
      <c r="H806" s="46"/>
      <c r="I806" s="52"/>
      <c r="J806" s="52"/>
      <c r="K806" s="52"/>
      <c r="L806" s="52"/>
      <c r="M806" s="52"/>
      <c r="N806" s="52"/>
      <c r="O806" s="46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</row>
    <row r="807">
      <c r="A807" s="52"/>
      <c r="B807" s="52"/>
      <c r="C807" s="46"/>
      <c r="D807" s="46"/>
      <c r="E807" s="46"/>
      <c r="F807" s="46"/>
      <c r="G807" s="46"/>
      <c r="H807" s="46"/>
      <c r="I807" s="52"/>
      <c r="J807" s="52"/>
      <c r="K807" s="52"/>
      <c r="L807" s="52"/>
      <c r="M807" s="52"/>
      <c r="N807" s="52"/>
      <c r="O807" s="46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</row>
    <row r="808">
      <c r="A808" s="52"/>
      <c r="B808" s="52"/>
      <c r="C808" s="46"/>
      <c r="D808" s="46"/>
      <c r="E808" s="46"/>
      <c r="F808" s="46"/>
      <c r="G808" s="46"/>
      <c r="H808" s="46"/>
      <c r="I808" s="52"/>
      <c r="J808" s="52"/>
      <c r="K808" s="52"/>
      <c r="L808" s="52"/>
      <c r="M808" s="52"/>
      <c r="N808" s="52"/>
      <c r="O808" s="46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</row>
    <row r="809">
      <c r="A809" s="52"/>
      <c r="B809" s="52"/>
      <c r="C809" s="46"/>
      <c r="D809" s="46"/>
      <c r="E809" s="46"/>
      <c r="F809" s="46"/>
      <c r="G809" s="46"/>
      <c r="H809" s="46"/>
      <c r="I809" s="52"/>
      <c r="J809" s="52"/>
      <c r="K809" s="52"/>
      <c r="L809" s="52"/>
      <c r="M809" s="52"/>
      <c r="N809" s="52"/>
      <c r="O809" s="46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</row>
    <row r="810">
      <c r="A810" s="52"/>
      <c r="B810" s="52"/>
      <c r="C810" s="46"/>
      <c r="D810" s="46"/>
      <c r="E810" s="46"/>
      <c r="F810" s="46"/>
      <c r="G810" s="46"/>
      <c r="H810" s="46"/>
      <c r="I810" s="52"/>
      <c r="J810" s="52"/>
      <c r="K810" s="52"/>
      <c r="L810" s="52"/>
      <c r="M810" s="52"/>
      <c r="N810" s="52"/>
      <c r="O810" s="46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</row>
    <row r="811">
      <c r="A811" s="52"/>
      <c r="B811" s="52"/>
      <c r="C811" s="46"/>
      <c r="D811" s="46"/>
      <c r="E811" s="46"/>
      <c r="F811" s="46"/>
      <c r="G811" s="46"/>
      <c r="H811" s="46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</row>
    <row r="812">
      <c r="A812" s="52"/>
      <c r="B812" s="52"/>
      <c r="C812" s="46"/>
      <c r="D812" s="46"/>
      <c r="E812" s="46"/>
      <c r="F812" s="46"/>
      <c r="G812" s="46"/>
      <c r="H812" s="46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</row>
    <row r="813">
      <c r="A813" s="52"/>
      <c r="B813" s="52"/>
      <c r="C813" s="46"/>
      <c r="D813" s="46"/>
      <c r="E813" s="46"/>
      <c r="F813" s="46"/>
      <c r="G813" s="46"/>
      <c r="H813" s="46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</row>
    <row r="814">
      <c r="A814" s="52"/>
      <c r="B814" s="52"/>
      <c r="C814" s="46"/>
      <c r="D814" s="46"/>
      <c r="E814" s="46"/>
      <c r="F814" s="46"/>
      <c r="G814" s="46"/>
      <c r="H814" s="46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</row>
    <row r="815">
      <c r="A815" s="52"/>
      <c r="B815" s="52"/>
      <c r="C815" s="46"/>
      <c r="D815" s="46"/>
      <c r="E815" s="46"/>
      <c r="F815" s="46"/>
      <c r="G815" s="46"/>
      <c r="H815" s="46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</row>
    <row r="816">
      <c r="A816" s="52"/>
      <c r="B816" s="52"/>
      <c r="C816" s="46"/>
      <c r="D816" s="46"/>
      <c r="E816" s="46"/>
      <c r="F816" s="46"/>
      <c r="G816" s="46"/>
      <c r="H816" s="46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</row>
    <row r="817">
      <c r="A817" s="52"/>
      <c r="B817" s="52"/>
      <c r="C817" s="46"/>
      <c r="D817" s="46"/>
      <c r="E817" s="46"/>
      <c r="F817" s="46"/>
      <c r="G817" s="46"/>
      <c r="H817" s="46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</row>
    <row r="818">
      <c r="A818" s="46"/>
      <c r="B818" s="46"/>
      <c r="C818" s="46"/>
      <c r="D818" s="46"/>
      <c r="E818" s="46"/>
      <c r="F818" s="46"/>
      <c r="G818" s="46"/>
      <c r="H818" s="46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</row>
    <row r="819">
      <c r="A819" s="46"/>
      <c r="B819" s="46"/>
      <c r="C819" s="46"/>
      <c r="D819" s="46"/>
      <c r="E819" s="46"/>
      <c r="F819" s="46"/>
      <c r="G819" s="46"/>
      <c r="H819" s="46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</row>
    <row r="820">
      <c r="A820" s="46"/>
      <c r="B820" s="46"/>
      <c r="C820" s="46"/>
      <c r="D820" s="46"/>
      <c r="E820" s="46"/>
      <c r="F820" s="46"/>
      <c r="G820" s="46"/>
      <c r="H820" s="46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</row>
    <row r="821">
      <c r="A821" s="46"/>
      <c r="B821" s="46"/>
      <c r="C821" s="46"/>
      <c r="D821" s="46"/>
      <c r="E821" s="46"/>
      <c r="F821" s="46"/>
      <c r="G821" s="46"/>
      <c r="H821" s="46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</row>
    <row r="822">
      <c r="A822" s="46"/>
      <c r="B822" s="46"/>
      <c r="C822" s="46"/>
      <c r="D822" s="46"/>
      <c r="E822" s="46"/>
      <c r="F822" s="46"/>
      <c r="G822" s="46"/>
      <c r="H822" s="46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</row>
    <row r="823">
      <c r="A823" s="46"/>
      <c r="B823" s="46"/>
      <c r="C823" s="46"/>
      <c r="D823" s="46"/>
      <c r="E823" s="46"/>
      <c r="F823" s="46"/>
      <c r="G823" s="46"/>
      <c r="H823" s="46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</row>
    <row r="824">
      <c r="A824" s="46"/>
      <c r="B824" s="46"/>
      <c r="C824" s="46"/>
      <c r="D824" s="46"/>
      <c r="E824" s="46"/>
      <c r="F824" s="46"/>
      <c r="G824" s="46"/>
      <c r="H824" s="46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</row>
    <row r="825">
      <c r="A825" s="46"/>
      <c r="B825" s="46"/>
      <c r="C825" s="46"/>
      <c r="D825" s="46"/>
      <c r="E825" s="46"/>
      <c r="F825" s="46"/>
      <c r="G825" s="46"/>
      <c r="H825" s="46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</row>
    <row r="826">
      <c r="A826" s="46"/>
      <c r="B826" s="46"/>
      <c r="C826" s="46"/>
      <c r="D826" s="46"/>
      <c r="E826" s="46"/>
      <c r="F826" s="46"/>
      <c r="G826" s="46"/>
      <c r="H826" s="46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</row>
    <row r="827">
      <c r="A827" s="46"/>
      <c r="B827" s="46"/>
      <c r="C827" s="46"/>
      <c r="D827" s="46"/>
      <c r="E827" s="46"/>
      <c r="F827" s="46"/>
      <c r="G827" s="46"/>
      <c r="H827" s="46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</row>
    <row r="828">
      <c r="A828" s="46"/>
      <c r="B828" s="46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</row>
    <row r="829">
      <c r="A829" s="46"/>
      <c r="B829" s="46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</row>
    <row r="830">
      <c r="A830" s="46"/>
      <c r="B830" s="46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</row>
    <row r="831">
      <c r="A831" s="46"/>
      <c r="B831" s="46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</row>
    <row r="832">
      <c r="A832" s="46"/>
      <c r="B832" s="46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</row>
    <row r="833">
      <c r="A833" s="46"/>
      <c r="B833" s="46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</row>
    <row r="834">
      <c r="A834" s="46"/>
      <c r="B834" s="46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</row>
    <row r="835">
      <c r="A835" s="46"/>
      <c r="B835" s="46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</row>
    <row r="836">
      <c r="A836" s="46"/>
      <c r="B836" s="46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</row>
    <row r="837">
      <c r="A837" s="46"/>
      <c r="B837" s="46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</row>
    <row r="838">
      <c r="A838" s="46"/>
      <c r="B838" s="46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</row>
    <row r="839">
      <c r="A839" s="46"/>
      <c r="B839" s="46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</row>
    <row r="840">
      <c r="A840" s="46"/>
      <c r="B840" s="46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</row>
    <row r="841">
      <c r="A841" s="46"/>
      <c r="B841" s="46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</row>
    <row r="842">
      <c r="A842" s="46"/>
      <c r="B842" s="46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</row>
    <row r="843">
      <c r="A843" s="46"/>
      <c r="B843" s="46"/>
      <c r="O843" s="52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89" t="s">
        <v>9</v>
      </c>
      <c r="B1" s="43" t="str">
        <f>'Run Setup Notes'!C8</f>
        <v>set 2</v>
      </c>
      <c r="C1" s="44"/>
      <c r="D1" s="45"/>
      <c r="E1" s="45"/>
      <c r="F1" s="46"/>
      <c r="G1" s="46"/>
      <c r="H1" s="46"/>
      <c r="I1" s="46"/>
      <c r="J1" s="46"/>
      <c r="K1" s="46"/>
      <c r="L1" s="46"/>
      <c r="M1" s="46"/>
      <c r="N1" s="46"/>
    </row>
    <row r="2">
      <c r="A2" s="47">
        <v>5.0</v>
      </c>
      <c r="B2" s="48">
        <v>6.0</v>
      </c>
      <c r="C2" s="44"/>
      <c r="D2" s="90" t="str">
        <f>'Run Setup Notes'!E17</f>
        <v>TE neg</v>
      </c>
      <c r="E2" s="91" t="str">
        <f>'Run Setup Notes'!F17</f>
        <v>TE Positives</v>
      </c>
      <c r="F2" s="46"/>
      <c r="G2" s="51" t="s">
        <v>70</v>
      </c>
      <c r="H2" s="46"/>
      <c r="I2" s="46"/>
      <c r="J2" s="46"/>
      <c r="K2" s="46"/>
      <c r="L2" s="46"/>
      <c r="M2" s="46"/>
      <c r="N2" s="46"/>
    </row>
    <row r="3">
      <c r="A3" s="47">
        <v>7.0</v>
      </c>
      <c r="B3" s="48">
        <v>8.0</v>
      </c>
      <c r="C3" s="44"/>
      <c r="D3" s="90" t="str">
        <f>'Run Setup Notes'!E18</f>
        <v>TE Positives</v>
      </c>
      <c r="E3" s="92" t="str">
        <f>'Run Setup Notes'!F18</f>
        <v>TE neg</v>
      </c>
      <c r="F3" s="46"/>
      <c r="G3" s="51"/>
      <c r="H3" s="46"/>
      <c r="I3" s="46"/>
      <c r="J3" s="46"/>
      <c r="K3" s="46"/>
      <c r="L3" s="46"/>
      <c r="M3" s="46"/>
      <c r="N3" s="46"/>
    </row>
    <row r="4">
      <c r="B4" s="46"/>
      <c r="C4" s="46"/>
      <c r="D4" s="46"/>
      <c r="E4" s="46"/>
      <c r="F4" s="46"/>
      <c r="G4" s="51"/>
      <c r="H4" s="46"/>
      <c r="I4" s="46"/>
      <c r="J4" s="46"/>
      <c r="K4" s="46"/>
      <c r="L4" s="46"/>
      <c r="M4" s="46"/>
      <c r="N4" s="46"/>
    </row>
    <row r="5">
      <c r="A5" s="93" t="s">
        <v>71</v>
      </c>
      <c r="B5" s="9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>
      <c r="A6" s="53" t="str">
        <f>D2</f>
        <v>TE neg</v>
      </c>
      <c r="B6" s="54">
        <v>1.0</v>
      </c>
      <c r="C6" s="54">
        <v>2.0</v>
      </c>
      <c r="D6" s="54">
        <v>3.0</v>
      </c>
      <c r="E6" s="54">
        <v>4.0</v>
      </c>
      <c r="F6" s="54">
        <v>5.0</v>
      </c>
      <c r="G6" s="54">
        <v>6.0</v>
      </c>
      <c r="H6" s="54">
        <v>7.0</v>
      </c>
      <c r="I6" s="54">
        <v>8.0</v>
      </c>
      <c r="J6" s="54">
        <v>9.0</v>
      </c>
      <c r="K6" s="54">
        <v>10.0</v>
      </c>
      <c r="L6" s="54">
        <v>11.0</v>
      </c>
      <c r="M6" s="54">
        <v>12.0</v>
      </c>
      <c r="N6" s="55"/>
    </row>
    <row r="7">
      <c r="A7" s="57" t="s">
        <v>34</v>
      </c>
      <c r="B7" s="56" t="s">
        <v>72</v>
      </c>
      <c r="C7" s="56" t="s">
        <v>72</v>
      </c>
      <c r="D7" s="56" t="s">
        <v>72</v>
      </c>
      <c r="E7" s="56" t="s">
        <v>72</v>
      </c>
      <c r="F7" s="56" t="s">
        <v>72</v>
      </c>
      <c r="G7" s="56" t="s">
        <v>72</v>
      </c>
      <c r="H7" s="56" t="s">
        <v>72</v>
      </c>
      <c r="I7" s="56" t="s">
        <v>72</v>
      </c>
      <c r="J7" s="56" t="s">
        <v>72</v>
      </c>
      <c r="K7" s="56" t="s">
        <v>72</v>
      </c>
      <c r="L7" s="56" t="s">
        <v>72</v>
      </c>
      <c r="M7" s="56" t="s">
        <v>72</v>
      </c>
      <c r="N7" s="58" t="s">
        <v>34</v>
      </c>
      <c r="O7" s="56" t="s">
        <v>73</v>
      </c>
    </row>
    <row r="8">
      <c r="A8" s="57" t="s">
        <v>37</v>
      </c>
      <c r="B8" s="56" t="s">
        <v>72</v>
      </c>
      <c r="C8" s="56" t="s">
        <v>72</v>
      </c>
      <c r="D8" s="56" t="s">
        <v>72</v>
      </c>
      <c r="E8" s="56" t="s">
        <v>72</v>
      </c>
      <c r="F8" s="56" t="s">
        <v>72</v>
      </c>
      <c r="G8" s="56" t="s">
        <v>72</v>
      </c>
      <c r="H8" s="56" t="s">
        <v>72</v>
      </c>
      <c r="I8" s="56" t="s">
        <v>72</v>
      </c>
      <c r="J8" s="56" t="s">
        <v>72</v>
      </c>
      <c r="K8" s="56" t="s">
        <v>72</v>
      </c>
      <c r="L8" s="56" t="s">
        <v>72</v>
      </c>
      <c r="M8" s="56" t="s">
        <v>72</v>
      </c>
      <c r="N8" s="58" t="s">
        <v>37</v>
      </c>
    </row>
    <row r="9">
      <c r="A9" s="57" t="s">
        <v>39</v>
      </c>
      <c r="B9" s="56" t="s">
        <v>72</v>
      </c>
      <c r="C9" s="56" t="s">
        <v>72</v>
      </c>
      <c r="D9" s="56" t="s">
        <v>72</v>
      </c>
      <c r="E9" s="56" t="s">
        <v>72</v>
      </c>
      <c r="F9" s="56" t="s">
        <v>72</v>
      </c>
      <c r="G9" s="56" t="s">
        <v>72</v>
      </c>
      <c r="H9" s="56" t="s">
        <v>72</v>
      </c>
      <c r="I9" s="56" t="s">
        <v>72</v>
      </c>
      <c r="J9" s="56" t="s">
        <v>72</v>
      </c>
      <c r="K9" s="56" t="s">
        <v>72</v>
      </c>
      <c r="L9" s="56" t="s">
        <v>72</v>
      </c>
      <c r="M9" s="56" t="s">
        <v>72</v>
      </c>
      <c r="N9" s="58" t="s">
        <v>39</v>
      </c>
    </row>
    <row r="10">
      <c r="A10" s="57" t="s">
        <v>40</v>
      </c>
      <c r="B10" s="56" t="s">
        <v>72</v>
      </c>
      <c r="C10" s="56" t="s">
        <v>72</v>
      </c>
      <c r="D10" s="56" t="s">
        <v>72</v>
      </c>
      <c r="E10" s="56" t="s">
        <v>72</v>
      </c>
      <c r="F10" s="56" t="s">
        <v>72</v>
      </c>
      <c r="G10" s="56" t="s">
        <v>72</v>
      </c>
      <c r="H10" s="56" t="s">
        <v>72</v>
      </c>
      <c r="I10" s="56" t="s">
        <v>72</v>
      </c>
      <c r="J10" s="56" t="s">
        <v>72</v>
      </c>
      <c r="K10" s="56" t="s">
        <v>72</v>
      </c>
      <c r="L10" s="56" t="s">
        <v>72</v>
      </c>
      <c r="M10" s="56" t="s">
        <v>72</v>
      </c>
      <c r="N10" s="58" t="s">
        <v>40</v>
      </c>
    </row>
    <row r="11">
      <c r="A11" s="57" t="s">
        <v>41</v>
      </c>
      <c r="B11" s="56" t="s">
        <v>72</v>
      </c>
      <c r="C11" s="56" t="s">
        <v>72</v>
      </c>
      <c r="D11" s="56" t="s">
        <v>72</v>
      </c>
      <c r="E11" s="56" t="s">
        <v>72</v>
      </c>
      <c r="F11" s="56" t="s">
        <v>72</v>
      </c>
      <c r="G11" s="56" t="s">
        <v>72</v>
      </c>
      <c r="H11" s="56" t="s">
        <v>72</v>
      </c>
      <c r="I11" s="56" t="s">
        <v>72</v>
      </c>
      <c r="J11" s="56" t="s">
        <v>72</v>
      </c>
      <c r="K11" s="56" t="s">
        <v>72</v>
      </c>
      <c r="L11" s="56" t="s">
        <v>72</v>
      </c>
      <c r="M11" s="56" t="s">
        <v>72</v>
      </c>
      <c r="N11" s="58" t="s">
        <v>41</v>
      </c>
    </row>
    <row r="12">
      <c r="A12" s="57" t="s">
        <v>42</v>
      </c>
      <c r="B12" s="56" t="s">
        <v>72</v>
      </c>
      <c r="C12" s="56" t="s">
        <v>72</v>
      </c>
      <c r="D12" s="56" t="s">
        <v>72</v>
      </c>
      <c r="E12" s="56" t="s">
        <v>72</v>
      </c>
      <c r="F12" s="56" t="s">
        <v>72</v>
      </c>
      <c r="G12" s="56" t="s">
        <v>72</v>
      </c>
      <c r="H12" s="56" t="s">
        <v>72</v>
      </c>
      <c r="I12" s="56" t="s">
        <v>72</v>
      </c>
      <c r="J12" s="56" t="s">
        <v>72</v>
      </c>
      <c r="K12" s="56" t="s">
        <v>72</v>
      </c>
      <c r="L12" s="56" t="s">
        <v>72</v>
      </c>
      <c r="M12" s="56" t="s">
        <v>72</v>
      </c>
      <c r="N12" s="58" t="s">
        <v>42</v>
      </c>
    </row>
    <row r="13">
      <c r="A13" s="57" t="s">
        <v>43</v>
      </c>
      <c r="B13" s="56" t="s">
        <v>72</v>
      </c>
      <c r="C13" s="56" t="s">
        <v>72</v>
      </c>
      <c r="D13" s="56" t="s">
        <v>72</v>
      </c>
      <c r="E13" s="56" t="s">
        <v>72</v>
      </c>
      <c r="F13" s="56" t="s">
        <v>72</v>
      </c>
      <c r="G13" s="56" t="s">
        <v>72</v>
      </c>
      <c r="H13" s="56" t="s">
        <v>72</v>
      </c>
      <c r="I13" s="56" t="s">
        <v>72</v>
      </c>
      <c r="J13" s="56" t="s">
        <v>72</v>
      </c>
      <c r="K13" s="56" t="s">
        <v>72</v>
      </c>
      <c r="L13" s="56" t="s">
        <v>72</v>
      </c>
      <c r="M13" s="56" t="s">
        <v>72</v>
      </c>
      <c r="N13" s="58" t="s">
        <v>43</v>
      </c>
    </row>
    <row r="14">
      <c r="A14" s="57" t="s">
        <v>45</v>
      </c>
      <c r="B14" s="56" t="s">
        <v>72</v>
      </c>
      <c r="C14" s="56" t="s">
        <v>72</v>
      </c>
      <c r="D14" s="56" t="s">
        <v>72</v>
      </c>
      <c r="E14" s="56" t="s">
        <v>72</v>
      </c>
      <c r="F14" s="56" t="s">
        <v>72</v>
      </c>
      <c r="G14" s="56" t="s">
        <v>72</v>
      </c>
      <c r="H14" s="56" t="s">
        <v>72</v>
      </c>
      <c r="I14" s="56" t="s">
        <v>72</v>
      </c>
      <c r="J14" s="56" t="s">
        <v>72</v>
      </c>
      <c r="K14" s="56" t="s">
        <v>72</v>
      </c>
      <c r="L14" s="56" t="s">
        <v>72</v>
      </c>
      <c r="M14" s="56" t="s">
        <v>72</v>
      </c>
      <c r="N14" s="58" t="s">
        <v>45</v>
      </c>
    </row>
    <row r="15">
      <c r="A15" s="59"/>
      <c r="B15" s="60">
        <v>1.0</v>
      </c>
      <c r="C15" s="60">
        <v>2.0</v>
      </c>
      <c r="D15" s="60">
        <v>3.0</v>
      </c>
      <c r="E15" s="61">
        <v>4.0</v>
      </c>
      <c r="F15" s="60">
        <v>5.0</v>
      </c>
      <c r="G15" s="60">
        <v>6.0</v>
      </c>
      <c r="H15" s="61">
        <v>7.0</v>
      </c>
      <c r="I15" s="60">
        <v>8.0</v>
      </c>
      <c r="J15" s="60">
        <v>9.0</v>
      </c>
      <c r="K15" s="60">
        <v>10.0</v>
      </c>
      <c r="L15" s="60">
        <v>11.0</v>
      </c>
      <c r="M15" s="61">
        <v>12.0</v>
      </c>
      <c r="N15" s="62"/>
      <c r="O15" s="94"/>
      <c r="P15" s="94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>
      <c r="A17" s="53" t="str">
        <f>E2</f>
        <v>TE Positives</v>
      </c>
      <c r="B17" s="54">
        <v>1.0</v>
      </c>
      <c r="C17" s="54">
        <v>2.0</v>
      </c>
      <c r="D17" s="54">
        <v>3.0</v>
      </c>
      <c r="E17" s="54">
        <v>4.0</v>
      </c>
      <c r="F17" s="54">
        <v>5.0</v>
      </c>
      <c r="G17" s="54">
        <v>6.0</v>
      </c>
      <c r="H17" s="54">
        <v>7.0</v>
      </c>
      <c r="I17" s="54">
        <v>8.0</v>
      </c>
      <c r="J17" s="54">
        <v>9.0</v>
      </c>
      <c r="K17" s="54">
        <v>10.0</v>
      </c>
      <c r="L17" s="54">
        <v>11.0</v>
      </c>
      <c r="M17" s="54">
        <v>12.0</v>
      </c>
      <c r="N17" s="55"/>
    </row>
    <row r="18">
      <c r="A18" s="57" t="s">
        <v>34</v>
      </c>
      <c r="B18" s="56" t="s">
        <v>74</v>
      </c>
      <c r="C18" s="56" t="s">
        <v>74</v>
      </c>
      <c r="D18" s="56" t="s">
        <v>74</v>
      </c>
      <c r="E18" s="56" t="s">
        <v>74</v>
      </c>
      <c r="F18" s="56" t="s">
        <v>74</v>
      </c>
      <c r="G18" s="56" t="s">
        <v>74</v>
      </c>
      <c r="H18" s="56" t="s">
        <v>74</v>
      </c>
      <c r="I18" s="56" t="s">
        <v>74</v>
      </c>
      <c r="J18" s="56" t="s">
        <v>74</v>
      </c>
      <c r="K18" s="56" t="s">
        <v>74</v>
      </c>
      <c r="L18" s="56" t="s">
        <v>74</v>
      </c>
      <c r="M18" s="56" t="s">
        <v>74</v>
      </c>
      <c r="N18" s="58" t="s">
        <v>34</v>
      </c>
      <c r="O18" s="51" t="s">
        <v>75</v>
      </c>
      <c r="P18" s="51"/>
    </row>
    <row r="19">
      <c r="A19" s="57" t="s">
        <v>37</v>
      </c>
      <c r="B19" s="56" t="s">
        <v>74</v>
      </c>
      <c r="C19" s="56" t="s">
        <v>74</v>
      </c>
      <c r="D19" s="56" t="s">
        <v>74</v>
      </c>
      <c r="E19" s="56" t="s">
        <v>74</v>
      </c>
      <c r="F19" s="56" t="s">
        <v>74</v>
      </c>
      <c r="G19" s="56" t="s">
        <v>74</v>
      </c>
      <c r="H19" s="56" t="s">
        <v>74</v>
      </c>
      <c r="I19" s="56" t="s">
        <v>74</v>
      </c>
      <c r="J19" s="56" t="s">
        <v>74</v>
      </c>
      <c r="K19" s="56" t="s">
        <v>74</v>
      </c>
      <c r="L19" s="56" t="s">
        <v>74</v>
      </c>
      <c r="M19" s="56" t="s">
        <v>74</v>
      </c>
      <c r="N19" s="58" t="s">
        <v>37</v>
      </c>
    </row>
    <row r="20">
      <c r="A20" s="57" t="s">
        <v>39</v>
      </c>
      <c r="B20" s="56" t="s">
        <v>74</v>
      </c>
      <c r="C20" s="56" t="s">
        <v>74</v>
      </c>
      <c r="D20" s="56" t="s">
        <v>74</v>
      </c>
      <c r="E20" s="56" t="s">
        <v>74</v>
      </c>
      <c r="F20" s="56" t="s">
        <v>74</v>
      </c>
      <c r="G20" s="56" t="s">
        <v>74</v>
      </c>
      <c r="H20" s="56" t="s">
        <v>74</v>
      </c>
      <c r="I20" s="56" t="s">
        <v>74</v>
      </c>
      <c r="J20" s="56" t="s">
        <v>74</v>
      </c>
      <c r="K20" s="56" t="s">
        <v>74</v>
      </c>
      <c r="L20" s="56" t="s">
        <v>74</v>
      </c>
      <c r="M20" s="56" t="s">
        <v>74</v>
      </c>
      <c r="N20" s="58" t="s">
        <v>39</v>
      </c>
      <c r="P20" s="56"/>
    </row>
    <row r="21">
      <c r="A21" s="57" t="s">
        <v>40</v>
      </c>
      <c r="B21" s="56" t="s">
        <v>74</v>
      </c>
      <c r="C21" s="56" t="s">
        <v>74</v>
      </c>
      <c r="D21" s="56" t="s">
        <v>74</v>
      </c>
      <c r="E21" s="56" t="s">
        <v>74</v>
      </c>
      <c r="F21" s="56" t="s">
        <v>74</v>
      </c>
      <c r="G21" s="56" t="s">
        <v>74</v>
      </c>
      <c r="H21" s="56" t="s">
        <v>74</v>
      </c>
      <c r="I21" s="56" t="s">
        <v>74</v>
      </c>
      <c r="J21" s="56" t="s">
        <v>74</v>
      </c>
      <c r="K21" s="56" t="s">
        <v>74</v>
      </c>
      <c r="L21" s="56" t="s">
        <v>74</v>
      </c>
      <c r="M21" s="56" t="s">
        <v>74</v>
      </c>
      <c r="N21" s="58" t="s">
        <v>40</v>
      </c>
    </row>
    <row r="22">
      <c r="A22" s="57" t="s">
        <v>41</v>
      </c>
      <c r="B22" s="56" t="s">
        <v>74</v>
      </c>
      <c r="C22" s="56" t="s">
        <v>74</v>
      </c>
      <c r="D22" s="56" t="s">
        <v>74</v>
      </c>
      <c r="E22" s="56" t="s">
        <v>74</v>
      </c>
      <c r="F22" s="56" t="s">
        <v>74</v>
      </c>
      <c r="G22" s="56" t="s">
        <v>74</v>
      </c>
      <c r="H22" s="56" t="s">
        <v>74</v>
      </c>
      <c r="I22" s="56" t="s">
        <v>74</v>
      </c>
      <c r="J22" s="56" t="s">
        <v>74</v>
      </c>
      <c r="K22" s="56" t="s">
        <v>74</v>
      </c>
      <c r="L22" s="56" t="s">
        <v>74</v>
      </c>
      <c r="M22" s="56" t="s">
        <v>74</v>
      </c>
      <c r="N22" s="58" t="s">
        <v>41</v>
      </c>
    </row>
    <row r="23">
      <c r="A23" s="57" t="s">
        <v>42</v>
      </c>
      <c r="B23" s="95" t="s">
        <v>74</v>
      </c>
      <c r="C23" s="96" t="s">
        <v>74</v>
      </c>
      <c r="D23" s="96" t="s">
        <v>74</v>
      </c>
      <c r="E23" s="96" t="s">
        <v>74</v>
      </c>
      <c r="F23" s="96" t="s">
        <v>74</v>
      </c>
      <c r="G23" s="96" t="s">
        <v>74</v>
      </c>
      <c r="H23" s="96" t="s">
        <v>74</v>
      </c>
      <c r="I23" s="96" t="s">
        <v>74</v>
      </c>
      <c r="J23" s="96" t="s">
        <v>74</v>
      </c>
      <c r="K23" s="96" t="s">
        <v>74</v>
      </c>
      <c r="L23" s="96" t="s">
        <v>74</v>
      </c>
      <c r="M23" s="97" t="s">
        <v>74</v>
      </c>
      <c r="N23" s="58" t="s">
        <v>42</v>
      </c>
    </row>
    <row r="24">
      <c r="A24" s="57" t="s">
        <v>43</v>
      </c>
      <c r="B24" s="95" t="s">
        <v>74</v>
      </c>
      <c r="C24" s="96" t="s">
        <v>74</v>
      </c>
      <c r="D24" s="96" t="s">
        <v>74</v>
      </c>
      <c r="E24" s="96" t="s">
        <v>74</v>
      </c>
      <c r="F24" s="96" t="s">
        <v>74</v>
      </c>
      <c r="G24" s="96" t="s">
        <v>74</v>
      </c>
      <c r="H24" s="96" t="s">
        <v>74</v>
      </c>
      <c r="I24" s="96" t="s">
        <v>74</v>
      </c>
      <c r="J24" s="96" t="s">
        <v>74</v>
      </c>
      <c r="K24" s="96" t="s">
        <v>74</v>
      </c>
      <c r="L24" s="96" t="s">
        <v>74</v>
      </c>
      <c r="M24" s="97" t="s">
        <v>74</v>
      </c>
      <c r="N24" s="58" t="s">
        <v>43</v>
      </c>
    </row>
    <row r="25">
      <c r="A25" s="57" t="s">
        <v>45</v>
      </c>
      <c r="B25" s="95" t="s">
        <v>74</v>
      </c>
      <c r="C25" s="96" t="s">
        <v>74</v>
      </c>
      <c r="D25" s="96" t="s">
        <v>74</v>
      </c>
      <c r="E25" s="96" t="s">
        <v>74</v>
      </c>
      <c r="F25" s="96" t="s">
        <v>74</v>
      </c>
      <c r="G25" s="96" t="s">
        <v>74</v>
      </c>
      <c r="H25" s="96" t="s">
        <v>74</v>
      </c>
      <c r="I25" s="96" t="s">
        <v>74</v>
      </c>
      <c r="J25" s="96" t="s">
        <v>74</v>
      </c>
      <c r="K25" s="96" t="s">
        <v>74</v>
      </c>
      <c r="L25" s="96" t="s">
        <v>74</v>
      </c>
      <c r="M25" s="97" t="s">
        <v>74</v>
      </c>
      <c r="N25" s="58" t="s">
        <v>45</v>
      </c>
    </row>
    <row r="26">
      <c r="A26" s="59"/>
      <c r="B26" s="60">
        <v>1.0</v>
      </c>
      <c r="C26" s="60">
        <v>2.0</v>
      </c>
      <c r="D26" s="60">
        <v>3.0</v>
      </c>
      <c r="E26" s="61">
        <v>4.0</v>
      </c>
      <c r="F26" s="60">
        <v>5.0</v>
      </c>
      <c r="G26" s="60">
        <v>6.0</v>
      </c>
      <c r="H26" s="61">
        <v>7.0</v>
      </c>
      <c r="I26" s="60">
        <v>8.0</v>
      </c>
      <c r="J26" s="60">
        <v>9.0</v>
      </c>
      <c r="K26" s="60">
        <v>10.0</v>
      </c>
      <c r="L26" s="60">
        <v>11.0</v>
      </c>
      <c r="M26" s="61">
        <v>12.0</v>
      </c>
      <c r="N26" s="62"/>
      <c r="O26" s="94"/>
      <c r="P26" s="94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>
      <c r="A28" s="53" t="str">
        <f>D3</f>
        <v>TE Positives</v>
      </c>
      <c r="B28" s="54">
        <v>1.0</v>
      </c>
      <c r="C28" s="54">
        <v>2.0</v>
      </c>
      <c r="D28" s="54">
        <v>3.0</v>
      </c>
      <c r="E28" s="54">
        <v>4.0</v>
      </c>
      <c r="F28" s="54">
        <v>5.0</v>
      </c>
      <c r="G28" s="54">
        <v>6.0</v>
      </c>
      <c r="H28" s="54">
        <v>7.0</v>
      </c>
      <c r="I28" s="54">
        <v>8.0</v>
      </c>
      <c r="J28" s="54">
        <v>9.0</v>
      </c>
      <c r="K28" s="54">
        <v>10.0</v>
      </c>
      <c r="L28" s="54">
        <v>11.0</v>
      </c>
      <c r="M28" s="54">
        <v>12.0</v>
      </c>
      <c r="N28" s="55"/>
    </row>
    <row r="29">
      <c r="A29" s="57" t="s">
        <v>34</v>
      </c>
      <c r="B29" s="56" t="s">
        <v>74</v>
      </c>
      <c r="C29" s="56" t="s">
        <v>74</v>
      </c>
      <c r="D29" s="56" t="s">
        <v>74</v>
      </c>
      <c r="E29" s="56" t="s">
        <v>74</v>
      </c>
      <c r="F29" s="56" t="s">
        <v>74</v>
      </c>
      <c r="G29" s="56" t="s">
        <v>74</v>
      </c>
      <c r="H29" s="56" t="s">
        <v>74</v>
      </c>
      <c r="I29" s="56" t="s">
        <v>74</v>
      </c>
      <c r="J29" s="56" t="s">
        <v>74</v>
      </c>
      <c r="K29" s="56" t="s">
        <v>74</v>
      </c>
      <c r="L29" s="56" t="s">
        <v>74</v>
      </c>
      <c r="M29" s="56" t="s">
        <v>74</v>
      </c>
      <c r="N29" s="58" t="s">
        <v>34</v>
      </c>
    </row>
    <row r="30">
      <c r="A30" s="57" t="s">
        <v>37</v>
      </c>
      <c r="B30" s="56" t="s">
        <v>74</v>
      </c>
      <c r="C30" s="56" t="s">
        <v>74</v>
      </c>
      <c r="D30" s="56" t="s">
        <v>74</v>
      </c>
      <c r="E30" s="56" t="s">
        <v>74</v>
      </c>
      <c r="F30" s="56" t="s">
        <v>74</v>
      </c>
      <c r="G30" s="56" t="s">
        <v>74</v>
      </c>
      <c r="H30" s="56" t="s">
        <v>74</v>
      </c>
      <c r="I30" s="56" t="s">
        <v>74</v>
      </c>
      <c r="J30" s="56" t="s">
        <v>74</v>
      </c>
      <c r="K30" s="56" t="s">
        <v>74</v>
      </c>
      <c r="L30" s="56" t="s">
        <v>74</v>
      </c>
      <c r="M30" s="56" t="s">
        <v>74</v>
      </c>
      <c r="N30" s="58" t="s">
        <v>37</v>
      </c>
    </row>
    <row r="31">
      <c r="A31" s="57" t="s">
        <v>39</v>
      </c>
      <c r="B31" s="56" t="s">
        <v>74</v>
      </c>
      <c r="C31" s="56" t="s">
        <v>74</v>
      </c>
      <c r="D31" s="56" t="s">
        <v>74</v>
      </c>
      <c r="E31" s="56" t="s">
        <v>74</v>
      </c>
      <c r="F31" s="56" t="s">
        <v>74</v>
      </c>
      <c r="G31" s="56" t="s">
        <v>74</v>
      </c>
      <c r="H31" s="56" t="s">
        <v>74</v>
      </c>
      <c r="I31" s="56" t="s">
        <v>74</v>
      </c>
      <c r="J31" s="56" t="s">
        <v>74</v>
      </c>
      <c r="K31" s="56" t="s">
        <v>74</v>
      </c>
      <c r="L31" s="56" t="s">
        <v>74</v>
      </c>
      <c r="M31" s="56" t="s">
        <v>74</v>
      </c>
      <c r="N31" s="58" t="s">
        <v>39</v>
      </c>
    </row>
    <row r="32">
      <c r="A32" s="57" t="s">
        <v>40</v>
      </c>
      <c r="B32" s="56" t="s">
        <v>74</v>
      </c>
      <c r="C32" s="56" t="s">
        <v>74</v>
      </c>
      <c r="D32" s="56" t="s">
        <v>74</v>
      </c>
      <c r="E32" s="56" t="s">
        <v>74</v>
      </c>
      <c r="F32" s="56" t="s">
        <v>74</v>
      </c>
      <c r="G32" s="56" t="s">
        <v>74</v>
      </c>
      <c r="H32" s="56" t="s">
        <v>74</v>
      </c>
      <c r="I32" s="56" t="s">
        <v>74</v>
      </c>
      <c r="J32" s="56" t="s">
        <v>74</v>
      </c>
      <c r="K32" s="56" t="s">
        <v>74</v>
      </c>
      <c r="L32" s="56" t="s">
        <v>74</v>
      </c>
      <c r="M32" s="56" t="s">
        <v>74</v>
      </c>
      <c r="N32" s="58" t="s">
        <v>40</v>
      </c>
    </row>
    <row r="33">
      <c r="A33" s="57" t="s">
        <v>41</v>
      </c>
      <c r="B33" s="56" t="s">
        <v>74</v>
      </c>
      <c r="C33" s="56" t="s">
        <v>74</v>
      </c>
      <c r="D33" s="56" t="s">
        <v>74</v>
      </c>
      <c r="E33" s="56" t="s">
        <v>74</v>
      </c>
      <c r="F33" s="56" t="s">
        <v>74</v>
      </c>
      <c r="G33" s="56" t="s">
        <v>74</v>
      </c>
      <c r="H33" s="56" t="s">
        <v>74</v>
      </c>
      <c r="I33" s="56" t="s">
        <v>74</v>
      </c>
      <c r="J33" s="56" t="s">
        <v>74</v>
      </c>
      <c r="K33" s="56" t="s">
        <v>74</v>
      </c>
      <c r="L33" s="56" t="s">
        <v>74</v>
      </c>
      <c r="M33" s="56" t="s">
        <v>74</v>
      </c>
      <c r="N33" s="58" t="s">
        <v>41</v>
      </c>
    </row>
    <row r="34">
      <c r="A34" s="57" t="s">
        <v>42</v>
      </c>
      <c r="B34" s="95" t="s">
        <v>74</v>
      </c>
      <c r="C34" s="96" t="s">
        <v>74</v>
      </c>
      <c r="D34" s="96" t="s">
        <v>74</v>
      </c>
      <c r="E34" s="96" t="s">
        <v>74</v>
      </c>
      <c r="F34" s="96" t="s">
        <v>74</v>
      </c>
      <c r="G34" s="96" t="s">
        <v>74</v>
      </c>
      <c r="H34" s="96" t="s">
        <v>74</v>
      </c>
      <c r="I34" s="96" t="s">
        <v>74</v>
      </c>
      <c r="J34" s="96" t="s">
        <v>74</v>
      </c>
      <c r="K34" s="96" t="s">
        <v>74</v>
      </c>
      <c r="L34" s="96" t="s">
        <v>74</v>
      </c>
      <c r="M34" s="97" t="s">
        <v>74</v>
      </c>
      <c r="N34" s="58" t="s">
        <v>42</v>
      </c>
    </row>
    <row r="35">
      <c r="A35" s="57" t="s">
        <v>43</v>
      </c>
      <c r="B35" s="95" t="s">
        <v>74</v>
      </c>
      <c r="C35" s="96" t="s">
        <v>74</v>
      </c>
      <c r="D35" s="96" t="s">
        <v>74</v>
      </c>
      <c r="E35" s="96" t="s">
        <v>74</v>
      </c>
      <c r="F35" s="96" t="s">
        <v>74</v>
      </c>
      <c r="G35" s="96" t="s">
        <v>74</v>
      </c>
      <c r="H35" s="96" t="s">
        <v>74</v>
      </c>
      <c r="I35" s="96" t="s">
        <v>74</v>
      </c>
      <c r="J35" s="96" t="s">
        <v>74</v>
      </c>
      <c r="K35" s="96" t="s">
        <v>74</v>
      </c>
      <c r="L35" s="96" t="s">
        <v>74</v>
      </c>
      <c r="M35" s="97" t="s">
        <v>74</v>
      </c>
      <c r="N35" s="58" t="s">
        <v>43</v>
      </c>
    </row>
    <row r="36">
      <c r="A36" s="57" t="s">
        <v>45</v>
      </c>
      <c r="B36" s="95" t="s">
        <v>74</v>
      </c>
      <c r="C36" s="96" t="s">
        <v>74</v>
      </c>
      <c r="D36" s="96" t="s">
        <v>74</v>
      </c>
      <c r="E36" s="96" t="s">
        <v>74</v>
      </c>
      <c r="F36" s="96" t="s">
        <v>74</v>
      </c>
      <c r="G36" s="96" t="s">
        <v>74</v>
      </c>
      <c r="H36" s="96" t="s">
        <v>74</v>
      </c>
      <c r="I36" s="96" t="s">
        <v>74</v>
      </c>
      <c r="J36" s="96" t="s">
        <v>74</v>
      </c>
      <c r="K36" s="96" t="s">
        <v>74</v>
      </c>
      <c r="L36" s="96" t="s">
        <v>74</v>
      </c>
      <c r="M36" s="97" t="s">
        <v>74</v>
      </c>
      <c r="N36" s="58" t="s">
        <v>45</v>
      </c>
    </row>
    <row r="37">
      <c r="A37" s="59"/>
      <c r="B37" s="60">
        <v>1.0</v>
      </c>
      <c r="C37" s="60">
        <v>2.0</v>
      </c>
      <c r="D37" s="60">
        <v>3.0</v>
      </c>
      <c r="E37" s="61">
        <v>4.0</v>
      </c>
      <c r="F37" s="60">
        <v>5.0</v>
      </c>
      <c r="G37" s="60">
        <v>6.0</v>
      </c>
      <c r="H37" s="61">
        <v>7.0</v>
      </c>
      <c r="I37" s="60">
        <v>8.0</v>
      </c>
      <c r="J37" s="60">
        <v>9.0</v>
      </c>
      <c r="K37" s="60">
        <v>10.0</v>
      </c>
      <c r="L37" s="60">
        <v>11.0</v>
      </c>
      <c r="M37" s="61">
        <v>12.0</v>
      </c>
      <c r="N37" s="62"/>
      <c r="O37" s="94"/>
      <c r="P37" s="94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>
      <c r="A39" s="53" t="str">
        <f>E3</f>
        <v>TE neg</v>
      </c>
      <c r="B39" s="54">
        <v>1.0</v>
      </c>
      <c r="C39" s="54">
        <v>2.0</v>
      </c>
      <c r="D39" s="54">
        <v>3.0</v>
      </c>
      <c r="E39" s="54">
        <v>4.0</v>
      </c>
      <c r="F39" s="54">
        <v>5.0</v>
      </c>
      <c r="G39" s="54">
        <v>6.0</v>
      </c>
      <c r="H39" s="54">
        <v>7.0</v>
      </c>
      <c r="I39" s="54">
        <v>8.0</v>
      </c>
      <c r="J39" s="54">
        <v>9.0</v>
      </c>
      <c r="K39" s="54">
        <v>10.0</v>
      </c>
      <c r="L39" s="54">
        <v>11.0</v>
      </c>
      <c r="M39" s="54">
        <v>12.0</v>
      </c>
      <c r="N39" s="55"/>
    </row>
    <row r="40">
      <c r="A40" s="57" t="s">
        <v>34</v>
      </c>
      <c r="B40" s="56" t="s">
        <v>72</v>
      </c>
      <c r="C40" s="56" t="s">
        <v>72</v>
      </c>
      <c r="D40" s="56" t="s">
        <v>72</v>
      </c>
      <c r="E40" s="56" t="s">
        <v>72</v>
      </c>
      <c r="F40" s="56" t="s">
        <v>72</v>
      </c>
      <c r="G40" s="56" t="s">
        <v>72</v>
      </c>
      <c r="H40" s="56" t="s">
        <v>72</v>
      </c>
      <c r="I40" s="56" t="s">
        <v>72</v>
      </c>
      <c r="J40" s="56" t="s">
        <v>72</v>
      </c>
      <c r="K40" s="56" t="s">
        <v>72</v>
      </c>
      <c r="L40" s="56" t="s">
        <v>72</v>
      </c>
      <c r="M40" s="56" t="s">
        <v>72</v>
      </c>
      <c r="N40" s="58" t="s">
        <v>34</v>
      </c>
    </row>
    <row r="41">
      <c r="A41" s="57" t="s">
        <v>37</v>
      </c>
      <c r="B41" s="56" t="s">
        <v>72</v>
      </c>
      <c r="C41" s="56" t="s">
        <v>72</v>
      </c>
      <c r="D41" s="56" t="s">
        <v>72</v>
      </c>
      <c r="E41" s="56" t="s">
        <v>72</v>
      </c>
      <c r="F41" s="56" t="s">
        <v>72</v>
      </c>
      <c r="G41" s="56" t="s">
        <v>72</v>
      </c>
      <c r="H41" s="56" t="s">
        <v>72</v>
      </c>
      <c r="I41" s="56" t="s">
        <v>72</v>
      </c>
      <c r="J41" s="56" t="s">
        <v>72</v>
      </c>
      <c r="K41" s="56" t="s">
        <v>72</v>
      </c>
      <c r="L41" s="56" t="s">
        <v>72</v>
      </c>
      <c r="M41" s="56" t="s">
        <v>72</v>
      </c>
      <c r="N41" s="58" t="s">
        <v>37</v>
      </c>
    </row>
    <row r="42">
      <c r="A42" s="57" t="s">
        <v>39</v>
      </c>
      <c r="B42" s="56" t="s">
        <v>72</v>
      </c>
      <c r="C42" s="56" t="s">
        <v>72</v>
      </c>
      <c r="D42" s="56" t="s">
        <v>72</v>
      </c>
      <c r="E42" s="56" t="s">
        <v>72</v>
      </c>
      <c r="F42" s="56" t="s">
        <v>72</v>
      </c>
      <c r="G42" s="56" t="s">
        <v>72</v>
      </c>
      <c r="H42" s="56" t="s">
        <v>72</v>
      </c>
      <c r="I42" s="56" t="s">
        <v>72</v>
      </c>
      <c r="J42" s="56" t="s">
        <v>72</v>
      </c>
      <c r="K42" s="56" t="s">
        <v>72</v>
      </c>
      <c r="L42" s="56" t="s">
        <v>72</v>
      </c>
      <c r="M42" s="56" t="s">
        <v>72</v>
      </c>
      <c r="N42" s="58" t="s">
        <v>39</v>
      </c>
    </row>
    <row r="43">
      <c r="A43" s="57" t="s">
        <v>40</v>
      </c>
      <c r="B43" s="56" t="s">
        <v>72</v>
      </c>
      <c r="C43" s="56" t="s">
        <v>72</v>
      </c>
      <c r="D43" s="56" t="s">
        <v>72</v>
      </c>
      <c r="E43" s="56" t="s">
        <v>72</v>
      </c>
      <c r="F43" s="56" t="s">
        <v>72</v>
      </c>
      <c r="G43" s="56" t="s">
        <v>72</v>
      </c>
      <c r="H43" s="56" t="s">
        <v>72</v>
      </c>
      <c r="I43" s="56" t="s">
        <v>72</v>
      </c>
      <c r="J43" s="56" t="s">
        <v>72</v>
      </c>
      <c r="K43" s="56" t="s">
        <v>72</v>
      </c>
      <c r="L43" s="56" t="s">
        <v>72</v>
      </c>
      <c r="M43" s="56" t="s">
        <v>72</v>
      </c>
      <c r="N43" s="58" t="s">
        <v>40</v>
      </c>
    </row>
    <row r="44">
      <c r="A44" s="57" t="s">
        <v>41</v>
      </c>
      <c r="B44" s="56" t="s">
        <v>72</v>
      </c>
      <c r="C44" s="56" t="s">
        <v>72</v>
      </c>
      <c r="D44" s="56" t="s">
        <v>72</v>
      </c>
      <c r="E44" s="56" t="s">
        <v>72</v>
      </c>
      <c r="F44" s="56" t="s">
        <v>72</v>
      </c>
      <c r="G44" s="56" t="s">
        <v>72</v>
      </c>
      <c r="H44" s="56" t="s">
        <v>72</v>
      </c>
      <c r="I44" s="56" t="s">
        <v>72</v>
      </c>
      <c r="J44" s="56" t="s">
        <v>72</v>
      </c>
      <c r="K44" s="56" t="s">
        <v>72</v>
      </c>
      <c r="L44" s="56" t="s">
        <v>72</v>
      </c>
      <c r="M44" s="56" t="s">
        <v>72</v>
      </c>
      <c r="N44" s="58" t="s">
        <v>41</v>
      </c>
    </row>
    <row r="45">
      <c r="A45" s="57" t="s">
        <v>42</v>
      </c>
      <c r="B45" s="56" t="s">
        <v>72</v>
      </c>
      <c r="C45" s="56" t="s">
        <v>72</v>
      </c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6" t="s">
        <v>72</v>
      </c>
      <c r="J45" s="56" t="s">
        <v>72</v>
      </c>
      <c r="K45" s="56" t="s">
        <v>72</v>
      </c>
      <c r="L45" s="56" t="s">
        <v>72</v>
      </c>
      <c r="M45" s="56" t="s">
        <v>72</v>
      </c>
      <c r="N45" s="58" t="s">
        <v>42</v>
      </c>
    </row>
    <row r="46">
      <c r="A46" s="57" t="s">
        <v>43</v>
      </c>
      <c r="B46" s="56" t="s">
        <v>72</v>
      </c>
      <c r="C46" s="56" t="s">
        <v>72</v>
      </c>
      <c r="D46" s="56" t="s">
        <v>72</v>
      </c>
      <c r="E46" s="56" t="s">
        <v>72</v>
      </c>
      <c r="F46" s="56" t="s">
        <v>72</v>
      </c>
      <c r="G46" s="56" t="s">
        <v>72</v>
      </c>
      <c r="H46" s="56" t="s">
        <v>72</v>
      </c>
      <c r="I46" s="56" t="s">
        <v>72</v>
      </c>
      <c r="J46" s="56" t="s">
        <v>72</v>
      </c>
      <c r="K46" s="56" t="s">
        <v>72</v>
      </c>
      <c r="L46" s="56" t="s">
        <v>72</v>
      </c>
      <c r="M46" s="56" t="s">
        <v>72</v>
      </c>
      <c r="N46" s="58" t="s">
        <v>43</v>
      </c>
    </row>
    <row r="47">
      <c r="A47" s="57" t="s">
        <v>45</v>
      </c>
      <c r="B47" s="56" t="s">
        <v>72</v>
      </c>
      <c r="C47" s="56" t="s">
        <v>72</v>
      </c>
      <c r="D47" s="56" t="s">
        <v>72</v>
      </c>
      <c r="E47" s="56" t="s">
        <v>72</v>
      </c>
      <c r="F47" s="56" t="s">
        <v>72</v>
      </c>
      <c r="G47" s="56" t="s">
        <v>72</v>
      </c>
      <c r="H47" s="56" t="s">
        <v>72</v>
      </c>
      <c r="I47" s="56" t="s">
        <v>72</v>
      </c>
      <c r="J47" s="56" t="s">
        <v>72</v>
      </c>
      <c r="K47" s="56" t="s">
        <v>72</v>
      </c>
      <c r="L47" s="56" t="s">
        <v>72</v>
      </c>
      <c r="M47" s="56" t="s">
        <v>72</v>
      </c>
      <c r="N47" s="58" t="s">
        <v>45</v>
      </c>
    </row>
    <row r="48">
      <c r="A48" s="59"/>
      <c r="B48" s="60">
        <v>1.0</v>
      </c>
      <c r="C48" s="60">
        <v>2.0</v>
      </c>
      <c r="D48" s="60">
        <v>3.0</v>
      </c>
      <c r="E48" s="61">
        <v>4.0</v>
      </c>
      <c r="F48" s="60">
        <v>5.0</v>
      </c>
      <c r="G48" s="60">
        <v>6.0</v>
      </c>
      <c r="H48" s="61">
        <v>7.0</v>
      </c>
      <c r="I48" s="60">
        <v>8.0</v>
      </c>
      <c r="J48" s="60">
        <v>9.0</v>
      </c>
      <c r="K48" s="60">
        <v>10.0</v>
      </c>
      <c r="L48" s="60">
        <v>11.0</v>
      </c>
      <c r="M48" s="61">
        <v>12.0</v>
      </c>
      <c r="N48" s="62"/>
      <c r="O48" s="94"/>
      <c r="P48" s="94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>
      <c r="A50" s="64" t="s">
        <v>55</v>
      </c>
      <c r="B50" s="52"/>
      <c r="C50" s="65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>
      <c r="A51" s="66" t="s">
        <v>56</v>
      </c>
      <c r="B51" s="67">
        <v>1.0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>
      <c r="A52" s="68" t="s">
        <v>34</v>
      </c>
      <c r="B52" s="69">
        <v>7000.0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>
      <c r="A53" s="70" t="s">
        <v>57</v>
      </c>
      <c r="B53" s="71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>
      <c r="A54" s="72" t="s">
        <v>58</v>
      </c>
      <c r="B54" s="73">
        <v>7.0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>
      <c r="A55" s="74" t="s">
        <v>59</v>
      </c>
      <c r="B55" s="75">
        <v>1.0</v>
      </c>
      <c r="C55" s="52"/>
      <c r="D55" s="65"/>
      <c r="E55" s="65"/>
      <c r="F55" s="52"/>
      <c r="G55" s="52"/>
      <c r="H55" s="52"/>
      <c r="I55" s="52"/>
      <c r="J55" s="52"/>
      <c r="K55" s="52"/>
      <c r="L55" s="52"/>
      <c r="M55" s="65"/>
      <c r="N55" s="65"/>
    </row>
    <row r="56">
      <c r="A56" s="76" t="s">
        <v>34</v>
      </c>
      <c r="B56" s="77">
        <f>(B52/1000)*7</f>
        <v>49</v>
      </c>
      <c r="C56" s="52"/>
      <c r="D56" s="65"/>
      <c r="E56" s="65"/>
      <c r="F56" s="52"/>
      <c r="G56" s="52"/>
      <c r="H56" s="52"/>
      <c r="I56" s="52"/>
      <c r="J56" s="52"/>
      <c r="K56" s="52"/>
      <c r="L56" s="52"/>
      <c r="M56" s="65"/>
      <c r="N56" s="65"/>
    </row>
    <row r="57">
      <c r="A57" s="78"/>
      <c r="B57" s="78"/>
      <c r="C57" s="52"/>
      <c r="D57" s="65"/>
      <c r="E57" s="65"/>
      <c r="F57" s="52"/>
      <c r="G57" s="52"/>
      <c r="H57" s="52"/>
      <c r="I57" s="52"/>
      <c r="J57" s="52"/>
      <c r="K57" s="52"/>
      <c r="L57" s="52"/>
      <c r="M57" s="65"/>
      <c r="N57" s="65"/>
    </row>
    <row r="58">
      <c r="A58" s="79" t="s">
        <v>60</v>
      </c>
      <c r="B58" s="73">
        <v>2.0</v>
      </c>
      <c r="C58" s="52"/>
      <c r="D58" s="65"/>
      <c r="E58" s="65"/>
      <c r="F58" s="52"/>
      <c r="G58" s="52"/>
      <c r="H58" s="52"/>
      <c r="I58" s="52"/>
      <c r="J58" s="52"/>
      <c r="K58" s="52"/>
      <c r="L58" s="52"/>
      <c r="M58" s="65"/>
      <c r="N58" s="65"/>
    </row>
    <row r="59">
      <c r="A59" s="80" t="s">
        <v>61</v>
      </c>
      <c r="B59" s="81">
        <v>1.0</v>
      </c>
      <c r="C59" s="52"/>
      <c r="D59" s="65"/>
      <c r="E59" s="65"/>
      <c r="F59" s="52"/>
      <c r="G59" s="52"/>
      <c r="H59" s="52"/>
      <c r="I59" s="52"/>
      <c r="J59" s="52"/>
      <c r="K59" s="52"/>
      <c r="L59" s="52"/>
      <c r="M59" s="65"/>
      <c r="N59" s="65"/>
    </row>
    <row r="60">
      <c r="A60" s="82" t="s">
        <v>34</v>
      </c>
      <c r="B60" s="83">
        <f>B56/$B$58</f>
        <v>24.5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>
      <c r="A61" s="65"/>
      <c r="B61" s="65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>
      <c r="A62" s="79" t="s">
        <v>62</v>
      </c>
      <c r="B62" s="84">
        <v>7.0035039E7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>
      <c r="A63" s="85" t="s">
        <v>63</v>
      </c>
      <c r="B63" s="65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>
      <c r="A64" s="85" t="s">
        <v>64</v>
      </c>
      <c r="B64" s="86">
        <v>375000.0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>
      <c r="A65" s="87" t="s">
        <v>65</v>
      </c>
      <c r="B65" s="65">
        <f>B64/100</f>
        <v>3750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>
      <c r="B66" s="65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  <row r="67">
      <c r="A67" s="56" t="s">
        <v>66</v>
      </c>
      <c r="B67" s="65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</row>
    <row r="68">
      <c r="A68" s="88" t="s">
        <v>67</v>
      </c>
      <c r="B68" s="65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>
      <c r="A69" s="85" t="s">
        <v>68</v>
      </c>
      <c r="B69" s="6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</row>
    <row r="70">
      <c r="A70" s="88" t="s">
        <v>69</v>
      </c>
      <c r="B70" s="65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</row>
    <row r="769">
      <c r="A769" s="52"/>
      <c r="B769" s="52"/>
      <c r="C769" s="52"/>
      <c r="D769" s="52"/>
      <c r="E769" s="52"/>
      <c r="I769" s="52"/>
      <c r="J769" s="52"/>
      <c r="K769" s="52"/>
      <c r="L769" s="52"/>
      <c r="M769" s="52"/>
      <c r="N769" s="52"/>
    </row>
    <row r="770">
      <c r="A770" s="52"/>
      <c r="B770" s="52"/>
      <c r="C770" s="52"/>
      <c r="D770" s="52"/>
      <c r="E770" s="52"/>
      <c r="I770" s="52"/>
      <c r="J770" s="52"/>
      <c r="K770" s="52"/>
      <c r="L770" s="52"/>
      <c r="M770" s="52"/>
      <c r="N770" s="52"/>
    </row>
    <row r="771">
      <c r="A771" s="52"/>
      <c r="B771" s="52"/>
      <c r="C771" s="52"/>
      <c r="D771" s="52"/>
      <c r="E771" s="52"/>
      <c r="I771" s="52"/>
      <c r="J771" s="52"/>
      <c r="K771" s="52"/>
      <c r="L771" s="52"/>
      <c r="M771" s="52"/>
      <c r="N771" s="52"/>
    </row>
    <row r="772">
      <c r="A772" s="52"/>
      <c r="B772" s="52"/>
      <c r="C772" s="52"/>
      <c r="D772" s="52"/>
      <c r="E772" s="52"/>
      <c r="I772" s="52"/>
      <c r="J772" s="52"/>
      <c r="K772" s="52"/>
      <c r="L772" s="52"/>
      <c r="M772" s="52"/>
      <c r="N772" s="52"/>
    </row>
    <row r="773">
      <c r="A773" s="52"/>
      <c r="B773" s="52"/>
      <c r="C773" s="52"/>
      <c r="D773" s="52"/>
      <c r="E773" s="52"/>
      <c r="I773" s="52"/>
      <c r="J773" s="52"/>
      <c r="K773" s="52"/>
      <c r="L773" s="52"/>
      <c r="M773" s="52"/>
      <c r="N773" s="52"/>
    </row>
    <row r="774">
      <c r="I774" s="52"/>
      <c r="J774" s="52"/>
      <c r="K774" s="52"/>
      <c r="L774" s="52"/>
      <c r="M774" s="52"/>
      <c r="N774" s="52"/>
    </row>
    <row r="775">
      <c r="I775" s="52"/>
      <c r="J775" s="52"/>
      <c r="K775" s="52"/>
      <c r="L775" s="52"/>
      <c r="M775" s="52"/>
      <c r="N775" s="52"/>
    </row>
    <row r="776">
      <c r="I776" s="52"/>
      <c r="J776" s="52"/>
      <c r="K776" s="52"/>
      <c r="L776" s="52"/>
      <c r="M776" s="52"/>
      <c r="N776" s="52"/>
    </row>
    <row r="777">
      <c r="I777" s="52"/>
      <c r="J777" s="52"/>
      <c r="K777" s="52"/>
      <c r="L777" s="52"/>
      <c r="M777" s="52"/>
      <c r="N777" s="52"/>
    </row>
    <row r="778">
      <c r="I778" s="52"/>
      <c r="J778" s="52"/>
      <c r="K778" s="52"/>
      <c r="L778" s="52"/>
      <c r="M778" s="52"/>
      <c r="N778" s="52"/>
    </row>
    <row r="779">
      <c r="I779" s="52"/>
      <c r="J779" s="52"/>
      <c r="K779" s="52"/>
      <c r="L779" s="52"/>
      <c r="M779" s="52"/>
      <c r="N779" s="52"/>
    </row>
    <row r="780">
      <c r="I780" s="52"/>
      <c r="J780" s="52"/>
      <c r="K780" s="52"/>
      <c r="L780" s="52"/>
      <c r="M780" s="52"/>
      <c r="N780" s="52"/>
    </row>
    <row r="781">
      <c r="I781" s="52"/>
      <c r="J781" s="52"/>
      <c r="K781" s="52"/>
      <c r="L781" s="52"/>
      <c r="M781" s="52"/>
      <c r="N781" s="52"/>
    </row>
    <row r="782">
      <c r="I782" s="52"/>
      <c r="J782" s="52"/>
      <c r="K782" s="52"/>
      <c r="L782" s="52"/>
      <c r="M782" s="52"/>
      <c r="N782" s="52"/>
    </row>
    <row r="783">
      <c r="I783" s="52"/>
      <c r="J783" s="52"/>
      <c r="K783" s="52"/>
      <c r="L783" s="52"/>
      <c r="M783" s="52"/>
      <c r="N783" s="52"/>
    </row>
    <row r="784">
      <c r="I784" s="52"/>
      <c r="J784" s="52"/>
      <c r="K784" s="52"/>
      <c r="L784" s="52"/>
      <c r="M784" s="52"/>
      <c r="N784" s="52"/>
    </row>
    <row r="785">
      <c r="I785" s="52"/>
      <c r="J785" s="52"/>
      <c r="K785" s="52"/>
      <c r="L785" s="52"/>
      <c r="M785" s="52"/>
      <c r="N785" s="52"/>
    </row>
    <row r="786">
      <c r="I786" s="52"/>
      <c r="J786" s="52"/>
      <c r="K786" s="52"/>
      <c r="L786" s="52"/>
      <c r="M786" s="52"/>
      <c r="N786" s="52"/>
    </row>
    <row r="787">
      <c r="I787" s="52"/>
      <c r="J787" s="52"/>
      <c r="K787" s="52"/>
      <c r="L787" s="52"/>
      <c r="M787" s="52"/>
      <c r="N787" s="52"/>
    </row>
    <row r="788">
      <c r="I788" s="52"/>
      <c r="J788" s="52"/>
      <c r="K788" s="52"/>
      <c r="L788" s="52"/>
      <c r="M788" s="52"/>
      <c r="N788" s="52"/>
    </row>
    <row r="789">
      <c r="I789" s="52"/>
      <c r="J789" s="52"/>
      <c r="K789" s="52"/>
      <c r="L789" s="52"/>
      <c r="M789" s="52"/>
      <c r="N789" s="52"/>
    </row>
    <row r="790">
      <c r="I790" s="52"/>
      <c r="J790" s="52"/>
      <c r="K790" s="52"/>
      <c r="L790" s="52"/>
      <c r="M790" s="52"/>
      <c r="N790" s="52"/>
    </row>
    <row r="791">
      <c r="I791" s="52"/>
      <c r="J791" s="52"/>
      <c r="K791" s="52"/>
      <c r="L791" s="52"/>
      <c r="M791" s="52"/>
      <c r="N791" s="52"/>
    </row>
    <row r="792">
      <c r="I792" s="52"/>
      <c r="J792" s="52"/>
      <c r="K792" s="52"/>
      <c r="L792" s="52"/>
      <c r="M792" s="52"/>
      <c r="N792" s="52"/>
    </row>
    <row r="793">
      <c r="I793" s="52"/>
      <c r="J793" s="52"/>
      <c r="K793" s="52"/>
      <c r="L793" s="52"/>
      <c r="M793" s="52"/>
      <c r="N793" s="52"/>
    </row>
    <row r="794">
      <c r="I794" s="52"/>
      <c r="J794" s="52"/>
      <c r="K794" s="52"/>
      <c r="L794" s="52"/>
      <c r="M794" s="52"/>
      <c r="N794" s="52"/>
    </row>
    <row r="795">
      <c r="M795" s="52"/>
      <c r="N795" s="52"/>
    </row>
    <row r="796">
      <c r="M796" s="52"/>
      <c r="N796" s="52"/>
    </row>
    <row r="797">
      <c r="M797" s="52"/>
      <c r="N797" s="52"/>
    </row>
    <row r="798">
      <c r="M798" s="52"/>
      <c r="N798" s="52"/>
    </row>
    <row r="799">
      <c r="M799" s="52"/>
      <c r="N799" s="5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89" t="s">
        <v>11</v>
      </c>
      <c r="B1" s="43" t="str">
        <f>'Run Setup Notes'!C9</f>
        <v>set 3</v>
      </c>
      <c r="C1" s="44"/>
      <c r="D1" s="45"/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51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>
      <c r="A2" s="47">
        <v>9.0</v>
      </c>
      <c r="B2" s="48">
        <v>10.0</v>
      </c>
      <c r="C2" s="44"/>
      <c r="D2" s="90" t="str">
        <f>'Run Setup Notes'!E21</f>
        <v>Purified RNA neg 1903</v>
      </c>
      <c r="E2" s="91" t="str">
        <f>'Run Setup Notes'!F21</f>
        <v>ASHE TE</v>
      </c>
      <c r="F2" s="46"/>
      <c r="G2" s="46"/>
      <c r="H2" s="46"/>
      <c r="I2" s="46"/>
      <c r="J2" s="46"/>
      <c r="K2" s="46"/>
      <c r="L2" s="46"/>
      <c r="M2" s="46"/>
      <c r="N2" s="46"/>
      <c r="P2" s="46"/>
    </row>
    <row r="3">
      <c r="A3" s="47">
        <v>11.0</v>
      </c>
      <c r="B3" s="48">
        <v>12.0</v>
      </c>
      <c r="C3" s="44"/>
      <c r="D3" s="90" t="str">
        <f>'Run Setup Notes'!E22</f>
        <v>ASHE TE</v>
      </c>
      <c r="E3" s="92" t="str">
        <f>'Run Setup Notes'!F22</f>
        <v>Purified RNA neg 1903</v>
      </c>
      <c r="F3" s="46"/>
      <c r="G3" s="51" t="s">
        <v>76</v>
      </c>
      <c r="H3" s="46"/>
      <c r="I3" s="46"/>
      <c r="J3" s="46"/>
      <c r="K3" s="46"/>
      <c r="L3" s="46"/>
      <c r="M3" s="46"/>
      <c r="N3" s="46"/>
      <c r="P3" s="46"/>
    </row>
    <row r="4">
      <c r="B4" s="46"/>
      <c r="C4" s="46"/>
      <c r="D4" s="46"/>
      <c r="E4" s="46"/>
      <c r="F4" s="46"/>
      <c r="G4" s="51"/>
      <c r="H4" s="46"/>
      <c r="I4" s="46"/>
      <c r="J4" s="46"/>
      <c r="K4" s="46"/>
      <c r="L4" s="46"/>
      <c r="M4" s="46"/>
      <c r="N4" s="46"/>
      <c r="P4" s="46"/>
    </row>
    <row r="5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8"/>
      <c r="P5" s="98"/>
    </row>
    <row r="6">
      <c r="A6" s="53" t="str">
        <f>D2</f>
        <v>Purified RNA neg 1903</v>
      </c>
      <c r="B6" s="54">
        <v>1.0</v>
      </c>
      <c r="C6" s="54">
        <v>2.0</v>
      </c>
      <c r="D6" s="54">
        <v>3.0</v>
      </c>
      <c r="E6" s="54">
        <v>4.0</v>
      </c>
      <c r="F6" s="54">
        <v>5.0</v>
      </c>
      <c r="G6" s="54">
        <v>6.0</v>
      </c>
      <c r="H6" s="54">
        <v>7.0</v>
      </c>
      <c r="I6" s="54">
        <v>8.0</v>
      </c>
      <c r="J6" s="54">
        <v>9.0</v>
      </c>
      <c r="K6" s="54">
        <v>10.0</v>
      </c>
      <c r="L6" s="54">
        <v>11.0</v>
      </c>
      <c r="M6" s="54">
        <v>12.0</v>
      </c>
      <c r="N6" s="55"/>
      <c r="P6" s="98"/>
    </row>
    <row r="7">
      <c r="A7" s="57" t="s">
        <v>34</v>
      </c>
      <c r="B7" s="56" t="s">
        <v>77</v>
      </c>
      <c r="C7" s="56" t="s">
        <v>78</v>
      </c>
      <c r="D7" s="56" t="s">
        <v>79</v>
      </c>
      <c r="E7" s="56" t="s">
        <v>80</v>
      </c>
      <c r="F7" s="56" t="s">
        <v>81</v>
      </c>
      <c r="G7" s="56" t="s">
        <v>82</v>
      </c>
      <c r="H7" s="56" t="s">
        <v>83</v>
      </c>
      <c r="I7" s="56" t="s">
        <v>84</v>
      </c>
      <c r="J7" s="56" t="s">
        <v>85</v>
      </c>
      <c r="K7" s="56" t="s">
        <v>86</v>
      </c>
      <c r="L7" s="56" t="s">
        <v>87</v>
      </c>
      <c r="M7" s="56" t="s">
        <v>88</v>
      </c>
      <c r="N7" s="58" t="s">
        <v>34</v>
      </c>
      <c r="P7" s="98"/>
    </row>
    <row r="8">
      <c r="A8" s="57" t="s">
        <v>37</v>
      </c>
      <c r="B8" s="56" t="s">
        <v>89</v>
      </c>
      <c r="C8" s="56" t="s">
        <v>90</v>
      </c>
      <c r="D8" s="56" t="s">
        <v>91</v>
      </c>
      <c r="E8" s="56" t="s">
        <v>92</v>
      </c>
      <c r="F8" s="56" t="s">
        <v>93</v>
      </c>
      <c r="G8" s="56" t="s">
        <v>94</v>
      </c>
      <c r="H8" s="56" t="s">
        <v>95</v>
      </c>
      <c r="I8" s="56" t="s">
        <v>96</v>
      </c>
      <c r="J8" s="56" t="s">
        <v>97</v>
      </c>
      <c r="K8" s="56" t="s">
        <v>98</v>
      </c>
      <c r="L8" s="56" t="s">
        <v>99</v>
      </c>
      <c r="M8" s="56" t="s">
        <v>100</v>
      </c>
      <c r="N8" s="58" t="s">
        <v>37</v>
      </c>
      <c r="P8" s="52"/>
    </row>
    <row r="9">
      <c r="A9" s="57" t="s">
        <v>39</v>
      </c>
      <c r="B9" s="56" t="s">
        <v>101</v>
      </c>
      <c r="C9" s="56" t="s">
        <v>102</v>
      </c>
      <c r="D9" s="56" t="s">
        <v>103</v>
      </c>
      <c r="E9" s="56" t="s">
        <v>104</v>
      </c>
      <c r="F9" s="56" t="s">
        <v>105</v>
      </c>
      <c r="G9" s="56" t="s">
        <v>106</v>
      </c>
      <c r="H9" s="56" t="s">
        <v>107</v>
      </c>
      <c r="I9" s="56" t="s">
        <v>108</v>
      </c>
      <c r="J9" s="56" t="s">
        <v>109</v>
      </c>
      <c r="K9" s="56" t="s">
        <v>110</v>
      </c>
      <c r="L9" s="56" t="s">
        <v>111</v>
      </c>
      <c r="M9" s="56" t="s">
        <v>112</v>
      </c>
      <c r="N9" s="58" t="s">
        <v>39</v>
      </c>
      <c r="P9" s="93"/>
    </row>
    <row r="10">
      <c r="A10" s="57" t="s">
        <v>40</v>
      </c>
      <c r="B10" s="56" t="s">
        <v>113</v>
      </c>
      <c r="C10" s="56" t="s">
        <v>114</v>
      </c>
      <c r="D10" s="56" t="s">
        <v>115</v>
      </c>
      <c r="E10" s="56" t="s">
        <v>116</v>
      </c>
      <c r="F10" s="56" t="s">
        <v>117</v>
      </c>
      <c r="G10" s="56" t="s">
        <v>118</v>
      </c>
      <c r="H10" s="56" t="s">
        <v>119</v>
      </c>
      <c r="I10" s="56" t="s">
        <v>120</v>
      </c>
      <c r="J10" s="56" t="s">
        <v>121</v>
      </c>
      <c r="K10" s="56" t="s">
        <v>122</v>
      </c>
      <c r="L10" s="56" t="s">
        <v>123</v>
      </c>
      <c r="M10" s="56" t="s">
        <v>124</v>
      </c>
      <c r="N10" s="58" t="s">
        <v>40</v>
      </c>
      <c r="P10" s="96"/>
    </row>
    <row r="11">
      <c r="A11" s="57" t="s">
        <v>41</v>
      </c>
      <c r="B11" s="56" t="s">
        <v>125</v>
      </c>
      <c r="C11" s="56" t="s">
        <v>126</v>
      </c>
      <c r="D11" s="56" t="s">
        <v>127</v>
      </c>
      <c r="E11" s="56" t="s">
        <v>128</v>
      </c>
      <c r="F11" s="56" t="s">
        <v>129</v>
      </c>
      <c r="G11" s="56" t="s">
        <v>130</v>
      </c>
      <c r="H11" s="56" t="s">
        <v>131</v>
      </c>
      <c r="I11" s="56" t="s">
        <v>132</v>
      </c>
      <c r="J11" s="56" t="s">
        <v>133</v>
      </c>
      <c r="K11" s="56" t="s">
        <v>134</v>
      </c>
      <c r="L11" s="56" t="s">
        <v>135</v>
      </c>
      <c r="M11" s="56" t="s">
        <v>136</v>
      </c>
      <c r="N11" s="58" t="s">
        <v>41</v>
      </c>
      <c r="P11" s="100"/>
    </row>
    <row r="12">
      <c r="A12" s="57" t="s">
        <v>42</v>
      </c>
      <c r="B12" s="56" t="s">
        <v>137</v>
      </c>
      <c r="C12" s="56" t="s">
        <v>138</v>
      </c>
      <c r="D12" s="56" t="s">
        <v>139</v>
      </c>
      <c r="E12" s="56" t="s">
        <v>140</v>
      </c>
      <c r="F12" s="56" t="s">
        <v>141</v>
      </c>
      <c r="G12" s="56" t="s">
        <v>142</v>
      </c>
      <c r="H12" s="56" t="s">
        <v>143</v>
      </c>
      <c r="I12" s="56" t="s">
        <v>144</v>
      </c>
      <c r="J12" s="56" t="s">
        <v>145</v>
      </c>
      <c r="K12" s="56" t="s">
        <v>146</v>
      </c>
      <c r="L12" s="56" t="s">
        <v>147</v>
      </c>
      <c r="M12" s="56" t="s">
        <v>148</v>
      </c>
      <c r="N12" s="58" t="s">
        <v>42</v>
      </c>
      <c r="P12" s="101"/>
    </row>
    <row r="13">
      <c r="A13" s="57" t="s">
        <v>43</v>
      </c>
      <c r="B13" s="56" t="s">
        <v>149</v>
      </c>
      <c r="C13" s="56" t="s">
        <v>150</v>
      </c>
      <c r="D13" s="56" t="s">
        <v>151</v>
      </c>
      <c r="E13" s="56" t="s">
        <v>152</v>
      </c>
      <c r="F13" s="56" t="s">
        <v>153</v>
      </c>
      <c r="G13" s="56" t="s">
        <v>154</v>
      </c>
      <c r="H13" s="56" t="s">
        <v>155</v>
      </c>
      <c r="I13" s="56" t="s">
        <v>156</v>
      </c>
      <c r="J13" s="56" t="s">
        <v>157</v>
      </c>
      <c r="K13" s="56" t="s">
        <v>158</v>
      </c>
      <c r="L13" s="56" t="s">
        <v>159</v>
      </c>
      <c r="M13" s="56" t="s">
        <v>160</v>
      </c>
      <c r="N13" s="58" t="s">
        <v>43</v>
      </c>
      <c r="P13" s="101"/>
    </row>
    <row r="14">
      <c r="A14" s="57" t="s">
        <v>45</v>
      </c>
      <c r="B14" s="56" t="s">
        <v>161</v>
      </c>
      <c r="C14" s="56" t="s">
        <v>162</v>
      </c>
      <c r="D14" s="56" t="s">
        <v>163</v>
      </c>
      <c r="E14" s="56" t="s">
        <v>164</v>
      </c>
      <c r="F14" s="56" t="s">
        <v>165</v>
      </c>
      <c r="G14" s="56" t="s">
        <v>166</v>
      </c>
      <c r="H14" s="56" t="s">
        <v>167</v>
      </c>
      <c r="I14" s="56" t="s">
        <v>168</v>
      </c>
      <c r="J14" s="56" t="s">
        <v>169</v>
      </c>
      <c r="K14" s="56" t="s">
        <v>170</v>
      </c>
      <c r="L14" s="56" t="s">
        <v>171</v>
      </c>
      <c r="M14" s="56" t="s">
        <v>172</v>
      </c>
      <c r="N14" s="58" t="s">
        <v>45</v>
      </c>
      <c r="P14" s="102"/>
    </row>
    <row r="15">
      <c r="A15" s="59"/>
      <c r="B15" s="60">
        <v>1.0</v>
      </c>
      <c r="C15" s="60">
        <v>2.0</v>
      </c>
      <c r="D15" s="60">
        <v>3.0</v>
      </c>
      <c r="E15" s="61">
        <v>4.0</v>
      </c>
      <c r="F15" s="60">
        <v>5.0</v>
      </c>
      <c r="G15" s="60">
        <v>6.0</v>
      </c>
      <c r="H15" s="61">
        <v>7.0</v>
      </c>
      <c r="I15" s="60">
        <v>8.0</v>
      </c>
      <c r="J15" s="60">
        <v>9.0</v>
      </c>
      <c r="K15" s="60">
        <v>10.0</v>
      </c>
      <c r="L15" s="60">
        <v>11.0</v>
      </c>
      <c r="M15" s="61">
        <v>12.0</v>
      </c>
      <c r="N15" s="62"/>
      <c r="P15" s="10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P16" s="102"/>
    </row>
    <row r="17">
      <c r="A17" s="53" t="str">
        <f>E2</f>
        <v>ASHE TE</v>
      </c>
      <c r="B17" s="103">
        <v>1.0</v>
      </c>
      <c r="C17" s="103">
        <v>2.0</v>
      </c>
      <c r="D17" s="103">
        <v>3.0</v>
      </c>
      <c r="E17" s="103">
        <v>4.0</v>
      </c>
      <c r="F17" s="103">
        <v>5.0</v>
      </c>
      <c r="G17" s="103">
        <v>6.0</v>
      </c>
      <c r="H17" s="103">
        <v>7.0</v>
      </c>
      <c r="I17" s="103">
        <v>8.0</v>
      </c>
      <c r="J17" s="103">
        <v>9.0</v>
      </c>
      <c r="K17" s="103">
        <v>10.0</v>
      </c>
      <c r="L17" s="103">
        <v>11.0</v>
      </c>
      <c r="M17" s="103">
        <v>12.0</v>
      </c>
      <c r="N17" s="55"/>
      <c r="P17" s="102"/>
    </row>
    <row r="18">
      <c r="A18" s="58" t="s">
        <v>34</v>
      </c>
      <c r="B18" s="56" t="s">
        <v>173</v>
      </c>
      <c r="C18" s="56" t="s">
        <v>173</v>
      </c>
      <c r="D18" s="56" t="s">
        <v>173</v>
      </c>
      <c r="E18" s="56" t="s">
        <v>173</v>
      </c>
      <c r="F18" s="56" t="s">
        <v>173</v>
      </c>
      <c r="G18" s="56" t="s">
        <v>173</v>
      </c>
      <c r="H18" s="56" t="s">
        <v>173</v>
      </c>
      <c r="I18" s="56" t="s">
        <v>173</v>
      </c>
      <c r="J18" s="56" t="s">
        <v>173</v>
      </c>
      <c r="K18" s="56" t="s">
        <v>173</v>
      </c>
      <c r="L18" s="56" t="s">
        <v>173</v>
      </c>
      <c r="M18" s="56" t="s">
        <v>173</v>
      </c>
      <c r="N18" s="104" t="s">
        <v>34</v>
      </c>
      <c r="O18" s="56" t="s">
        <v>174</v>
      </c>
      <c r="P18" s="102"/>
    </row>
    <row r="19">
      <c r="A19" s="58" t="s">
        <v>37</v>
      </c>
      <c r="B19" s="56" t="s">
        <v>173</v>
      </c>
      <c r="C19" s="56" t="s">
        <v>173</v>
      </c>
      <c r="D19" s="56" t="s">
        <v>173</v>
      </c>
      <c r="E19" s="56" t="s">
        <v>173</v>
      </c>
      <c r="F19" s="56" t="s">
        <v>173</v>
      </c>
      <c r="G19" s="56" t="s">
        <v>173</v>
      </c>
      <c r="H19" s="56" t="s">
        <v>173</v>
      </c>
      <c r="I19" s="56" t="s">
        <v>173</v>
      </c>
      <c r="J19" s="56" t="s">
        <v>173</v>
      </c>
      <c r="K19" s="56" t="s">
        <v>173</v>
      </c>
      <c r="L19" s="56" t="s">
        <v>173</v>
      </c>
      <c r="M19" s="56" t="s">
        <v>173</v>
      </c>
      <c r="N19" s="104" t="s">
        <v>37</v>
      </c>
      <c r="P19" s="102"/>
    </row>
    <row r="20">
      <c r="A20" s="57" t="s">
        <v>39</v>
      </c>
      <c r="B20" s="56" t="s">
        <v>173</v>
      </c>
      <c r="C20" s="56" t="s">
        <v>173</v>
      </c>
      <c r="D20" s="56" t="s">
        <v>173</v>
      </c>
      <c r="E20" s="56" t="s">
        <v>173</v>
      </c>
      <c r="F20" s="56" t="s">
        <v>173</v>
      </c>
      <c r="G20" s="56" t="s">
        <v>173</v>
      </c>
      <c r="H20" s="56" t="s">
        <v>173</v>
      </c>
      <c r="I20" s="56" t="s">
        <v>173</v>
      </c>
      <c r="J20" s="56" t="s">
        <v>173</v>
      </c>
      <c r="K20" s="56" t="s">
        <v>173</v>
      </c>
      <c r="L20" s="56" t="s">
        <v>175</v>
      </c>
      <c r="M20" s="56" t="s">
        <v>175</v>
      </c>
      <c r="N20" s="58" t="s">
        <v>39</v>
      </c>
      <c r="P20" s="65"/>
    </row>
    <row r="21">
      <c r="A21" s="57" t="s">
        <v>40</v>
      </c>
      <c r="B21" s="56" t="s">
        <v>175</v>
      </c>
      <c r="C21" s="56" t="s">
        <v>175</v>
      </c>
      <c r="D21" s="56" t="s">
        <v>175</v>
      </c>
      <c r="E21" s="56" t="s">
        <v>175</v>
      </c>
      <c r="F21" s="56" t="s">
        <v>175</v>
      </c>
      <c r="G21" s="56" t="s">
        <v>176</v>
      </c>
      <c r="H21" s="56" t="s">
        <v>176</v>
      </c>
      <c r="I21" s="56" t="s">
        <v>176</v>
      </c>
      <c r="J21" s="56" t="s">
        <v>176</v>
      </c>
      <c r="K21" s="56" t="s">
        <v>176</v>
      </c>
      <c r="L21" s="56" t="s">
        <v>176</v>
      </c>
      <c r="M21" s="56" t="s">
        <v>176</v>
      </c>
      <c r="N21" s="58" t="s">
        <v>40</v>
      </c>
      <c r="P21" s="52"/>
    </row>
    <row r="22">
      <c r="A22" s="57" t="s">
        <v>41</v>
      </c>
      <c r="B22" s="56" t="s">
        <v>176</v>
      </c>
      <c r="C22" s="56" t="s">
        <v>176</v>
      </c>
      <c r="D22" s="56" t="s">
        <v>176</v>
      </c>
      <c r="E22" s="56" t="s">
        <v>176</v>
      </c>
      <c r="F22" s="56" t="s">
        <v>176</v>
      </c>
      <c r="G22" s="56" t="s">
        <v>176</v>
      </c>
      <c r="H22" s="56" t="s">
        <v>176</v>
      </c>
      <c r="I22" s="56" t="s">
        <v>176</v>
      </c>
      <c r="J22" s="56" t="s">
        <v>176</v>
      </c>
      <c r="K22" s="56" t="s">
        <v>176</v>
      </c>
      <c r="L22" s="56" t="s">
        <v>176</v>
      </c>
      <c r="M22" s="56" t="s">
        <v>176</v>
      </c>
      <c r="N22" s="58" t="s">
        <v>41</v>
      </c>
    </row>
    <row r="23">
      <c r="A23" s="57" t="s">
        <v>42</v>
      </c>
      <c r="B23" s="56" t="s">
        <v>176</v>
      </c>
      <c r="C23" s="56" t="s">
        <v>176</v>
      </c>
      <c r="D23" s="56" t="s">
        <v>176</v>
      </c>
      <c r="E23" s="56" t="s">
        <v>176</v>
      </c>
      <c r="F23" s="56" t="s">
        <v>176</v>
      </c>
      <c r="G23" s="56" t="s">
        <v>176</v>
      </c>
      <c r="H23" s="56" t="s">
        <v>176</v>
      </c>
      <c r="I23" s="56" t="s">
        <v>176</v>
      </c>
      <c r="J23" s="56" t="s">
        <v>176</v>
      </c>
      <c r="K23" s="56" t="s">
        <v>176</v>
      </c>
      <c r="L23" s="56" t="s">
        <v>176</v>
      </c>
      <c r="M23" s="56" t="s">
        <v>176</v>
      </c>
      <c r="N23" s="58" t="s">
        <v>42</v>
      </c>
    </row>
    <row r="24">
      <c r="A24" s="57" t="s">
        <v>43</v>
      </c>
      <c r="B24" s="56" t="s">
        <v>176</v>
      </c>
      <c r="C24" s="56" t="s">
        <v>176</v>
      </c>
      <c r="D24" s="56" t="s">
        <v>176</v>
      </c>
      <c r="E24" s="56" t="s">
        <v>176</v>
      </c>
      <c r="F24" s="56" t="s">
        <v>176</v>
      </c>
      <c r="G24" s="56" t="s">
        <v>176</v>
      </c>
      <c r="H24" s="56" t="s">
        <v>176</v>
      </c>
      <c r="I24" s="56" t="s">
        <v>176</v>
      </c>
      <c r="J24" s="56" t="s">
        <v>176</v>
      </c>
      <c r="K24" s="56" t="s">
        <v>176</v>
      </c>
      <c r="L24" s="56" t="s">
        <v>176</v>
      </c>
      <c r="M24" s="56" t="s">
        <v>176</v>
      </c>
      <c r="N24" s="58" t="s">
        <v>43</v>
      </c>
      <c r="P24" s="105"/>
    </row>
    <row r="25">
      <c r="A25" s="57" t="s">
        <v>45</v>
      </c>
      <c r="B25" s="56" t="s">
        <v>176</v>
      </c>
      <c r="C25" s="56" t="s">
        <v>176</v>
      </c>
      <c r="D25" s="56" t="s">
        <v>176</v>
      </c>
      <c r="E25" s="56" t="s">
        <v>176</v>
      </c>
      <c r="F25" s="56" t="s">
        <v>176</v>
      </c>
      <c r="G25" s="56" t="s">
        <v>176</v>
      </c>
      <c r="H25" s="56" t="s">
        <v>176</v>
      </c>
      <c r="I25" s="56" t="s">
        <v>176</v>
      </c>
      <c r="J25" s="56" t="s">
        <v>176</v>
      </c>
      <c r="K25" s="56" t="s">
        <v>176</v>
      </c>
      <c r="L25" s="56" t="s">
        <v>176</v>
      </c>
      <c r="M25" s="56" t="s">
        <v>176</v>
      </c>
      <c r="N25" s="58" t="s">
        <v>45</v>
      </c>
      <c r="P25" s="106"/>
    </row>
    <row r="26">
      <c r="A26" s="59"/>
      <c r="B26" s="60">
        <v>1.0</v>
      </c>
      <c r="C26" s="60">
        <v>2.0</v>
      </c>
      <c r="D26" s="60">
        <v>3.0</v>
      </c>
      <c r="E26" s="61">
        <v>4.0</v>
      </c>
      <c r="F26" s="60">
        <v>5.0</v>
      </c>
      <c r="G26" s="60">
        <v>6.0</v>
      </c>
      <c r="H26" s="61">
        <v>7.0</v>
      </c>
      <c r="I26" s="60">
        <v>8.0</v>
      </c>
      <c r="J26" s="60">
        <v>9.0</v>
      </c>
      <c r="K26" s="60">
        <v>10.0</v>
      </c>
      <c r="L26" s="60">
        <v>11.0</v>
      </c>
      <c r="M26" s="61">
        <v>12.0</v>
      </c>
      <c r="N26" s="6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>
      <c r="A28" s="53" t="str">
        <f>D3</f>
        <v>ASHE TE</v>
      </c>
      <c r="B28" s="54">
        <v>1.0</v>
      </c>
      <c r="C28" s="54">
        <v>2.0</v>
      </c>
      <c r="D28" s="54">
        <v>3.0</v>
      </c>
      <c r="E28" s="54">
        <v>4.0</v>
      </c>
      <c r="F28" s="54">
        <v>5.0</v>
      </c>
      <c r="G28" s="54">
        <v>6.0</v>
      </c>
      <c r="H28" s="54">
        <v>7.0</v>
      </c>
      <c r="I28" s="54">
        <v>8.0</v>
      </c>
      <c r="J28" s="54">
        <v>9.0</v>
      </c>
      <c r="K28" s="54">
        <v>10.0</v>
      </c>
      <c r="L28" s="54">
        <v>11.0</v>
      </c>
      <c r="M28" s="54">
        <v>12.0</v>
      </c>
      <c r="N28" s="55"/>
    </row>
    <row r="29">
      <c r="A29" s="57" t="s">
        <v>34</v>
      </c>
      <c r="B29" s="56" t="s">
        <v>173</v>
      </c>
      <c r="C29" s="56" t="s">
        <v>173</v>
      </c>
      <c r="D29" s="56" t="s">
        <v>173</v>
      </c>
      <c r="E29" s="56" t="s">
        <v>173</v>
      </c>
      <c r="F29" s="56" t="s">
        <v>173</v>
      </c>
      <c r="G29" s="56" t="s">
        <v>173</v>
      </c>
      <c r="H29" s="56" t="s">
        <v>173</v>
      </c>
      <c r="I29" s="56" t="s">
        <v>173</v>
      </c>
      <c r="J29" s="56" t="s">
        <v>173</v>
      </c>
      <c r="K29" s="56" t="s">
        <v>173</v>
      </c>
      <c r="L29" s="56" t="s">
        <v>173</v>
      </c>
      <c r="M29" s="56" t="s">
        <v>173</v>
      </c>
      <c r="N29" s="58" t="s">
        <v>34</v>
      </c>
    </row>
    <row r="30">
      <c r="A30" s="57" t="s">
        <v>37</v>
      </c>
      <c r="B30" s="56" t="s">
        <v>173</v>
      </c>
      <c r="C30" s="56" t="s">
        <v>173</v>
      </c>
      <c r="D30" s="56" t="s">
        <v>173</v>
      </c>
      <c r="E30" s="56" t="s">
        <v>173</v>
      </c>
      <c r="F30" s="56" t="s">
        <v>173</v>
      </c>
      <c r="G30" s="56" t="s">
        <v>173</v>
      </c>
      <c r="H30" s="56" t="s">
        <v>173</v>
      </c>
      <c r="I30" s="56" t="s">
        <v>173</v>
      </c>
      <c r="J30" s="56" t="s">
        <v>173</v>
      </c>
      <c r="K30" s="56" t="s">
        <v>173</v>
      </c>
      <c r="L30" s="56" t="s">
        <v>173</v>
      </c>
      <c r="M30" s="56" t="s">
        <v>173</v>
      </c>
      <c r="N30" s="58" t="s">
        <v>37</v>
      </c>
    </row>
    <row r="31">
      <c r="A31" s="57" t="s">
        <v>39</v>
      </c>
      <c r="B31" s="56" t="s">
        <v>173</v>
      </c>
      <c r="C31" s="56" t="s">
        <v>173</v>
      </c>
      <c r="D31" s="56" t="s">
        <v>173</v>
      </c>
      <c r="E31" s="56" t="s">
        <v>173</v>
      </c>
      <c r="F31" s="56" t="s">
        <v>173</v>
      </c>
      <c r="G31" s="56" t="s">
        <v>173</v>
      </c>
      <c r="H31" s="56" t="s">
        <v>173</v>
      </c>
      <c r="I31" s="56" t="s">
        <v>173</v>
      </c>
      <c r="J31" s="56" t="s">
        <v>173</v>
      </c>
      <c r="K31" s="56" t="s">
        <v>173</v>
      </c>
      <c r="L31" s="56" t="s">
        <v>175</v>
      </c>
      <c r="M31" s="56" t="s">
        <v>175</v>
      </c>
      <c r="N31" s="58" t="s">
        <v>39</v>
      </c>
    </row>
    <row r="32">
      <c r="A32" s="57" t="s">
        <v>40</v>
      </c>
      <c r="B32" s="56" t="s">
        <v>175</v>
      </c>
      <c r="C32" s="56" t="s">
        <v>175</v>
      </c>
      <c r="D32" s="56" t="s">
        <v>175</v>
      </c>
      <c r="E32" s="56" t="s">
        <v>175</v>
      </c>
      <c r="F32" s="56" t="s">
        <v>175</v>
      </c>
      <c r="G32" s="56" t="s">
        <v>176</v>
      </c>
      <c r="H32" s="56" t="s">
        <v>176</v>
      </c>
      <c r="I32" s="56" t="s">
        <v>176</v>
      </c>
      <c r="J32" s="56" t="s">
        <v>176</v>
      </c>
      <c r="K32" s="56" t="s">
        <v>176</v>
      </c>
      <c r="L32" s="56" t="s">
        <v>176</v>
      </c>
      <c r="M32" s="56" t="s">
        <v>176</v>
      </c>
      <c r="N32" s="58" t="s">
        <v>40</v>
      </c>
    </row>
    <row r="33">
      <c r="A33" s="57" t="s">
        <v>41</v>
      </c>
      <c r="B33" s="56" t="s">
        <v>176</v>
      </c>
      <c r="C33" s="56" t="s">
        <v>176</v>
      </c>
      <c r="D33" s="56" t="s">
        <v>176</v>
      </c>
      <c r="E33" s="56" t="s">
        <v>176</v>
      </c>
      <c r="F33" s="56" t="s">
        <v>176</v>
      </c>
      <c r="G33" s="56" t="s">
        <v>176</v>
      </c>
      <c r="H33" s="56" t="s">
        <v>176</v>
      </c>
      <c r="I33" s="56" t="s">
        <v>176</v>
      </c>
      <c r="J33" s="56" t="s">
        <v>176</v>
      </c>
      <c r="K33" s="56" t="s">
        <v>176</v>
      </c>
      <c r="L33" s="56" t="s">
        <v>176</v>
      </c>
      <c r="M33" s="56" t="s">
        <v>176</v>
      </c>
      <c r="N33" s="58" t="s">
        <v>41</v>
      </c>
    </row>
    <row r="34">
      <c r="A34" s="57" t="s">
        <v>42</v>
      </c>
      <c r="B34" s="56" t="s">
        <v>176</v>
      </c>
      <c r="C34" s="56" t="s">
        <v>176</v>
      </c>
      <c r="D34" s="56" t="s">
        <v>176</v>
      </c>
      <c r="E34" s="56" t="s">
        <v>176</v>
      </c>
      <c r="F34" s="56" t="s">
        <v>176</v>
      </c>
      <c r="G34" s="56" t="s">
        <v>176</v>
      </c>
      <c r="H34" s="56" t="s">
        <v>176</v>
      </c>
      <c r="I34" s="56" t="s">
        <v>176</v>
      </c>
      <c r="J34" s="56" t="s">
        <v>176</v>
      </c>
      <c r="K34" s="56" t="s">
        <v>176</v>
      </c>
      <c r="L34" s="56" t="s">
        <v>176</v>
      </c>
      <c r="M34" s="56" t="s">
        <v>176</v>
      </c>
      <c r="N34" s="58" t="s">
        <v>42</v>
      </c>
    </row>
    <row r="35">
      <c r="A35" s="57" t="s">
        <v>43</v>
      </c>
      <c r="B35" s="56" t="s">
        <v>176</v>
      </c>
      <c r="C35" s="56" t="s">
        <v>176</v>
      </c>
      <c r="D35" s="56" t="s">
        <v>176</v>
      </c>
      <c r="E35" s="56" t="s">
        <v>176</v>
      </c>
      <c r="F35" s="56" t="s">
        <v>176</v>
      </c>
      <c r="G35" s="56" t="s">
        <v>176</v>
      </c>
      <c r="H35" s="56" t="s">
        <v>176</v>
      </c>
      <c r="I35" s="56" t="s">
        <v>176</v>
      </c>
      <c r="J35" s="56" t="s">
        <v>176</v>
      </c>
      <c r="K35" s="56" t="s">
        <v>176</v>
      </c>
      <c r="L35" s="56" t="s">
        <v>176</v>
      </c>
      <c r="M35" s="56" t="s">
        <v>176</v>
      </c>
      <c r="N35" s="58" t="s">
        <v>43</v>
      </c>
    </row>
    <row r="36">
      <c r="A36" s="57" t="s">
        <v>45</v>
      </c>
      <c r="B36" s="56" t="s">
        <v>176</v>
      </c>
      <c r="C36" s="56" t="s">
        <v>176</v>
      </c>
      <c r="D36" s="56" t="s">
        <v>176</v>
      </c>
      <c r="E36" s="56" t="s">
        <v>176</v>
      </c>
      <c r="F36" s="56" t="s">
        <v>176</v>
      </c>
      <c r="G36" s="56" t="s">
        <v>176</v>
      </c>
      <c r="H36" s="56" t="s">
        <v>176</v>
      </c>
      <c r="I36" s="56" t="s">
        <v>176</v>
      </c>
      <c r="J36" s="56" t="s">
        <v>176</v>
      </c>
      <c r="K36" s="56" t="s">
        <v>176</v>
      </c>
      <c r="L36" s="56" t="s">
        <v>176</v>
      </c>
      <c r="M36" s="56" t="s">
        <v>176</v>
      </c>
      <c r="N36" s="58" t="s">
        <v>45</v>
      </c>
    </row>
    <row r="37">
      <c r="A37" s="59"/>
      <c r="B37" s="60">
        <v>1.0</v>
      </c>
      <c r="C37" s="60">
        <v>2.0</v>
      </c>
      <c r="D37" s="60">
        <v>3.0</v>
      </c>
      <c r="E37" s="61">
        <v>4.0</v>
      </c>
      <c r="F37" s="60">
        <v>5.0</v>
      </c>
      <c r="G37" s="60">
        <v>6.0</v>
      </c>
      <c r="H37" s="61">
        <v>7.0</v>
      </c>
      <c r="I37" s="60">
        <v>8.0</v>
      </c>
      <c r="J37" s="60">
        <v>9.0</v>
      </c>
      <c r="K37" s="60">
        <v>10.0</v>
      </c>
      <c r="L37" s="60">
        <v>11.0</v>
      </c>
      <c r="M37" s="61">
        <v>12.0</v>
      </c>
      <c r="N37" s="6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>
      <c r="A39" s="53" t="str">
        <f>E3</f>
        <v>Purified RNA neg 1903</v>
      </c>
      <c r="B39" s="54">
        <v>1.0</v>
      </c>
      <c r="C39" s="54">
        <v>2.0</v>
      </c>
      <c r="D39" s="54">
        <v>3.0</v>
      </c>
      <c r="E39" s="54">
        <v>4.0</v>
      </c>
      <c r="F39" s="54">
        <v>5.0</v>
      </c>
      <c r="G39" s="54">
        <v>6.0</v>
      </c>
      <c r="H39" s="54">
        <v>7.0</v>
      </c>
      <c r="I39" s="54">
        <v>8.0</v>
      </c>
      <c r="J39" s="54">
        <v>9.0</v>
      </c>
      <c r="K39" s="54">
        <v>10.0</v>
      </c>
      <c r="L39" s="54">
        <v>11.0</v>
      </c>
      <c r="M39" s="54">
        <v>12.0</v>
      </c>
      <c r="N39" s="55"/>
    </row>
    <row r="40">
      <c r="A40" s="57" t="s">
        <v>34</v>
      </c>
      <c r="B40" s="56" t="s">
        <v>77</v>
      </c>
      <c r="C40" s="56" t="s">
        <v>78</v>
      </c>
      <c r="D40" s="56" t="s">
        <v>79</v>
      </c>
      <c r="E40" s="56" t="s">
        <v>80</v>
      </c>
      <c r="F40" s="56" t="s">
        <v>81</v>
      </c>
      <c r="G40" s="56" t="s">
        <v>82</v>
      </c>
      <c r="H40" s="56" t="s">
        <v>83</v>
      </c>
      <c r="I40" s="56" t="s">
        <v>84</v>
      </c>
      <c r="J40" s="56" t="s">
        <v>85</v>
      </c>
      <c r="K40" s="56" t="s">
        <v>86</v>
      </c>
      <c r="L40" s="56" t="s">
        <v>87</v>
      </c>
      <c r="M40" s="56" t="s">
        <v>88</v>
      </c>
      <c r="N40" s="58" t="s">
        <v>34</v>
      </c>
    </row>
    <row r="41">
      <c r="A41" s="57" t="s">
        <v>37</v>
      </c>
      <c r="B41" s="56" t="s">
        <v>89</v>
      </c>
      <c r="C41" s="56" t="s">
        <v>90</v>
      </c>
      <c r="D41" s="56" t="s">
        <v>91</v>
      </c>
      <c r="E41" s="56" t="s">
        <v>92</v>
      </c>
      <c r="F41" s="56" t="s">
        <v>93</v>
      </c>
      <c r="G41" s="56" t="s">
        <v>94</v>
      </c>
      <c r="H41" s="56" t="s">
        <v>95</v>
      </c>
      <c r="I41" s="56" t="s">
        <v>96</v>
      </c>
      <c r="J41" s="56" t="s">
        <v>97</v>
      </c>
      <c r="K41" s="56" t="s">
        <v>98</v>
      </c>
      <c r="L41" s="56" t="s">
        <v>99</v>
      </c>
      <c r="M41" s="56" t="s">
        <v>100</v>
      </c>
      <c r="N41" s="58" t="s">
        <v>37</v>
      </c>
    </row>
    <row r="42">
      <c r="A42" s="57" t="s">
        <v>39</v>
      </c>
      <c r="B42" s="56" t="s">
        <v>101</v>
      </c>
      <c r="C42" s="56" t="s">
        <v>102</v>
      </c>
      <c r="D42" s="56" t="s">
        <v>103</v>
      </c>
      <c r="E42" s="56" t="s">
        <v>104</v>
      </c>
      <c r="F42" s="56" t="s">
        <v>105</v>
      </c>
      <c r="G42" s="56" t="s">
        <v>106</v>
      </c>
      <c r="H42" s="56" t="s">
        <v>107</v>
      </c>
      <c r="I42" s="56" t="s">
        <v>108</v>
      </c>
      <c r="J42" s="56" t="s">
        <v>109</v>
      </c>
      <c r="K42" s="56" t="s">
        <v>110</v>
      </c>
      <c r="L42" s="56" t="s">
        <v>111</v>
      </c>
      <c r="M42" s="56" t="s">
        <v>112</v>
      </c>
      <c r="N42" s="58" t="s">
        <v>39</v>
      </c>
    </row>
    <row r="43">
      <c r="A43" s="57" t="s">
        <v>40</v>
      </c>
      <c r="B43" s="56" t="s">
        <v>113</v>
      </c>
      <c r="C43" s="56" t="s">
        <v>114</v>
      </c>
      <c r="D43" s="56" t="s">
        <v>115</v>
      </c>
      <c r="E43" s="56" t="s">
        <v>116</v>
      </c>
      <c r="F43" s="56" t="s">
        <v>117</v>
      </c>
      <c r="G43" s="56" t="s">
        <v>118</v>
      </c>
      <c r="H43" s="56" t="s">
        <v>119</v>
      </c>
      <c r="I43" s="56" t="s">
        <v>120</v>
      </c>
      <c r="J43" s="56" t="s">
        <v>121</v>
      </c>
      <c r="K43" s="56" t="s">
        <v>122</v>
      </c>
      <c r="L43" s="56" t="s">
        <v>123</v>
      </c>
      <c r="M43" s="56" t="s">
        <v>124</v>
      </c>
      <c r="N43" s="58" t="s">
        <v>40</v>
      </c>
    </row>
    <row r="44">
      <c r="A44" s="57" t="s">
        <v>41</v>
      </c>
      <c r="B44" s="56" t="s">
        <v>125</v>
      </c>
      <c r="C44" s="56" t="s">
        <v>126</v>
      </c>
      <c r="D44" s="56" t="s">
        <v>127</v>
      </c>
      <c r="E44" s="56" t="s">
        <v>128</v>
      </c>
      <c r="F44" s="56" t="s">
        <v>129</v>
      </c>
      <c r="G44" s="56" t="s">
        <v>130</v>
      </c>
      <c r="H44" s="56" t="s">
        <v>131</v>
      </c>
      <c r="I44" s="56" t="s">
        <v>132</v>
      </c>
      <c r="J44" s="56" t="s">
        <v>133</v>
      </c>
      <c r="K44" s="56" t="s">
        <v>134</v>
      </c>
      <c r="L44" s="56" t="s">
        <v>135</v>
      </c>
      <c r="M44" s="56" t="s">
        <v>136</v>
      </c>
      <c r="N44" s="58" t="s">
        <v>41</v>
      </c>
    </row>
    <row r="45">
      <c r="A45" s="57" t="s">
        <v>42</v>
      </c>
      <c r="B45" s="56" t="s">
        <v>137</v>
      </c>
      <c r="C45" s="56" t="s">
        <v>138</v>
      </c>
      <c r="D45" s="56" t="s">
        <v>139</v>
      </c>
      <c r="E45" s="56" t="s">
        <v>140</v>
      </c>
      <c r="F45" s="56" t="s">
        <v>141</v>
      </c>
      <c r="G45" s="56" t="s">
        <v>142</v>
      </c>
      <c r="H45" s="56" t="s">
        <v>143</v>
      </c>
      <c r="I45" s="56" t="s">
        <v>144</v>
      </c>
      <c r="J45" s="56" t="s">
        <v>145</v>
      </c>
      <c r="K45" s="56" t="s">
        <v>146</v>
      </c>
      <c r="L45" s="56" t="s">
        <v>147</v>
      </c>
      <c r="M45" s="56" t="s">
        <v>148</v>
      </c>
      <c r="N45" s="58" t="s">
        <v>42</v>
      </c>
    </row>
    <row r="46">
      <c r="A46" s="57" t="s">
        <v>43</v>
      </c>
      <c r="B46" s="56" t="s">
        <v>149</v>
      </c>
      <c r="C46" s="56" t="s">
        <v>150</v>
      </c>
      <c r="D46" s="56" t="s">
        <v>151</v>
      </c>
      <c r="E46" s="56" t="s">
        <v>152</v>
      </c>
      <c r="F46" s="56" t="s">
        <v>153</v>
      </c>
      <c r="G46" s="56" t="s">
        <v>154</v>
      </c>
      <c r="H46" s="56" t="s">
        <v>155</v>
      </c>
      <c r="I46" s="56" t="s">
        <v>156</v>
      </c>
      <c r="J46" s="56" t="s">
        <v>157</v>
      </c>
      <c r="K46" s="56" t="s">
        <v>158</v>
      </c>
      <c r="L46" s="56" t="s">
        <v>159</v>
      </c>
      <c r="M46" s="56" t="s">
        <v>160</v>
      </c>
      <c r="N46" s="58" t="s">
        <v>43</v>
      </c>
    </row>
    <row r="47">
      <c r="A47" s="57" t="s">
        <v>45</v>
      </c>
      <c r="B47" s="56" t="s">
        <v>161</v>
      </c>
      <c r="C47" s="56" t="s">
        <v>162</v>
      </c>
      <c r="D47" s="56" t="s">
        <v>163</v>
      </c>
      <c r="E47" s="56" t="s">
        <v>164</v>
      </c>
      <c r="F47" s="56" t="s">
        <v>165</v>
      </c>
      <c r="G47" s="56" t="s">
        <v>166</v>
      </c>
      <c r="H47" s="56" t="s">
        <v>167</v>
      </c>
      <c r="I47" s="56" t="s">
        <v>168</v>
      </c>
      <c r="J47" s="56" t="s">
        <v>169</v>
      </c>
      <c r="K47" s="56" t="s">
        <v>170</v>
      </c>
      <c r="L47" s="56" t="s">
        <v>171</v>
      </c>
      <c r="M47" s="56" t="s">
        <v>172</v>
      </c>
      <c r="N47" s="58" t="s">
        <v>45</v>
      </c>
    </row>
    <row r="48">
      <c r="A48" s="59"/>
      <c r="B48" s="60">
        <v>1.0</v>
      </c>
      <c r="C48" s="60">
        <v>2.0</v>
      </c>
      <c r="D48" s="60">
        <v>3.0</v>
      </c>
      <c r="E48" s="61">
        <v>4.0</v>
      </c>
      <c r="F48" s="60">
        <v>5.0</v>
      </c>
      <c r="G48" s="60">
        <v>6.0</v>
      </c>
      <c r="H48" s="61">
        <v>7.0</v>
      </c>
      <c r="I48" s="60">
        <v>8.0</v>
      </c>
      <c r="J48" s="60">
        <v>9.0</v>
      </c>
      <c r="K48" s="60">
        <v>10.0</v>
      </c>
      <c r="L48" s="60">
        <v>11.0</v>
      </c>
      <c r="M48" s="61">
        <v>12.0</v>
      </c>
      <c r="N48" s="62"/>
    </row>
    <row r="49">
      <c r="A49" s="52"/>
      <c r="B49" s="52"/>
      <c r="C49" s="52"/>
      <c r="D49" s="52"/>
      <c r="E49" s="52"/>
      <c r="F49" s="52"/>
      <c r="G49" s="52"/>
      <c r="H49" s="52"/>
      <c r="L49" s="52"/>
      <c r="M49" s="52"/>
      <c r="N49" s="52"/>
    </row>
    <row r="50">
      <c r="A50" s="52"/>
      <c r="B50" s="52"/>
      <c r="C50" s="52"/>
      <c r="D50" s="52"/>
      <c r="E50" s="52"/>
      <c r="F50" s="52"/>
      <c r="G50" s="52"/>
      <c r="H50" s="52"/>
      <c r="L50" s="52"/>
      <c r="M50" s="52"/>
      <c r="N50" s="52"/>
    </row>
    <row r="51">
      <c r="A51" s="52"/>
      <c r="B51" s="52"/>
      <c r="C51" s="52"/>
      <c r="D51" s="52"/>
      <c r="E51" s="52"/>
      <c r="F51" s="52"/>
      <c r="G51" s="52"/>
      <c r="H51" s="52"/>
      <c r="L51" s="52"/>
      <c r="M51" s="52"/>
      <c r="N51" s="52"/>
    </row>
    <row r="53">
      <c r="B53" s="107"/>
    </row>
    <row r="54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8"/>
      <c r="P54" s="108"/>
    </row>
    <row r="55">
      <c r="A55" s="110"/>
      <c r="B55" s="111"/>
      <c r="C55" s="111"/>
      <c r="D55" s="111"/>
      <c r="E55" s="108"/>
      <c r="F55" s="111"/>
      <c r="G55" s="111"/>
      <c r="I55" s="112"/>
      <c r="J55" s="112"/>
      <c r="K55" s="112"/>
      <c r="L55" s="112"/>
      <c r="M55" s="108"/>
      <c r="N55" s="110"/>
      <c r="P55" s="110"/>
    </row>
    <row r="56">
      <c r="A56" s="110"/>
      <c r="B56" s="111"/>
      <c r="C56" s="111"/>
      <c r="D56" s="111"/>
      <c r="E56" s="108"/>
      <c r="F56" s="111"/>
      <c r="G56" s="111"/>
      <c r="I56" s="112"/>
      <c r="J56" s="112"/>
      <c r="K56" s="112"/>
      <c r="L56" s="112"/>
      <c r="M56" s="108"/>
      <c r="N56" s="110"/>
      <c r="P56" s="110"/>
    </row>
    <row r="57">
      <c r="A57" s="110"/>
      <c r="B57" s="111"/>
      <c r="C57" s="111"/>
      <c r="D57" s="111"/>
      <c r="E57" s="108"/>
      <c r="F57" s="111"/>
      <c r="G57" s="111"/>
      <c r="I57" s="112"/>
      <c r="J57" s="112"/>
      <c r="K57" s="112"/>
      <c r="L57" s="112"/>
      <c r="M57" s="108"/>
      <c r="N57" s="110"/>
      <c r="P57" s="110"/>
    </row>
    <row r="58">
      <c r="A58" s="110"/>
      <c r="B58" s="111"/>
      <c r="C58" s="111"/>
      <c r="D58" s="111"/>
      <c r="E58" s="108"/>
      <c r="F58" s="111"/>
      <c r="G58" s="111"/>
      <c r="I58" s="112"/>
      <c r="J58" s="112"/>
      <c r="K58" s="112"/>
      <c r="L58" s="112"/>
      <c r="M58" s="108"/>
      <c r="N58" s="110"/>
      <c r="P58" s="110"/>
    </row>
    <row r="59">
      <c r="A59" s="110"/>
      <c r="B59" s="111"/>
      <c r="C59" s="111"/>
      <c r="D59" s="111"/>
      <c r="E59" s="108"/>
      <c r="F59" s="111"/>
      <c r="G59" s="108"/>
      <c r="I59" s="112"/>
      <c r="J59" s="112"/>
      <c r="K59" s="112"/>
      <c r="L59" s="112"/>
      <c r="M59" s="108"/>
      <c r="N59" s="110"/>
      <c r="P59" s="110"/>
    </row>
    <row r="60">
      <c r="A60" s="110"/>
      <c r="B60" s="111"/>
      <c r="C60" s="111"/>
      <c r="D60" s="111"/>
      <c r="E60" s="108"/>
      <c r="F60" s="111"/>
      <c r="G60" s="108"/>
      <c r="I60" s="112"/>
      <c r="J60" s="112"/>
      <c r="K60" s="112"/>
      <c r="L60" s="112"/>
      <c r="M60" s="108"/>
      <c r="N60" s="110"/>
      <c r="P60" s="110"/>
    </row>
    <row r="61">
      <c r="A61" s="110"/>
      <c r="B61" s="111"/>
      <c r="C61" s="111"/>
      <c r="D61" s="108"/>
      <c r="E61" s="108"/>
      <c r="F61" s="111"/>
      <c r="G61" s="108"/>
      <c r="I61" s="112"/>
      <c r="J61" s="112"/>
      <c r="K61" s="112"/>
      <c r="L61" s="108"/>
      <c r="M61" s="108"/>
      <c r="N61" s="110"/>
      <c r="P61" s="110"/>
    </row>
    <row r="62">
      <c r="A62" s="110"/>
      <c r="B62" s="111"/>
      <c r="C62" s="111"/>
      <c r="D62" s="108"/>
      <c r="E62" s="108"/>
      <c r="F62" s="111"/>
      <c r="G62" s="108"/>
      <c r="I62" s="112"/>
      <c r="J62" s="112"/>
      <c r="K62" s="112"/>
      <c r="L62" s="108"/>
      <c r="M62" s="108"/>
      <c r="N62" s="110"/>
      <c r="P62" s="110"/>
    </row>
    <row r="63">
      <c r="A63" s="108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8"/>
      <c r="O63" s="113"/>
      <c r="P63" s="108"/>
    </row>
    <row r="64">
      <c r="O64" s="113"/>
    </row>
    <row r="65">
      <c r="A65" s="52"/>
      <c r="B65" s="114"/>
      <c r="C65" s="114"/>
      <c r="D65" s="114"/>
      <c r="E65" s="114"/>
      <c r="F65" s="114"/>
      <c r="G65" s="98"/>
      <c r="H65" s="98"/>
      <c r="I65" s="98"/>
      <c r="J65" s="98"/>
      <c r="K65" s="98"/>
      <c r="L65" s="98"/>
      <c r="M65" s="98"/>
      <c r="N65" s="52"/>
      <c r="O65" s="113"/>
    </row>
    <row r="66">
      <c r="A66" s="115"/>
      <c r="B66" s="11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98"/>
    </row>
    <row r="67">
      <c r="A67" s="98"/>
      <c r="B67" s="106"/>
      <c r="C67" s="118"/>
      <c r="D67" s="118"/>
      <c r="E67" s="118"/>
      <c r="F67" s="118"/>
      <c r="G67" s="118"/>
      <c r="H67" s="118"/>
      <c r="I67" s="118"/>
      <c r="J67" s="118"/>
      <c r="K67" s="118"/>
      <c r="L67" s="119"/>
      <c r="M67" s="119"/>
      <c r="N67" s="98"/>
    </row>
    <row r="68">
      <c r="A68" s="98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98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P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P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P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P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P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P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P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P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P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P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P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P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P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P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P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P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P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P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P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P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P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P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P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P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P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P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P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P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P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P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P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P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P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P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P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P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P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P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P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P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P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P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P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P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P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P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P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P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P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P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P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P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P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P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P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P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P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P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P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P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P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P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P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P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P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P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P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P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P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P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P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P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P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P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P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P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P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P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P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P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P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P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P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P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P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P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P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P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P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P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P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P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P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P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P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P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P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P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P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P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P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P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P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P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P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P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P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P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P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P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P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P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P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P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P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P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P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P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P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P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P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P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P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P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P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P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P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P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P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P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P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P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P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P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P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P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P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P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P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P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P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P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P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P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P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P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P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P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P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P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P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P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P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P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P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P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P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P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P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P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P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P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P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P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P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P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P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P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P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P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P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P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P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P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P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P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P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P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P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P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P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P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P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P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P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P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P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P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P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P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P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P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P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P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P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P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P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P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P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P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P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P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P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P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P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P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P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P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P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P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P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P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P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P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P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P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P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P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P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P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P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P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P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P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P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P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P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P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P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P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P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P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P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P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P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P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P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P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P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P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P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P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P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</row>
    <row r="963"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</row>
    <row r="964"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</row>
    <row r="965"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</row>
    <row r="966"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</row>
    <row r="967"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</row>
    <row r="968"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</row>
    <row r="969"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</row>
    <row r="970"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</row>
    <row r="971"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</row>
    <row r="972"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</row>
    <row r="973"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</row>
    <row r="974"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</row>
    <row r="975"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</row>
    <row r="976"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</row>
    <row r="977"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</row>
    <row r="978"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</row>
    <row r="979"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</row>
    <row r="980"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</row>
    <row r="981"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</row>
    <row r="982"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</row>
    <row r="983"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</row>
    <row r="984"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</row>
    <row r="985"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</row>
    <row r="986"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</row>
    <row r="987"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</row>
    <row r="988">
      <c r="I988" s="52"/>
      <c r="J988" s="52"/>
      <c r="K988" s="52"/>
      <c r="L988" s="52"/>
      <c r="M988" s="52"/>
      <c r="N988" s="52"/>
      <c r="O988" s="52"/>
      <c r="P988" s="5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89" t="s">
        <v>13</v>
      </c>
      <c r="B1" s="43" t="str">
        <f>'Run Setup Notes'!C10</f>
        <v>set 4</v>
      </c>
      <c r="C1" s="44"/>
      <c r="D1" s="45"/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51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>
      <c r="A2" s="47">
        <v>13.0</v>
      </c>
      <c r="B2" s="48">
        <v>14.0</v>
      </c>
      <c r="C2" s="44"/>
      <c r="D2" s="90" t="str">
        <f>'Run Setup Notes'!E25</f>
        <v>Saliva negatives</v>
      </c>
      <c r="E2" s="91" t="str">
        <f>'Run Setup Notes'!F25</f>
        <v>TE MNS ATCC gradient w/ new s2 dil</v>
      </c>
      <c r="F2" s="46"/>
      <c r="G2" s="46"/>
      <c r="H2" s="51" t="s">
        <v>177</v>
      </c>
      <c r="I2" s="46"/>
      <c r="J2" s="46"/>
      <c r="K2" s="46"/>
      <c r="L2" s="46"/>
      <c r="M2" s="46"/>
      <c r="N2" s="46"/>
      <c r="P2" s="46"/>
    </row>
    <row r="3">
      <c r="A3" s="47">
        <v>15.0</v>
      </c>
      <c r="B3" s="48">
        <v>16.0</v>
      </c>
      <c r="C3" s="44"/>
      <c r="D3" s="90" t="str">
        <f>'Run Setup Notes'!E26</f>
        <v>TE MNS ATCC gradient w/ new s2 dil</v>
      </c>
      <c r="E3" s="92" t="str">
        <f>'Run Setup Notes'!F26</f>
        <v>Saliva negatives</v>
      </c>
      <c r="F3" s="46"/>
      <c r="G3" s="46"/>
      <c r="H3" s="46"/>
      <c r="I3" s="46"/>
      <c r="J3" s="46"/>
      <c r="K3" s="46"/>
      <c r="L3" s="46"/>
      <c r="M3" s="46"/>
      <c r="N3" s="46"/>
      <c r="P3" s="46"/>
    </row>
    <row r="4">
      <c r="B4" s="46"/>
      <c r="C4" s="46"/>
      <c r="D4" s="46"/>
      <c r="E4" s="46"/>
      <c r="F4" s="46"/>
      <c r="G4" s="51"/>
      <c r="H4" s="46"/>
      <c r="I4" s="46"/>
      <c r="J4" s="46"/>
      <c r="K4" s="46"/>
      <c r="L4" s="46"/>
      <c r="M4" s="46"/>
      <c r="N4" s="46"/>
      <c r="P4" s="46"/>
    </row>
    <row r="5">
      <c r="A5" s="52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P5" s="52"/>
    </row>
    <row r="6">
      <c r="A6" s="53" t="str">
        <f>D2</f>
        <v>Saliva negatives</v>
      </c>
      <c r="B6" s="54">
        <v>1.0</v>
      </c>
      <c r="C6" s="54">
        <v>2.0</v>
      </c>
      <c r="D6" s="54">
        <v>3.0</v>
      </c>
      <c r="E6" s="54">
        <v>4.0</v>
      </c>
      <c r="F6" s="54">
        <v>5.0</v>
      </c>
      <c r="G6" s="54">
        <v>6.0</v>
      </c>
      <c r="H6" s="54">
        <v>7.0</v>
      </c>
      <c r="I6" s="54">
        <v>8.0</v>
      </c>
      <c r="J6" s="54">
        <v>9.0</v>
      </c>
      <c r="K6" s="54">
        <v>10.0</v>
      </c>
      <c r="L6" s="54">
        <v>11.0</v>
      </c>
      <c r="M6" s="54">
        <v>12.0</v>
      </c>
      <c r="N6" s="55"/>
      <c r="P6" s="52"/>
    </row>
    <row r="7">
      <c r="A7" s="57" t="s">
        <v>34</v>
      </c>
      <c r="B7" s="56" t="s">
        <v>178</v>
      </c>
      <c r="C7" s="56" t="s">
        <v>178</v>
      </c>
      <c r="D7" s="56" t="s">
        <v>178</v>
      </c>
      <c r="E7" s="56" t="s">
        <v>178</v>
      </c>
      <c r="F7" s="56" t="s">
        <v>179</v>
      </c>
      <c r="G7" s="56" t="s">
        <v>179</v>
      </c>
      <c r="H7" s="56" t="s">
        <v>179</v>
      </c>
      <c r="I7" s="56" t="s">
        <v>179</v>
      </c>
      <c r="J7" s="56" t="s">
        <v>180</v>
      </c>
      <c r="K7" s="56" t="s">
        <v>180</v>
      </c>
      <c r="L7" s="56" t="s">
        <v>180</v>
      </c>
      <c r="M7" s="56" t="s">
        <v>180</v>
      </c>
      <c r="N7" s="58" t="s">
        <v>34</v>
      </c>
      <c r="P7" s="93" t="s">
        <v>181</v>
      </c>
    </row>
    <row r="8">
      <c r="A8" s="57" t="s">
        <v>37</v>
      </c>
      <c r="B8" s="56" t="s">
        <v>178</v>
      </c>
      <c r="C8" s="56" t="s">
        <v>178</v>
      </c>
      <c r="D8" s="56" t="s">
        <v>178</v>
      </c>
      <c r="E8" s="56" t="s">
        <v>178</v>
      </c>
      <c r="F8" s="56" t="s">
        <v>179</v>
      </c>
      <c r="G8" s="56" t="s">
        <v>179</v>
      </c>
      <c r="H8" s="56" t="s">
        <v>179</v>
      </c>
      <c r="I8" s="56" t="s">
        <v>179</v>
      </c>
      <c r="J8" s="56" t="s">
        <v>180</v>
      </c>
      <c r="K8" s="56" t="s">
        <v>180</v>
      </c>
      <c r="L8" s="56" t="s">
        <v>180</v>
      </c>
      <c r="M8" s="56" t="s">
        <v>180</v>
      </c>
      <c r="N8" s="58" t="s">
        <v>37</v>
      </c>
      <c r="P8" s="52"/>
    </row>
    <row r="9">
      <c r="A9" s="57" t="s">
        <v>39</v>
      </c>
      <c r="B9" s="56" t="s">
        <v>178</v>
      </c>
      <c r="C9" s="56" t="s">
        <v>178</v>
      </c>
      <c r="D9" s="56" t="s">
        <v>178</v>
      </c>
      <c r="E9" s="56" t="s">
        <v>178</v>
      </c>
      <c r="F9" s="56" t="s">
        <v>179</v>
      </c>
      <c r="G9" s="56" t="s">
        <v>179</v>
      </c>
      <c r="H9" s="56" t="s">
        <v>179</v>
      </c>
      <c r="I9" s="56" t="s">
        <v>179</v>
      </c>
      <c r="J9" s="56" t="s">
        <v>180</v>
      </c>
      <c r="K9" s="56" t="s">
        <v>180</v>
      </c>
      <c r="L9" s="56" t="s">
        <v>180</v>
      </c>
      <c r="M9" s="56" t="s">
        <v>180</v>
      </c>
      <c r="N9" s="58" t="s">
        <v>39</v>
      </c>
      <c r="P9" s="52"/>
    </row>
    <row r="10">
      <c r="A10" s="57" t="s">
        <v>40</v>
      </c>
      <c r="B10" s="56" t="s">
        <v>178</v>
      </c>
      <c r="C10" s="56" t="s">
        <v>178</v>
      </c>
      <c r="D10" s="56" t="s">
        <v>178</v>
      </c>
      <c r="E10" s="56" t="s">
        <v>178</v>
      </c>
      <c r="F10" s="56" t="s">
        <v>179</v>
      </c>
      <c r="G10" s="56" t="s">
        <v>179</v>
      </c>
      <c r="H10" s="56" t="s">
        <v>179</v>
      </c>
      <c r="I10" s="56" t="s">
        <v>179</v>
      </c>
      <c r="J10" s="56" t="s">
        <v>180</v>
      </c>
      <c r="K10" s="56" t="s">
        <v>180</v>
      </c>
      <c r="L10" s="56" t="s">
        <v>180</v>
      </c>
      <c r="M10" s="56" t="s">
        <v>180</v>
      </c>
      <c r="N10" s="58" t="s">
        <v>40</v>
      </c>
      <c r="P10" s="122"/>
    </row>
    <row r="11">
      <c r="A11" s="57" t="s">
        <v>41</v>
      </c>
      <c r="B11" s="56" t="s">
        <v>178</v>
      </c>
      <c r="C11" s="56" t="s">
        <v>178</v>
      </c>
      <c r="D11" s="56" t="s">
        <v>178</v>
      </c>
      <c r="E11" s="56" t="s">
        <v>178</v>
      </c>
      <c r="F11" s="56" t="s">
        <v>179</v>
      </c>
      <c r="G11" s="56" t="s">
        <v>179</v>
      </c>
      <c r="H11" s="56" t="s">
        <v>179</v>
      </c>
      <c r="I11" s="56" t="s">
        <v>179</v>
      </c>
      <c r="J11" s="56" t="s">
        <v>180</v>
      </c>
      <c r="K11" s="56" t="s">
        <v>180</v>
      </c>
      <c r="L11" s="56" t="s">
        <v>180</v>
      </c>
      <c r="M11" s="56" t="s">
        <v>180</v>
      </c>
      <c r="N11" s="58" t="s">
        <v>41</v>
      </c>
      <c r="P11" s="105"/>
    </row>
    <row r="12">
      <c r="A12" s="57" t="s">
        <v>42</v>
      </c>
      <c r="B12" s="56" t="s">
        <v>178</v>
      </c>
      <c r="C12" s="56" t="s">
        <v>178</v>
      </c>
      <c r="D12" s="56" t="s">
        <v>178</v>
      </c>
      <c r="E12" s="56" t="s">
        <v>178</v>
      </c>
      <c r="F12" s="56" t="s">
        <v>179</v>
      </c>
      <c r="G12" s="56" t="s">
        <v>179</v>
      </c>
      <c r="H12" s="56" t="s">
        <v>179</v>
      </c>
      <c r="I12" s="56" t="s">
        <v>179</v>
      </c>
      <c r="J12" s="56" t="s">
        <v>180</v>
      </c>
      <c r="K12" s="56" t="s">
        <v>180</v>
      </c>
      <c r="L12" s="56" t="s">
        <v>180</v>
      </c>
      <c r="M12" s="56" t="s">
        <v>180</v>
      </c>
      <c r="N12" s="58" t="s">
        <v>42</v>
      </c>
      <c r="P12" s="123"/>
    </row>
    <row r="13">
      <c r="A13" s="57" t="s">
        <v>43</v>
      </c>
      <c r="B13" s="56" t="s">
        <v>178</v>
      </c>
      <c r="C13" s="56" t="s">
        <v>178</v>
      </c>
      <c r="D13" s="56" t="s">
        <v>178</v>
      </c>
      <c r="E13" s="56" t="s">
        <v>178</v>
      </c>
      <c r="F13" s="56" t="s">
        <v>179</v>
      </c>
      <c r="G13" s="56" t="s">
        <v>179</v>
      </c>
      <c r="H13" s="56" t="s">
        <v>179</v>
      </c>
      <c r="I13" s="56" t="s">
        <v>179</v>
      </c>
      <c r="J13" s="56" t="s">
        <v>180</v>
      </c>
      <c r="K13" s="56" t="s">
        <v>180</v>
      </c>
      <c r="L13" s="56" t="s">
        <v>180</v>
      </c>
      <c r="M13" s="56" t="s">
        <v>180</v>
      </c>
      <c r="N13" s="58" t="s">
        <v>43</v>
      </c>
      <c r="P13" s="124"/>
    </row>
    <row r="14">
      <c r="A14" s="57" t="s">
        <v>45</v>
      </c>
      <c r="B14" s="56" t="s">
        <v>178</v>
      </c>
      <c r="C14" s="56" t="s">
        <v>178</v>
      </c>
      <c r="D14" s="56" t="s">
        <v>178</v>
      </c>
      <c r="E14" s="56" t="s">
        <v>178</v>
      </c>
      <c r="F14" s="56" t="s">
        <v>179</v>
      </c>
      <c r="G14" s="56" t="s">
        <v>179</v>
      </c>
      <c r="H14" s="56" t="s">
        <v>179</v>
      </c>
      <c r="I14" s="56" t="s">
        <v>179</v>
      </c>
      <c r="J14" s="56" t="s">
        <v>180</v>
      </c>
      <c r="K14" s="56" t="s">
        <v>180</v>
      </c>
      <c r="L14" s="56" t="s">
        <v>180</v>
      </c>
      <c r="M14" s="56" t="s">
        <v>180</v>
      </c>
      <c r="N14" s="58" t="s">
        <v>45</v>
      </c>
      <c r="P14" s="124"/>
    </row>
    <row r="15">
      <c r="A15" s="59"/>
      <c r="B15" s="60">
        <v>1.0</v>
      </c>
      <c r="C15" s="60">
        <v>2.0</v>
      </c>
      <c r="D15" s="60">
        <v>3.0</v>
      </c>
      <c r="E15" s="61">
        <v>4.0</v>
      </c>
      <c r="F15" s="60">
        <v>5.0</v>
      </c>
      <c r="G15" s="60">
        <v>6.0</v>
      </c>
      <c r="H15" s="61">
        <v>7.0</v>
      </c>
      <c r="I15" s="60">
        <v>8.0</v>
      </c>
      <c r="J15" s="60">
        <v>9.0</v>
      </c>
      <c r="K15" s="60">
        <v>10.0</v>
      </c>
      <c r="L15" s="60">
        <v>11.0</v>
      </c>
      <c r="M15" s="61">
        <v>12.0</v>
      </c>
      <c r="N15" s="62"/>
      <c r="P15" s="98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P16" s="98"/>
    </row>
    <row r="17">
      <c r="A17" s="53" t="str">
        <f>E2</f>
        <v>TE MNS ATCC gradient w/ new s2 dil</v>
      </c>
      <c r="B17" s="103">
        <v>1.0</v>
      </c>
      <c r="C17" s="103">
        <v>2.0</v>
      </c>
      <c r="D17" s="103">
        <v>3.0</v>
      </c>
      <c r="E17" s="103">
        <v>4.0</v>
      </c>
      <c r="F17" s="103">
        <v>5.0</v>
      </c>
      <c r="G17" s="103">
        <v>6.0</v>
      </c>
      <c r="H17" s="103">
        <v>7.0</v>
      </c>
      <c r="I17" s="103">
        <v>8.0</v>
      </c>
      <c r="J17" s="103">
        <v>9.0</v>
      </c>
      <c r="K17" s="103">
        <v>10.0</v>
      </c>
      <c r="L17" s="103">
        <v>11.0</v>
      </c>
      <c r="M17" s="103">
        <v>12.0</v>
      </c>
      <c r="N17" s="55"/>
      <c r="P17" s="98"/>
    </row>
    <row r="18">
      <c r="A18" s="58" t="s">
        <v>34</v>
      </c>
      <c r="B18" s="125" t="s">
        <v>47</v>
      </c>
      <c r="C18" s="126" t="s">
        <v>47</v>
      </c>
      <c r="D18" s="126" t="s">
        <v>47</v>
      </c>
      <c r="E18" s="126" t="s">
        <v>47</v>
      </c>
      <c r="F18" s="126" t="s">
        <v>47</v>
      </c>
      <c r="G18" s="126" t="s">
        <v>47</v>
      </c>
      <c r="H18" s="126" t="s">
        <v>47</v>
      </c>
      <c r="I18" s="126" t="s">
        <v>47</v>
      </c>
      <c r="J18" s="126" t="s">
        <v>47</v>
      </c>
      <c r="K18" s="126" t="s">
        <v>47</v>
      </c>
      <c r="L18" s="126" t="s">
        <v>47</v>
      </c>
      <c r="M18" s="127" t="s">
        <v>47</v>
      </c>
      <c r="N18" s="104" t="s">
        <v>34</v>
      </c>
      <c r="P18" s="115" t="s">
        <v>182</v>
      </c>
    </row>
    <row r="19">
      <c r="A19" s="58" t="s">
        <v>37</v>
      </c>
      <c r="B19" s="128" t="s">
        <v>49</v>
      </c>
      <c r="C19" s="65" t="s">
        <v>49</v>
      </c>
      <c r="D19" s="65" t="s">
        <v>49</v>
      </c>
      <c r="E19" s="65" t="s">
        <v>49</v>
      </c>
      <c r="F19" s="65" t="s">
        <v>49</v>
      </c>
      <c r="G19" s="65" t="s">
        <v>49</v>
      </c>
      <c r="H19" s="65" t="s">
        <v>49</v>
      </c>
      <c r="I19" s="65" t="s">
        <v>49</v>
      </c>
      <c r="J19" s="65" t="s">
        <v>49</v>
      </c>
      <c r="K19" s="65" t="s">
        <v>49</v>
      </c>
      <c r="L19" s="65" t="s">
        <v>49</v>
      </c>
      <c r="M19" s="129" t="s">
        <v>49</v>
      </c>
      <c r="N19" s="104" t="s">
        <v>37</v>
      </c>
      <c r="P19" s="98"/>
    </row>
    <row r="20">
      <c r="A20" s="57" t="s">
        <v>39</v>
      </c>
      <c r="B20" s="128" t="s">
        <v>50</v>
      </c>
      <c r="C20" s="65" t="s">
        <v>50</v>
      </c>
      <c r="D20" s="65" t="s">
        <v>50</v>
      </c>
      <c r="E20" s="65" t="s">
        <v>50</v>
      </c>
      <c r="F20" s="65" t="s">
        <v>50</v>
      </c>
      <c r="G20" s="65" t="s">
        <v>50</v>
      </c>
      <c r="H20" s="65" t="s">
        <v>50</v>
      </c>
      <c r="I20" s="65" t="s">
        <v>50</v>
      </c>
      <c r="J20" s="65" t="s">
        <v>50</v>
      </c>
      <c r="K20" s="65" t="s">
        <v>50</v>
      </c>
      <c r="L20" s="65" t="s">
        <v>50</v>
      </c>
      <c r="M20" s="129" t="s">
        <v>50</v>
      </c>
      <c r="N20" s="58" t="s">
        <v>39</v>
      </c>
      <c r="P20" s="98"/>
    </row>
    <row r="21">
      <c r="A21" s="57" t="s">
        <v>40</v>
      </c>
      <c r="B21" s="128" t="s">
        <v>51</v>
      </c>
      <c r="C21" s="65" t="s">
        <v>51</v>
      </c>
      <c r="D21" s="65" t="s">
        <v>51</v>
      </c>
      <c r="E21" s="65" t="s">
        <v>51</v>
      </c>
      <c r="F21" s="65" t="s">
        <v>51</v>
      </c>
      <c r="G21" s="65" t="s">
        <v>51</v>
      </c>
      <c r="H21" s="65" t="s">
        <v>51</v>
      </c>
      <c r="I21" s="65" t="s">
        <v>51</v>
      </c>
      <c r="J21" s="65" t="s">
        <v>51</v>
      </c>
      <c r="K21" s="65" t="s">
        <v>51</v>
      </c>
      <c r="L21" s="65" t="s">
        <v>51</v>
      </c>
      <c r="M21" s="129" t="s">
        <v>51</v>
      </c>
      <c r="N21" s="58" t="s">
        <v>40</v>
      </c>
      <c r="P21" s="52"/>
    </row>
    <row r="22">
      <c r="A22" s="57" t="s">
        <v>41</v>
      </c>
      <c r="B22" s="128" t="s">
        <v>52</v>
      </c>
      <c r="C22" s="65" t="s">
        <v>52</v>
      </c>
      <c r="D22" s="65" t="s">
        <v>52</v>
      </c>
      <c r="E22" s="65" t="s">
        <v>52</v>
      </c>
      <c r="F22" s="65" t="s">
        <v>52</v>
      </c>
      <c r="G22" s="65" t="s">
        <v>52</v>
      </c>
      <c r="H22" s="65" t="s">
        <v>52</v>
      </c>
      <c r="I22" s="65" t="s">
        <v>52</v>
      </c>
      <c r="J22" s="65" t="s">
        <v>52</v>
      </c>
      <c r="K22" s="65" t="s">
        <v>52</v>
      </c>
      <c r="L22" s="65" t="s">
        <v>52</v>
      </c>
      <c r="M22" s="129" t="s">
        <v>52</v>
      </c>
      <c r="N22" s="58" t="s">
        <v>41</v>
      </c>
      <c r="P22" s="93"/>
    </row>
    <row r="23">
      <c r="A23" s="57" t="s">
        <v>42</v>
      </c>
      <c r="B23" s="130" t="s">
        <v>53</v>
      </c>
      <c r="C23" s="97" t="s">
        <v>53</v>
      </c>
      <c r="D23" s="97" t="s">
        <v>53</v>
      </c>
      <c r="E23" s="97" t="s">
        <v>53</v>
      </c>
      <c r="F23" s="97" t="s">
        <v>53</v>
      </c>
      <c r="G23" s="97" t="s">
        <v>53</v>
      </c>
      <c r="H23" s="97" t="s">
        <v>53</v>
      </c>
      <c r="I23" s="97" t="s">
        <v>53</v>
      </c>
      <c r="J23" s="97" t="s">
        <v>53</v>
      </c>
      <c r="K23" s="97" t="s">
        <v>53</v>
      </c>
      <c r="L23" s="97" t="s">
        <v>53</v>
      </c>
      <c r="M23" s="97" t="s">
        <v>53</v>
      </c>
      <c r="N23" s="58" t="s">
        <v>42</v>
      </c>
      <c r="P23" s="96"/>
    </row>
    <row r="24">
      <c r="A24" s="57" t="s">
        <v>43</v>
      </c>
      <c r="B24" s="130" t="s">
        <v>54</v>
      </c>
      <c r="C24" s="97" t="s">
        <v>54</v>
      </c>
      <c r="D24" s="97" t="s">
        <v>54</v>
      </c>
      <c r="E24" s="97" t="s">
        <v>54</v>
      </c>
      <c r="F24" s="97" t="s">
        <v>54</v>
      </c>
      <c r="G24" s="97" t="s">
        <v>54</v>
      </c>
      <c r="H24" s="97" t="s">
        <v>54</v>
      </c>
      <c r="I24" s="97" t="s">
        <v>54</v>
      </c>
      <c r="J24" s="97" t="s">
        <v>54</v>
      </c>
      <c r="K24" s="97" t="s">
        <v>54</v>
      </c>
      <c r="L24" s="97" t="s">
        <v>54</v>
      </c>
      <c r="M24" s="97" t="s">
        <v>54</v>
      </c>
      <c r="N24" s="58" t="s">
        <v>43</v>
      </c>
      <c r="P24" s="100"/>
    </row>
    <row r="25">
      <c r="A25" s="57" t="s">
        <v>45</v>
      </c>
      <c r="B25" s="131" t="s">
        <v>54</v>
      </c>
      <c r="C25" s="132" t="s">
        <v>54</v>
      </c>
      <c r="D25" s="132" t="s">
        <v>54</v>
      </c>
      <c r="E25" s="132" t="s">
        <v>54</v>
      </c>
      <c r="F25" s="132" t="s">
        <v>54</v>
      </c>
      <c r="G25" s="132" t="s">
        <v>54</v>
      </c>
      <c r="H25" s="132" t="s">
        <v>54</v>
      </c>
      <c r="I25" s="132" t="s">
        <v>54</v>
      </c>
      <c r="J25" s="132" t="s">
        <v>54</v>
      </c>
      <c r="K25" s="132" t="s">
        <v>54</v>
      </c>
      <c r="L25" s="132" t="s">
        <v>54</v>
      </c>
      <c r="M25" s="132" t="s">
        <v>54</v>
      </c>
      <c r="N25" s="58" t="s">
        <v>45</v>
      </c>
      <c r="P25" s="101"/>
    </row>
    <row r="26">
      <c r="A26" s="59"/>
      <c r="B26" s="60">
        <v>1.0</v>
      </c>
      <c r="C26" s="60">
        <v>2.0</v>
      </c>
      <c r="D26" s="60">
        <v>3.0</v>
      </c>
      <c r="E26" s="61">
        <v>4.0</v>
      </c>
      <c r="F26" s="60">
        <v>5.0</v>
      </c>
      <c r="G26" s="60">
        <v>6.0</v>
      </c>
      <c r="H26" s="61">
        <v>7.0</v>
      </c>
      <c r="I26" s="60">
        <v>8.0</v>
      </c>
      <c r="J26" s="60">
        <v>9.0</v>
      </c>
      <c r="K26" s="60">
        <v>10.0</v>
      </c>
      <c r="L26" s="60">
        <v>11.0</v>
      </c>
      <c r="M26" s="61">
        <v>12.0</v>
      </c>
      <c r="N26" s="62"/>
      <c r="P26" s="101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102"/>
    </row>
    <row r="28">
      <c r="A28" s="53" t="str">
        <f>D3</f>
        <v>TE MNS ATCC gradient w/ new s2 dil</v>
      </c>
      <c r="B28" s="54">
        <v>1.0</v>
      </c>
      <c r="C28" s="54">
        <v>2.0</v>
      </c>
      <c r="D28" s="54">
        <v>3.0</v>
      </c>
      <c r="E28" s="54">
        <v>4.0</v>
      </c>
      <c r="F28" s="54">
        <v>5.0</v>
      </c>
      <c r="G28" s="54">
        <v>6.0</v>
      </c>
      <c r="H28" s="54">
        <v>7.0</v>
      </c>
      <c r="I28" s="54">
        <v>8.0</v>
      </c>
      <c r="J28" s="54">
        <v>9.0</v>
      </c>
      <c r="K28" s="54">
        <v>10.0</v>
      </c>
      <c r="L28" s="54">
        <v>11.0</v>
      </c>
      <c r="M28" s="54">
        <v>12.0</v>
      </c>
      <c r="N28" s="55"/>
      <c r="P28" s="102"/>
    </row>
    <row r="29">
      <c r="A29" s="57" t="s">
        <v>34</v>
      </c>
      <c r="B29" s="125" t="s">
        <v>47</v>
      </c>
      <c r="C29" s="126" t="s">
        <v>47</v>
      </c>
      <c r="D29" s="126" t="s">
        <v>47</v>
      </c>
      <c r="E29" s="126" t="s">
        <v>47</v>
      </c>
      <c r="F29" s="126" t="s">
        <v>47</v>
      </c>
      <c r="G29" s="126" t="s">
        <v>47</v>
      </c>
      <c r="H29" s="126" t="s">
        <v>47</v>
      </c>
      <c r="I29" s="126" t="s">
        <v>47</v>
      </c>
      <c r="J29" s="126" t="s">
        <v>47</v>
      </c>
      <c r="K29" s="126" t="s">
        <v>47</v>
      </c>
      <c r="L29" s="126" t="s">
        <v>47</v>
      </c>
      <c r="M29" s="127" t="s">
        <v>47</v>
      </c>
      <c r="N29" s="58" t="s">
        <v>34</v>
      </c>
      <c r="P29" s="102"/>
    </row>
    <row r="30">
      <c r="A30" s="57" t="s">
        <v>37</v>
      </c>
      <c r="B30" s="128" t="s">
        <v>49</v>
      </c>
      <c r="C30" s="65" t="s">
        <v>49</v>
      </c>
      <c r="D30" s="65" t="s">
        <v>49</v>
      </c>
      <c r="E30" s="65" t="s">
        <v>49</v>
      </c>
      <c r="F30" s="65" t="s">
        <v>49</v>
      </c>
      <c r="G30" s="65" t="s">
        <v>49</v>
      </c>
      <c r="H30" s="65" t="s">
        <v>49</v>
      </c>
      <c r="I30" s="65" t="s">
        <v>49</v>
      </c>
      <c r="J30" s="65" t="s">
        <v>49</v>
      </c>
      <c r="K30" s="65" t="s">
        <v>49</v>
      </c>
      <c r="L30" s="65" t="s">
        <v>49</v>
      </c>
      <c r="M30" s="129" t="s">
        <v>49</v>
      </c>
      <c r="N30" s="58" t="s">
        <v>37</v>
      </c>
      <c r="P30" s="102"/>
    </row>
    <row r="31">
      <c r="A31" s="57" t="s">
        <v>39</v>
      </c>
      <c r="B31" s="128" t="s">
        <v>50</v>
      </c>
      <c r="C31" s="65" t="s">
        <v>50</v>
      </c>
      <c r="D31" s="65" t="s">
        <v>50</v>
      </c>
      <c r="E31" s="65" t="s">
        <v>50</v>
      </c>
      <c r="F31" s="65" t="s">
        <v>50</v>
      </c>
      <c r="G31" s="65" t="s">
        <v>50</v>
      </c>
      <c r="H31" s="65" t="s">
        <v>50</v>
      </c>
      <c r="I31" s="65" t="s">
        <v>50</v>
      </c>
      <c r="J31" s="65" t="s">
        <v>50</v>
      </c>
      <c r="K31" s="65" t="s">
        <v>50</v>
      </c>
      <c r="L31" s="65" t="s">
        <v>50</v>
      </c>
      <c r="M31" s="129" t="s">
        <v>50</v>
      </c>
      <c r="N31" s="58" t="s">
        <v>39</v>
      </c>
      <c r="P31" s="102"/>
    </row>
    <row r="32">
      <c r="A32" s="57" t="s">
        <v>40</v>
      </c>
      <c r="B32" s="128" t="s">
        <v>51</v>
      </c>
      <c r="C32" s="65" t="s">
        <v>51</v>
      </c>
      <c r="D32" s="65" t="s">
        <v>51</v>
      </c>
      <c r="E32" s="65" t="s">
        <v>51</v>
      </c>
      <c r="F32" s="65" t="s">
        <v>51</v>
      </c>
      <c r="G32" s="65" t="s">
        <v>51</v>
      </c>
      <c r="H32" s="65" t="s">
        <v>51</v>
      </c>
      <c r="I32" s="65" t="s">
        <v>51</v>
      </c>
      <c r="J32" s="65" t="s">
        <v>51</v>
      </c>
      <c r="K32" s="65" t="s">
        <v>51</v>
      </c>
      <c r="L32" s="65" t="s">
        <v>51</v>
      </c>
      <c r="M32" s="129" t="s">
        <v>51</v>
      </c>
      <c r="N32" s="58" t="s">
        <v>40</v>
      </c>
      <c r="P32" s="102"/>
    </row>
    <row r="33">
      <c r="A33" s="57" t="s">
        <v>41</v>
      </c>
      <c r="B33" s="128" t="s">
        <v>52</v>
      </c>
      <c r="C33" s="65" t="s">
        <v>52</v>
      </c>
      <c r="D33" s="65" t="s">
        <v>52</v>
      </c>
      <c r="E33" s="65" t="s">
        <v>52</v>
      </c>
      <c r="F33" s="65" t="s">
        <v>52</v>
      </c>
      <c r="G33" s="65" t="s">
        <v>52</v>
      </c>
      <c r="H33" s="65" t="s">
        <v>52</v>
      </c>
      <c r="I33" s="65" t="s">
        <v>52</v>
      </c>
      <c r="J33" s="65" t="s">
        <v>52</v>
      </c>
      <c r="K33" s="65" t="s">
        <v>52</v>
      </c>
      <c r="L33" s="65" t="s">
        <v>52</v>
      </c>
      <c r="M33" s="129" t="s">
        <v>52</v>
      </c>
      <c r="N33" s="58" t="s">
        <v>41</v>
      </c>
      <c r="P33" s="65"/>
    </row>
    <row r="34">
      <c r="A34" s="57" t="s">
        <v>42</v>
      </c>
      <c r="B34" s="130" t="s">
        <v>53</v>
      </c>
      <c r="C34" s="97" t="s">
        <v>53</v>
      </c>
      <c r="D34" s="97" t="s">
        <v>53</v>
      </c>
      <c r="E34" s="97" t="s">
        <v>53</v>
      </c>
      <c r="F34" s="97" t="s">
        <v>53</v>
      </c>
      <c r="G34" s="97" t="s">
        <v>53</v>
      </c>
      <c r="H34" s="97" t="s">
        <v>53</v>
      </c>
      <c r="I34" s="97" t="s">
        <v>53</v>
      </c>
      <c r="J34" s="97" t="s">
        <v>53</v>
      </c>
      <c r="K34" s="97" t="s">
        <v>53</v>
      </c>
      <c r="L34" s="97" t="s">
        <v>53</v>
      </c>
      <c r="M34" s="97" t="s">
        <v>53</v>
      </c>
      <c r="N34" s="58" t="s">
        <v>42</v>
      </c>
      <c r="P34" s="52"/>
    </row>
    <row r="35">
      <c r="A35" s="57" t="s">
        <v>43</v>
      </c>
      <c r="B35" s="130" t="s">
        <v>54</v>
      </c>
      <c r="C35" s="97" t="s">
        <v>54</v>
      </c>
      <c r="D35" s="97" t="s">
        <v>54</v>
      </c>
      <c r="E35" s="97" t="s">
        <v>54</v>
      </c>
      <c r="F35" s="97" t="s">
        <v>54</v>
      </c>
      <c r="G35" s="97" t="s">
        <v>54</v>
      </c>
      <c r="H35" s="97" t="s">
        <v>54</v>
      </c>
      <c r="I35" s="97" t="s">
        <v>54</v>
      </c>
      <c r="J35" s="97" t="s">
        <v>54</v>
      </c>
      <c r="K35" s="97" t="s">
        <v>54</v>
      </c>
      <c r="L35" s="97" t="s">
        <v>54</v>
      </c>
      <c r="M35" s="97" t="s">
        <v>54</v>
      </c>
      <c r="N35" s="58" t="s">
        <v>43</v>
      </c>
    </row>
    <row r="36">
      <c r="A36" s="57" t="s">
        <v>45</v>
      </c>
      <c r="B36" s="131" t="s">
        <v>54</v>
      </c>
      <c r="C36" s="132" t="s">
        <v>54</v>
      </c>
      <c r="D36" s="132" t="s">
        <v>54</v>
      </c>
      <c r="E36" s="132" t="s">
        <v>54</v>
      </c>
      <c r="F36" s="132" t="s">
        <v>54</v>
      </c>
      <c r="G36" s="132" t="s">
        <v>54</v>
      </c>
      <c r="H36" s="132" t="s">
        <v>54</v>
      </c>
      <c r="I36" s="132" t="s">
        <v>54</v>
      </c>
      <c r="J36" s="132" t="s">
        <v>54</v>
      </c>
      <c r="K36" s="132" t="s">
        <v>54</v>
      </c>
      <c r="L36" s="132" t="s">
        <v>54</v>
      </c>
      <c r="M36" s="132" t="s">
        <v>54</v>
      </c>
      <c r="N36" s="58" t="s">
        <v>45</v>
      </c>
    </row>
    <row r="37">
      <c r="A37" s="59"/>
      <c r="B37" s="60">
        <v>1.0</v>
      </c>
      <c r="C37" s="60">
        <v>2.0</v>
      </c>
      <c r="D37" s="60">
        <v>3.0</v>
      </c>
      <c r="E37" s="61">
        <v>4.0</v>
      </c>
      <c r="F37" s="60">
        <v>5.0</v>
      </c>
      <c r="G37" s="60">
        <v>6.0</v>
      </c>
      <c r="H37" s="61">
        <v>7.0</v>
      </c>
      <c r="I37" s="60">
        <v>8.0</v>
      </c>
      <c r="J37" s="60">
        <v>9.0</v>
      </c>
      <c r="K37" s="60">
        <v>10.0</v>
      </c>
      <c r="L37" s="60">
        <v>11.0</v>
      </c>
      <c r="M37" s="61">
        <v>12.0</v>
      </c>
      <c r="N37" s="62"/>
      <c r="P37" s="105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P38" s="106"/>
    </row>
    <row r="39">
      <c r="A39" s="53" t="str">
        <f>E3</f>
        <v>Saliva negatives</v>
      </c>
      <c r="B39" s="54">
        <v>1.0</v>
      </c>
      <c r="C39" s="54">
        <v>2.0</v>
      </c>
      <c r="D39" s="54">
        <v>3.0</v>
      </c>
      <c r="E39" s="54">
        <v>4.0</v>
      </c>
      <c r="F39" s="54">
        <v>5.0</v>
      </c>
      <c r="G39" s="54">
        <v>6.0</v>
      </c>
      <c r="H39" s="54">
        <v>7.0</v>
      </c>
      <c r="I39" s="54">
        <v>8.0</v>
      </c>
      <c r="J39" s="54">
        <v>9.0</v>
      </c>
      <c r="K39" s="54">
        <v>10.0</v>
      </c>
      <c r="L39" s="54">
        <v>11.0</v>
      </c>
      <c r="M39" s="54">
        <v>12.0</v>
      </c>
      <c r="N39" s="55"/>
    </row>
    <row r="40">
      <c r="A40" s="57" t="s">
        <v>34</v>
      </c>
      <c r="B40" s="56" t="s">
        <v>178</v>
      </c>
      <c r="C40" s="56" t="s">
        <v>178</v>
      </c>
      <c r="D40" s="56" t="s">
        <v>178</v>
      </c>
      <c r="E40" s="56" t="s">
        <v>178</v>
      </c>
      <c r="F40" s="56" t="s">
        <v>179</v>
      </c>
      <c r="G40" s="56" t="s">
        <v>179</v>
      </c>
      <c r="H40" s="56" t="s">
        <v>179</v>
      </c>
      <c r="I40" s="56" t="s">
        <v>179</v>
      </c>
      <c r="J40" s="56" t="s">
        <v>180</v>
      </c>
      <c r="K40" s="56" t="s">
        <v>180</v>
      </c>
      <c r="L40" s="56" t="s">
        <v>180</v>
      </c>
      <c r="M40" s="56" t="s">
        <v>180</v>
      </c>
      <c r="N40" s="58" t="s">
        <v>34</v>
      </c>
    </row>
    <row r="41">
      <c r="A41" s="57" t="s">
        <v>37</v>
      </c>
      <c r="B41" s="56" t="s">
        <v>178</v>
      </c>
      <c r="C41" s="56" t="s">
        <v>178</v>
      </c>
      <c r="D41" s="56" t="s">
        <v>178</v>
      </c>
      <c r="E41" s="56" t="s">
        <v>178</v>
      </c>
      <c r="F41" s="56" t="s">
        <v>179</v>
      </c>
      <c r="G41" s="56" t="s">
        <v>179</v>
      </c>
      <c r="H41" s="56" t="s">
        <v>179</v>
      </c>
      <c r="I41" s="56" t="s">
        <v>179</v>
      </c>
      <c r="J41" s="56" t="s">
        <v>180</v>
      </c>
      <c r="K41" s="56" t="s">
        <v>180</v>
      </c>
      <c r="L41" s="56" t="s">
        <v>180</v>
      </c>
      <c r="M41" s="56" t="s">
        <v>180</v>
      </c>
      <c r="N41" s="58" t="s">
        <v>37</v>
      </c>
    </row>
    <row r="42">
      <c r="A42" s="57" t="s">
        <v>39</v>
      </c>
      <c r="B42" s="56" t="s">
        <v>178</v>
      </c>
      <c r="C42" s="56" t="s">
        <v>178</v>
      </c>
      <c r="D42" s="56" t="s">
        <v>178</v>
      </c>
      <c r="E42" s="56" t="s">
        <v>178</v>
      </c>
      <c r="F42" s="56" t="s">
        <v>179</v>
      </c>
      <c r="G42" s="56" t="s">
        <v>179</v>
      </c>
      <c r="H42" s="56" t="s">
        <v>179</v>
      </c>
      <c r="I42" s="56" t="s">
        <v>179</v>
      </c>
      <c r="J42" s="56" t="s">
        <v>180</v>
      </c>
      <c r="K42" s="56" t="s">
        <v>180</v>
      </c>
      <c r="L42" s="56" t="s">
        <v>180</v>
      </c>
      <c r="M42" s="56" t="s">
        <v>180</v>
      </c>
      <c r="N42" s="58" t="s">
        <v>39</v>
      </c>
    </row>
    <row r="43">
      <c r="A43" s="57" t="s">
        <v>40</v>
      </c>
      <c r="B43" s="56" t="s">
        <v>178</v>
      </c>
      <c r="C43" s="56" t="s">
        <v>178</v>
      </c>
      <c r="D43" s="56" t="s">
        <v>178</v>
      </c>
      <c r="E43" s="56" t="s">
        <v>178</v>
      </c>
      <c r="F43" s="56" t="s">
        <v>179</v>
      </c>
      <c r="G43" s="56" t="s">
        <v>179</v>
      </c>
      <c r="H43" s="56" t="s">
        <v>179</v>
      </c>
      <c r="I43" s="56" t="s">
        <v>179</v>
      </c>
      <c r="J43" s="56" t="s">
        <v>180</v>
      </c>
      <c r="K43" s="56" t="s">
        <v>180</v>
      </c>
      <c r="L43" s="56" t="s">
        <v>180</v>
      </c>
      <c r="M43" s="56" t="s">
        <v>180</v>
      </c>
      <c r="N43" s="58" t="s">
        <v>40</v>
      </c>
    </row>
    <row r="44">
      <c r="A44" s="57" t="s">
        <v>41</v>
      </c>
      <c r="B44" s="56" t="s">
        <v>178</v>
      </c>
      <c r="C44" s="56" t="s">
        <v>178</v>
      </c>
      <c r="D44" s="56" t="s">
        <v>178</v>
      </c>
      <c r="E44" s="56" t="s">
        <v>178</v>
      </c>
      <c r="F44" s="56" t="s">
        <v>179</v>
      </c>
      <c r="G44" s="56" t="s">
        <v>179</v>
      </c>
      <c r="H44" s="56" t="s">
        <v>179</v>
      </c>
      <c r="I44" s="56" t="s">
        <v>179</v>
      </c>
      <c r="J44" s="56" t="s">
        <v>180</v>
      </c>
      <c r="K44" s="56" t="s">
        <v>180</v>
      </c>
      <c r="L44" s="56" t="s">
        <v>180</v>
      </c>
      <c r="M44" s="56" t="s">
        <v>180</v>
      </c>
      <c r="N44" s="58" t="s">
        <v>41</v>
      </c>
    </row>
    <row r="45">
      <c r="A45" s="57" t="s">
        <v>42</v>
      </c>
      <c r="B45" s="56" t="s">
        <v>178</v>
      </c>
      <c r="C45" s="56" t="s">
        <v>178</v>
      </c>
      <c r="D45" s="56" t="s">
        <v>178</v>
      </c>
      <c r="E45" s="56" t="s">
        <v>178</v>
      </c>
      <c r="F45" s="56" t="s">
        <v>179</v>
      </c>
      <c r="G45" s="56" t="s">
        <v>179</v>
      </c>
      <c r="H45" s="56" t="s">
        <v>179</v>
      </c>
      <c r="I45" s="56" t="s">
        <v>179</v>
      </c>
      <c r="J45" s="56" t="s">
        <v>180</v>
      </c>
      <c r="K45" s="56" t="s">
        <v>180</v>
      </c>
      <c r="L45" s="56" t="s">
        <v>180</v>
      </c>
      <c r="M45" s="56" t="s">
        <v>180</v>
      </c>
      <c r="N45" s="58" t="s">
        <v>42</v>
      </c>
    </row>
    <row r="46">
      <c r="A46" s="57" t="s">
        <v>43</v>
      </c>
      <c r="B46" s="56" t="s">
        <v>178</v>
      </c>
      <c r="C46" s="56" t="s">
        <v>178</v>
      </c>
      <c r="D46" s="56" t="s">
        <v>178</v>
      </c>
      <c r="E46" s="56" t="s">
        <v>178</v>
      </c>
      <c r="F46" s="56" t="s">
        <v>179</v>
      </c>
      <c r="G46" s="56" t="s">
        <v>179</v>
      </c>
      <c r="H46" s="56" t="s">
        <v>179</v>
      </c>
      <c r="I46" s="56" t="s">
        <v>179</v>
      </c>
      <c r="J46" s="56" t="s">
        <v>180</v>
      </c>
      <c r="K46" s="56" t="s">
        <v>180</v>
      </c>
      <c r="L46" s="56" t="s">
        <v>180</v>
      </c>
      <c r="M46" s="56" t="s">
        <v>180</v>
      </c>
      <c r="N46" s="58" t="s">
        <v>43</v>
      </c>
    </row>
    <row r="47">
      <c r="A47" s="57" t="s">
        <v>45</v>
      </c>
      <c r="B47" s="56" t="s">
        <v>178</v>
      </c>
      <c r="C47" s="56" t="s">
        <v>178</v>
      </c>
      <c r="D47" s="56" t="s">
        <v>178</v>
      </c>
      <c r="E47" s="56" t="s">
        <v>178</v>
      </c>
      <c r="F47" s="56" t="s">
        <v>179</v>
      </c>
      <c r="G47" s="56" t="s">
        <v>179</v>
      </c>
      <c r="H47" s="56" t="s">
        <v>179</v>
      </c>
      <c r="I47" s="56" t="s">
        <v>179</v>
      </c>
      <c r="J47" s="56" t="s">
        <v>180</v>
      </c>
      <c r="K47" s="56" t="s">
        <v>180</v>
      </c>
      <c r="L47" s="56" t="s">
        <v>180</v>
      </c>
      <c r="M47" s="56" t="s">
        <v>180</v>
      </c>
      <c r="N47" s="58" t="s">
        <v>45</v>
      </c>
    </row>
    <row r="48">
      <c r="A48" s="59"/>
      <c r="B48" s="60">
        <v>1.0</v>
      </c>
      <c r="C48" s="60">
        <v>2.0</v>
      </c>
      <c r="D48" s="60">
        <v>3.0</v>
      </c>
      <c r="E48" s="61">
        <v>4.0</v>
      </c>
      <c r="F48" s="60">
        <v>5.0</v>
      </c>
      <c r="G48" s="60">
        <v>6.0</v>
      </c>
      <c r="H48" s="61">
        <v>7.0</v>
      </c>
      <c r="I48" s="60">
        <v>8.0</v>
      </c>
      <c r="J48" s="60">
        <v>9.0</v>
      </c>
      <c r="K48" s="60">
        <v>10.0</v>
      </c>
      <c r="L48" s="60">
        <v>11.0</v>
      </c>
      <c r="M48" s="61">
        <v>12.0</v>
      </c>
      <c r="N48" s="62"/>
    </row>
    <row r="49">
      <c r="A49" s="133"/>
      <c r="B49" s="65"/>
      <c r="C49" s="65"/>
      <c r="D49" s="65"/>
      <c r="E49" s="65"/>
      <c r="F49" s="65"/>
      <c r="G49" s="88"/>
      <c r="H49" s="65"/>
      <c r="I49" s="65"/>
      <c r="J49" s="65"/>
      <c r="K49" s="65"/>
      <c r="L49" s="65"/>
      <c r="M49" s="65"/>
      <c r="N49" s="65"/>
    </row>
    <row r="50">
      <c r="A50" s="134"/>
      <c r="B50" s="65"/>
      <c r="C50" s="65"/>
      <c r="D50" s="65"/>
      <c r="E50" s="65"/>
      <c r="F50" s="65"/>
      <c r="G50" s="65"/>
      <c r="H50" s="65"/>
      <c r="I50" s="65"/>
      <c r="J50" s="65"/>
      <c r="K50" s="135"/>
      <c r="L50" s="65"/>
      <c r="M50" s="65"/>
      <c r="N50" s="65"/>
    </row>
    <row r="51">
      <c r="A51" s="134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>
      <c r="A52" s="65"/>
      <c r="B52" s="65"/>
      <c r="C52" s="136"/>
      <c r="D52" s="137"/>
      <c r="E52" s="65"/>
      <c r="F52" s="65"/>
      <c r="G52" s="65"/>
      <c r="H52" s="88"/>
      <c r="I52" s="65"/>
      <c r="J52" s="65"/>
      <c r="K52" s="65"/>
      <c r="L52" s="65"/>
      <c r="M52" s="65"/>
      <c r="N52" s="65"/>
    </row>
    <row r="53">
      <c r="A53" s="65"/>
      <c r="B53" s="65"/>
      <c r="C53" s="136"/>
      <c r="D53" s="138"/>
      <c r="E53" s="138"/>
      <c r="F53" s="65"/>
      <c r="G53" s="139"/>
      <c r="H53" s="139"/>
      <c r="I53" s="65"/>
      <c r="J53" s="134"/>
      <c r="K53" s="65"/>
      <c r="L53" s="65"/>
      <c r="M53" s="65"/>
      <c r="N53" s="65"/>
    </row>
    <row r="54">
      <c r="A54" s="65"/>
      <c r="B54" s="65"/>
      <c r="C54" s="136"/>
      <c r="D54" s="138"/>
      <c r="E54" s="138"/>
      <c r="F54" s="65"/>
      <c r="G54" s="65"/>
      <c r="H54" s="65"/>
      <c r="I54" s="65"/>
      <c r="J54" s="65"/>
      <c r="K54" s="65"/>
      <c r="L54" s="65"/>
      <c r="M54" s="65"/>
      <c r="N54" s="65"/>
    </row>
    <row r="55">
      <c r="L55" s="52"/>
      <c r="M55" s="52"/>
      <c r="N55" s="52"/>
    </row>
    <row r="56">
      <c r="A56" s="52"/>
      <c r="B56" s="52"/>
      <c r="C56" s="52"/>
      <c r="D56" s="52"/>
      <c r="E56" s="52"/>
      <c r="F56" s="52"/>
      <c r="G56" s="52"/>
      <c r="H56" s="52"/>
      <c r="L56" s="52"/>
      <c r="M56" s="52"/>
      <c r="N56" s="52"/>
    </row>
    <row r="57">
      <c r="A57" s="52"/>
      <c r="B57" s="52"/>
      <c r="C57" s="52"/>
      <c r="D57" s="52"/>
      <c r="E57" s="52"/>
      <c r="F57" s="52"/>
      <c r="G57" s="52"/>
      <c r="H57" s="52"/>
      <c r="L57" s="52"/>
      <c r="M57" s="52"/>
      <c r="N57" s="52"/>
    </row>
    <row r="58">
      <c r="A58" s="52"/>
      <c r="B58" s="52"/>
      <c r="C58" s="52"/>
      <c r="D58" s="52"/>
      <c r="E58" s="52"/>
      <c r="F58" s="52"/>
      <c r="G58" s="52"/>
      <c r="H58" s="52"/>
      <c r="L58" s="52"/>
      <c r="M58" s="52"/>
      <c r="N58" s="52"/>
    </row>
    <row r="59">
      <c r="A59" s="52"/>
      <c r="B59" s="52"/>
      <c r="C59" s="52"/>
      <c r="D59" s="52"/>
      <c r="E59" s="52"/>
      <c r="F59" s="52"/>
      <c r="G59" s="52"/>
      <c r="H59" s="52"/>
      <c r="L59" s="52"/>
      <c r="M59" s="52"/>
      <c r="N59" s="52"/>
    </row>
    <row r="60">
      <c r="A60" s="52"/>
      <c r="B60" s="52"/>
      <c r="C60" s="52"/>
      <c r="D60" s="52"/>
      <c r="E60" s="52"/>
      <c r="F60" s="52"/>
      <c r="G60" s="52"/>
      <c r="H60" s="52"/>
      <c r="L60" s="52"/>
      <c r="M60" s="52"/>
      <c r="N60" s="52"/>
    </row>
    <row r="61">
      <c r="A61" s="52"/>
      <c r="B61" s="52"/>
      <c r="C61" s="52"/>
      <c r="D61" s="52"/>
      <c r="E61" s="52"/>
      <c r="F61" s="52"/>
      <c r="G61" s="52"/>
      <c r="H61" s="52"/>
      <c r="L61" s="52"/>
      <c r="M61" s="52"/>
      <c r="N61" s="52"/>
    </row>
    <row r="62">
      <c r="A62" s="52"/>
      <c r="B62" s="52"/>
      <c r="C62" s="52"/>
      <c r="D62" s="52"/>
      <c r="E62" s="52"/>
      <c r="F62" s="52"/>
      <c r="G62" s="52"/>
      <c r="H62" s="52"/>
      <c r="L62" s="52"/>
      <c r="M62" s="52"/>
      <c r="N62" s="52"/>
    </row>
    <row r="63">
      <c r="A63" s="52"/>
      <c r="B63" s="52"/>
      <c r="C63" s="52"/>
      <c r="D63" s="52"/>
      <c r="E63" s="52"/>
      <c r="F63" s="52"/>
      <c r="G63" s="52"/>
      <c r="H63" s="52"/>
      <c r="L63" s="52"/>
      <c r="M63" s="52"/>
      <c r="N63" s="52"/>
    </row>
    <row r="64">
      <c r="A64" s="52"/>
      <c r="B64" s="52"/>
      <c r="C64" s="52"/>
      <c r="D64" s="52"/>
      <c r="E64" s="52"/>
      <c r="F64" s="52"/>
      <c r="G64" s="52"/>
      <c r="H64" s="52"/>
      <c r="L64" s="52"/>
      <c r="M64" s="52"/>
      <c r="N64" s="52"/>
    </row>
    <row r="66">
      <c r="B66" s="107"/>
    </row>
    <row r="67">
      <c r="A67" s="108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8"/>
      <c r="P67" s="108"/>
    </row>
    <row r="68">
      <c r="A68" s="110"/>
      <c r="B68" s="111"/>
      <c r="C68" s="111"/>
      <c r="D68" s="111"/>
      <c r="E68" s="108"/>
      <c r="F68" s="111"/>
      <c r="G68" s="111"/>
      <c r="I68" s="112"/>
      <c r="J68" s="112"/>
      <c r="K68" s="112"/>
      <c r="L68" s="112"/>
      <c r="M68" s="108"/>
      <c r="N68" s="110"/>
      <c r="P68" s="110"/>
    </row>
    <row r="69">
      <c r="A69" s="110"/>
      <c r="B69" s="111"/>
      <c r="C69" s="111"/>
      <c r="D69" s="111"/>
      <c r="E69" s="108"/>
      <c r="F69" s="111"/>
      <c r="G69" s="111"/>
      <c r="I69" s="112"/>
      <c r="J69" s="112"/>
      <c r="K69" s="112"/>
      <c r="L69" s="112"/>
      <c r="M69" s="108"/>
      <c r="N69" s="110"/>
      <c r="P69" s="110"/>
    </row>
    <row r="70">
      <c r="A70" s="110"/>
      <c r="B70" s="111"/>
      <c r="C70" s="111"/>
      <c r="D70" s="111"/>
      <c r="E70" s="108"/>
      <c r="F70" s="111"/>
      <c r="G70" s="111"/>
      <c r="I70" s="112"/>
      <c r="J70" s="112"/>
      <c r="K70" s="112"/>
      <c r="L70" s="112"/>
      <c r="M70" s="108"/>
      <c r="N70" s="110"/>
      <c r="P70" s="110"/>
    </row>
    <row r="71">
      <c r="A71" s="110"/>
      <c r="B71" s="111"/>
      <c r="C71" s="111"/>
      <c r="D71" s="111"/>
      <c r="E71" s="108"/>
      <c r="F71" s="111"/>
      <c r="G71" s="111"/>
      <c r="I71" s="112"/>
      <c r="J71" s="112"/>
      <c r="K71" s="112"/>
      <c r="L71" s="112"/>
      <c r="M71" s="108"/>
      <c r="N71" s="110"/>
      <c r="P71" s="110"/>
    </row>
    <row r="72">
      <c r="A72" s="110"/>
      <c r="B72" s="111"/>
      <c r="C72" s="111"/>
      <c r="D72" s="111"/>
      <c r="E72" s="108"/>
      <c r="F72" s="111"/>
      <c r="G72" s="108"/>
      <c r="I72" s="112"/>
      <c r="J72" s="112"/>
      <c r="K72" s="112"/>
      <c r="L72" s="112"/>
      <c r="M72" s="108"/>
      <c r="N72" s="110"/>
      <c r="P72" s="110"/>
    </row>
    <row r="73">
      <c r="A73" s="110"/>
      <c r="B73" s="111"/>
      <c r="C73" s="111"/>
      <c r="D73" s="111"/>
      <c r="E73" s="108"/>
      <c r="F73" s="111"/>
      <c r="G73" s="108"/>
      <c r="I73" s="112"/>
      <c r="J73" s="112"/>
      <c r="K73" s="112"/>
      <c r="L73" s="112"/>
      <c r="M73" s="108"/>
      <c r="N73" s="110"/>
      <c r="P73" s="110"/>
    </row>
    <row r="74">
      <c r="A74" s="110"/>
      <c r="B74" s="111"/>
      <c r="C74" s="111"/>
      <c r="D74" s="108"/>
      <c r="E74" s="108"/>
      <c r="F74" s="111"/>
      <c r="G74" s="108"/>
      <c r="I74" s="112"/>
      <c r="J74" s="112"/>
      <c r="K74" s="112"/>
      <c r="L74" s="108"/>
      <c r="M74" s="108"/>
      <c r="N74" s="110"/>
      <c r="P74" s="110"/>
    </row>
    <row r="75">
      <c r="A75" s="110"/>
      <c r="B75" s="111"/>
      <c r="C75" s="111"/>
      <c r="D75" s="108"/>
      <c r="E75" s="108"/>
      <c r="F75" s="111"/>
      <c r="G75" s="108"/>
      <c r="I75" s="112"/>
      <c r="J75" s="112"/>
      <c r="K75" s="112"/>
      <c r="L75" s="108"/>
      <c r="M75" s="108"/>
      <c r="N75" s="110"/>
      <c r="P75" s="110"/>
    </row>
    <row r="76">
      <c r="A76" s="108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8"/>
      <c r="O76" s="113"/>
      <c r="P76" s="108"/>
    </row>
    <row r="77">
      <c r="O77" s="113"/>
    </row>
    <row r="78">
      <c r="A78" s="52"/>
      <c r="B78" s="114"/>
      <c r="C78" s="114"/>
      <c r="D78" s="114"/>
      <c r="E78" s="114"/>
      <c r="F78" s="114"/>
      <c r="G78" s="98"/>
      <c r="H78" s="98"/>
      <c r="I78" s="98"/>
      <c r="J78" s="98"/>
      <c r="K78" s="98"/>
      <c r="L78" s="98"/>
      <c r="M78" s="98"/>
      <c r="N78" s="52"/>
      <c r="O78" s="113"/>
    </row>
    <row r="79">
      <c r="A79" s="115"/>
      <c r="B79" s="116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98"/>
    </row>
    <row r="80">
      <c r="A80" s="98"/>
      <c r="B80" s="106"/>
      <c r="C80" s="118"/>
      <c r="D80" s="118"/>
      <c r="E80" s="118"/>
      <c r="F80" s="118"/>
      <c r="G80" s="118"/>
      <c r="H80" s="118"/>
      <c r="I80" s="118"/>
      <c r="J80" s="118"/>
      <c r="K80" s="118"/>
      <c r="L80" s="119"/>
      <c r="M80" s="119"/>
      <c r="N80" s="98"/>
    </row>
    <row r="81">
      <c r="A81" s="98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98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P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P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P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P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P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P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P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P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P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P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P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P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P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P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P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P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P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P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P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P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P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P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P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P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P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P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P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P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P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P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P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P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P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P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P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P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P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P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P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P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P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P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P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P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P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P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P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P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P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P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P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P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P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P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P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P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P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P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P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P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P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P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P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P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P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P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P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P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P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P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P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P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P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P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P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P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P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P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P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P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P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P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P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P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P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P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P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P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P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P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P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P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P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P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P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P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P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P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P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P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P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P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P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P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P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P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P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P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P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P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P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P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P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P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P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P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P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P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P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P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P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P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P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P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P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P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P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P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P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P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P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P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P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P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P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P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P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P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P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P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P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P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P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P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P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P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P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P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P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P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P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P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P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P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P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P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P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P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P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P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P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P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P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P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P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P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P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P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P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P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P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P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P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P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P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P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P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P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P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P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P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P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P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P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P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P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P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P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P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P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P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P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P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P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P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P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P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P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P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P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P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P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P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P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P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P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P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P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P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P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P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P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P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P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P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P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P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P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P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P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P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P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P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P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P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P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P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P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P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P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P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P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P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P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P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P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P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P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P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P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P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P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P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</row>
    <row r="976"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</row>
    <row r="977"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</row>
    <row r="978"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</row>
    <row r="979"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</row>
    <row r="980"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</row>
    <row r="981"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</row>
    <row r="982"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</row>
    <row r="983"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</row>
    <row r="984"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</row>
    <row r="985"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</row>
    <row r="986"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</row>
    <row r="987"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</row>
    <row r="988"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</row>
    <row r="989"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</row>
    <row r="990"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</row>
    <row r="991"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</row>
    <row r="992"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</row>
    <row r="993"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</row>
    <row r="994"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</row>
    <row r="995"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</row>
    <row r="996"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</row>
    <row r="997"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</row>
    <row r="998"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</row>
    <row r="999"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</row>
    <row r="1000"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</row>
    <row r="1001">
      <c r="I1001" s="52"/>
      <c r="J1001" s="52"/>
      <c r="K1001" s="52"/>
      <c r="L1001" s="52"/>
      <c r="M1001" s="52"/>
      <c r="N1001" s="52"/>
      <c r="O1001" s="52"/>
      <c r="P1001" s="5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40" t="str">
        <f>'Run Setup Notes'!A1</f>
        <v>ben</v>
      </c>
      <c r="B1" s="141" t="s">
        <v>183</v>
      </c>
      <c r="C1" s="140"/>
      <c r="D1" s="142"/>
      <c r="E1" s="143"/>
      <c r="F1" s="144"/>
      <c r="G1" s="143"/>
      <c r="H1" s="145"/>
      <c r="I1" s="146"/>
      <c r="J1" s="143"/>
      <c r="K1" s="143"/>
      <c r="L1" s="143"/>
      <c r="M1" s="143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>
      <c r="A2" s="141"/>
      <c r="B2" s="147"/>
      <c r="C2" s="148"/>
      <c r="D2" s="142"/>
      <c r="E2" s="143"/>
      <c r="F2" s="144"/>
      <c r="G2" s="143"/>
      <c r="H2" s="145"/>
      <c r="I2" s="146"/>
      <c r="J2" s="143"/>
      <c r="K2" s="143"/>
      <c r="L2" s="143"/>
      <c r="M2" s="143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>
      <c r="A3" s="149" t="s">
        <v>184</v>
      </c>
      <c r="B3" s="150" t="s">
        <v>185</v>
      </c>
      <c r="C3" s="151" t="s">
        <v>186</v>
      </c>
      <c r="D3" s="152">
        <f>96*14*1.2</f>
        <v>1612.8</v>
      </c>
      <c r="E3" s="143"/>
      <c r="F3" s="144"/>
      <c r="G3" s="143"/>
      <c r="H3" s="145"/>
      <c r="I3" s="146"/>
      <c r="J3" s="143"/>
      <c r="K3" s="143"/>
      <c r="L3" s="143"/>
      <c r="M3" s="143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>
      <c r="A4" s="153"/>
      <c r="B4" s="154" t="s">
        <v>187</v>
      </c>
      <c r="C4" s="155">
        <f>B9/4</f>
        <v>5</v>
      </c>
      <c r="D4" s="156">
        <f>C4*D3</f>
        <v>8064</v>
      </c>
      <c r="E4" s="144"/>
      <c r="F4" s="144"/>
      <c r="G4" s="143"/>
      <c r="H4" s="143"/>
      <c r="I4" s="143"/>
      <c r="J4" s="143"/>
      <c r="K4" s="143"/>
      <c r="L4" s="143"/>
      <c r="M4" s="143"/>
      <c r="N4" s="143"/>
      <c r="O4" s="143"/>
      <c r="P4" s="144"/>
      <c r="Q4" s="144"/>
      <c r="R4" s="144"/>
      <c r="S4" s="144"/>
      <c r="T4" s="143"/>
      <c r="U4" s="143"/>
      <c r="V4" s="143"/>
      <c r="W4" s="144"/>
      <c r="X4" s="144"/>
      <c r="Y4" s="144"/>
      <c r="Z4" s="144"/>
    </row>
    <row r="5">
      <c r="A5" s="153"/>
      <c r="B5" s="154" t="s">
        <v>188</v>
      </c>
      <c r="C5" s="155">
        <f>B10-C4</f>
        <v>6</v>
      </c>
      <c r="D5" s="156">
        <f>C5*D3</f>
        <v>9676.8</v>
      </c>
      <c r="E5" s="144"/>
      <c r="F5" s="157" t="s">
        <v>189</v>
      </c>
      <c r="G5" s="146"/>
      <c r="H5" s="143"/>
      <c r="I5" s="143"/>
      <c r="J5" s="143"/>
      <c r="K5" s="143"/>
      <c r="L5" s="143"/>
      <c r="M5" s="143"/>
      <c r="N5" s="143"/>
      <c r="O5" s="143"/>
      <c r="P5" s="144"/>
      <c r="Q5" s="144"/>
      <c r="R5" s="144"/>
      <c r="S5" s="144"/>
      <c r="T5" s="143"/>
      <c r="U5" s="143"/>
      <c r="V5" s="143"/>
      <c r="W5" s="144"/>
      <c r="X5" s="144"/>
      <c r="Y5" s="144"/>
      <c r="Z5" s="144"/>
    </row>
    <row r="6">
      <c r="A6" s="158" t="s">
        <v>190</v>
      </c>
      <c r="B6" s="154" t="s">
        <v>191</v>
      </c>
      <c r="C6" s="159">
        <f>$D$3*500</f>
        <v>806400</v>
      </c>
      <c r="D6" s="160">
        <f>C6/$C$21*E6</f>
        <v>314.5290664</v>
      </c>
      <c r="E6" s="161">
        <v>10.0</v>
      </c>
      <c r="G6" s="146"/>
      <c r="H6" s="143"/>
      <c r="I6" s="143"/>
      <c r="J6" s="143"/>
      <c r="K6" s="143"/>
      <c r="L6" s="143"/>
      <c r="M6" s="143"/>
      <c r="N6" s="143"/>
      <c r="O6" s="143"/>
      <c r="P6" s="144"/>
      <c r="Q6" s="144"/>
      <c r="R6" s="144"/>
      <c r="S6" s="144"/>
      <c r="T6" s="143"/>
      <c r="U6" s="143"/>
      <c r="V6" s="143"/>
      <c r="W6" s="144"/>
      <c r="X6" s="144"/>
      <c r="Y6" s="144"/>
      <c r="Z6" s="144"/>
    </row>
    <row r="7">
      <c r="A7" s="162" t="s">
        <v>192</v>
      </c>
      <c r="B7" s="162">
        <v>7.0</v>
      </c>
      <c r="C7" s="163"/>
      <c r="D7" s="163"/>
      <c r="E7" s="144"/>
      <c r="G7" s="164"/>
      <c r="H7" s="165"/>
      <c r="I7" s="143"/>
      <c r="J7" s="143"/>
      <c r="K7" s="143"/>
      <c r="L7" s="143"/>
      <c r="M7" s="143"/>
      <c r="N7" s="143"/>
      <c r="O7" s="143"/>
      <c r="P7" s="144"/>
      <c r="Q7" s="144"/>
      <c r="R7" s="144"/>
      <c r="S7" s="144"/>
      <c r="T7" s="143"/>
      <c r="U7" s="143"/>
      <c r="V7" s="143"/>
      <c r="W7" s="144"/>
      <c r="X7" s="144"/>
      <c r="Y7" s="144"/>
      <c r="Z7" s="144"/>
    </row>
    <row r="8">
      <c r="A8" s="162" t="s">
        <v>193</v>
      </c>
      <c r="B8" s="162">
        <f>B9/10</f>
        <v>2</v>
      </c>
      <c r="C8" s="163"/>
      <c r="D8" s="163"/>
      <c r="E8" s="144"/>
      <c r="F8" s="144"/>
      <c r="G8" s="164"/>
      <c r="H8" s="165"/>
      <c r="I8" s="143"/>
      <c r="J8" s="143"/>
      <c r="K8" s="143"/>
      <c r="L8" s="143"/>
      <c r="M8" s="143"/>
      <c r="N8" s="143"/>
      <c r="O8" s="143"/>
      <c r="P8" s="144"/>
      <c r="Q8" s="144"/>
      <c r="R8" s="144"/>
      <c r="S8" s="144"/>
      <c r="T8" s="143"/>
      <c r="U8" s="143"/>
      <c r="V8" s="143"/>
      <c r="W8" s="144"/>
      <c r="X8" s="144"/>
      <c r="Y8" s="144"/>
      <c r="Z8" s="144"/>
    </row>
    <row r="9">
      <c r="A9" s="166" t="s">
        <v>194</v>
      </c>
      <c r="B9" s="167">
        <v>20.0</v>
      </c>
      <c r="C9" s="168"/>
      <c r="D9" s="169"/>
      <c r="E9" s="144"/>
      <c r="F9" s="144"/>
      <c r="G9" s="146"/>
      <c r="H9" s="143"/>
      <c r="I9" s="143"/>
      <c r="J9" s="143"/>
      <c r="K9" s="143"/>
      <c r="L9" s="143"/>
      <c r="M9" s="143"/>
      <c r="N9" s="143"/>
      <c r="O9" s="143"/>
      <c r="P9" s="144"/>
      <c r="Q9" s="144"/>
      <c r="R9" s="144"/>
      <c r="S9" s="144"/>
      <c r="T9" s="143"/>
      <c r="U9" s="143"/>
      <c r="V9" s="143"/>
      <c r="W9" s="144"/>
      <c r="X9" s="144"/>
      <c r="Y9" s="144"/>
      <c r="Z9" s="144"/>
    </row>
    <row r="10">
      <c r="A10" s="166" t="s">
        <v>195</v>
      </c>
      <c r="B10" s="170">
        <f>B9-B7-B8</f>
        <v>11</v>
      </c>
      <c r="C10" s="168"/>
      <c r="D10" s="169"/>
      <c r="E10" s="144"/>
      <c r="F10" s="144"/>
      <c r="G10" s="143"/>
      <c r="H10" s="146"/>
      <c r="I10" s="143"/>
      <c r="J10" s="143"/>
      <c r="K10" s="143"/>
      <c r="L10" s="143"/>
      <c r="M10" s="143"/>
      <c r="N10" s="143"/>
      <c r="O10" s="143"/>
      <c r="P10" s="144"/>
      <c r="Q10" s="144"/>
      <c r="R10" s="144"/>
      <c r="S10" s="144"/>
      <c r="T10" s="143"/>
      <c r="U10" s="143"/>
      <c r="V10" s="143"/>
      <c r="W10" s="144"/>
      <c r="X10" s="144"/>
      <c r="Y10" s="144"/>
      <c r="Z10" s="144"/>
    </row>
    <row r="11">
      <c r="A11" s="171"/>
      <c r="B11" s="171"/>
      <c r="C11" s="171"/>
      <c r="D11" s="171"/>
      <c r="E11" s="144"/>
      <c r="F11" s="143"/>
      <c r="G11" s="172"/>
      <c r="H11" s="143"/>
      <c r="I11" s="143"/>
      <c r="J11" s="143"/>
      <c r="K11" s="143"/>
      <c r="L11" s="143"/>
      <c r="M11" s="143"/>
      <c r="N11" s="143"/>
      <c r="O11" s="143"/>
      <c r="P11" s="144"/>
      <c r="Q11" s="144"/>
      <c r="R11" s="144"/>
      <c r="S11" s="144"/>
      <c r="T11" s="143"/>
      <c r="U11" s="143"/>
      <c r="V11" s="143"/>
      <c r="W11" s="144"/>
      <c r="X11" s="144"/>
      <c r="Y11" s="144"/>
      <c r="Z11" s="144"/>
    </row>
    <row r="12">
      <c r="A12" s="149" t="s">
        <v>196</v>
      </c>
      <c r="B12" s="150" t="s">
        <v>185</v>
      </c>
      <c r="C12" s="151" t="s">
        <v>186</v>
      </c>
      <c r="D12" s="152">
        <f>96*2*1.2</f>
        <v>230.4</v>
      </c>
      <c r="E12" s="143"/>
      <c r="F12" s="143"/>
      <c r="G12" s="146"/>
      <c r="H12" s="143"/>
      <c r="I12" s="143"/>
      <c r="J12" s="143"/>
      <c r="K12" s="143"/>
      <c r="L12" s="143"/>
      <c r="M12" s="143"/>
      <c r="N12" s="143"/>
      <c r="O12" s="143"/>
      <c r="P12" s="144"/>
      <c r="Q12" s="144"/>
      <c r="R12" s="144"/>
      <c r="S12" s="144"/>
      <c r="T12" s="143"/>
      <c r="U12" s="143"/>
      <c r="V12" s="143"/>
      <c r="W12" s="144"/>
      <c r="X12" s="144"/>
      <c r="Y12" s="144"/>
      <c r="Z12" s="144"/>
    </row>
    <row r="13">
      <c r="A13" s="153"/>
      <c r="B13" s="154" t="s">
        <v>187</v>
      </c>
      <c r="C13" s="155">
        <f>B18/4</f>
        <v>5</v>
      </c>
      <c r="D13" s="156">
        <f>C13*D12</f>
        <v>1152</v>
      </c>
      <c r="E13" s="144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4"/>
      <c r="Q13" s="144"/>
      <c r="R13" s="144"/>
      <c r="S13" s="144"/>
      <c r="T13" s="143"/>
      <c r="U13" s="143"/>
      <c r="V13" s="143"/>
      <c r="W13" s="144"/>
      <c r="X13" s="144"/>
      <c r="Y13" s="144"/>
      <c r="Z13" s="144"/>
    </row>
    <row r="14">
      <c r="A14" s="153"/>
      <c r="B14" s="154" t="s">
        <v>188</v>
      </c>
      <c r="C14" s="155">
        <f>B19-C13</f>
        <v>6</v>
      </c>
      <c r="D14" s="156">
        <f>C14*D12</f>
        <v>1382.4</v>
      </c>
      <c r="E14" s="144"/>
      <c r="F14" s="143"/>
      <c r="G14" s="143"/>
      <c r="H14" s="143"/>
      <c r="I14" s="146"/>
      <c r="J14" s="143"/>
      <c r="K14" s="143"/>
      <c r="L14" s="143"/>
      <c r="M14" s="143"/>
      <c r="N14" s="143"/>
      <c r="O14" s="143"/>
      <c r="P14" s="144"/>
      <c r="Q14" s="144"/>
      <c r="R14" s="144"/>
      <c r="S14" s="144"/>
      <c r="T14" s="143"/>
      <c r="U14" s="143"/>
      <c r="V14" s="143"/>
      <c r="W14" s="144"/>
      <c r="X14" s="144"/>
      <c r="Y14" s="144"/>
      <c r="Z14" s="144"/>
    </row>
    <row r="15">
      <c r="A15" s="173" t="s">
        <v>197</v>
      </c>
      <c r="B15" s="154" t="s">
        <v>191</v>
      </c>
      <c r="C15" s="159">
        <f>$D$3*500</f>
        <v>806400</v>
      </c>
      <c r="D15" s="160">
        <f>C15/$C$21</f>
        <v>31.45290664</v>
      </c>
      <c r="E15" s="161"/>
      <c r="F15" s="143"/>
      <c r="G15" s="143"/>
      <c r="H15" s="143"/>
      <c r="I15" s="146"/>
      <c r="J15" s="143"/>
      <c r="K15" s="143"/>
      <c r="L15" s="143"/>
      <c r="M15" s="143"/>
      <c r="N15" s="143"/>
      <c r="O15" s="143"/>
      <c r="P15" s="144"/>
      <c r="Q15" s="144"/>
      <c r="R15" s="144"/>
      <c r="S15" s="144"/>
      <c r="T15" s="143"/>
      <c r="U15" s="143"/>
      <c r="V15" s="143"/>
      <c r="W15" s="144"/>
      <c r="X15" s="144"/>
      <c r="Y15" s="144"/>
      <c r="Z15" s="144"/>
    </row>
    <row r="16">
      <c r="A16" s="162" t="s">
        <v>192</v>
      </c>
      <c r="B16" s="162">
        <v>7.0</v>
      </c>
      <c r="C16" s="163"/>
      <c r="D16" s="163"/>
      <c r="E16" s="144"/>
      <c r="F16" s="143"/>
      <c r="G16" s="143"/>
      <c r="H16" s="143"/>
      <c r="I16" s="143"/>
      <c r="J16" s="143"/>
      <c r="K16" s="143"/>
      <c r="L16" s="143"/>
      <c r="M16" s="174"/>
      <c r="N16" s="143"/>
      <c r="O16" s="161"/>
      <c r="P16" s="144"/>
      <c r="Q16" s="144"/>
      <c r="R16" s="144"/>
      <c r="S16" s="144"/>
      <c r="T16" s="143"/>
      <c r="U16" s="143"/>
      <c r="V16" s="143"/>
      <c r="W16" s="144"/>
      <c r="X16" s="144"/>
      <c r="Y16" s="144"/>
      <c r="Z16" s="144"/>
    </row>
    <row r="17">
      <c r="A17" s="162" t="s">
        <v>193</v>
      </c>
      <c r="B17" s="162">
        <f>B18/10</f>
        <v>2</v>
      </c>
      <c r="C17" s="163"/>
      <c r="D17" s="163"/>
      <c r="E17" s="144"/>
      <c r="F17" s="143"/>
      <c r="G17" s="175"/>
      <c r="H17" s="143"/>
      <c r="I17" s="143"/>
      <c r="J17" s="145"/>
      <c r="K17" s="143"/>
      <c r="L17" s="143"/>
      <c r="M17" s="143"/>
      <c r="N17" s="143"/>
      <c r="O17" s="161"/>
      <c r="P17" s="161"/>
      <c r="Q17" s="144"/>
      <c r="R17" s="144"/>
      <c r="S17" s="144"/>
      <c r="T17" s="143"/>
      <c r="U17" s="143"/>
      <c r="V17" s="143"/>
      <c r="W17" s="144"/>
      <c r="X17" s="144"/>
      <c r="Y17" s="144"/>
      <c r="Z17" s="144"/>
    </row>
    <row r="18">
      <c r="A18" s="166" t="s">
        <v>194</v>
      </c>
      <c r="B18" s="167">
        <v>20.0</v>
      </c>
      <c r="C18" s="168"/>
      <c r="D18" s="169"/>
      <c r="E18" s="144"/>
      <c r="F18" s="143"/>
      <c r="G18" s="175"/>
      <c r="H18" s="145"/>
      <c r="I18" s="145"/>
      <c r="J18" s="145"/>
      <c r="K18" s="143"/>
      <c r="L18" s="146"/>
      <c r="M18" s="145"/>
      <c r="N18" s="176"/>
      <c r="O18" s="144"/>
      <c r="P18" s="144"/>
      <c r="Q18" s="144"/>
      <c r="R18" s="144"/>
      <c r="S18" s="144"/>
      <c r="T18" s="176"/>
      <c r="U18" s="146"/>
      <c r="V18" s="143"/>
      <c r="W18" s="144"/>
      <c r="X18" s="144"/>
      <c r="Y18" s="144"/>
      <c r="Z18" s="144"/>
    </row>
    <row r="19">
      <c r="A19" s="166" t="s">
        <v>195</v>
      </c>
      <c r="B19" s="170">
        <f>B18-B16-B17</f>
        <v>11</v>
      </c>
      <c r="C19" s="168"/>
      <c r="D19" s="169"/>
      <c r="E19" s="144"/>
      <c r="F19" s="143"/>
      <c r="G19" s="175"/>
      <c r="H19" s="145"/>
      <c r="I19" s="145"/>
      <c r="J19" s="145"/>
      <c r="K19" s="143"/>
      <c r="L19" s="146"/>
      <c r="M19" s="145"/>
      <c r="N19" s="176"/>
      <c r="O19" s="177"/>
      <c r="P19" s="178"/>
      <c r="Q19" s="144"/>
      <c r="R19" s="144"/>
      <c r="S19" s="144"/>
      <c r="T19" s="176"/>
      <c r="U19" s="146"/>
      <c r="V19" s="143"/>
      <c r="W19" s="144"/>
      <c r="X19" s="144"/>
      <c r="Y19" s="144"/>
      <c r="Z19" s="144"/>
    </row>
    <row r="20">
      <c r="A20" s="143"/>
      <c r="B20" s="146"/>
      <c r="C20" s="143"/>
      <c r="D20" s="143"/>
      <c r="E20" s="143"/>
      <c r="F20" s="143"/>
      <c r="G20" s="175"/>
      <c r="H20" s="145"/>
      <c r="I20" s="145"/>
      <c r="J20" s="145"/>
      <c r="K20" s="143"/>
      <c r="L20" s="146"/>
      <c r="M20" s="145"/>
      <c r="N20" s="145"/>
      <c r="O20" s="145"/>
      <c r="P20" s="145"/>
      <c r="Q20" s="144"/>
      <c r="R20" s="144"/>
      <c r="S20" s="144"/>
      <c r="T20" s="176"/>
      <c r="U20" s="143"/>
      <c r="V20" s="143"/>
      <c r="W20" s="144"/>
      <c r="X20" s="144"/>
      <c r="Y20" s="144"/>
      <c r="Z20" s="144"/>
    </row>
    <row r="21">
      <c r="A21" s="179" t="s">
        <v>198</v>
      </c>
      <c r="B21" s="180" t="s">
        <v>199</v>
      </c>
      <c r="C21" s="181">
        <v>25638.33</v>
      </c>
      <c r="D21" s="174" t="s">
        <v>200</v>
      </c>
      <c r="E21" s="143"/>
      <c r="F21" s="143"/>
      <c r="G21" s="175"/>
      <c r="H21" s="145"/>
      <c r="I21" s="145"/>
      <c r="J21" s="145"/>
      <c r="K21" s="143"/>
      <c r="L21" s="146"/>
      <c r="M21" s="145"/>
      <c r="N21" s="145"/>
      <c r="O21" s="145"/>
      <c r="P21" s="145"/>
      <c r="Q21" s="144"/>
      <c r="R21" s="144"/>
      <c r="S21" s="144"/>
      <c r="T21" s="176"/>
      <c r="U21" s="143"/>
      <c r="V21" s="143"/>
      <c r="W21" s="144"/>
      <c r="X21" s="144"/>
      <c r="Y21" s="144"/>
      <c r="Z21" s="144"/>
    </row>
    <row r="22">
      <c r="A22" s="143"/>
      <c r="B22" s="143"/>
      <c r="C22" s="143"/>
      <c r="D22" s="143"/>
      <c r="E22" s="143"/>
      <c r="F22" s="143"/>
      <c r="G22" s="175"/>
      <c r="H22" s="145"/>
      <c r="I22" s="145"/>
      <c r="J22" s="145"/>
      <c r="K22" s="145"/>
      <c r="L22" s="146"/>
      <c r="M22" s="145"/>
      <c r="N22" s="145"/>
      <c r="O22" s="145"/>
      <c r="P22" s="145"/>
      <c r="Q22" s="144"/>
      <c r="R22" s="144"/>
      <c r="S22" s="144"/>
      <c r="T22" s="176"/>
      <c r="U22" s="143"/>
      <c r="V22" s="143"/>
      <c r="W22" s="144"/>
      <c r="X22" s="144"/>
      <c r="Y22" s="144"/>
      <c r="Z22" s="144"/>
    </row>
    <row r="23">
      <c r="A23" s="143"/>
      <c r="B23" s="146"/>
      <c r="C23" s="143"/>
      <c r="D23" s="143"/>
      <c r="E23" s="143"/>
      <c r="F23" s="143"/>
      <c r="G23" s="175"/>
      <c r="H23" s="145"/>
      <c r="I23" s="145"/>
      <c r="J23" s="145"/>
      <c r="K23" s="145"/>
      <c r="L23" s="146"/>
      <c r="M23" s="145"/>
      <c r="N23" s="145"/>
      <c r="O23" s="145"/>
      <c r="P23" s="145"/>
      <c r="Q23" s="144"/>
      <c r="R23" s="144"/>
      <c r="S23" s="144"/>
      <c r="T23" s="176"/>
      <c r="U23" s="143"/>
      <c r="V23" s="143"/>
      <c r="W23" s="144"/>
      <c r="X23" s="144"/>
      <c r="Y23" s="144"/>
      <c r="Z23" s="144"/>
    </row>
    <row r="24">
      <c r="A24" s="174" t="s">
        <v>201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4"/>
      <c r="S24" s="144"/>
      <c r="T24" s="144"/>
      <c r="U24" s="144"/>
      <c r="V24" s="144"/>
      <c r="W24" s="144"/>
      <c r="X24" s="144"/>
      <c r="Y24" s="144"/>
      <c r="Z24" s="144"/>
    </row>
    <row r="2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>
      <c r="A29" s="144"/>
      <c r="B29" s="144"/>
      <c r="C29" s="144"/>
      <c r="D29" s="144"/>
      <c r="E29" s="144"/>
      <c r="F29" s="144"/>
      <c r="G29" s="182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</sheetData>
  <mergeCells count="5">
    <mergeCell ref="F5:F7"/>
    <mergeCell ref="B9:D9"/>
    <mergeCell ref="B10:D10"/>
    <mergeCell ref="B18:D18"/>
    <mergeCell ref="B19:D19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