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MasterMix" sheetId="2" r:id="rId5"/>
    <sheet state="visible" name="Plate 1.1" sheetId="3" r:id="rId6"/>
    <sheet state="visible" name="Plate2.2" sheetId="4" r:id="rId7"/>
    <sheet state="visible" name="Plate 3" sheetId="5" r:id="rId8"/>
    <sheet state="visible" name="Plate 4" sheetId="6" r:id="rId9"/>
    <sheet state="visible" name="Plate 4.1 EUA v2 lysate" sheetId="7" r:id="rId10"/>
    <sheet state="visible" name="Plate 4.4 Swab lysate" sheetId="8" r:id="rId11"/>
    <sheet state="visible" name="Plate 4.4" sheetId="9" r:id="rId12"/>
    <sheet state="visible" name="ContrivedEUA_V2" sheetId="10" r:id="rId13"/>
  </sheets>
  <definedNames/>
  <calcPr/>
</workbook>
</file>

<file path=xl/sharedStrings.xml><?xml version="1.0" encoding="utf-8"?>
<sst xmlns="http://schemas.openxmlformats.org/spreadsheetml/2006/main" count="2749" uniqueCount="315">
  <si>
    <t>v22</t>
  </si>
  <si>
    <t>saliva dilution type test (Val will set up)</t>
  </si>
  <si>
    <t>fill out yellow wells and these will autopopulate sections of experimental plan</t>
  </si>
  <si>
    <t xml:space="preserve">RPP Test (Laila will set up) </t>
  </si>
  <si>
    <t>Negative Plate (Laila please Find one and add it here)</t>
  </si>
  <si>
    <t>Plate with PCR directly from Swab Lysate (Laila please help me plate this out with this)</t>
  </si>
  <si>
    <t>384-Primer Sets: 2, 3, 4?</t>
  </si>
  <si>
    <t>384-well primer plates</t>
  </si>
  <si>
    <t>Plate 1</t>
  </si>
  <si>
    <t>Plate 2</t>
  </si>
  <si>
    <t>Plate 3</t>
  </si>
  <si>
    <t>Plate 4</t>
  </si>
  <si>
    <t>Goals of  experiment: optimization around no naked primer, only primer at 50nM; test out negative controls with random dilution spike ins; maybe 1-2 plates of dilutions</t>
  </si>
  <si>
    <t>**All set up is in 4-384 well plates; 40 cycles</t>
  </si>
  <si>
    <t>** 96 well format, copied over into 4 quadrants of 384 well plate</t>
  </si>
  <si>
    <t>1804</t>
  </si>
  <si>
    <t>all wells full</t>
  </si>
  <si>
    <t>** This should have 15uL left, but please confirm, if not use 1900</t>
  </si>
  <si>
    <t>384 well plate will have different final volume</t>
  </si>
  <si>
    <t>008</t>
  </si>
  <si>
    <t>9 wells empty</t>
  </si>
  <si>
    <t>2056</t>
  </si>
  <si>
    <t>14 wells empty</t>
  </si>
  <si>
    <t>96-well sample plate used for each quadrent</t>
  </si>
  <si>
    <t>1976</t>
  </si>
  <si>
    <t>5 wells empty</t>
  </si>
  <si>
    <t>** plate already meade with Dilutions spiked in</t>
  </si>
  <si>
    <t>Saliva Extraction</t>
  </si>
  <si>
    <t>1900</t>
  </si>
  <si>
    <t>all full</t>
  </si>
  <si>
    <t>2028</t>
  </si>
  <si>
    <t>2 wells empty</t>
  </si>
  <si>
    <t>Wells needed filled</t>
  </si>
  <si>
    <t>RPP Test V14 dilution</t>
  </si>
  <si>
    <t>uL of dilution needed</t>
  </si>
  <si>
    <t xml:space="preserve">make 2 dilutions: </t>
  </si>
  <si>
    <t>plate left out overnight - which run was this?</t>
  </si>
  <si>
    <t>1863</t>
  </si>
  <si>
    <t>EUAV2_vtm</t>
  </si>
  <si>
    <t>Swab lysate</t>
  </si>
  <si>
    <t>SSV22 - Mastermixes</t>
  </si>
  <si>
    <t>Mix 1 - plates 1.1, 3.3, 4.1, 4.4</t>
  </si>
  <si>
    <t>RT-PCR mix:</t>
  </si>
  <si>
    <t>uL or copies per reaction</t>
  </si>
  <si>
    <t>4x Mastermix</t>
  </si>
  <si>
    <t>H2O</t>
  </si>
  <si>
    <t>Stock is 3000ng/uL (per EJ)</t>
  </si>
  <si>
    <t>Dilution 4</t>
  </si>
  <si>
    <t>S2 RNA spike quant</t>
  </si>
  <si>
    <t>1:20 working stock prepared from Eric's stock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</si>
  <si>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</si>
  <si>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</si>
  <si>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</si>
  <si>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</si>
  <si>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</si>
  <si>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Total Volume</t>
  </si>
  <si>
    <t>&gt; 99 uL ddH2O, 0.1% Tween + 1 uL previous dilution</t>
  </si>
  <si>
    <t>Total to add to 384 well plate</t>
  </si>
  <si>
    <t>&gt; the final dilution should have 3600 copies / uL</t>
  </si>
  <si>
    <t>&gt; add 3.8uL (42500 copies) to RT-PCR mix</t>
  </si>
  <si>
    <t>Mix 2 - plate 2.2</t>
  </si>
  <si>
    <t>From V3 expt: Measured at 25 ng/uL, corresponding to 3.6*10^11 copies/uL (assuming a length of 130 nt)</t>
  </si>
  <si>
    <t>Based on this should 3.6*10^11 (3.104)=</t>
  </si>
  <si>
    <t>S2 dil 4</t>
  </si>
  <si>
    <t>copies/uL</t>
  </si>
  <si>
    <t>From qubit</t>
  </si>
  <si>
    <t>6/22/2020 spike dil</t>
  </si>
  <si>
    <t>from qPCR USE THIS NUMBER NEXT TIME (did not have for 6/24/2020 run)</t>
  </si>
  <si>
    <t>RPP dil</t>
  </si>
  <si>
    <t>RPP RNA spike quant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</si>
  <si>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</si>
  <si>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</si>
  <si>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</si>
  <si>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</si>
  <si>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</si>
  <si>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</si>
  <si>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</si>
  <si>
    <t>RPP spike dil 5</t>
  </si>
  <si>
    <t>S2 spike dil 4</t>
  </si>
  <si>
    <t>Plate Number 1</t>
  </si>
  <si>
    <t>A</t>
  </si>
  <si>
    <t>Saliva</t>
  </si>
  <si>
    <t>B</t>
  </si>
  <si>
    <t>C</t>
  </si>
  <si>
    <t>D</t>
  </si>
  <si>
    <t>E</t>
  </si>
  <si>
    <t>F</t>
  </si>
  <si>
    <t>G</t>
  </si>
  <si>
    <t>H</t>
  </si>
  <si>
    <t>ul</t>
  </si>
  <si>
    <t>no treatment</t>
  </si>
  <si>
    <t>heat inactivation</t>
  </si>
  <si>
    <t>PK (4mg/mL) 2uL</t>
  </si>
  <si>
    <t>PK (4mg/mL) 4uL</t>
  </si>
  <si>
    <t>PK (4mg/mL) 6uL</t>
  </si>
  <si>
    <t>PK (4mg/mL) 8 uL</t>
  </si>
  <si>
    <t>Dilution with water (post heat inactivation)</t>
  </si>
  <si>
    <t>heat inactivation only</t>
  </si>
  <si>
    <t>spin down</t>
  </si>
  <si>
    <t>VA</t>
  </si>
  <si>
    <t>LS</t>
  </si>
  <si>
    <t>vortexed</t>
  </si>
  <si>
    <t>CM</t>
  </si>
  <si>
    <t>Dilution 1</t>
  </si>
  <si>
    <t>Dilution 2</t>
  </si>
  <si>
    <t>-</t>
  </si>
  <si>
    <t>copies per reaction</t>
  </si>
  <si>
    <t>copies per uL</t>
  </si>
  <si>
    <t>D1</t>
  </si>
  <si>
    <t>Vortex</t>
  </si>
  <si>
    <t>D2</t>
  </si>
  <si>
    <t>Spin down</t>
  </si>
  <si>
    <t>uL per reaction</t>
  </si>
  <si>
    <t>VR-1986HK™
Lot Number:</t>
  </si>
  <si>
    <t>minimum volume needed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</si>
  <si>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</si>
  <si>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</si>
  <si>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</si>
  <si>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</si>
  <si>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</si>
  <si>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</si>
  <si>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</si>
  <si>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</si>
  <si>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2) ATCC inactivated Virus Spike</t>
  </si>
  <si>
    <t>&gt; perform 2x dilution series from vial 1 (D1) as detailed above</t>
  </si>
  <si>
    <t xml:space="preserve"> </t>
  </si>
  <si>
    <t>Copies/uL of Final Dilution of Virus</t>
  </si>
  <si>
    <t>ATCC to add to first row, 2 wells , A5, A11</t>
  </si>
  <si>
    <t>background lysate to add to first row</t>
  </si>
  <si>
    <t>Plate Number 2</t>
  </si>
  <si>
    <t>NBC</t>
  </si>
  <si>
    <t>N4503</t>
  </si>
  <si>
    <t>N4511</t>
  </si>
  <si>
    <t>N4519</t>
  </si>
  <si>
    <t>N4527</t>
  </si>
  <si>
    <t>N4535</t>
  </si>
  <si>
    <t>N4543</t>
  </si>
  <si>
    <t>N4551</t>
  </si>
  <si>
    <t>N4559</t>
  </si>
  <si>
    <t>N4567</t>
  </si>
  <si>
    <t>N4575</t>
  </si>
  <si>
    <t>N4583</t>
  </si>
  <si>
    <t>N4496</t>
  </si>
  <si>
    <t>N4504</t>
  </si>
  <si>
    <t>N4512</t>
  </si>
  <si>
    <t>N4520</t>
  </si>
  <si>
    <t>N4528</t>
  </si>
  <si>
    <t>N4536</t>
  </si>
  <si>
    <t>N4544</t>
  </si>
  <si>
    <t>N4552</t>
  </si>
  <si>
    <t>N4560</t>
  </si>
  <si>
    <t>N4568</t>
  </si>
  <si>
    <t>N4576</t>
  </si>
  <si>
    <t>N4584</t>
  </si>
  <si>
    <t>N4497</t>
  </si>
  <si>
    <t>N4505</t>
  </si>
  <si>
    <t>N4513</t>
  </si>
  <si>
    <t>N4521</t>
  </si>
  <si>
    <t>N4529</t>
  </si>
  <si>
    <t>N4537</t>
  </si>
  <si>
    <t>N4545</t>
  </si>
  <si>
    <t>N4553</t>
  </si>
  <si>
    <t>N4561</t>
  </si>
  <si>
    <t>N4569</t>
  </si>
  <si>
    <t>N4577</t>
  </si>
  <si>
    <t>N4585</t>
  </si>
  <si>
    <t>N4498</t>
  </si>
  <si>
    <t>N4506</t>
  </si>
  <si>
    <t>N4514</t>
  </si>
  <si>
    <t>N4522</t>
  </si>
  <si>
    <t>N4530</t>
  </si>
  <si>
    <t>N4538</t>
  </si>
  <si>
    <t>N4546</t>
  </si>
  <si>
    <t>N4554</t>
  </si>
  <si>
    <t>N4562</t>
  </si>
  <si>
    <t>N4570</t>
  </si>
  <si>
    <t>N4578</t>
  </si>
  <si>
    <t>N4586</t>
  </si>
  <si>
    <t>N4499</t>
  </si>
  <si>
    <t>N4507</t>
  </si>
  <si>
    <t>N4515</t>
  </si>
  <si>
    <t>N4523</t>
  </si>
  <si>
    <t>N4531</t>
  </si>
  <si>
    <t>N4539</t>
  </si>
  <si>
    <t>N4547</t>
  </si>
  <si>
    <t>N4555</t>
  </si>
  <si>
    <t>N4563</t>
  </si>
  <si>
    <t>N4571</t>
  </si>
  <si>
    <t>N4579</t>
  </si>
  <si>
    <t>N4587</t>
  </si>
  <si>
    <t>N4500</t>
  </si>
  <si>
    <t>N4508</t>
  </si>
  <si>
    <t>N4516</t>
  </si>
  <si>
    <t>N4524</t>
  </si>
  <si>
    <t>N4532</t>
  </si>
  <si>
    <t>N4540</t>
  </si>
  <si>
    <t>N4548</t>
  </si>
  <si>
    <t>N4556</t>
  </si>
  <si>
    <t>N4564</t>
  </si>
  <si>
    <t>N4572</t>
  </si>
  <si>
    <t>N4580</t>
  </si>
  <si>
    <t>N4588</t>
  </si>
  <si>
    <t>N4501</t>
  </si>
  <si>
    <t>N4509</t>
  </si>
  <si>
    <t>N4517</t>
  </si>
  <si>
    <t>N4525</t>
  </si>
  <si>
    <t>N4533</t>
  </si>
  <si>
    <t>N4541</t>
  </si>
  <si>
    <t>N4549</t>
  </si>
  <si>
    <t>N4557</t>
  </si>
  <si>
    <t>N4565</t>
  </si>
  <si>
    <t>N4573</t>
  </si>
  <si>
    <t>N4581</t>
  </si>
  <si>
    <t>N4589</t>
  </si>
  <si>
    <t>N4502</t>
  </si>
  <si>
    <t>N4510</t>
  </si>
  <si>
    <t>N4518</t>
  </si>
  <si>
    <t>N4526</t>
  </si>
  <si>
    <t>N4534</t>
  </si>
  <si>
    <t>N4542</t>
  </si>
  <si>
    <t>N4550</t>
  </si>
  <si>
    <t>N4558</t>
  </si>
  <si>
    <t>N4566</t>
  </si>
  <si>
    <t>N4574</t>
  </si>
  <si>
    <t>N4582</t>
  </si>
  <si>
    <t>PPC</t>
  </si>
  <si>
    <t>\</t>
  </si>
  <si>
    <t>NP swab into VTM</t>
  </si>
  <si>
    <t>TE</t>
  </si>
  <si>
    <t>VTM_1-1:1</t>
  </si>
  <si>
    <t>VTM_1-1:2</t>
  </si>
  <si>
    <t>VTM_1-1:4</t>
  </si>
  <si>
    <t>VTM_2-1:1</t>
  </si>
  <si>
    <t>VTM_2-1:2</t>
  </si>
  <si>
    <t>VTM_2-1:4</t>
  </si>
  <si>
    <t>eswab_1-1:1</t>
  </si>
  <si>
    <t>eswab_1-1:2</t>
  </si>
  <si>
    <t>eswab_1-1:4</t>
  </si>
  <si>
    <t>eswab_2-1:1</t>
  </si>
  <si>
    <t>eswab_2-1:2</t>
  </si>
  <si>
    <t>eswab_2-1:4</t>
  </si>
  <si>
    <t>Plate 4.1 - contrived EUA v2 in VTM (not purified)</t>
  </si>
  <si>
    <t>Lysate Background</t>
  </si>
  <si>
    <t>Virus Spike-In (Identity)</t>
  </si>
  <si>
    <t xml:space="preserve">ATCC Inactivated </t>
  </si>
  <si>
    <t>D3</t>
  </si>
  <si>
    <t>D4</t>
  </si>
  <si>
    <t>D5</t>
  </si>
  <si>
    <t>D6</t>
  </si>
  <si>
    <t>D7</t>
  </si>
  <si>
    <t>DD1</t>
  </si>
  <si>
    <t>DD2</t>
  </si>
  <si>
    <t>DD3</t>
  </si>
  <si>
    <t>DD4</t>
  </si>
  <si>
    <t>DD5</t>
  </si>
  <si>
    <t>Virus Spike-In (Copies/mL of lysate)</t>
  </si>
  <si>
    <t xml:space="preserve">Virus Spike-In (Copies/uL of lysate) </t>
  </si>
  <si>
    <t>Each reaction = 7uL of lysate</t>
  </si>
  <si>
    <t>Virus Copies/Reaction</t>
  </si>
  <si>
    <t>plate will have 50uL VTM remaining</t>
  </si>
  <si>
    <t>10uL each (none remaining after use)</t>
  </si>
  <si>
    <t>h2o</t>
  </si>
  <si>
    <t>sample</t>
  </si>
  <si>
    <t>VTM</t>
  </si>
  <si>
    <t>1:1</t>
  </si>
  <si>
    <t>1 to 1000</t>
  </si>
  <si>
    <t>volume per row</t>
  </si>
  <si>
    <t>ATCC to add to D1</t>
  </si>
  <si>
    <t>ESWAB</t>
  </si>
  <si>
    <t>10 samples</t>
  </si>
  <si>
    <t>eSwab</t>
  </si>
  <si>
    <t>eswab</t>
  </si>
  <si>
    <t>NS</t>
  </si>
  <si>
    <t>D8</t>
  </si>
  <si>
    <t>Taqpath</t>
  </si>
  <si>
    <t>Background Purified Extract Information:</t>
  </si>
  <si>
    <t>per well</t>
  </si>
  <si>
    <t>wells</t>
  </si>
  <si>
    <t>uL</t>
  </si>
  <si>
    <t>* Made fresh on day of experiment</t>
  </si>
  <si>
    <t>Prepare Lysate Plate</t>
  </si>
  <si>
    <t>&gt; bleach pipettes and UV treat pippettes, tubes and 96-well plate</t>
  </si>
  <si>
    <t>&gt; Saliva preparation</t>
  </si>
  <si>
    <t xml:space="preserve">&gt; TE: 1:1 need </t>
  </si>
  <si>
    <t>Prepare plates with PCR Barcodes</t>
  </si>
  <si>
    <t>Spike-in dilution series calculations:</t>
  </si>
  <si>
    <t>Set up a dilution series for each individual column (true dilution replicates) &gt; in 96-well plate, can perform dilution series with regular pipette</t>
  </si>
  <si>
    <t xml:space="preserve">Dilution Series: </t>
  </si>
  <si>
    <t>Per sample:</t>
  </si>
  <si>
    <t>D1:</t>
  </si>
  <si>
    <t>D2:</t>
  </si>
  <si>
    <t>D3:</t>
  </si>
  <si>
    <t xml:space="preserve">D4: </t>
  </si>
  <si>
    <t xml:space="preserve">D5: </t>
  </si>
  <si>
    <t>D6:</t>
  </si>
  <si>
    <t>D7:</t>
  </si>
  <si>
    <t>D8:</t>
  </si>
  <si>
    <t>* now you have a completed lysate plate; spin down and hold on ice until you are ready to add 7uL of each well to the 4 96 well plates</t>
  </si>
  <si>
    <t>400 uL lysate to be purified</t>
  </si>
  <si>
    <t>per well (uL)</t>
  </si>
  <si>
    <t>NP Swab Sample #</t>
  </si>
  <si>
    <t>extra lysate</t>
  </si>
  <si>
    <t>270uL into column 1</t>
  </si>
  <si>
    <t>136.0 into column 4</t>
  </si>
  <si>
    <t xml:space="preserve">columns </t>
  </si>
  <si>
    <t>1,2,3,5,7,9,11</t>
  </si>
  <si>
    <t>225 from D1, 225 lysate pipet up and down 8 times</t>
  </si>
  <si>
    <t xml:space="preserve">D6: </t>
  </si>
  <si>
    <t>uL of sample from D1</t>
  </si>
  <si>
    <t>of lysate</t>
  </si>
  <si>
    <t>uL of Clinical Matrix (aka lysate)</t>
  </si>
  <si>
    <t xml:space="preserve">Virus Spike-In (Copies/uL Lysate) </t>
  </si>
  <si>
    <t xml:space="preserve">Virus Spike-In (Total Copies into Clinical Matrix) </t>
  </si>
  <si>
    <t>estimated copies/uL after purification (4x concentration, 400uL --&gt; eluted into ~100uL)</t>
  </si>
  <si>
    <t>estimated copies/reaction after purification; 7uL 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</si>
</sst>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0.0"/>
    <numFmt numFmtId="166" formatCode="0.000"/>
    <numFmt numFmtId="167" formatCode="m d"/>
  </numFmts>
  <fonts count="38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trike/>
      <color theme="1"/>
      <name val="Calibri"/>
    </font>
    <font>
      <strike/>
      <color theme="1"/>
      <name val="Arial"/>
    </font>
    <font>
      <b/>
      <color theme="1"/>
      <name val="Calibri"/>
    </font>
    <font>
      <color theme="1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2.0"/>
      <color theme="1"/>
      <name val="Calibri"/>
    </font>
    <font>
      <b/>
      <sz val="11.0"/>
      <color theme="1"/>
      <name val="Calibri"/>
    </font>
    <font>
      <b/>
      <u/>
      <sz val="11.0"/>
      <color rgb="FF1155CC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>
      <b/>
      <sz val="11.0"/>
      <color theme="1"/>
      <name val="Arial"/>
    </font>
    <font>
      <sz val="11.0"/>
      <color rgb="FF000000"/>
      <name val="Inconsolata"/>
    </font>
    <font/>
    <font>
      <sz val="11.0"/>
      <color rgb="FF393939"/>
      <name val="Arial"/>
    </font>
    <font>
      <sz val="11.0"/>
      <color rgb="FF1155CC"/>
      <name val="Inconsolata"/>
    </font>
    <font>
      <b/>
      <sz val="14.0"/>
      <color theme="1"/>
      <name val="Arial"/>
    </font>
    <font>
      <b/>
      <sz val="14.0"/>
      <color rgb="FF000000"/>
      <name val="Arial"/>
    </font>
    <font>
      <sz val="12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1D1C1D"/>
      <name val="Slack-Lato"/>
    </font>
    <font>
      <sz val="14.0"/>
      <color theme="1"/>
      <name val="Arial"/>
    </font>
    <font>
      <b/>
      <sz val="12.0"/>
      <color rgb="FF000000"/>
      <name val="Calibri"/>
    </font>
    <font>
      <b/>
      <u/>
      <sz val="11.0"/>
      <color rgb="FF1155CC"/>
      <name val="Arial"/>
    </font>
    <font>
      <sz val="9.0"/>
      <color rgb="FF000000"/>
      <name val="Calibri"/>
    </font>
    <font>
      <b/>
      <color rgb="FFFF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BBC04"/>
        <bgColor rgb="FFFBBC04"/>
      </patternFill>
    </fill>
    <fill>
      <patternFill patternType="solid">
        <fgColor rgb="FFF8F8F8"/>
        <bgColor rgb="FFF8F8F8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49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ont="1">
      <alignment horizontal="center" readingOrder="0" vertical="bottom"/>
    </xf>
    <xf borderId="1" fillId="3" fontId="8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1" fillId="2" fontId="11" numFmtId="49" xfId="0" applyAlignment="1" applyBorder="1" applyFont="1" applyNumberFormat="1">
      <alignment horizontal="center" readingOrder="0" vertical="bottom"/>
    </xf>
    <xf borderId="1" fillId="2" fontId="11" numFmtId="49" xfId="0" applyAlignment="1" applyBorder="1" applyFont="1" applyNumberFormat="1">
      <alignment horizontal="center" readingOrder="0" vertical="bottom"/>
    </xf>
    <xf borderId="1" fillId="2" fontId="11" numFmtId="0" xfId="0" applyAlignment="1" applyBorder="1" applyFont="1">
      <alignment horizontal="center" readingOrder="0" vertical="bottom"/>
    </xf>
    <xf borderId="2" fillId="0" fontId="4" numFmtId="49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0" fillId="0" fontId="12" numFmtId="0" xfId="0" applyFont="1"/>
    <xf borderId="0" fillId="0" fontId="13" numFmtId="0" xfId="0" applyFont="1"/>
    <xf borderId="0" fillId="0" fontId="7" numFmtId="49" xfId="0" applyFont="1" applyNumberFormat="1"/>
    <xf borderId="0" fillId="0" fontId="7" numFmtId="0" xfId="0" applyFont="1"/>
    <xf borderId="0" fillId="3" fontId="11" numFmtId="0" xfId="0" applyAlignment="1" applyFont="1">
      <alignment horizontal="center" vertical="bottom"/>
    </xf>
    <xf borderId="1" fillId="2" fontId="14" numFmtId="49" xfId="0" applyAlignment="1" applyBorder="1" applyFont="1" applyNumberFormat="1">
      <alignment horizontal="center" readingOrder="0" vertical="bottom"/>
    </xf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0" fillId="0" fontId="7" numFmtId="164" xfId="0" applyAlignment="1" applyFont="1" applyNumberFormat="1">
      <alignment readingOrder="0"/>
    </xf>
    <xf borderId="0" fillId="3" fontId="8" numFmtId="0" xfId="0" applyAlignment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0" fillId="3" fontId="21" numFmtId="0" xfId="0" applyAlignment="1" applyFont="1">
      <alignment horizontal="center" vertical="bottom"/>
    </xf>
    <xf borderId="1" fillId="2" fontId="11" numFmtId="0" xfId="0" applyAlignment="1" applyBorder="1" applyFont="1">
      <alignment horizontal="center" readingOrder="0" shrinkToFit="0" vertical="bottom" wrapText="1"/>
    </xf>
    <xf borderId="1" fillId="2" fontId="11" numFmtId="49" xfId="0" applyAlignment="1" applyBorder="1" applyFont="1" applyNumberFormat="1">
      <alignment horizontal="center" readingOrder="0" vertical="bottom"/>
    </xf>
    <xf borderId="1" fillId="2" fontId="22" numFmtId="49" xfId="0" applyAlignment="1" applyBorder="1" applyFont="1" applyNumberFormat="1">
      <alignment horizontal="center" readingOrder="0" vertical="bottom"/>
    </xf>
    <xf borderId="0" fillId="3" fontId="8" numFmtId="0" xfId="0" applyAlignment="1" applyFont="1">
      <alignment horizontal="left" readingOrder="0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4" fontId="3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4" fontId="1" numFmtId="2" xfId="0" applyAlignment="1" applyBorder="1" applyFont="1" applyNumberFormat="1">
      <alignment horizontal="right" vertical="bottom"/>
    </xf>
    <xf borderId="1" fillId="3" fontId="7" numFmtId="0" xfId="0" applyAlignment="1" applyBorder="1" applyFont="1">
      <alignment readingOrder="0"/>
    </xf>
    <xf borderId="1" fillId="3" fontId="7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1" fillId="3" fontId="23" numFmtId="0" xfId="0" applyAlignment="1" applyBorder="1" applyFont="1">
      <alignment vertical="bottom"/>
    </xf>
    <xf borderId="1" fillId="3" fontId="1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readingOrder="0" vertical="bottom"/>
    </xf>
    <xf borderId="4" fillId="0" fontId="24" numFmtId="0" xfId="0" applyBorder="1" applyFont="1"/>
    <xf borderId="5" fillId="0" fontId="24" numFmtId="0" xfId="0" applyBorder="1" applyFont="1"/>
    <xf borderId="3" fillId="3" fontId="1" numFmtId="0" xfId="0" applyAlignment="1" applyBorder="1" applyFont="1">
      <alignment vertical="bottom"/>
    </xf>
    <xf borderId="0" fillId="3" fontId="7" numFmtId="0" xfId="0" applyFont="1"/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6" fillId="2" fontId="1" numFmtId="0" xfId="0" applyAlignment="1" applyBorder="1" applyFont="1">
      <alignment readingOrder="0" vertical="bottom"/>
    </xf>
    <xf borderId="7" fillId="2" fontId="1" numFmtId="0" xfId="0" applyAlignment="1" applyBorder="1" applyFont="1">
      <alignment vertical="bottom"/>
    </xf>
    <xf borderId="6" fillId="0" fontId="7" numFmtId="0" xfId="0" applyAlignment="1" applyBorder="1" applyFont="1">
      <alignment readingOrder="0"/>
    </xf>
    <xf borderId="7" fillId="0" fontId="7" numFmtId="0" xfId="0" applyBorder="1" applyFont="1"/>
    <xf borderId="0" fillId="2" fontId="3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8" fillId="2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8" fillId="0" fontId="7" numFmtId="0" xfId="0" applyAlignment="1" applyBorder="1" applyFont="1">
      <alignment readingOrder="0"/>
    </xf>
    <xf borderId="9" fillId="0" fontId="7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8" fillId="2" fontId="1" numFmtId="0" xfId="0" applyAlignment="1" applyBorder="1" applyFont="1">
      <alignment horizontal="right" vertical="bottom"/>
    </xf>
    <xf borderId="9" fillId="0" fontId="1" numFmtId="49" xfId="0" applyAlignment="1" applyBorder="1" applyFont="1" applyNumberFormat="1">
      <alignment vertical="bottom"/>
    </xf>
    <xf borderId="8" fillId="0" fontId="7" numFmtId="0" xfId="0" applyBorder="1" applyFont="1"/>
    <xf borderId="9" fillId="0" fontId="7" numFmtId="0" xfId="0" applyBorder="1" applyFont="1"/>
    <xf borderId="0" fillId="0" fontId="1" numFmtId="49" xfId="0" applyAlignment="1" applyFont="1" applyNumberFormat="1">
      <alignment vertical="bottom"/>
    </xf>
    <xf borderId="8" fillId="2" fontId="1" numFmtId="0" xfId="0" applyAlignment="1" applyBorder="1" applyFont="1">
      <alignment horizontal="right" readingOrder="0" vertical="bottom"/>
    </xf>
    <xf borderId="9" fillId="0" fontId="25" numFmtId="49" xfId="0" applyAlignment="1" applyBorder="1" applyFont="1" applyNumberFormat="1">
      <alignment readingOrder="0"/>
    </xf>
    <xf borderId="9" fillId="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3" fontId="26" numFmtId="0" xfId="0" applyFont="1"/>
    <xf borderId="10" fillId="2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horizontal="right" vertical="bottom"/>
    </xf>
    <xf borderId="6" fillId="3" fontId="1" numFmtId="0" xfId="0" applyAlignment="1" applyBorder="1" applyFont="1">
      <alignment readingOrder="0" vertical="bottom"/>
    </xf>
    <xf borderId="12" fillId="3" fontId="1" numFmtId="0" xfId="0" applyAlignment="1" applyBorder="1" applyFont="1">
      <alignment readingOrder="0" vertical="bottom"/>
    </xf>
    <xf borderId="7" fillId="3" fontId="1" numFmtId="4" xfId="0" applyAlignment="1" applyBorder="1" applyFont="1" applyNumberFormat="1">
      <alignment horizontal="right" readingOrder="0" vertical="bottom"/>
    </xf>
    <xf borderId="0" fillId="3" fontId="1" numFmtId="0" xfId="0" applyAlignment="1" applyFont="1">
      <alignment horizontal="right" vertical="bottom"/>
    </xf>
    <xf borderId="10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11" fillId="0" fontId="1" numFmtId="4" xfId="0" applyAlignment="1" applyBorder="1" applyFont="1" applyNumberFormat="1">
      <alignment horizontal="right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3" fontId="22" numFmtId="0" xfId="0" applyAlignment="1" applyFont="1">
      <alignment horizontal="center" readingOrder="0" vertical="bottom"/>
    </xf>
    <xf borderId="0" fillId="3" fontId="11" numFmtId="0" xfId="0" applyAlignment="1" applyFont="1">
      <alignment horizontal="center" readingOrder="0" vertical="bottom"/>
    </xf>
    <xf borderId="0" fillId="3" fontId="11" numFmtId="49" xfId="0" applyAlignment="1" applyFont="1" applyNumberFormat="1">
      <alignment horizontal="center" readingOrder="0" vertical="bottom"/>
    </xf>
    <xf borderId="0" fillId="3" fontId="9" numFmtId="0" xfId="0" applyAlignment="1" applyFont="1">
      <alignment horizontal="center" vertical="bottom"/>
    </xf>
    <xf borderId="0" fillId="3" fontId="27" numFmtId="0" xfId="0" applyAlignment="1" applyFont="1">
      <alignment horizontal="center" readingOrder="0" vertical="bottom"/>
    </xf>
    <xf borderId="0" fillId="3" fontId="28" numFmtId="0" xfId="0" applyAlignment="1" applyFont="1">
      <alignment horizontal="center" readingOrder="0" vertical="bottom"/>
    </xf>
    <xf borderId="0" fillId="3" fontId="28" numFmtId="0" xfId="0" applyAlignment="1" applyFont="1">
      <alignment horizontal="center" vertical="bottom"/>
    </xf>
    <xf borderId="0" fillId="3" fontId="28" numFmtId="49" xfId="0" applyAlignment="1" applyFont="1" applyNumberFormat="1">
      <alignment horizontal="center" readingOrder="0" vertical="bottom"/>
    </xf>
    <xf borderId="1" fillId="3" fontId="22" numFmtId="0" xfId="0" applyAlignment="1" applyBorder="1" applyFont="1">
      <alignment horizontal="center" readingOrder="0" vertical="bottom"/>
    </xf>
    <xf borderId="1" fillId="3" fontId="11" numFmtId="0" xfId="0" applyAlignment="1" applyBorder="1" applyFont="1">
      <alignment horizontal="center" readingOrder="0" vertical="bottom"/>
    </xf>
    <xf borderId="0" fillId="3" fontId="9" numFmtId="0" xfId="0" applyAlignment="1" applyFont="1">
      <alignment horizontal="left" readingOrder="0" vertical="bottom"/>
    </xf>
    <xf borderId="1" fillId="0" fontId="8" numFmtId="49" xfId="0" applyAlignment="1" applyBorder="1" applyFont="1" applyNumberFormat="1">
      <alignment horizontal="center" readingOrder="0" vertical="bottom"/>
    </xf>
    <xf borderId="1" fillId="5" fontId="9" numFmtId="0" xfId="0" applyAlignment="1" applyBorder="1" applyFill="1" applyFont="1">
      <alignment horizontal="center" vertical="bottom"/>
    </xf>
    <xf borderId="5" fillId="0" fontId="7" numFmtId="0" xfId="0" applyAlignment="1" applyBorder="1" applyFont="1">
      <alignment readingOrder="0"/>
    </xf>
    <xf borderId="0" fillId="0" fontId="8" numFmtId="49" xfId="0" applyAlignment="1" applyFont="1" applyNumberFormat="1">
      <alignment horizontal="center" readingOrder="0" vertical="bottom"/>
    </xf>
    <xf borderId="1" fillId="5" fontId="8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right" readingOrder="0" shrinkToFit="0" vertical="bottom" wrapText="1"/>
    </xf>
    <xf borderId="1" fillId="0" fontId="29" numFmtId="49" xfId="0" applyAlignment="1" applyBorder="1" applyFont="1" applyNumberFormat="1">
      <alignment horizontal="center" vertical="bottom"/>
    </xf>
    <xf borderId="1" fillId="0" fontId="27" numFmtId="0" xfId="0" applyAlignment="1" applyBorder="1" applyFont="1">
      <alignment horizontal="center" readingOrder="0" shrinkToFit="0" vertical="bottom" wrapText="1"/>
    </xf>
    <xf borderId="13" fillId="5" fontId="9" numFmtId="0" xfId="0" applyAlignment="1" applyBorder="1" applyFont="1">
      <alignment horizontal="center" vertical="bottom"/>
    </xf>
    <xf borderId="12" fillId="0" fontId="1" numFmtId="0" xfId="0" applyAlignment="1" applyBorder="1" applyFont="1">
      <alignment vertical="bottom"/>
    </xf>
    <xf borderId="1" fillId="0" fontId="30" numFmtId="0" xfId="0" applyAlignment="1" applyBorder="1" applyFont="1">
      <alignment vertical="bottom"/>
    </xf>
    <xf borderId="1" fillId="2" fontId="31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right" vertical="bottom"/>
    </xf>
    <xf borderId="1" fillId="2" fontId="1" numFmtId="3" xfId="0" applyAlignment="1" applyBorder="1" applyFont="1" applyNumberFormat="1">
      <alignment horizontal="center" vertical="bottom"/>
    </xf>
    <xf borderId="1" fillId="2" fontId="2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1" fillId="3" fontId="31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3" fontId="1" numFmtId="165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shrinkToFit="0" vertical="bottom" wrapText="1"/>
    </xf>
    <xf borderId="1" fillId="0" fontId="1" numFmtId="165" xfId="0" applyAlignment="1" applyBorder="1" applyFont="1" applyNumberFormat="1">
      <alignment horizontal="right" vertical="bottom"/>
    </xf>
    <xf borderId="0" fillId="3" fontId="7" numFmtId="0" xfId="0" applyAlignment="1" applyFont="1">
      <alignment readingOrder="0" shrinkToFit="0" wrapText="0"/>
    </xf>
    <xf borderId="0" fillId="3" fontId="32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3" fontId="32" numFmtId="0" xfId="0" applyAlignment="1" applyFont="1">
      <alignment horizontal="left" readingOrder="0"/>
    </xf>
    <xf borderId="1" fillId="2" fontId="1" numFmtId="3" xfId="0" applyAlignment="1" applyBorder="1" applyFont="1" applyNumberFormat="1">
      <alignment horizontal="right" vertical="bottom"/>
    </xf>
    <xf borderId="1" fillId="2" fontId="1" numFmtId="166" xfId="0" applyAlignment="1" applyBorder="1" applyFont="1" applyNumberFormat="1">
      <alignment horizontal="right" vertical="bottom"/>
    </xf>
    <xf borderId="1" fillId="0" fontId="1" numFmtId="166" xfId="0" applyAlignment="1" applyBorder="1" applyFont="1" applyNumberFormat="1">
      <alignment vertical="bottom"/>
    </xf>
    <xf borderId="1" fillId="3" fontId="27" numFmtId="0" xfId="0" applyAlignment="1" applyBorder="1" applyFont="1">
      <alignment horizontal="center" shrinkToFit="0" vertical="bottom" wrapText="1"/>
    </xf>
    <xf borderId="0" fillId="3" fontId="33" numFmtId="0" xfId="0" applyAlignment="1" applyFont="1">
      <alignment horizontal="center" vertical="bottom"/>
    </xf>
    <xf borderId="1" fillId="3" fontId="33" numFmtId="0" xfId="0" applyAlignment="1" applyBorder="1" applyFont="1">
      <alignment horizontal="center" vertical="bottom"/>
    </xf>
    <xf borderId="5" fillId="3" fontId="33" numFmtId="0" xfId="0" applyAlignment="1" applyBorder="1" applyFont="1">
      <alignment horizontal="center" vertical="bottom"/>
    </xf>
    <xf borderId="0" fillId="3" fontId="33" numFmtId="0" xfId="0" applyAlignment="1" applyFont="1">
      <alignment horizontal="center" vertical="bottom"/>
    </xf>
    <xf borderId="1" fillId="3" fontId="27" numFmtId="0" xfId="0" applyAlignment="1" applyBorder="1" applyFont="1">
      <alignment horizontal="center" readingOrder="0" shrinkToFit="0" vertical="bottom" wrapText="1"/>
    </xf>
    <xf borderId="1" fillId="3" fontId="17" numFmtId="0" xfId="0" applyAlignment="1" applyBorder="1" applyFont="1">
      <alignment horizontal="center" vertical="bottom"/>
    </xf>
    <xf borderId="5" fillId="3" fontId="17" numFmtId="0" xfId="0" applyAlignment="1" applyBorder="1" applyFont="1">
      <alignment horizontal="center" vertical="bottom"/>
    </xf>
    <xf borderId="5" fillId="3" fontId="17" numFmtId="0" xfId="0" applyAlignment="1" applyBorder="1" applyFont="1">
      <alignment horizontal="center" vertical="bottom"/>
    </xf>
    <xf borderId="14" fillId="3" fontId="17" numFmtId="0" xfId="0" applyAlignment="1" applyBorder="1" applyFont="1">
      <alignment horizontal="center" vertical="bottom"/>
    </xf>
    <xf borderId="11" fillId="3" fontId="17" numFmtId="0" xfId="0" applyAlignment="1" applyBorder="1" applyFont="1">
      <alignment horizontal="center" vertical="bottom"/>
    </xf>
    <xf borderId="11" fillId="3" fontId="17" numFmtId="0" xfId="0" applyAlignment="1" applyBorder="1" applyFont="1">
      <alignment horizontal="center" vertical="bottom"/>
    </xf>
    <xf borderId="0" fillId="6" fontId="1" numFmtId="0" xfId="0" applyAlignment="1" applyFill="1" applyFont="1">
      <alignment horizontal="right" vertical="bottom"/>
    </xf>
    <xf borderId="1" fillId="6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0" fillId="3" fontId="22" numFmtId="0" xfId="0" applyAlignment="1" applyFont="1">
      <alignment horizontal="left" readingOrder="0" vertical="bottom"/>
    </xf>
    <xf borderId="0" fillId="0" fontId="11" numFmtId="0" xfId="0" applyAlignment="1" applyFont="1">
      <alignment horizontal="center" readingOrder="0" shrinkToFit="0" vertical="bottom" wrapText="1"/>
    </xf>
    <xf borderId="0" fillId="0" fontId="11" numFmtId="49" xfId="0" applyAlignment="1" applyFont="1" applyNumberFormat="1">
      <alignment horizontal="center" readingOrder="0" vertical="bottom"/>
    </xf>
    <xf borderId="1" fillId="2" fontId="11" numFmtId="49" xfId="0" applyAlignment="1" applyBorder="1" applyFont="1" applyNumberFormat="1">
      <alignment horizontal="center" readingOrder="0" shrinkToFit="0" vertical="bottom" wrapText="1"/>
    </xf>
    <xf borderId="0" fillId="0" fontId="11" numFmtId="49" xfId="0" applyAlignment="1" applyFont="1" applyNumberFormat="1">
      <alignment horizontal="center" readingOrder="0" vertical="bottom"/>
    </xf>
    <xf borderId="0" fillId="0" fontId="11" numFmtId="49" xfId="0" applyAlignment="1" applyFont="1" applyNumberFormat="1">
      <alignment horizontal="center" readingOrder="0" vertical="bottom"/>
    </xf>
    <xf borderId="1" fillId="0" fontId="8" numFmtId="0" xfId="0" applyAlignment="1" applyBorder="1" applyFont="1">
      <alignment horizontal="center" readingOrder="0" vertical="bottom"/>
    </xf>
    <xf borderId="0" fillId="3" fontId="34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left" shrinkToFit="0" vertical="bottom" wrapText="0"/>
    </xf>
    <xf borderId="0" fillId="0" fontId="34" numFmtId="0" xfId="0" applyAlignment="1" applyFont="1">
      <alignment horizontal="center" vertical="bottom"/>
    </xf>
    <xf borderId="1" fillId="0" fontId="34" numFmtId="0" xfId="0" applyAlignment="1" applyBorder="1" applyFont="1">
      <alignment horizontal="center" vertical="bottom"/>
    </xf>
    <xf borderId="1" fillId="0" fontId="17" numFmtId="0" xfId="0" applyAlignment="1" applyBorder="1" applyFont="1">
      <alignment horizontal="center" vertical="bottom"/>
    </xf>
    <xf borderId="0" fillId="0" fontId="35" numFmtId="49" xfId="0" applyAlignment="1" applyFont="1" applyNumberFormat="1">
      <alignment horizontal="center" readingOrder="0" vertical="bottom"/>
    </xf>
    <xf borderId="0" fillId="3" fontId="28" numFmtId="167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1" fillId="7" fontId="36" numFmtId="0" xfId="0" applyAlignment="1" applyBorder="1" applyFill="1" applyFont="1">
      <alignment horizontal="center" shrinkToFit="0" vertical="bottom" wrapText="1"/>
    </xf>
    <xf borderId="1" fillId="8" fontId="36" numFmtId="0" xfId="0" applyAlignment="1" applyBorder="1" applyFill="1" applyFont="1">
      <alignment horizontal="center" readingOrder="0" shrinkToFit="0" vertical="bottom" wrapText="1"/>
    </xf>
    <xf borderId="1" fillId="4" fontId="15" numFmtId="0" xfId="0" applyAlignment="1" applyBorder="1" applyFont="1">
      <alignment horizontal="center" readingOrder="0" shrinkToFit="0" vertical="bottom" wrapText="1"/>
    </xf>
    <xf borderId="1" fillId="8" fontId="15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1" xfId="0" applyAlignment="1" applyFont="1" applyNumberFormat="1">
      <alignment shrinkToFit="0" vertical="bottom" wrapText="0"/>
    </xf>
    <xf borderId="0" fillId="0" fontId="7" numFmtId="1" xfId="0" applyAlignment="1" applyFont="1" applyNumberFormat="1">
      <alignment vertical="bottom"/>
    </xf>
    <xf borderId="0" fillId="3" fontId="7" numFmtId="1" xfId="0" applyAlignment="1" applyFont="1" applyNumberFormat="1">
      <alignment vertical="bottom"/>
    </xf>
    <xf borderId="0" fillId="0" fontId="7" numFmtId="0" xfId="0" applyAlignment="1" applyFont="1">
      <alignment shrinkToFit="0" vertical="bottom" wrapText="0"/>
    </xf>
    <xf borderId="5" fillId="0" fontId="7" numFmtId="0" xfId="0" applyAlignment="1" applyBorder="1" applyFont="1">
      <alignment vertical="bottom"/>
    </xf>
    <xf borderId="0" fillId="0" fontId="30" numFmtId="0" xfId="0" applyAlignment="1" applyFont="1">
      <alignment vertical="bottom"/>
    </xf>
    <xf borderId="5" fillId="2" fontId="31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center" vertical="bottom"/>
    </xf>
    <xf borderId="0" fillId="0" fontId="7" numFmtId="165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5" fillId="2" fontId="1" numFmtId="0" xfId="0" applyAlignment="1" applyBorder="1" applyFont="1">
      <alignment horizontal="center" vertical="bottom"/>
    </xf>
    <xf borderId="0" fillId="0" fontId="7" numFmtId="20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7" numFmtId="166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1" numFmtId="1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1" fillId="0" fontId="1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7" fontId="15" numFmtId="0" xfId="0" applyAlignment="1" applyBorder="1" applyFont="1">
      <alignment horizontal="center" shrinkToFit="0" vertical="bottom" wrapText="1"/>
    </xf>
    <xf borderId="1" fillId="9" fontId="1" numFmtId="0" xfId="0" applyAlignment="1" applyBorder="1" applyFill="1" applyFont="1">
      <alignment vertical="bottom"/>
    </xf>
    <xf borderId="1" fillId="9" fontId="1" numFmtId="0" xfId="0" applyAlignment="1" applyBorder="1" applyFont="1">
      <alignment vertical="bottom"/>
    </xf>
    <xf borderId="1" fillId="10" fontId="1" numFmtId="0" xfId="0" applyAlignment="1" applyBorder="1" applyFill="1" applyFont="1">
      <alignment horizontal="center" vertical="bottom"/>
    </xf>
    <xf borderId="1" fillId="7" fontId="1" numFmtId="0" xfId="0" applyAlignment="1" applyBorder="1" applyFont="1">
      <alignment horizontal="center" vertical="bottom"/>
    </xf>
    <xf borderId="1" fillId="7" fontId="37" numFmtId="0" xfId="0" applyAlignment="1" applyBorder="1" applyFont="1">
      <alignment horizontal="center" vertical="bottom"/>
    </xf>
    <xf borderId="1" fillId="6" fontId="3" numFmtId="0" xfId="0" applyAlignment="1" applyBorder="1" applyFont="1">
      <alignment horizontal="center" vertical="bottom"/>
    </xf>
    <xf borderId="1" fillId="6" fontId="3" numFmtId="0" xfId="0" applyAlignment="1" applyBorder="1" applyFont="1">
      <alignment vertical="bottom"/>
    </xf>
    <xf borderId="1" fillId="11" fontId="3" numFmtId="0" xfId="0" applyAlignment="1" applyBorder="1" applyFill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13" fillId="0" fontId="6" numFmtId="0" xfId="0" applyAlignment="1" applyBorder="1" applyFont="1">
      <alignment vertical="bottom"/>
    </xf>
    <xf borderId="1" fillId="0" fontId="7" numFmtId="49" xfId="0" applyAlignment="1" applyBorder="1" applyFont="1" applyNumberFormat="1">
      <alignment vertical="bottom"/>
    </xf>
    <xf borderId="1" fillId="0" fontId="7" numFmtId="0" xfId="0" applyAlignment="1" applyBorder="1" applyFont="1">
      <alignment vertical="bottom"/>
    </xf>
    <xf borderId="1" fillId="6" fontId="1" numFmtId="0" xfId="0" applyAlignment="1" applyBorder="1" applyFont="1">
      <alignment horizontal="right" readingOrder="0" vertical="bottom"/>
    </xf>
    <xf borderId="0" fillId="12" fontId="7" numFmtId="0" xfId="0" applyAlignment="1" applyFill="1" applyFont="1">
      <alignment vertical="bottom"/>
    </xf>
    <xf borderId="1" fillId="12" fontId="1" numFmtId="0" xfId="0" applyAlignment="1" applyBorder="1" applyFont="1">
      <alignment shrinkToFit="0" vertical="bottom" wrapText="0"/>
    </xf>
    <xf borderId="1" fillId="0" fontId="1" numFmtId="49" xfId="0" applyAlignment="1" applyBorder="1" applyFont="1" applyNumberFormat="1">
      <alignment horizontal="center" shrinkToFit="0" vertical="bottom" wrapText="1"/>
    </xf>
    <xf borderId="1" fillId="0" fontId="1" numFmtId="1" xfId="0" applyAlignment="1" applyBorder="1" applyFont="1" applyNumberFormat="1">
      <alignment horizontal="center" vertical="bottom"/>
    </xf>
    <xf borderId="0" fillId="0" fontId="7" numFmtId="0" xfId="0" applyAlignment="1" applyFont="1">
      <alignment readingOrder="0" vertical="bottom"/>
    </xf>
    <xf borderId="13" fillId="0" fontId="7" numFmtId="0" xfId="0" applyAlignment="1" applyBorder="1" applyFont="1">
      <alignment vertical="bottom"/>
    </xf>
    <xf borderId="15" fillId="0" fontId="24" numFmtId="0" xfId="0" applyBorder="1" applyFont="1"/>
    <xf borderId="1" fillId="0" fontId="7" numFmtId="165" xfId="0" applyAlignment="1" applyBorder="1" applyFont="1" applyNumberFormat="1">
      <alignment vertical="bottom"/>
    </xf>
    <xf borderId="1" fillId="0" fontId="7" numFmtId="0" xfId="0" applyAlignment="1" applyBorder="1" applyFont="1">
      <alignment shrinkToFit="0" vertical="bottom" wrapText="0"/>
    </xf>
    <xf borderId="1" fillId="2" fontId="2" numFmtId="1" xfId="0" applyAlignment="1" applyBorder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vertical="bottom"/>
    </xf>
    <xf borderId="14" fillId="0" fontId="24" numFmtId="0" xfId="0" applyBorder="1" applyFont="1"/>
    <xf borderId="1" fillId="2" fontId="1" numFmtId="0" xfId="0" applyAlignment="1" applyBorder="1" applyFont="1">
      <alignment horizontal="center" readingOrder="0" vertical="bottom"/>
    </xf>
    <xf borderId="1" fillId="3" fontId="1" numFmtId="3" xfId="0" applyAlignment="1" applyBorder="1" applyFont="1" applyNumberFormat="1">
      <alignment horizontal="right" vertical="bottom"/>
    </xf>
    <xf borderId="1" fillId="0" fontId="1" numFmtId="3" xfId="0" applyAlignment="1" applyBorder="1" applyFont="1" applyNumberFormat="1">
      <alignment horizontal="right" vertical="bottom"/>
    </xf>
    <xf borderId="1" fillId="0" fontId="7" numFmtId="1" xfId="0" applyAlignment="1" applyBorder="1" applyFont="1" applyNumberFormat="1">
      <alignment vertical="bottom"/>
    </xf>
    <xf borderId="1" fillId="0" fontId="1" numFmtId="1" xfId="0" applyAlignment="1" applyBorder="1" applyFont="1" applyNumberFormat="1">
      <alignment horizontal="right" vertical="bottom"/>
    </xf>
    <xf borderId="1" fillId="0" fontId="1" numFmtId="166" xfId="0" applyAlignment="1" applyBorder="1" applyFont="1" applyNumberFormat="1">
      <alignment horizontal="right" vertical="bottom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readingOrder="0" vertical="bottom"/>
    </xf>
    <xf borderId="0" fillId="3" fontId="7" numFmtId="0" xfId="0" applyAlignment="1" applyFont="1">
      <alignment vertical="bottom"/>
    </xf>
    <xf borderId="1" fillId="3" fontId="7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1" fillId="13" fontId="15" numFmtId="0" xfId="0" applyAlignment="1" applyBorder="1" applyFill="1" applyFont="1">
      <alignment horizontal="center" readingOrder="0" shrinkToFit="0" vertical="bottom" wrapText="1"/>
    </xf>
    <xf borderId="1" fillId="13" fontId="7" numFmtId="0" xfId="0" applyAlignment="1" applyBorder="1" applyFont="1">
      <alignment readingOrder="0" vertical="bottom"/>
    </xf>
    <xf borderId="1" fillId="4" fontId="7" numFmtId="0" xfId="0" applyAlignment="1" applyBorder="1" applyFont="1">
      <alignment readingOrder="0" vertical="bottom"/>
    </xf>
    <xf borderId="1" fillId="9" fontId="15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vertical="bottom"/>
    </xf>
    <xf borderId="1" fillId="3" fontId="1" numFmtId="1" xfId="0" applyAlignment="1" applyBorder="1" applyFont="1" applyNumberFormat="1">
      <alignment shrinkToFit="0" vertical="bottom" wrapText="0"/>
    </xf>
    <xf borderId="1" fillId="7" fontId="15" numFmtId="0" xfId="0" applyAlignment="1" applyBorder="1" applyFont="1">
      <alignment horizontal="center" shrinkToFit="0" vertical="bottom" wrapText="1"/>
    </xf>
    <xf borderId="0" fillId="0" fontId="1" numFmtId="0" xfId="0" applyFont="1"/>
    <xf borderId="1" fillId="3" fontId="30" numFmtId="0" xfId="0" applyAlignment="1" applyBorder="1" applyFont="1">
      <alignment horizontal="center" shrinkToFit="0" vertical="bottom" wrapText="1"/>
    </xf>
    <xf borderId="2" fillId="0" fontId="7" numFmtId="0" xfId="0" applyBorder="1" applyFont="1"/>
    <xf borderId="11" fillId="0" fontId="24" numFmtId="0" xfId="0" applyBorder="1" applyFont="1"/>
    <xf borderId="1" fillId="2" fontId="2" numFmtId="0" xfId="0" applyAlignment="1" applyBorder="1" applyFont="1">
      <alignment horizontal="right" vertical="bottom"/>
    </xf>
    <xf borderId="0" fillId="6" fontId="1" numFmtId="0" xfId="0" applyAlignment="1" applyFont="1">
      <alignment vertical="bottom"/>
    </xf>
    <xf borderId="1" fillId="6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wrapText="0"/>
    </xf>
    <xf borderId="1" fillId="14" fontId="1" numFmtId="0" xfId="0" applyAlignment="1" applyBorder="1" applyFill="1" applyFont="1">
      <alignment horizontal="center" vertical="bottom"/>
    </xf>
    <xf borderId="1" fillId="6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6" width="24.14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3"/>
      <c r="H1" s="3"/>
      <c r="I1" s="3"/>
      <c r="J1" s="3"/>
      <c r="K1" s="3"/>
      <c r="L1" s="3"/>
      <c r="M1" s="3"/>
      <c r="N1" s="3"/>
      <c r="O1" s="3"/>
    </row>
    <row r="2">
      <c r="A2" s="5"/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5"/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5"/>
      <c r="B4" s="5" t="s">
        <v>5</v>
      </c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6"/>
      <c r="B5" s="1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6"/>
      <c r="B6" s="1" t="s">
        <v>6</v>
      </c>
      <c r="C6" s="5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5"/>
      <c r="B7" s="5" t="s">
        <v>8</v>
      </c>
      <c r="C7" s="1">
        <v>1.0</v>
      </c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5"/>
      <c r="B8" s="5" t="s">
        <v>9</v>
      </c>
      <c r="C8" s="1">
        <v>2.0</v>
      </c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5"/>
      <c r="B9" s="5" t="s">
        <v>10</v>
      </c>
      <c r="C9" s="7">
        <v>3.0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5"/>
      <c r="B10" s="5" t="s">
        <v>11</v>
      </c>
      <c r="C10" s="7">
        <v>4.0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5"/>
      <c r="B11" s="5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5"/>
      <c r="B12" s="5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5"/>
      <c r="B13" s="5"/>
      <c r="C13" s="5"/>
      <c r="D13" s="3"/>
      <c r="E13" s="3"/>
      <c r="F13" s="3"/>
      <c r="G13" s="3"/>
      <c r="H13" s="3"/>
      <c r="I13" s="3"/>
      <c r="J13" s="3"/>
      <c r="K13" s="5"/>
      <c r="L13" s="5"/>
      <c r="M13" s="8"/>
      <c r="N13" s="3"/>
      <c r="O13" s="3"/>
    </row>
    <row r="14">
      <c r="A14" s="9"/>
      <c r="B14" s="9" t="s">
        <v>14</v>
      </c>
      <c r="C14" s="3"/>
      <c r="D14" s="3"/>
      <c r="E14" s="3"/>
      <c r="F14" s="3"/>
      <c r="G14" s="3"/>
      <c r="H14" s="3"/>
      <c r="I14" s="10"/>
      <c r="J14" s="3"/>
      <c r="K14" s="3"/>
      <c r="L14" s="3"/>
      <c r="M14" s="3"/>
      <c r="N14" s="3"/>
      <c r="O14" s="3"/>
    </row>
    <row r="15">
      <c r="A15" s="9"/>
      <c r="B15" s="9"/>
      <c r="C15" s="3"/>
      <c r="D15" s="3"/>
      <c r="E15" s="3"/>
      <c r="F15" s="3"/>
      <c r="G15" s="3"/>
      <c r="H15" s="3"/>
      <c r="I15" s="11" t="s">
        <v>15</v>
      </c>
      <c r="J15" s="5" t="s">
        <v>16</v>
      </c>
      <c r="K15" s="5">
        <v>2.0</v>
      </c>
      <c r="L15" s="5" t="s">
        <v>17</v>
      </c>
      <c r="M15" s="3"/>
      <c r="N15" s="3"/>
      <c r="O15" s="3"/>
    </row>
    <row r="16">
      <c r="A16" s="9"/>
      <c r="B16" s="9" t="s">
        <v>18</v>
      </c>
      <c r="C16" s="3"/>
      <c r="D16" s="3"/>
      <c r="E16" s="12"/>
      <c r="F16" s="3"/>
      <c r="G16" s="3"/>
      <c r="H16" s="3"/>
      <c r="I16" s="13" t="s">
        <v>19</v>
      </c>
      <c r="J16" s="14" t="s">
        <v>20</v>
      </c>
      <c r="K16" s="14">
        <v>9.0</v>
      </c>
      <c r="L16" s="3"/>
      <c r="M16" s="3"/>
      <c r="N16" s="3"/>
      <c r="O16" s="3"/>
    </row>
    <row r="17">
      <c r="I17" s="13" t="s">
        <v>21</v>
      </c>
      <c r="J17" s="15" t="s">
        <v>22</v>
      </c>
      <c r="K17" s="15">
        <v>14.0</v>
      </c>
    </row>
    <row r="18">
      <c r="A18" s="16"/>
      <c r="B18" s="16" t="str">
        <f> text(A1,"0") &amp; " " &amp; text(B7,"0") </f>
        <v>v22 Plate 1</v>
      </c>
      <c r="C18" s="16" t="str">
        <f>"384 primer plate " &amp; text(C7,"0")</f>
        <v>384 primer plate 1</v>
      </c>
      <c r="E18" s="16" t="s">
        <v>23</v>
      </c>
      <c r="I18" s="17" t="s">
        <v>24</v>
      </c>
      <c r="J18" s="18" t="s">
        <v>25</v>
      </c>
      <c r="K18" s="18">
        <v>5.0</v>
      </c>
      <c r="L18" s="18" t="s">
        <v>26</v>
      </c>
    </row>
    <row r="19">
      <c r="A19" s="19"/>
      <c r="B19" s="20">
        <v>1.0</v>
      </c>
      <c r="C19" s="21">
        <v>2.0</v>
      </c>
      <c r="D19" s="22"/>
      <c r="E19" s="23" t="s">
        <v>27</v>
      </c>
      <c r="F19" s="24"/>
      <c r="I19" s="13" t="s">
        <v>28</v>
      </c>
      <c r="J19" s="15" t="s">
        <v>29</v>
      </c>
      <c r="K19" s="15">
        <v>2.0</v>
      </c>
    </row>
    <row r="20">
      <c r="A20" s="19"/>
      <c r="B20" s="20">
        <v>3.0</v>
      </c>
      <c r="C20" s="21">
        <v>4.0</v>
      </c>
      <c r="D20" s="22"/>
      <c r="E20" s="23"/>
      <c r="F20" s="25"/>
      <c r="I20" s="26" t="s">
        <v>30</v>
      </c>
      <c r="J20" s="27" t="s">
        <v>31</v>
      </c>
      <c r="K20" s="27">
        <v>2.0</v>
      </c>
    </row>
    <row r="21">
      <c r="A21" s="28"/>
      <c r="B21" s="28"/>
      <c r="C21" s="28"/>
      <c r="E21" s="29"/>
      <c r="F21" s="29"/>
      <c r="I21" s="30"/>
      <c r="J21" s="18" t="s">
        <v>32</v>
      </c>
      <c r="K21" s="31">
        <f>SUM(K15:K20)</f>
        <v>34</v>
      </c>
    </row>
    <row r="22">
      <c r="A22" s="16"/>
      <c r="B22" s="16" t="str">
        <f> text(A1,"0") &amp; " " &amp; text(B8,"0") </f>
        <v>v22 Plate 2</v>
      </c>
      <c r="C22" s="16" t="str">
        <f>"384 primer plate " &amp; text(C8,"0")</f>
        <v>384 primer plate 2</v>
      </c>
      <c r="E22" s="29"/>
      <c r="F22" s="29"/>
      <c r="I22" s="30"/>
    </row>
    <row r="23">
      <c r="A23" s="19"/>
      <c r="B23" s="20">
        <v>5.0</v>
      </c>
      <c r="C23" s="21">
        <v>6.0</v>
      </c>
      <c r="D23" s="32"/>
      <c r="E23" s="33"/>
      <c r="F23" s="23" t="s">
        <v>33</v>
      </c>
      <c r="H23" s="18">
        <v>8.0</v>
      </c>
      <c r="I23" s="30"/>
      <c r="J23" s="18" t="s">
        <v>34</v>
      </c>
      <c r="K23" s="31">
        <f>(K21*7)*1.2</f>
        <v>285.6</v>
      </c>
      <c r="M23" s="18" t="s">
        <v>35</v>
      </c>
    </row>
    <row r="24">
      <c r="A24" s="19"/>
      <c r="B24" s="20">
        <v>7.0</v>
      </c>
      <c r="C24" s="21">
        <v>8.0</v>
      </c>
      <c r="D24" s="32"/>
      <c r="E24" s="23"/>
      <c r="F24" s="33"/>
      <c r="I24" s="30"/>
    </row>
    <row r="25">
      <c r="A25" s="28"/>
      <c r="B25" s="34"/>
      <c r="C25" s="34"/>
      <c r="D25" s="35"/>
      <c r="E25" s="36"/>
      <c r="F25" s="36"/>
    </row>
    <row r="26">
      <c r="A26" s="16"/>
      <c r="B26" s="37" t="str">
        <f> text(A1,"0") &amp; " " &amp; text(B9,"0") </f>
        <v>v22 Plate 3</v>
      </c>
      <c r="C26" s="37" t="str">
        <f>"384 primer plate " &amp; text(C9,"0")</f>
        <v>384 primer plate 3</v>
      </c>
      <c r="D26" s="38"/>
      <c r="E26" s="39"/>
      <c r="F26" s="39"/>
      <c r="I26" s="40">
        <v>43959.0</v>
      </c>
      <c r="J26" s="18" t="s">
        <v>36</v>
      </c>
    </row>
    <row r="27">
      <c r="A27" s="41"/>
      <c r="B27" s="42">
        <v>9.0</v>
      </c>
      <c r="C27" s="42">
        <v>10.0</v>
      </c>
      <c r="D27" s="43"/>
      <c r="E27" s="44"/>
      <c r="F27" s="45"/>
      <c r="H27" s="18"/>
      <c r="I27" s="18"/>
    </row>
    <row r="28">
      <c r="A28" s="41"/>
      <c r="B28" s="42">
        <v>11.0</v>
      </c>
      <c r="C28" s="42">
        <v>12.0</v>
      </c>
      <c r="D28" s="43"/>
      <c r="E28" s="23" t="s">
        <v>37</v>
      </c>
      <c r="F28" s="24"/>
      <c r="H28" s="18"/>
    </row>
    <row r="29">
      <c r="A29" s="28"/>
      <c r="B29" s="34"/>
      <c r="C29" s="34"/>
      <c r="D29" s="38"/>
      <c r="E29" s="39"/>
      <c r="F29" s="39"/>
    </row>
    <row r="30">
      <c r="A30" s="16"/>
      <c r="B30" s="37" t="str">
        <f> text(A1,"0") &amp; " " &amp; text(B10,"0") </f>
        <v>v22 Plate 4</v>
      </c>
      <c r="C30" s="37" t="str">
        <f>"384 primer plate " &amp; text(C10,"0")</f>
        <v>384 primer plate 4</v>
      </c>
      <c r="D30" s="38"/>
      <c r="E30" s="39"/>
      <c r="F30" s="39"/>
    </row>
    <row r="31">
      <c r="A31" s="19"/>
      <c r="B31" s="42">
        <v>13.0</v>
      </c>
      <c r="C31" s="42">
        <v>14.0</v>
      </c>
      <c r="D31" s="43"/>
      <c r="E31" s="46" t="s">
        <v>38</v>
      </c>
      <c r="F31" s="23"/>
    </row>
    <row r="32">
      <c r="A32" s="47"/>
      <c r="B32" s="42">
        <v>15.0</v>
      </c>
      <c r="C32" s="42">
        <v>16.0</v>
      </c>
      <c r="D32" s="43"/>
      <c r="E32" s="33"/>
      <c r="F32" s="46" t="s">
        <v>39</v>
      </c>
    </row>
    <row r="33">
      <c r="B33" s="38"/>
      <c r="C33" s="38"/>
      <c r="D33" s="38"/>
      <c r="E33" s="38"/>
      <c r="F33" s="3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2" t="s">
        <v>298</v>
      </c>
      <c r="B1" s="63"/>
      <c r="C1" s="63"/>
      <c r="D1" s="63"/>
      <c r="E1" s="63"/>
      <c r="F1" s="63"/>
      <c r="G1" s="63"/>
      <c r="H1" s="222"/>
      <c r="I1" s="63"/>
      <c r="J1" s="63"/>
      <c r="K1" s="63"/>
      <c r="L1" s="63"/>
      <c r="M1" s="6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3"/>
      <c r="B2" s="63"/>
      <c r="C2" s="63"/>
      <c r="D2" s="63"/>
      <c r="E2" s="63"/>
      <c r="F2" s="63"/>
      <c r="G2" s="63"/>
      <c r="H2" s="222"/>
      <c r="I2" s="63"/>
      <c r="J2" s="63"/>
      <c r="K2" s="63"/>
      <c r="L2" s="63"/>
      <c r="M2" s="6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3" t="s">
        <v>242</v>
      </c>
      <c r="B3" s="223">
        <v>1.0</v>
      </c>
      <c r="C3" s="223">
        <v>2.0</v>
      </c>
      <c r="D3" s="223">
        <v>3.0</v>
      </c>
      <c r="E3" s="223">
        <v>4.0</v>
      </c>
      <c r="F3" s="223">
        <v>5.0</v>
      </c>
      <c r="G3" s="223">
        <v>6.0</v>
      </c>
      <c r="H3" s="223">
        <v>7.0</v>
      </c>
      <c r="I3" s="223">
        <v>8.0</v>
      </c>
      <c r="J3" s="223">
        <v>9.0</v>
      </c>
      <c r="K3" s="223">
        <v>10.0</v>
      </c>
      <c r="L3" s="223">
        <v>11.0</v>
      </c>
      <c r="M3" s="223">
        <v>12.0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3" t="s">
        <v>80</v>
      </c>
      <c r="B4" s="224" t="s">
        <v>227</v>
      </c>
      <c r="C4" s="224" t="s">
        <v>227</v>
      </c>
      <c r="D4" s="224" t="s">
        <v>227</v>
      </c>
      <c r="E4" s="224" t="s">
        <v>227</v>
      </c>
      <c r="F4" s="224" t="s">
        <v>227</v>
      </c>
      <c r="G4" s="224" t="s">
        <v>227</v>
      </c>
      <c r="H4" s="224" t="s">
        <v>227</v>
      </c>
      <c r="I4" s="224" t="s">
        <v>227</v>
      </c>
      <c r="J4" s="224" t="s">
        <v>227</v>
      </c>
      <c r="K4" s="224" t="s">
        <v>227</v>
      </c>
      <c r="L4" s="224" t="s">
        <v>227</v>
      </c>
      <c r="M4" s="224" t="s">
        <v>227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3" t="s">
        <v>82</v>
      </c>
      <c r="B5" s="224" t="s">
        <v>227</v>
      </c>
      <c r="C5" s="224" t="s">
        <v>227</v>
      </c>
      <c r="D5" s="224" t="s">
        <v>227</v>
      </c>
      <c r="E5" s="224" t="s">
        <v>227</v>
      </c>
      <c r="F5" s="224" t="s">
        <v>227</v>
      </c>
      <c r="G5" s="224" t="s">
        <v>227</v>
      </c>
      <c r="H5" s="224" t="s">
        <v>227</v>
      </c>
      <c r="I5" s="224" t="s">
        <v>227</v>
      </c>
      <c r="J5" s="224" t="s">
        <v>227</v>
      </c>
      <c r="K5" s="224" t="s">
        <v>227</v>
      </c>
      <c r="L5" s="224" t="s">
        <v>227</v>
      </c>
      <c r="M5" s="224" t="s">
        <v>227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3" t="s">
        <v>83</v>
      </c>
      <c r="B6" s="224" t="s">
        <v>227</v>
      </c>
      <c r="C6" s="224" t="s">
        <v>227</v>
      </c>
      <c r="D6" s="224" t="s">
        <v>227</v>
      </c>
      <c r="E6" s="224" t="s">
        <v>227</v>
      </c>
      <c r="F6" s="224" t="s">
        <v>227</v>
      </c>
      <c r="G6" s="224" t="s">
        <v>227</v>
      </c>
      <c r="H6" s="224" t="s">
        <v>227</v>
      </c>
      <c r="I6" s="224" t="s">
        <v>227</v>
      </c>
      <c r="J6" s="224" t="s">
        <v>227</v>
      </c>
      <c r="K6" s="224" t="s">
        <v>227</v>
      </c>
      <c r="L6" s="224" t="s">
        <v>227</v>
      </c>
      <c r="M6" s="224" t="s">
        <v>227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3" t="s">
        <v>84</v>
      </c>
      <c r="B7" s="224" t="s">
        <v>227</v>
      </c>
      <c r="C7" s="224" t="s">
        <v>227</v>
      </c>
      <c r="D7" s="224" t="s">
        <v>227</v>
      </c>
      <c r="E7" s="224" t="s">
        <v>227</v>
      </c>
      <c r="F7" s="224" t="s">
        <v>227</v>
      </c>
      <c r="G7" s="224" t="s">
        <v>227</v>
      </c>
      <c r="H7" s="224" t="s">
        <v>227</v>
      </c>
      <c r="I7" s="224" t="s">
        <v>227</v>
      </c>
      <c r="J7" s="224" t="s">
        <v>227</v>
      </c>
      <c r="K7" s="224" t="s">
        <v>227</v>
      </c>
      <c r="L7" s="224" t="s">
        <v>227</v>
      </c>
      <c r="M7" s="224" t="s">
        <v>227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3" t="s">
        <v>85</v>
      </c>
      <c r="B8" s="224" t="s">
        <v>227</v>
      </c>
      <c r="C8" s="224" t="s">
        <v>227</v>
      </c>
      <c r="D8" s="224" t="s">
        <v>227</v>
      </c>
      <c r="E8" s="224" t="s">
        <v>227</v>
      </c>
      <c r="F8" s="224" t="s">
        <v>227</v>
      </c>
      <c r="G8" s="224" t="s">
        <v>227</v>
      </c>
      <c r="H8" s="224" t="s">
        <v>227</v>
      </c>
      <c r="I8" s="224" t="s">
        <v>227</v>
      </c>
      <c r="J8" s="224" t="s">
        <v>227</v>
      </c>
      <c r="K8" s="224" t="s">
        <v>227</v>
      </c>
      <c r="L8" s="224" t="s">
        <v>227</v>
      </c>
      <c r="M8" s="224" t="s">
        <v>227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3" t="s">
        <v>86</v>
      </c>
      <c r="B9" s="224" t="s">
        <v>227</v>
      </c>
      <c r="C9" s="224" t="s">
        <v>227</v>
      </c>
      <c r="D9" s="224" t="s">
        <v>227</v>
      </c>
      <c r="E9" s="224" t="s">
        <v>227</v>
      </c>
      <c r="F9" s="224" t="s">
        <v>227</v>
      </c>
      <c r="G9" s="224" t="s">
        <v>227</v>
      </c>
      <c r="H9" s="224" t="s">
        <v>227</v>
      </c>
      <c r="I9" s="224" t="s">
        <v>227</v>
      </c>
      <c r="J9" s="224" t="s">
        <v>227</v>
      </c>
      <c r="K9" s="224" t="s">
        <v>227</v>
      </c>
      <c r="L9" s="224" t="s">
        <v>227</v>
      </c>
      <c r="M9" s="224" t="s">
        <v>227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3" t="s">
        <v>87</v>
      </c>
      <c r="B10" s="269"/>
      <c r="C10" s="224" t="s">
        <v>227</v>
      </c>
      <c r="D10" s="224" t="s">
        <v>227</v>
      </c>
      <c r="E10" s="224" t="s">
        <v>227</v>
      </c>
      <c r="F10" s="224" t="s">
        <v>227</v>
      </c>
      <c r="G10" s="224" t="s">
        <v>227</v>
      </c>
      <c r="H10" s="269"/>
      <c r="I10" s="224" t="s">
        <v>227</v>
      </c>
      <c r="J10" s="224" t="s">
        <v>227</v>
      </c>
      <c r="K10" s="224" t="s">
        <v>227</v>
      </c>
      <c r="L10" s="224" t="s">
        <v>227</v>
      </c>
      <c r="M10" s="224" t="s">
        <v>227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3" t="s">
        <v>88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3" t="s">
        <v>243</v>
      </c>
      <c r="B14" s="223">
        <v>1.0</v>
      </c>
      <c r="C14" s="223">
        <v>2.0</v>
      </c>
      <c r="D14" s="223">
        <v>3.0</v>
      </c>
      <c r="E14" s="223">
        <v>4.0</v>
      </c>
      <c r="F14" s="223">
        <v>5.0</v>
      </c>
      <c r="G14" s="223">
        <v>6.0</v>
      </c>
      <c r="H14" s="223">
        <v>7.0</v>
      </c>
      <c r="I14" s="223">
        <v>8.0</v>
      </c>
      <c r="J14" s="223">
        <v>9.0</v>
      </c>
      <c r="K14" s="223">
        <v>10.0</v>
      </c>
      <c r="L14" s="223">
        <v>11.0</v>
      </c>
      <c r="M14" s="223">
        <v>12.0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3" t="s">
        <v>80</v>
      </c>
      <c r="B15" s="225" t="s">
        <v>244</v>
      </c>
      <c r="C15" s="225" t="s">
        <v>244</v>
      </c>
      <c r="D15" s="225" t="s">
        <v>244</v>
      </c>
      <c r="E15" s="225" t="s">
        <v>244</v>
      </c>
      <c r="F15" s="225" t="s">
        <v>244</v>
      </c>
      <c r="G15" s="225" t="s">
        <v>244</v>
      </c>
      <c r="H15" s="225" t="s">
        <v>244</v>
      </c>
      <c r="I15" s="225" t="s">
        <v>244</v>
      </c>
      <c r="J15" s="225" t="s">
        <v>244</v>
      </c>
      <c r="K15" s="225" t="s">
        <v>244</v>
      </c>
      <c r="L15" s="225" t="s">
        <v>244</v>
      </c>
      <c r="M15" s="225" t="s">
        <v>244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3" t="s">
        <v>82</v>
      </c>
      <c r="B16" s="225" t="s">
        <v>244</v>
      </c>
      <c r="C16" s="225" t="s">
        <v>244</v>
      </c>
      <c r="D16" s="225" t="s">
        <v>244</v>
      </c>
      <c r="E16" s="225" t="s">
        <v>244</v>
      </c>
      <c r="F16" s="225" t="s">
        <v>244</v>
      </c>
      <c r="G16" s="225" t="s">
        <v>244</v>
      </c>
      <c r="H16" s="225" t="s">
        <v>244</v>
      </c>
      <c r="I16" s="225" t="s">
        <v>244</v>
      </c>
      <c r="J16" s="225" t="s">
        <v>244</v>
      </c>
      <c r="K16" s="225" t="s">
        <v>244</v>
      </c>
      <c r="L16" s="225" t="s">
        <v>244</v>
      </c>
      <c r="M16" s="225" t="s">
        <v>244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3" t="s">
        <v>83</v>
      </c>
      <c r="B17" s="225" t="s">
        <v>244</v>
      </c>
      <c r="C17" s="225" t="s">
        <v>244</v>
      </c>
      <c r="D17" s="225" t="s">
        <v>244</v>
      </c>
      <c r="E17" s="225" t="s">
        <v>244</v>
      </c>
      <c r="F17" s="225" t="s">
        <v>244</v>
      </c>
      <c r="G17" s="225" t="s">
        <v>244</v>
      </c>
      <c r="H17" s="225" t="s">
        <v>244</v>
      </c>
      <c r="I17" s="225" t="s">
        <v>244</v>
      </c>
      <c r="J17" s="225" t="s">
        <v>244</v>
      </c>
      <c r="K17" s="225" t="s">
        <v>244</v>
      </c>
      <c r="L17" s="225" t="s">
        <v>244</v>
      </c>
      <c r="M17" s="225" t="s">
        <v>244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3" t="s">
        <v>84</v>
      </c>
      <c r="B18" s="225" t="s">
        <v>244</v>
      </c>
      <c r="C18" s="225" t="s">
        <v>244</v>
      </c>
      <c r="D18" s="225" t="s">
        <v>244</v>
      </c>
      <c r="E18" s="225" t="s">
        <v>244</v>
      </c>
      <c r="F18" s="225" t="s">
        <v>244</v>
      </c>
      <c r="G18" s="225" t="s">
        <v>244</v>
      </c>
      <c r="H18" s="225" t="s">
        <v>244</v>
      </c>
      <c r="I18" s="225" t="s">
        <v>244</v>
      </c>
      <c r="J18" s="225" t="s">
        <v>244</v>
      </c>
      <c r="K18" s="225" t="s">
        <v>244</v>
      </c>
      <c r="L18" s="225" t="s">
        <v>244</v>
      </c>
      <c r="M18" s="225" t="s">
        <v>244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3" t="s">
        <v>85</v>
      </c>
      <c r="B19" s="225" t="s">
        <v>244</v>
      </c>
      <c r="C19" s="225" t="s">
        <v>244</v>
      </c>
      <c r="D19" s="225" t="s">
        <v>244</v>
      </c>
      <c r="E19" s="225" t="s">
        <v>244</v>
      </c>
      <c r="F19" s="225" t="s">
        <v>244</v>
      </c>
      <c r="G19" s="225" t="s">
        <v>244</v>
      </c>
      <c r="H19" s="225" t="s">
        <v>244</v>
      </c>
      <c r="I19" s="225" t="s">
        <v>244</v>
      </c>
      <c r="J19" s="225" t="s">
        <v>244</v>
      </c>
      <c r="K19" s="225" t="s">
        <v>244</v>
      </c>
      <c r="L19" s="225" t="s">
        <v>244</v>
      </c>
      <c r="M19" s="225" t="s">
        <v>244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3" t="s">
        <v>86</v>
      </c>
      <c r="B20" s="225" t="s">
        <v>244</v>
      </c>
      <c r="C20" s="225" t="s">
        <v>244</v>
      </c>
      <c r="D20" s="225" t="s">
        <v>244</v>
      </c>
      <c r="E20" s="225" t="s">
        <v>244</v>
      </c>
      <c r="F20" s="225" t="s">
        <v>244</v>
      </c>
      <c r="G20" s="225" t="s">
        <v>244</v>
      </c>
      <c r="H20" s="225" t="s">
        <v>244</v>
      </c>
      <c r="I20" s="225" t="s">
        <v>244</v>
      </c>
      <c r="J20" s="225" t="s">
        <v>244</v>
      </c>
      <c r="K20" s="225" t="s">
        <v>244</v>
      </c>
      <c r="L20" s="225" t="s">
        <v>244</v>
      </c>
      <c r="M20" s="225" t="s">
        <v>244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3" t="s">
        <v>87</v>
      </c>
      <c r="B21" s="226"/>
      <c r="C21" s="225" t="s">
        <v>244</v>
      </c>
      <c r="D21" s="225" t="s">
        <v>244</v>
      </c>
      <c r="E21" s="225" t="s">
        <v>244</v>
      </c>
      <c r="F21" s="225" t="s">
        <v>244</v>
      </c>
      <c r="G21" s="225" t="s">
        <v>244</v>
      </c>
      <c r="H21" s="226"/>
      <c r="I21" s="225" t="s">
        <v>244</v>
      </c>
      <c r="J21" s="225" t="s">
        <v>244</v>
      </c>
      <c r="K21" s="225" t="s">
        <v>244</v>
      </c>
      <c r="L21" s="225" t="s">
        <v>244</v>
      </c>
      <c r="M21" s="225" t="s">
        <v>244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3" t="s">
        <v>88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3"/>
      <c r="B24" s="150" t="s">
        <v>108</v>
      </c>
      <c r="C24" s="150" t="s">
        <v>110</v>
      </c>
      <c r="D24" s="150" t="s">
        <v>245</v>
      </c>
      <c r="E24" s="150" t="s">
        <v>246</v>
      </c>
      <c r="F24" s="150" t="s">
        <v>247</v>
      </c>
      <c r="G24" s="150" t="s">
        <v>248</v>
      </c>
      <c r="H24" s="150" t="s">
        <v>249</v>
      </c>
      <c r="I24" s="227" t="s">
        <v>250</v>
      </c>
      <c r="J24" s="227" t="s">
        <v>251</v>
      </c>
      <c r="K24" s="227" t="s">
        <v>252</v>
      </c>
      <c r="L24" s="227" t="s">
        <v>253</v>
      </c>
      <c r="M24" s="227" t="s">
        <v>254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8" t="s">
        <v>255</v>
      </c>
      <c r="B25" s="223">
        <v>1.0</v>
      </c>
      <c r="C25" s="223">
        <v>2.0</v>
      </c>
      <c r="D25" s="223">
        <v>3.0</v>
      </c>
      <c r="E25" s="223">
        <v>4.0</v>
      </c>
      <c r="F25" s="223">
        <v>5.0</v>
      </c>
      <c r="G25" s="223">
        <v>6.0</v>
      </c>
      <c r="H25" s="223">
        <v>7.0</v>
      </c>
      <c r="I25" s="223">
        <v>8.0</v>
      </c>
      <c r="J25" s="223">
        <v>9.0</v>
      </c>
      <c r="K25" s="223">
        <v>10.0</v>
      </c>
      <c r="L25" s="223">
        <v>11.0</v>
      </c>
      <c r="M25" s="223">
        <v>12.0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3" t="s">
        <v>80</v>
      </c>
      <c r="B26" s="228">
        <v>8000.0</v>
      </c>
      <c r="C26" s="228">
        <v>2000.0</v>
      </c>
      <c r="D26" s="228">
        <f t="shared" ref="D26:G26" si="1">C26/2</f>
        <v>1000</v>
      </c>
      <c r="E26" s="229">
        <f t="shared" si="1"/>
        <v>500</v>
      </c>
      <c r="F26" s="229">
        <f t="shared" si="1"/>
        <v>250</v>
      </c>
      <c r="G26" s="229">
        <f t="shared" si="1"/>
        <v>125</v>
      </c>
      <c r="H26" s="228">
        <v>8000.0</v>
      </c>
      <c r="I26" s="228">
        <v>2000.0</v>
      </c>
      <c r="J26" s="228">
        <f t="shared" ref="J26:M26" si="2">I26/2</f>
        <v>1000</v>
      </c>
      <c r="K26" s="228">
        <f t="shared" si="2"/>
        <v>500</v>
      </c>
      <c r="L26" s="228">
        <f t="shared" si="2"/>
        <v>250</v>
      </c>
      <c r="M26" s="228">
        <f t="shared" si="2"/>
        <v>125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3" t="s">
        <v>82</v>
      </c>
      <c r="B27" s="228">
        <v>8000.0</v>
      </c>
      <c r="C27" s="228">
        <v>2000.0</v>
      </c>
      <c r="D27" s="228">
        <f t="shared" ref="D27:G27" si="3">C27/2</f>
        <v>1000</v>
      </c>
      <c r="E27" s="229">
        <f t="shared" si="3"/>
        <v>500</v>
      </c>
      <c r="F27" s="229">
        <f t="shared" si="3"/>
        <v>250</v>
      </c>
      <c r="G27" s="229">
        <f t="shared" si="3"/>
        <v>125</v>
      </c>
      <c r="H27" s="228">
        <v>8000.0</v>
      </c>
      <c r="I27" s="228">
        <v>2000.0</v>
      </c>
      <c r="J27" s="228">
        <f t="shared" ref="J27:M27" si="4">I27/2</f>
        <v>1000</v>
      </c>
      <c r="K27" s="228">
        <f t="shared" si="4"/>
        <v>500</v>
      </c>
      <c r="L27" s="228">
        <f t="shared" si="4"/>
        <v>250</v>
      </c>
      <c r="M27" s="228">
        <f t="shared" si="4"/>
        <v>125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3" t="s">
        <v>83</v>
      </c>
      <c r="B28" s="228">
        <v>8000.0</v>
      </c>
      <c r="C28" s="228">
        <v>2000.0</v>
      </c>
      <c r="D28" s="228">
        <f t="shared" ref="D28:G28" si="5">C28/2</f>
        <v>1000</v>
      </c>
      <c r="E28" s="229">
        <f t="shared" si="5"/>
        <v>500</v>
      </c>
      <c r="F28" s="229">
        <f t="shared" si="5"/>
        <v>250</v>
      </c>
      <c r="G28" s="229">
        <f t="shared" si="5"/>
        <v>125</v>
      </c>
      <c r="H28" s="228">
        <v>8000.0</v>
      </c>
      <c r="I28" s="228">
        <v>2000.0</v>
      </c>
      <c r="J28" s="228">
        <f t="shared" ref="J28:M28" si="6">I28/2</f>
        <v>1000</v>
      </c>
      <c r="K28" s="228">
        <f t="shared" si="6"/>
        <v>500</v>
      </c>
      <c r="L28" s="228">
        <f t="shared" si="6"/>
        <v>250</v>
      </c>
      <c r="M28" s="228">
        <f t="shared" si="6"/>
        <v>125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3" t="s">
        <v>84</v>
      </c>
      <c r="B29" s="228">
        <v>8000.0</v>
      </c>
      <c r="C29" s="228">
        <v>2000.0</v>
      </c>
      <c r="D29" s="228">
        <f t="shared" ref="D29:G29" si="7">C29/2</f>
        <v>1000</v>
      </c>
      <c r="E29" s="229">
        <f t="shared" si="7"/>
        <v>500</v>
      </c>
      <c r="F29" s="229">
        <f t="shared" si="7"/>
        <v>250</v>
      </c>
      <c r="G29" s="229">
        <f t="shared" si="7"/>
        <v>125</v>
      </c>
      <c r="H29" s="228">
        <v>8000.0</v>
      </c>
      <c r="I29" s="228">
        <v>2000.0</v>
      </c>
      <c r="J29" s="228">
        <f t="shared" ref="J29:M29" si="8">I29/2</f>
        <v>1000</v>
      </c>
      <c r="K29" s="228">
        <f t="shared" si="8"/>
        <v>500</v>
      </c>
      <c r="L29" s="228">
        <f t="shared" si="8"/>
        <v>250</v>
      </c>
      <c r="M29" s="228">
        <f t="shared" si="8"/>
        <v>125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3" t="s">
        <v>85</v>
      </c>
      <c r="B30" s="228">
        <v>8000.0</v>
      </c>
      <c r="C30" s="228">
        <v>2000.0</v>
      </c>
      <c r="D30" s="228">
        <f t="shared" ref="D30:G30" si="9">C30/2</f>
        <v>1000</v>
      </c>
      <c r="E30" s="229">
        <f t="shared" si="9"/>
        <v>500</v>
      </c>
      <c r="F30" s="229">
        <f t="shared" si="9"/>
        <v>250</v>
      </c>
      <c r="G30" s="229">
        <f t="shared" si="9"/>
        <v>125</v>
      </c>
      <c r="H30" s="228">
        <v>8000.0</v>
      </c>
      <c r="I30" s="228">
        <v>2000.0</v>
      </c>
      <c r="J30" s="228">
        <f t="shared" ref="J30:M30" si="10">I30/2</f>
        <v>1000</v>
      </c>
      <c r="K30" s="228">
        <f t="shared" si="10"/>
        <v>500</v>
      </c>
      <c r="L30" s="228">
        <f t="shared" si="10"/>
        <v>250</v>
      </c>
      <c r="M30" s="228">
        <f t="shared" si="10"/>
        <v>125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3" t="s">
        <v>86</v>
      </c>
      <c r="B31" s="228">
        <v>8000.0</v>
      </c>
      <c r="C31" s="228">
        <v>2000.0</v>
      </c>
      <c r="D31" s="228">
        <f t="shared" ref="D31:G31" si="11">C31/2</f>
        <v>1000</v>
      </c>
      <c r="E31" s="228">
        <f t="shared" si="11"/>
        <v>500</v>
      </c>
      <c r="F31" s="228">
        <f t="shared" si="11"/>
        <v>250</v>
      </c>
      <c r="G31" s="228">
        <f t="shared" si="11"/>
        <v>125</v>
      </c>
      <c r="H31" s="228">
        <v>8000.0</v>
      </c>
      <c r="I31" s="228">
        <v>2000.0</v>
      </c>
      <c r="J31" s="228">
        <f t="shared" ref="J31:M31" si="12">I31/2</f>
        <v>1000</v>
      </c>
      <c r="K31" s="228">
        <f t="shared" si="12"/>
        <v>500</v>
      </c>
      <c r="L31" s="228">
        <f t="shared" si="12"/>
        <v>250</v>
      </c>
      <c r="M31" s="228">
        <f t="shared" si="12"/>
        <v>125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3" t="s">
        <v>87</v>
      </c>
      <c r="B32" s="223" t="s">
        <v>105</v>
      </c>
      <c r="C32" s="228">
        <v>2000.0</v>
      </c>
      <c r="D32" s="228">
        <f t="shared" ref="D32:G32" si="13">C32/2</f>
        <v>1000</v>
      </c>
      <c r="E32" s="228">
        <f t="shared" si="13"/>
        <v>500</v>
      </c>
      <c r="F32" s="228">
        <f t="shared" si="13"/>
        <v>250</v>
      </c>
      <c r="G32" s="228">
        <f t="shared" si="13"/>
        <v>125</v>
      </c>
      <c r="H32" s="223" t="s">
        <v>105</v>
      </c>
      <c r="I32" s="228">
        <v>2000.0</v>
      </c>
      <c r="J32" s="228">
        <f t="shared" ref="J32:M32" si="14">I32/2</f>
        <v>1000</v>
      </c>
      <c r="K32" s="228">
        <f t="shared" si="14"/>
        <v>500</v>
      </c>
      <c r="L32" s="228">
        <f t="shared" si="14"/>
        <v>250</v>
      </c>
      <c r="M32" s="228">
        <f t="shared" si="14"/>
        <v>125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270"/>
      <c r="Y32" s="3"/>
      <c r="Z32" s="3"/>
    </row>
    <row r="33">
      <c r="A33" s="63" t="s">
        <v>88</v>
      </c>
      <c r="B33" s="223" t="s">
        <v>105</v>
      </c>
      <c r="C33" s="223" t="s">
        <v>105</v>
      </c>
      <c r="D33" s="223" t="s">
        <v>105</v>
      </c>
      <c r="E33" s="223" t="s">
        <v>105</v>
      </c>
      <c r="F33" s="223" t="s">
        <v>105</v>
      </c>
      <c r="G33" s="223" t="s">
        <v>105</v>
      </c>
      <c r="H33" s="223" t="s">
        <v>105</v>
      </c>
      <c r="I33" s="223" t="s">
        <v>105</v>
      </c>
      <c r="J33" s="223" t="s">
        <v>105</v>
      </c>
      <c r="K33" s="223" t="s">
        <v>105</v>
      </c>
      <c r="L33" s="223" t="s">
        <v>105</v>
      </c>
      <c r="M33" s="223" t="s">
        <v>105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3"/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3" t="s">
        <v>256</v>
      </c>
      <c r="B35" s="150" t="s">
        <v>108</v>
      </c>
      <c r="C35" s="150" t="s">
        <v>110</v>
      </c>
      <c r="D35" s="150" t="s">
        <v>245</v>
      </c>
      <c r="E35" s="150" t="s">
        <v>246</v>
      </c>
      <c r="F35" s="150" t="s">
        <v>247</v>
      </c>
      <c r="G35" s="150" t="s">
        <v>248</v>
      </c>
      <c r="H35" s="63"/>
      <c r="I35" s="63"/>
      <c r="J35" s="63"/>
      <c r="K35" s="63"/>
      <c r="L35" s="63"/>
      <c r="M35" s="6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3"/>
      <c r="B36" s="230">
        <v>1.0</v>
      </c>
      <c r="C36" s="230">
        <v>2.0</v>
      </c>
      <c r="D36" s="230">
        <v>3.0</v>
      </c>
      <c r="E36" s="230">
        <v>4.0</v>
      </c>
      <c r="F36" s="230">
        <v>5.0</v>
      </c>
      <c r="G36" s="230">
        <v>6.0</v>
      </c>
      <c r="H36" s="230">
        <v>7.0</v>
      </c>
      <c r="I36" s="230">
        <v>8.0</v>
      </c>
      <c r="J36" s="230">
        <v>9.0</v>
      </c>
      <c r="K36" s="230">
        <v>10.0</v>
      </c>
      <c r="L36" s="230">
        <v>11.0</v>
      </c>
      <c r="M36" s="230">
        <v>12.0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31" t="s">
        <v>80</v>
      </c>
      <c r="B37" s="232">
        <f t="shared" ref="B37:M37" si="15">B26/1000</f>
        <v>8</v>
      </c>
      <c r="C37" s="232">
        <f t="shared" si="15"/>
        <v>2</v>
      </c>
      <c r="D37" s="232">
        <f t="shared" si="15"/>
        <v>1</v>
      </c>
      <c r="E37" s="232">
        <f t="shared" si="15"/>
        <v>0.5</v>
      </c>
      <c r="F37" s="232">
        <f t="shared" si="15"/>
        <v>0.25</v>
      </c>
      <c r="G37" s="232">
        <f t="shared" si="15"/>
        <v>0.125</v>
      </c>
      <c r="H37" s="232">
        <f t="shared" si="15"/>
        <v>8</v>
      </c>
      <c r="I37" s="232">
        <f t="shared" si="15"/>
        <v>2</v>
      </c>
      <c r="J37" s="232">
        <f t="shared" si="15"/>
        <v>1</v>
      </c>
      <c r="K37" s="232">
        <f t="shared" si="15"/>
        <v>0.5</v>
      </c>
      <c r="L37" s="232">
        <f t="shared" si="15"/>
        <v>0.25</v>
      </c>
      <c r="M37" s="232">
        <f t="shared" si="15"/>
        <v>0.125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31" t="s">
        <v>82</v>
      </c>
      <c r="B38" s="232">
        <f t="shared" ref="B38:M38" si="16">B27/1000</f>
        <v>8</v>
      </c>
      <c r="C38" s="232">
        <f t="shared" si="16"/>
        <v>2</v>
      </c>
      <c r="D38" s="232">
        <f t="shared" si="16"/>
        <v>1</v>
      </c>
      <c r="E38" s="232">
        <f t="shared" si="16"/>
        <v>0.5</v>
      </c>
      <c r="F38" s="232">
        <f t="shared" si="16"/>
        <v>0.25</v>
      </c>
      <c r="G38" s="232">
        <f t="shared" si="16"/>
        <v>0.125</v>
      </c>
      <c r="H38" s="232">
        <f t="shared" si="16"/>
        <v>8</v>
      </c>
      <c r="I38" s="232">
        <f t="shared" si="16"/>
        <v>2</v>
      </c>
      <c r="J38" s="232">
        <f t="shared" si="16"/>
        <v>1</v>
      </c>
      <c r="K38" s="232">
        <f t="shared" si="16"/>
        <v>0.5</v>
      </c>
      <c r="L38" s="232">
        <f t="shared" si="16"/>
        <v>0.25</v>
      </c>
      <c r="M38" s="232">
        <f t="shared" si="16"/>
        <v>0.125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31" t="s">
        <v>83</v>
      </c>
      <c r="B39" s="232">
        <f t="shared" ref="B39:M39" si="17">B28/1000</f>
        <v>8</v>
      </c>
      <c r="C39" s="232">
        <f t="shared" si="17"/>
        <v>2</v>
      </c>
      <c r="D39" s="232">
        <f t="shared" si="17"/>
        <v>1</v>
      </c>
      <c r="E39" s="232">
        <f t="shared" si="17"/>
        <v>0.5</v>
      </c>
      <c r="F39" s="232">
        <f t="shared" si="17"/>
        <v>0.25</v>
      </c>
      <c r="G39" s="232">
        <f t="shared" si="17"/>
        <v>0.125</v>
      </c>
      <c r="H39" s="232">
        <f t="shared" si="17"/>
        <v>8</v>
      </c>
      <c r="I39" s="232">
        <f t="shared" si="17"/>
        <v>2</v>
      </c>
      <c r="J39" s="232">
        <f t="shared" si="17"/>
        <v>1</v>
      </c>
      <c r="K39" s="232">
        <f t="shared" si="17"/>
        <v>0.5</v>
      </c>
      <c r="L39" s="232">
        <f t="shared" si="17"/>
        <v>0.25</v>
      </c>
      <c r="M39" s="232">
        <f t="shared" si="17"/>
        <v>0.125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31" t="s">
        <v>84</v>
      </c>
      <c r="B40" s="232">
        <f t="shared" ref="B40:M40" si="18">B29/1000</f>
        <v>8</v>
      </c>
      <c r="C40" s="232">
        <f t="shared" si="18"/>
        <v>2</v>
      </c>
      <c r="D40" s="232">
        <f t="shared" si="18"/>
        <v>1</v>
      </c>
      <c r="E40" s="232">
        <f t="shared" si="18"/>
        <v>0.5</v>
      </c>
      <c r="F40" s="232">
        <f t="shared" si="18"/>
        <v>0.25</v>
      </c>
      <c r="G40" s="232">
        <f t="shared" si="18"/>
        <v>0.125</v>
      </c>
      <c r="H40" s="232">
        <f t="shared" si="18"/>
        <v>8</v>
      </c>
      <c r="I40" s="232">
        <f t="shared" si="18"/>
        <v>2</v>
      </c>
      <c r="J40" s="232">
        <f t="shared" si="18"/>
        <v>1</v>
      </c>
      <c r="K40" s="232">
        <f t="shared" si="18"/>
        <v>0.5</v>
      </c>
      <c r="L40" s="232">
        <f t="shared" si="18"/>
        <v>0.25</v>
      </c>
      <c r="M40" s="232">
        <f t="shared" si="18"/>
        <v>0.125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31" t="s">
        <v>85</v>
      </c>
      <c r="B41" s="232">
        <f t="shared" ref="B41:M41" si="19">B30/1000</f>
        <v>8</v>
      </c>
      <c r="C41" s="232">
        <f t="shared" si="19"/>
        <v>2</v>
      </c>
      <c r="D41" s="232">
        <f t="shared" si="19"/>
        <v>1</v>
      </c>
      <c r="E41" s="232">
        <f t="shared" si="19"/>
        <v>0.5</v>
      </c>
      <c r="F41" s="232">
        <f t="shared" si="19"/>
        <v>0.25</v>
      </c>
      <c r="G41" s="232">
        <f t="shared" si="19"/>
        <v>0.125</v>
      </c>
      <c r="H41" s="232">
        <f t="shared" si="19"/>
        <v>8</v>
      </c>
      <c r="I41" s="232">
        <f t="shared" si="19"/>
        <v>2</v>
      </c>
      <c r="J41" s="232">
        <f t="shared" si="19"/>
        <v>1</v>
      </c>
      <c r="K41" s="232">
        <f t="shared" si="19"/>
        <v>0.5</v>
      </c>
      <c r="L41" s="232">
        <f t="shared" si="19"/>
        <v>0.25</v>
      </c>
      <c r="M41" s="232">
        <f t="shared" si="19"/>
        <v>0.125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31" t="s">
        <v>86</v>
      </c>
      <c r="B42" s="232">
        <f t="shared" ref="B42:M42" si="20">B31/1000</f>
        <v>8</v>
      </c>
      <c r="C42" s="232">
        <f t="shared" si="20"/>
        <v>2</v>
      </c>
      <c r="D42" s="232">
        <f t="shared" si="20"/>
        <v>1</v>
      </c>
      <c r="E42" s="232">
        <f t="shared" si="20"/>
        <v>0.5</v>
      </c>
      <c r="F42" s="232">
        <f t="shared" si="20"/>
        <v>0.25</v>
      </c>
      <c r="G42" s="232">
        <f t="shared" si="20"/>
        <v>0.125</v>
      </c>
      <c r="H42" s="232">
        <f t="shared" si="20"/>
        <v>8</v>
      </c>
      <c r="I42" s="232">
        <f t="shared" si="20"/>
        <v>2</v>
      </c>
      <c r="J42" s="232">
        <f t="shared" si="20"/>
        <v>1</v>
      </c>
      <c r="K42" s="232">
        <f t="shared" si="20"/>
        <v>0.5</v>
      </c>
      <c r="L42" s="232">
        <f t="shared" si="20"/>
        <v>0.25</v>
      </c>
      <c r="M42" s="232">
        <f t="shared" si="20"/>
        <v>0.125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31" t="s">
        <v>87</v>
      </c>
      <c r="B43" s="223" t="s">
        <v>105</v>
      </c>
      <c r="C43" s="232">
        <f t="shared" ref="C43:G43" si="21">C32/1000</f>
        <v>2</v>
      </c>
      <c r="D43" s="232">
        <f t="shared" si="21"/>
        <v>1</v>
      </c>
      <c r="E43" s="232">
        <f t="shared" si="21"/>
        <v>0.5</v>
      </c>
      <c r="F43" s="232">
        <f t="shared" si="21"/>
        <v>0.25</v>
      </c>
      <c r="G43" s="232">
        <f t="shared" si="21"/>
        <v>0.125</v>
      </c>
      <c r="H43" s="223" t="s">
        <v>105</v>
      </c>
      <c r="I43" s="232">
        <f t="shared" ref="I43:M43" si="22">I32/1000</f>
        <v>2</v>
      </c>
      <c r="J43" s="232">
        <f t="shared" si="22"/>
        <v>1</v>
      </c>
      <c r="K43" s="232">
        <f t="shared" si="22"/>
        <v>0.5</v>
      </c>
      <c r="L43" s="232">
        <f t="shared" si="22"/>
        <v>0.25</v>
      </c>
      <c r="M43" s="232">
        <f t="shared" si="22"/>
        <v>0.125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270"/>
      <c r="Y43" s="3"/>
      <c r="Z43" s="3"/>
    </row>
    <row r="44">
      <c r="A44" s="231" t="s">
        <v>88</v>
      </c>
      <c r="B44" s="223" t="s">
        <v>105</v>
      </c>
      <c r="C44" s="223" t="s">
        <v>105</v>
      </c>
      <c r="D44" s="223" t="s">
        <v>105</v>
      </c>
      <c r="E44" s="223" t="s">
        <v>105</v>
      </c>
      <c r="F44" s="223" t="s">
        <v>105</v>
      </c>
      <c r="G44" s="223" t="s">
        <v>105</v>
      </c>
      <c r="H44" s="223" t="s">
        <v>105</v>
      </c>
      <c r="I44" s="223" t="s">
        <v>105</v>
      </c>
      <c r="J44" s="223" t="s">
        <v>105</v>
      </c>
      <c r="K44" s="223" t="s">
        <v>105</v>
      </c>
      <c r="L44" s="223" t="s">
        <v>105</v>
      </c>
      <c r="M44" s="223" t="s">
        <v>105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63"/>
      <c r="H45" s="6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63"/>
      <c r="C46" s="63"/>
      <c r="D46" s="63"/>
      <c r="E46" s="63"/>
      <c r="F46" s="63"/>
      <c r="G46" s="63"/>
      <c r="H46" s="6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3"/>
      <c r="B47" s="143" t="s">
        <v>275</v>
      </c>
      <c r="C47" s="63"/>
      <c r="D47" s="63"/>
      <c r="E47" s="63"/>
      <c r="F47" s="63"/>
      <c r="G47" s="63"/>
      <c r="H47" s="63"/>
      <c r="I47" s="3"/>
      <c r="J47" s="52">
        <f>8*450</f>
        <v>3600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3"/>
      <c r="B48" s="63"/>
      <c r="C48" s="63" t="s">
        <v>125</v>
      </c>
      <c r="D48" s="63"/>
      <c r="E48" s="63"/>
      <c r="F48" s="142" t="s">
        <v>299</v>
      </c>
      <c r="G48" s="63" t="s">
        <v>277</v>
      </c>
      <c r="H48" s="142" t="s">
        <v>278</v>
      </c>
      <c r="I48" s="10"/>
      <c r="J48" s="10"/>
      <c r="K48" s="10"/>
      <c r="L48" s="10"/>
      <c r="M48" s="10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3"/>
      <c r="B49" s="271" t="s">
        <v>300</v>
      </c>
      <c r="C49" s="272"/>
      <c r="D49" s="273"/>
      <c r="E49" s="63"/>
      <c r="F49" s="64">
        <v>400.0</v>
      </c>
      <c r="G49" s="64">
        <v>40.0</v>
      </c>
      <c r="H49" s="64">
        <f>G49*F49*1.5</f>
        <v>24000</v>
      </c>
      <c r="I49" s="10"/>
      <c r="J49" s="10"/>
      <c r="K49" s="10"/>
      <c r="L49" s="10"/>
      <c r="M49" s="1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12" t="s">
        <v>301</v>
      </c>
      <c r="F50" s="52" t="s">
        <v>302</v>
      </c>
      <c r="G50" s="3"/>
      <c r="H50" s="3"/>
      <c r="I50" s="10"/>
      <c r="J50" s="10"/>
      <c r="K50" s="10"/>
      <c r="L50" s="3"/>
      <c r="M50" s="10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62" t="s">
        <v>303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63"/>
      <c r="C53" s="63" t="s">
        <v>304</v>
      </c>
      <c r="D53" s="3"/>
      <c r="E53" s="3"/>
      <c r="F53" s="3"/>
      <c r="G53" s="3"/>
      <c r="H53" s="3"/>
      <c r="I53" s="3"/>
      <c r="J53" s="3"/>
      <c r="K53" s="3"/>
      <c r="L53" s="3" t="s">
        <v>304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3"/>
      <c r="B54" s="63" t="s">
        <v>287</v>
      </c>
      <c r="C54" s="223">
        <v>2.0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3"/>
      <c r="B55" s="63" t="s">
        <v>288</v>
      </c>
      <c r="C55" s="144" t="s">
        <v>305</v>
      </c>
      <c r="D55" s="63"/>
      <c r="E55" s="63"/>
      <c r="F55" s="63"/>
      <c r="G55" s="6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4">
        <v>1.0</v>
      </c>
      <c r="B56" s="3" t="s">
        <v>289</v>
      </c>
      <c r="C56" s="62" t="str">
        <f> text(I67,"0") &amp;" uL total volume: appropriate background with virus spike-in (see below)"</f>
        <v>900 uL total volume: appropriate background with virus spike-in (see below)</v>
      </c>
      <c r="D56" s="63"/>
      <c r="E56" s="63"/>
      <c r="F56" s="63"/>
      <c r="G56" s="6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4">
        <v>2.0</v>
      </c>
      <c r="B57" s="3" t="s">
        <v>290</v>
      </c>
      <c r="C57" s="62" t="s">
        <v>306</v>
      </c>
      <c r="D57" s="63"/>
      <c r="E57" s="3"/>
      <c r="F57" s="3"/>
      <c r="G57" s="63"/>
      <c r="H57" s="3"/>
      <c r="I57" s="3"/>
      <c r="J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4">
        <v>3.0</v>
      </c>
      <c r="B58" s="3" t="s">
        <v>291</v>
      </c>
      <c r="C58" s="62" t="str">
        <f>text(I65,"0.0") &amp;" from D2, pipet up and down 8 times"</f>
        <v>450.0 from D2, pipet up and down 8 times</v>
      </c>
      <c r="D58" s="63"/>
      <c r="E58" s="3"/>
      <c r="F58" s="3"/>
      <c r="G58" s="63"/>
      <c r="H58" s="3"/>
      <c r="I58" s="27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4">
        <v>4.0</v>
      </c>
      <c r="B59" s="3" t="s">
        <v>292</v>
      </c>
      <c r="C59" s="62" t="str">
        <f>text(I65,"0.0") &amp;" from D3, pipet up and down 8 times"</f>
        <v>450.0 from D3, pipet up and down 8 times</v>
      </c>
      <c r="D59" s="63"/>
      <c r="E59" s="3"/>
      <c r="F59" s="3"/>
      <c r="G59" s="6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4">
        <v>5.0</v>
      </c>
      <c r="B60" s="3" t="s">
        <v>293</v>
      </c>
      <c r="C60" s="62" t="str">
        <f>text(I65,"0.0") &amp;" from D4, pipet up and down 8 times"</f>
        <v>450.0 from D4, pipet up and down 8 times</v>
      </c>
      <c r="D60" s="63"/>
      <c r="E60" s="3"/>
      <c r="F60" s="3"/>
      <c r="G60" s="6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4">
        <v>6.0</v>
      </c>
      <c r="B61" s="3" t="s">
        <v>307</v>
      </c>
      <c r="C61" s="62" t="str">
        <f>text(I65,"0.0") &amp;" from D4, pipet up and down 8 times"</f>
        <v>450.0 from D4, pipet up and down 8 times</v>
      </c>
      <c r="D61" s="63"/>
      <c r="E61" s="3"/>
      <c r="F61" s="3"/>
      <c r="G61" s="6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3"/>
      <c r="B62" s="63"/>
      <c r="C62" s="63"/>
      <c r="D62" s="63"/>
      <c r="E62" s="63"/>
      <c r="F62" s="63"/>
      <c r="G62" s="63"/>
      <c r="H62" s="63"/>
      <c r="J62" s="63"/>
      <c r="K62" s="63"/>
      <c r="L62" s="6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63"/>
      <c r="H63" s="68" t="s">
        <v>112</v>
      </c>
      <c r="I63" s="64">
        <v>400.0</v>
      </c>
      <c r="J63" s="63"/>
      <c r="K63" s="139" t="s">
        <v>113</v>
      </c>
      <c r="L63" s="140">
        <v>7.0035039E7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63"/>
      <c r="H64" s="68" t="s">
        <v>114</v>
      </c>
      <c r="I64" s="64">
        <v>2.0</v>
      </c>
      <c r="J64" s="63"/>
      <c r="K64" s="63"/>
      <c r="L64" s="6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63"/>
      <c r="C65" s="63"/>
      <c r="D65" s="63"/>
      <c r="E65" s="63"/>
      <c r="F65" s="63"/>
      <c r="G65" s="63"/>
      <c r="H65" s="68" t="s">
        <v>115</v>
      </c>
      <c r="I65" s="152">
        <v>450.0</v>
      </c>
      <c r="J65" s="63"/>
      <c r="K65" s="63" t="s">
        <v>116</v>
      </c>
      <c r="L65" s="142" t="s">
        <v>117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3"/>
      <c r="B66" s="143" t="s">
        <v>118</v>
      </c>
      <c r="C66" s="63"/>
      <c r="D66" s="63"/>
      <c r="E66" s="63"/>
      <c r="F66" s="63"/>
      <c r="G66" s="63"/>
      <c r="H66" s="68" t="s">
        <v>119</v>
      </c>
      <c r="I66" s="144">
        <v>2.0</v>
      </c>
      <c r="J66" s="63" t="s">
        <v>120</v>
      </c>
      <c r="K66" s="145">
        <v>375000.0</v>
      </c>
      <c r="L66" s="6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3"/>
      <c r="B67" s="62" t="str">
        <f>"&gt;We aim for " &amp; text(G67,"0") &amp;" copies at the highest dilution in "&amp; text(I65,"0") &amp;" uL volume (amount added to PCR rxn)"</f>
        <v>&gt;We aim for 3600 copies at the highest dilution in 450 uL volume (amount added to PCR rxn)</v>
      </c>
      <c r="C67" s="63"/>
      <c r="D67" s="63"/>
      <c r="E67" s="63"/>
      <c r="F67" s="63"/>
      <c r="G67" s="274">
        <v>3600.0</v>
      </c>
      <c r="H67" s="57" t="s">
        <v>121</v>
      </c>
      <c r="I67" s="144">
        <v>900.0</v>
      </c>
      <c r="J67" s="148" t="str">
        <f>"1 : " &amp; text(L67,"0")</f>
        <v>1 : 100</v>
      </c>
      <c r="K67" s="149">
        <f>K66/L67</f>
        <v>3750</v>
      </c>
      <c r="L67" s="150">
        <v>100.0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3"/>
      <c r="B68" s="62" t="str">
        <f>"&gt; that translates into " &amp; text(G68,"0.0") &amp;" copies/ul  in D1 "</f>
        <v>&gt; that translates into 8.0 copies/ul  in D1 </v>
      </c>
      <c r="C68" s="63"/>
      <c r="D68" s="63"/>
      <c r="E68" s="63"/>
      <c r="F68" s="63"/>
      <c r="G68" s="152">
        <f>G67/I65</f>
        <v>8</v>
      </c>
      <c r="H68" s="68" t="s">
        <v>122</v>
      </c>
      <c r="I68" s="144">
        <v>1.0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3"/>
      <c r="B69" s="62" t="str">
        <f>"&gt; that translates into " &amp; text(G69,"0") &amp;" copies in " &amp; text(I67,"0") &amp;" uL D1"</f>
        <v>&gt; that translates into 7200 copies in 900 uL D1</v>
      </c>
      <c r="C69" s="63"/>
      <c r="D69" s="63"/>
      <c r="E69" s="63"/>
      <c r="F69" s="63"/>
      <c r="G69" s="152">
        <f>G68*I67</f>
        <v>7200</v>
      </c>
      <c r="H69" s="68" t="str">
        <f>"copies for " &amp; text(I68,"0") &amp;" 96-well plates"</f>
        <v>copies for 1 96-well plates</v>
      </c>
      <c r="I69" s="152">
        <f>G69*I68</f>
        <v>7200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3"/>
      <c r="B70" s="153" t="str">
        <f>"&gt; that translates to " &amp; text(K70,"0") &amp; " copies in " &amp; text(M67, "0") &amp; " uL (" &amp; text(M63,"0.0") &amp; " is total of well + " &amp; text(M65,"0.0") &amp; " added for dilution)"</f>
        <v>&gt; that translates to 0 copies in 0 uL (0.0 is total of well + 0.0 added for dilution)</v>
      </c>
      <c r="C70" s="72"/>
      <c r="D70" s="72"/>
      <c r="E70" s="72"/>
      <c r="F70" s="73"/>
      <c r="G70" s="64">
        <f>G68*I67</f>
        <v>7200</v>
      </c>
      <c r="H70" s="63"/>
      <c r="I70" s="6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43" t="s">
        <v>123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62" t="str">
        <f>"&gt;prepare a 1 to "&amp; text(L67,"0") &amp;" dilution to "&amp; text(K67,"0") &amp;" copies per uL"</f>
        <v>&gt;prepare a 1 to 100 dilution to 3750 copies per uL</v>
      </c>
      <c r="C74" s="6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62" t="str">
        <f>"&gt; add "&amp; text(E78,"0.0") &amp;" uL to "&amp; text(E79,"0.0") &amp;" uL background in first dilution well D1 (for "&amp; text(G69,"0") &amp;" total viral copies)"</f>
        <v>&gt; add 1.9 uL to 448.1 uL background in first dilution well D1 (for 7200 total viral copies)</v>
      </c>
      <c r="C75" s="63"/>
      <c r="D75" s="63"/>
      <c r="E75" s="63"/>
      <c r="F75" s="3"/>
      <c r="G75" s="3"/>
      <c r="H75" s="3"/>
      <c r="I75" s="3"/>
      <c r="J75" s="3"/>
      <c r="K75" s="3"/>
      <c r="L75" s="52">
        <f>G69</f>
        <v>7200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62" t="s">
        <v>124</v>
      </c>
      <c r="C76" s="63"/>
      <c r="D76" s="63"/>
      <c r="E76" s="3"/>
      <c r="F76" s="3"/>
      <c r="G76" s="3"/>
      <c r="H76" s="3"/>
      <c r="I76" s="3"/>
      <c r="J76" s="3" t="s">
        <v>125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63"/>
      <c r="D77" s="68" t="s">
        <v>126</v>
      </c>
      <c r="E77" s="159">
        <f>K67</f>
        <v>3750</v>
      </c>
      <c r="F77" s="6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63"/>
      <c r="D78" s="68" t="s">
        <v>127</v>
      </c>
      <c r="E78" s="160">
        <f>I69/E77</f>
        <v>1.92</v>
      </c>
      <c r="F78" s="16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63"/>
      <c r="D79" s="68" t="s">
        <v>128</v>
      </c>
      <c r="E79" s="160">
        <f>I65-E78</f>
        <v>448.08</v>
      </c>
      <c r="F79" s="6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63"/>
      <c r="C80" s="63"/>
      <c r="D80" s="63"/>
      <c r="E80" s="63"/>
      <c r="F80" s="3"/>
      <c r="G80" s="3">
        <f>80*1.25</f>
        <v>100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75"/>
      <c r="B81" s="276"/>
      <c r="C81" s="276"/>
      <c r="D81" s="276"/>
      <c r="E81" s="276"/>
      <c r="F81" s="276"/>
      <c r="G81" s="276"/>
      <c r="H81" s="276"/>
      <c r="I81" s="276"/>
      <c r="J81" s="275"/>
      <c r="K81" s="275"/>
      <c r="L81" s="275"/>
      <c r="M81" s="27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0"/>
      <c r="B82" s="222"/>
      <c r="C82" s="222"/>
      <c r="D82" s="222"/>
      <c r="E82" s="222"/>
      <c r="F82" s="222"/>
      <c r="G82" s="222"/>
      <c r="H82" s="222"/>
      <c r="I82" s="22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0"/>
      <c r="B83" s="3"/>
      <c r="C83" s="3"/>
      <c r="D83" s="3"/>
      <c r="E83" s="3"/>
      <c r="F83" s="10"/>
      <c r="G83" s="10"/>
      <c r="H83" s="10"/>
      <c r="I83" s="10"/>
      <c r="J83" s="10"/>
      <c r="K83" s="10"/>
      <c r="L83" s="10"/>
      <c r="M83" s="10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0"/>
      <c r="B84" s="3"/>
      <c r="C84" s="12"/>
      <c r="D84" s="3"/>
      <c r="E84" s="3"/>
      <c r="F84" s="3"/>
      <c r="G84" s="3"/>
      <c r="H84" s="10"/>
      <c r="I84" s="10"/>
      <c r="J84" s="10"/>
      <c r="K84" s="10"/>
      <c r="L84" s="10"/>
      <c r="M84" s="10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0"/>
      <c r="B85" s="3"/>
      <c r="C85" s="3"/>
      <c r="D85" s="270"/>
      <c r="E85" s="270"/>
      <c r="F85" s="270"/>
      <c r="G85" s="270"/>
      <c r="H85" s="10"/>
      <c r="I85" s="10"/>
      <c r="J85" s="10"/>
      <c r="K85" s="10"/>
      <c r="L85" s="10"/>
      <c r="M85" s="10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0"/>
      <c r="B86" s="3"/>
      <c r="C86" s="3"/>
      <c r="D86" s="3"/>
      <c r="E86" s="3"/>
      <c r="F86" s="3"/>
      <c r="G86" s="3"/>
      <c r="H86" s="10"/>
      <c r="I86" s="10"/>
      <c r="J86" s="10"/>
      <c r="K86" s="10"/>
      <c r="L86" s="10"/>
      <c r="M86" s="10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0"/>
      <c r="B87" s="3" t="s">
        <v>125</v>
      </c>
      <c r="C87" s="3"/>
      <c r="D87" s="52"/>
      <c r="E87" s="3"/>
      <c r="F87" s="3"/>
      <c r="G87" s="3"/>
      <c r="H87" s="10"/>
      <c r="I87" s="10"/>
      <c r="J87" s="10"/>
      <c r="K87" s="10"/>
      <c r="L87" s="10"/>
      <c r="M87" s="10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0"/>
      <c r="B88" s="3"/>
      <c r="C88" s="270">
        <f>900/4</f>
        <v>225</v>
      </c>
      <c r="D88" s="277" t="s">
        <v>308</v>
      </c>
      <c r="E88" s="3"/>
      <c r="F88" s="3"/>
      <c r="G88" s="3"/>
      <c r="H88" s="10"/>
      <c r="I88" s="10"/>
      <c r="J88" s="10"/>
      <c r="K88" s="10"/>
      <c r="L88" s="10"/>
      <c r="M88" s="10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0"/>
      <c r="B89" s="3"/>
      <c r="C89" s="52">
        <f>450-C88</f>
        <v>225</v>
      </c>
      <c r="D89" s="3" t="s">
        <v>309</v>
      </c>
      <c r="E89" s="3"/>
      <c r="F89" s="10"/>
      <c r="G89" s="10"/>
      <c r="H89" s="10"/>
      <c r="I89" s="10"/>
      <c r="J89" s="10"/>
      <c r="K89" s="10"/>
      <c r="L89" s="10"/>
      <c r="M89" s="10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22"/>
      <c r="B90" s="63"/>
      <c r="C90" s="63"/>
      <c r="D90" s="63"/>
      <c r="E90" s="63"/>
      <c r="F90" s="222"/>
      <c r="G90" s="222"/>
      <c r="H90" s="222"/>
      <c r="I90" s="222"/>
      <c r="J90" s="222"/>
      <c r="K90" s="222"/>
      <c r="L90" s="222"/>
      <c r="M90" s="22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8" t="s">
        <v>310</v>
      </c>
      <c r="B91" s="223">
        <v>1.0</v>
      </c>
      <c r="C91" s="223">
        <v>2.0</v>
      </c>
      <c r="D91" s="223">
        <v>3.0</v>
      </c>
      <c r="E91" s="223">
        <v>4.0</v>
      </c>
      <c r="F91" s="223">
        <v>5.0</v>
      </c>
      <c r="G91" s="223">
        <v>6.0</v>
      </c>
      <c r="H91" s="223">
        <v>7.0</v>
      </c>
      <c r="I91" s="223">
        <v>8.0</v>
      </c>
      <c r="J91" s="223">
        <v>9.0</v>
      </c>
      <c r="K91" s="223">
        <v>10.0</v>
      </c>
      <c r="L91" s="223">
        <v>11.0</v>
      </c>
      <c r="M91" s="223">
        <v>12.0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3" t="s">
        <v>80</v>
      </c>
      <c r="B92" s="278">
        <v>900.0</v>
      </c>
      <c r="C92" s="279">
        <v>450.0</v>
      </c>
      <c r="D92" s="279">
        <v>450.0</v>
      </c>
      <c r="E92" s="279">
        <v>450.0</v>
      </c>
      <c r="F92" s="279">
        <v>450.0</v>
      </c>
      <c r="G92" s="279">
        <v>450.0</v>
      </c>
      <c r="H92" s="278">
        <v>900.0</v>
      </c>
      <c r="I92" s="279">
        <v>450.0</v>
      </c>
      <c r="J92" s="279">
        <v>450.0</v>
      </c>
      <c r="K92" s="279">
        <v>450.0</v>
      </c>
      <c r="L92" s="279">
        <v>450.0</v>
      </c>
      <c r="M92" s="279">
        <v>450.0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3" t="s">
        <v>82</v>
      </c>
      <c r="B93" s="278">
        <v>900.0</v>
      </c>
      <c r="C93" s="279">
        <v>450.0</v>
      </c>
      <c r="D93" s="279">
        <v>450.0</v>
      </c>
      <c r="E93" s="279">
        <v>450.0</v>
      </c>
      <c r="F93" s="279">
        <v>450.0</v>
      </c>
      <c r="G93" s="279">
        <v>450.0</v>
      </c>
      <c r="H93" s="278">
        <v>900.0</v>
      </c>
      <c r="I93" s="279">
        <v>450.0</v>
      </c>
      <c r="J93" s="279">
        <v>450.0</v>
      </c>
      <c r="K93" s="279">
        <v>450.0</v>
      </c>
      <c r="L93" s="279">
        <v>450.0</v>
      </c>
      <c r="M93" s="279">
        <v>450.0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3" t="s">
        <v>83</v>
      </c>
      <c r="B94" s="278">
        <v>900.0</v>
      </c>
      <c r="C94" s="279">
        <v>450.0</v>
      </c>
      <c r="D94" s="279">
        <v>450.0</v>
      </c>
      <c r="E94" s="279">
        <v>450.0</v>
      </c>
      <c r="F94" s="279">
        <v>450.0</v>
      </c>
      <c r="G94" s="279">
        <v>450.0</v>
      </c>
      <c r="H94" s="278">
        <v>900.0</v>
      </c>
      <c r="I94" s="279">
        <v>450.0</v>
      </c>
      <c r="J94" s="279">
        <v>450.0</v>
      </c>
      <c r="K94" s="279">
        <v>450.0</v>
      </c>
      <c r="L94" s="279">
        <v>450.0</v>
      </c>
      <c r="M94" s="279">
        <v>450.0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3" t="s">
        <v>84</v>
      </c>
      <c r="B95" s="278">
        <v>900.0</v>
      </c>
      <c r="C95" s="279">
        <v>450.0</v>
      </c>
      <c r="D95" s="279">
        <v>450.0</v>
      </c>
      <c r="E95" s="279">
        <v>450.0</v>
      </c>
      <c r="F95" s="279">
        <v>450.0</v>
      </c>
      <c r="G95" s="279">
        <v>450.0</v>
      </c>
      <c r="H95" s="278">
        <v>900.0</v>
      </c>
      <c r="I95" s="279">
        <v>450.0</v>
      </c>
      <c r="J95" s="279">
        <v>450.0</v>
      </c>
      <c r="K95" s="279">
        <v>450.0</v>
      </c>
      <c r="L95" s="279">
        <v>450.0</v>
      </c>
      <c r="M95" s="279">
        <v>450.0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3" t="s">
        <v>85</v>
      </c>
      <c r="B96" s="278">
        <v>900.0</v>
      </c>
      <c r="C96" s="279">
        <v>450.0</v>
      </c>
      <c r="D96" s="279">
        <v>450.0</v>
      </c>
      <c r="E96" s="279">
        <v>450.0</v>
      </c>
      <c r="F96" s="279">
        <v>450.0</v>
      </c>
      <c r="G96" s="279">
        <v>450.0</v>
      </c>
      <c r="H96" s="278">
        <v>900.0</v>
      </c>
      <c r="I96" s="279">
        <v>450.0</v>
      </c>
      <c r="J96" s="279">
        <v>450.0</v>
      </c>
      <c r="K96" s="279">
        <v>450.0</v>
      </c>
      <c r="L96" s="279">
        <v>450.0</v>
      </c>
      <c r="M96" s="279">
        <v>450.0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3" t="s">
        <v>86</v>
      </c>
      <c r="B97" s="278">
        <v>900.0</v>
      </c>
      <c r="C97" s="279">
        <v>450.0</v>
      </c>
      <c r="D97" s="279">
        <v>450.0</v>
      </c>
      <c r="E97" s="279">
        <v>450.0</v>
      </c>
      <c r="F97" s="279">
        <v>450.0</v>
      </c>
      <c r="G97" s="279">
        <v>450.0</v>
      </c>
      <c r="H97" s="278">
        <v>900.0</v>
      </c>
      <c r="I97" s="279">
        <v>450.0</v>
      </c>
      <c r="J97" s="279">
        <v>450.0</v>
      </c>
      <c r="K97" s="279">
        <v>450.0</v>
      </c>
      <c r="L97" s="279">
        <v>450.0</v>
      </c>
      <c r="M97" s="279">
        <v>450.0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3" t="s">
        <v>87</v>
      </c>
      <c r="B98" s="278"/>
      <c r="C98" s="279">
        <v>450.0</v>
      </c>
      <c r="D98" s="279">
        <v>450.0</v>
      </c>
      <c r="E98" s="279">
        <v>450.0</v>
      </c>
      <c r="F98" s="279">
        <v>450.0</v>
      </c>
      <c r="G98" s="279">
        <v>450.0</v>
      </c>
      <c r="H98" s="278"/>
      <c r="I98" s="279">
        <v>450.0</v>
      </c>
      <c r="J98" s="279">
        <v>450.0</v>
      </c>
      <c r="K98" s="279">
        <v>450.0</v>
      </c>
      <c r="L98" s="279">
        <v>450.0</v>
      </c>
      <c r="M98" s="279">
        <v>450.0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3" t="s">
        <v>88</v>
      </c>
      <c r="B99" s="278"/>
      <c r="C99" s="279"/>
      <c r="D99" s="279"/>
      <c r="E99" s="279"/>
      <c r="F99" s="279"/>
      <c r="G99" s="279"/>
      <c r="H99" s="278"/>
      <c r="I99" s="279"/>
      <c r="J99" s="279"/>
      <c r="K99" s="279"/>
      <c r="L99" s="279"/>
      <c r="M99" s="279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22"/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3" t="s">
        <v>311</v>
      </c>
      <c r="B102" s="150"/>
      <c r="C102" s="150"/>
      <c r="D102" s="150"/>
      <c r="E102" s="150"/>
      <c r="F102" s="150"/>
      <c r="G102" s="150"/>
      <c r="H102" s="150"/>
      <c r="I102" s="227"/>
      <c r="J102" s="227"/>
      <c r="K102" s="227"/>
      <c r="L102" s="227"/>
      <c r="M102" s="22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3"/>
      <c r="B103" s="230">
        <v>1.0</v>
      </c>
      <c r="C103" s="230">
        <v>2.0</v>
      </c>
      <c r="D103" s="230">
        <v>3.0</v>
      </c>
      <c r="E103" s="230">
        <v>4.0</v>
      </c>
      <c r="F103" s="230">
        <v>5.0</v>
      </c>
      <c r="G103" s="230">
        <v>6.0</v>
      </c>
      <c r="H103" s="230">
        <v>7.0</v>
      </c>
      <c r="I103" s="230">
        <v>8.0</v>
      </c>
      <c r="J103" s="230">
        <v>9.0</v>
      </c>
      <c r="K103" s="230">
        <v>10.0</v>
      </c>
      <c r="L103" s="230">
        <v>11.0</v>
      </c>
      <c r="M103" s="230">
        <v>12.0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31" t="s">
        <v>80</v>
      </c>
      <c r="B104" s="63">
        <v>8.0</v>
      </c>
      <c r="C104" s="63">
        <v>2.0</v>
      </c>
      <c r="D104" s="63">
        <v>1.0</v>
      </c>
      <c r="E104" s="63">
        <v>0.5</v>
      </c>
      <c r="F104" s="63">
        <v>0.25</v>
      </c>
      <c r="G104" s="223">
        <v>0.125</v>
      </c>
      <c r="H104" s="63">
        <v>8.0</v>
      </c>
      <c r="I104" s="63">
        <v>2.0</v>
      </c>
      <c r="J104" s="63">
        <v>1.0</v>
      </c>
      <c r="K104" s="63">
        <v>0.5</v>
      </c>
      <c r="L104" s="63">
        <v>0.25</v>
      </c>
      <c r="M104" s="223">
        <v>0.125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31" t="s">
        <v>82</v>
      </c>
      <c r="B105" s="63">
        <v>8.0</v>
      </c>
      <c r="C105" s="63">
        <v>2.0</v>
      </c>
      <c r="D105" s="63">
        <v>1.0</v>
      </c>
      <c r="E105" s="63">
        <v>0.5</v>
      </c>
      <c r="F105" s="63">
        <v>0.25</v>
      </c>
      <c r="G105" s="223">
        <v>0.125</v>
      </c>
      <c r="H105" s="63">
        <v>8.0</v>
      </c>
      <c r="I105" s="63">
        <v>2.0</v>
      </c>
      <c r="J105" s="63">
        <v>1.0</v>
      </c>
      <c r="K105" s="63">
        <v>0.5</v>
      </c>
      <c r="L105" s="63">
        <v>0.25</v>
      </c>
      <c r="M105" s="223">
        <v>0.125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31" t="s">
        <v>83</v>
      </c>
      <c r="B106" s="63">
        <v>8.0</v>
      </c>
      <c r="C106" s="63">
        <v>2.0</v>
      </c>
      <c r="D106" s="63">
        <v>1.0</v>
      </c>
      <c r="E106" s="63">
        <v>0.5</v>
      </c>
      <c r="F106" s="63">
        <v>0.25</v>
      </c>
      <c r="G106" s="63">
        <v>0.125</v>
      </c>
      <c r="H106" s="63">
        <v>8.0</v>
      </c>
      <c r="I106" s="63">
        <v>2.0</v>
      </c>
      <c r="J106" s="63">
        <v>1.0</v>
      </c>
      <c r="K106" s="63">
        <v>0.5</v>
      </c>
      <c r="L106" s="63">
        <v>0.25</v>
      </c>
      <c r="M106" s="63">
        <v>0.125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31" t="s">
        <v>84</v>
      </c>
      <c r="B107" s="63">
        <v>8.0</v>
      </c>
      <c r="C107" s="63">
        <v>2.0</v>
      </c>
      <c r="D107" s="63">
        <v>1.0</v>
      </c>
      <c r="E107" s="63">
        <v>0.5</v>
      </c>
      <c r="F107" s="63">
        <v>0.25</v>
      </c>
      <c r="G107" s="63">
        <v>0.125</v>
      </c>
      <c r="H107" s="63">
        <v>8.0</v>
      </c>
      <c r="I107" s="63">
        <v>2.0</v>
      </c>
      <c r="J107" s="63">
        <v>1.0</v>
      </c>
      <c r="K107" s="63">
        <v>0.5</v>
      </c>
      <c r="L107" s="63">
        <v>0.25</v>
      </c>
      <c r="M107" s="63">
        <v>0.125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31" t="s">
        <v>85</v>
      </c>
      <c r="B108" s="63">
        <v>8.0</v>
      </c>
      <c r="C108" s="63">
        <v>2.0</v>
      </c>
      <c r="D108" s="63">
        <v>1.0</v>
      </c>
      <c r="E108" s="63">
        <v>0.5</v>
      </c>
      <c r="F108" s="63">
        <v>0.25</v>
      </c>
      <c r="G108" s="63">
        <v>0.125</v>
      </c>
      <c r="H108" s="63">
        <v>8.0</v>
      </c>
      <c r="I108" s="63">
        <v>2.0</v>
      </c>
      <c r="J108" s="63">
        <v>1.0</v>
      </c>
      <c r="K108" s="63">
        <v>0.5</v>
      </c>
      <c r="L108" s="63">
        <v>0.25</v>
      </c>
      <c r="M108" s="63">
        <v>0.125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31" t="s">
        <v>86</v>
      </c>
      <c r="B109" s="63">
        <v>8.0</v>
      </c>
      <c r="C109" s="63">
        <v>2.0</v>
      </c>
      <c r="D109" s="63">
        <v>1.0</v>
      </c>
      <c r="E109" s="63">
        <v>0.5</v>
      </c>
      <c r="F109" s="63">
        <v>0.25</v>
      </c>
      <c r="G109" s="63">
        <v>0.125</v>
      </c>
      <c r="H109" s="63">
        <v>8.0</v>
      </c>
      <c r="I109" s="63">
        <v>2.0</v>
      </c>
      <c r="J109" s="63">
        <v>1.0</v>
      </c>
      <c r="K109" s="63">
        <v>0.5</v>
      </c>
      <c r="L109" s="63">
        <v>0.25</v>
      </c>
      <c r="M109" s="63">
        <v>0.125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31" t="s">
        <v>87</v>
      </c>
      <c r="B110" s="63">
        <v>8.0</v>
      </c>
      <c r="C110" s="63">
        <v>2.0</v>
      </c>
      <c r="D110" s="63">
        <v>1.0</v>
      </c>
      <c r="E110" s="63">
        <v>0.5</v>
      </c>
      <c r="F110" s="63">
        <v>0.25</v>
      </c>
      <c r="G110" s="63">
        <v>0.125</v>
      </c>
      <c r="H110" s="63">
        <v>8.0</v>
      </c>
      <c r="I110" s="63">
        <v>2.0</v>
      </c>
      <c r="J110" s="63">
        <v>1.0</v>
      </c>
      <c r="K110" s="63">
        <v>0.5</v>
      </c>
      <c r="L110" s="63">
        <v>0.25</v>
      </c>
      <c r="M110" s="63">
        <v>0.125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31" t="s">
        <v>88</v>
      </c>
      <c r="B111" s="63">
        <v>8.0</v>
      </c>
      <c r="C111" s="63">
        <v>2.0</v>
      </c>
      <c r="D111" s="63">
        <v>1.0</v>
      </c>
      <c r="E111" s="63">
        <v>0.5</v>
      </c>
      <c r="F111" s="63">
        <v>0.25</v>
      </c>
      <c r="G111" s="63">
        <v>0.125</v>
      </c>
      <c r="H111" s="63">
        <v>8.0</v>
      </c>
      <c r="I111" s="63">
        <v>2.0</v>
      </c>
      <c r="J111" s="63">
        <v>1.0</v>
      </c>
      <c r="K111" s="63">
        <v>0.5</v>
      </c>
      <c r="L111" s="63">
        <v>0.25</v>
      </c>
      <c r="M111" s="63">
        <v>0.125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22"/>
      <c r="B112" s="222"/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3" t="s">
        <v>312</v>
      </c>
      <c r="B113" s="150"/>
      <c r="C113" s="150"/>
      <c r="D113" s="150"/>
      <c r="E113" s="150"/>
      <c r="F113" s="150"/>
      <c r="G113" s="150"/>
      <c r="H113" s="150"/>
      <c r="I113" s="227"/>
      <c r="J113" s="227"/>
      <c r="K113" s="227"/>
      <c r="L113" s="227"/>
      <c r="M113" s="22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3"/>
      <c r="B114" s="230">
        <v>1.0</v>
      </c>
      <c r="C114" s="230">
        <v>2.0</v>
      </c>
      <c r="D114" s="230">
        <v>3.0</v>
      </c>
      <c r="E114" s="230">
        <v>4.0</v>
      </c>
      <c r="F114" s="230">
        <v>5.0</v>
      </c>
      <c r="G114" s="230">
        <v>6.0</v>
      </c>
      <c r="H114" s="230">
        <v>7.0</v>
      </c>
      <c r="I114" s="230">
        <v>8.0</v>
      </c>
      <c r="J114" s="230">
        <v>9.0</v>
      </c>
      <c r="K114" s="230">
        <v>10.0</v>
      </c>
      <c r="L114" s="230">
        <v>11.0</v>
      </c>
      <c r="M114" s="230">
        <v>12.0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31" t="s">
        <v>80</v>
      </c>
      <c r="B115" s="63">
        <f t="shared" ref="B115:M115" si="23">B104*400</f>
        <v>3200</v>
      </c>
      <c r="C115" s="63">
        <f t="shared" si="23"/>
        <v>800</v>
      </c>
      <c r="D115" s="63">
        <f t="shared" si="23"/>
        <v>400</v>
      </c>
      <c r="E115" s="63">
        <f t="shared" si="23"/>
        <v>200</v>
      </c>
      <c r="F115" s="63">
        <f t="shared" si="23"/>
        <v>100</v>
      </c>
      <c r="G115" s="63">
        <f t="shared" si="23"/>
        <v>50</v>
      </c>
      <c r="H115" s="63">
        <f t="shared" si="23"/>
        <v>3200</v>
      </c>
      <c r="I115" s="63">
        <f t="shared" si="23"/>
        <v>800</v>
      </c>
      <c r="J115" s="63">
        <f t="shared" si="23"/>
        <v>400</v>
      </c>
      <c r="K115" s="63">
        <f t="shared" si="23"/>
        <v>200</v>
      </c>
      <c r="L115" s="63">
        <f t="shared" si="23"/>
        <v>100</v>
      </c>
      <c r="M115" s="63">
        <f t="shared" si="23"/>
        <v>50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31" t="s">
        <v>82</v>
      </c>
      <c r="B116" s="63">
        <f t="shared" ref="B116:M116" si="24">B105*400</f>
        <v>3200</v>
      </c>
      <c r="C116" s="63">
        <f t="shared" si="24"/>
        <v>800</v>
      </c>
      <c r="D116" s="63">
        <f t="shared" si="24"/>
        <v>400</v>
      </c>
      <c r="E116" s="63">
        <f t="shared" si="24"/>
        <v>200</v>
      </c>
      <c r="F116" s="63">
        <f t="shared" si="24"/>
        <v>100</v>
      </c>
      <c r="G116" s="63">
        <f t="shared" si="24"/>
        <v>50</v>
      </c>
      <c r="H116" s="63">
        <f t="shared" si="24"/>
        <v>3200</v>
      </c>
      <c r="I116" s="63">
        <f t="shared" si="24"/>
        <v>800</v>
      </c>
      <c r="J116" s="63">
        <f t="shared" si="24"/>
        <v>400</v>
      </c>
      <c r="K116" s="63">
        <f t="shared" si="24"/>
        <v>200</v>
      </c>
      <c r="L116" s="63">
        <f t="shared" si="24"/>
        <v>100</v>
      </c>
      <c r="M116" s="63">
        <f t="shared" si="24"/>
        <v>50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31" t="s">
        <v>83</v>
      </c>
      <c r="B117" s="63">
        <f t="shared" ref="B117:M117" si="25">B106*400</f>
        <v>3200</v>
      </c>
      <c r="C117" s="63">
        <f t="shared" si="25"/>
        <v>800</v>
      </c>
      <c r="D117" s="63">
        <f t="shared" si="25"/>
        <v>400</v>
      </c>
      <c r="E117" s="63">
        <f t="shared" si="25"/>
        <v>200</v>
      </c>
      <c r="F117" s="63">
        <f t="shared" si="25"/>
        <v>100</v>
      </c>
      <c r="G117" s="63">
        <f t="shared" si="25"/>
        <v>50</v>
      </c>
      <c r="H117" s="63">
        <f t="shared" si="25"/>
        <v>3200</v>
      </c>
      <c r="I117" s="63">
        <f t="shared" si="25"/>
        <v>800</v>
      </c>
      <c r="J117" s="63">
        <f t="shared" si="25"/>
        <v>400</v>
      </c>
      <c r="K117" s="63">
        <f t="shared" si="25"/>
        <v>200</v>
      </c>
      <c r="L117" s="63">
        <f t="shared" si="25"/>
        <v>100</v>
      </c>
      <c r="M117" s="63">
        <f t="shared" si="25"/>
        <v>50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31" t="s">
        <v>84</v>
      </c>
      <c r="B118" s="63">
        <f t="shared" ref="B118:M118" si="26">B107*400</f>
        <v>3200</v>
      </c>
      <c r="C118" s="63">
        <f t="shared" si="26"/>
        <v>800</v>
      </c>
      <c r="D118" s="63">
        <f t="shared" si="26"/>
        <v>400</v>
      </c>
      <c r="E118" s="63">
        <f t="shared" si="26"/>
        <v>200</v>
      </c>
      <c r="F118" s="63">
        <f t="shared" si="26"/>
        <v>100</v>
      </c>
      <c r="G118" s="63">
        <f t="shared" si="26"/>
        <v>50</v>
      </c>
      <c r="H118" s="63">
        <f t="shared" si="26"/>
        <v>3200</v>
      </c>
      <c r="I118" s="63">
        <f t="shared" si="26"/>
        <v>800</v>
      </c>
      <c r="J118" s="63">
        <f t="shared" si="26"/>
        <v>400</v>
      </c>
      <c r="K118" s="63">
        <f t="shared" si="26"/>
        <v>200</v>
      </c>
      <c r="L118" s="63">
        <f t="shared" si="26"/>
        <v>100</v>
      </c>
      <c r="M118" s="63">
        <f t="shared" si="26"/>
        <v>50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31" t="s">
        <v>85</v>
      </c>
      <c r="B119" s="63">
        <f t="shared" ref="B119:M119" si="27">B108*400</f>
        <v>3200</v>
      </c>
      <c r="C119" s="63">
        <f t="shared" si="27"/>
        <v>800</v>
      </c>
      <c r="D119" s="63">
        <f t="shared" si="27"/>
        <v>400</v>
      </c>
      <c r="E119" s="63">
        <f t="shared" si="27"/>
        <v>200</v>
      </c>
      <c r="F119" s="63">
        <f t="shared" si="27"/>
        <v>100</v>
      </c>
      <c r="G119" s="63">
        <f t="shared" si="27"/>
        <v>50</v>
      </c>
      <c r="H119" s="63">
        <f t="shared" si="27"/>
        <v>3200</v>
      </c>
      <c r="I119" s="63">
        <f t="shared" si="27"/>
        <v>800</v>
      </c>
      <c r="J119" s="63">
        <f t="shared" si="27"/>
        <v>400</v>
      </c>
      <c r="K119" s="63">
        <f t="shared" si="27"/>
        <v>200</v>
      </c>
      <c r="L119" s="63">
        <f t="shared" si="27"/>
        <v>100</v>
      </c>
      <c r="M119" s="63">
        <f t="shared" si="27"/>
        <v>50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31" t="s">
        <v>86</v>
      </c>
      <c r="B120" s="63">
        <f t="shared" ref="B120:M120" si="28">B109*400</f>
        <v>3200</v>
      </c>
      <c r="C120" s="63">
        <f t="shared" si="28"/>
        <v>800</v>
      </c>
      <c r="D120" s="63">
        <f t="shared" si="28"/>
        <v>400</v>
      </c>
      <c r="E120" s="63">
        <f t="shared" si="28"/>
        <v>200</v>
      </c>
      <c r="F120" s="63">
        <f t="shared" si="28"/>
        <v>100</v>
      </c>
      <c r="G120" s="63">
        <f t="shared" si="28"/>
        <v>50</v>
      </c>
      <c r="H120" s="63">
        <f t="shared" si="28"/>
        <v>3200</v>
      </c>
      <c r="I120" s="63">
        <f t="shared" si="28"/>
        <v>800</v>
      </c>
      <c r="J120" s="63">
        <f t="shared" si="28"/>
        <v>400</v>
      </c>
      <c r="K120" s="63">
        <f t="shared" si="28"/>
        <v>200</v>
      </c>
      <c r="L120" s="63">
        <f t="shared" si="28"/>
        <v>100</v>
      </c>
      <c r="M120" s="63">
        <f t="shared" si="28"/>
        <v>50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31" t="s">
        <v>87</v>
      </c>
      <c r="B121" s="223" t="s">
        <v>105</v>
      </c>
      <c r="C121" s="63">
        <f t="shared" ref="C121:M121" si="29">C110*400</f>
        <v>800</v>
      </c>
      <c r="D121" s="63">
        <f t="shared" si="29"/>
        <v>400</v>
      </c>
      <c r="E121" s="63">
        <f t="shared" si="29"/>
        <v>200</v>
      </c>
      <c r="F121" s="63">
        <f t="shared" si="29"/>
        <v>100</v>
      </c>
      <c r="G121" s="63">
        <f t="shared" si="29"/>
        <v>50</v>
      </c>
      <c r="H121" s="63">
        <f t="shared" si="29"/>
        <v>3200</v>
      </c>
      <c r="I121" s="63">
        <f t="shared" si="29"/>
        <v>800</v>
      </c>
      <c r="J121" s="63">
        <f t="shared" si="29"/>
        <v>400</v>
      </c>
      <c r="K121" s="63">
        <f t="shared" si="29"/>
        <v>200</v>
      </c>
      <c r="L121" s="63">
        <f t="shared" si="29"/>
        <v>100</v>
      </c>
      <c r="M121" s="63">
        <f t="shared" si="29"/>
        <v>50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31" t="s">
        <v>88</v>
      </c>
      <c r="B122" s="223" t="s">
        <v>105</v>
      </c>
      <c r="C122" s="223" t="s">
        <v>105</v>
      </c>
      <c r="D122" s="223" t="s">
        <v>105</v>
      </c>
      <c r="E122" s="223" t="s">
        <v>105</v>
      </c>
      <c r="F122" s="223" t="s">
        <v>105</v>
      </c>
      <c r="G122" s="223" t="s">
        <v>105</v>
      </c>
      <c r="H122" s="223" t="s">
        <v>105</v>
      </c>
      <c r="I122" s="223" t="s">
        <v>105</v>
      </c>
      <c r="J122" s="223" t="s">
        <v>105</v>
      </c>
      <c r="K122" s="223" t="s">
        <v>105</v>
      </c>
      <c r="L122" s="223" t="s">
        <v>105</v>
      </c>
      <c r="M122" s="223" t="s">
        <v>105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80" t="s">
        <v>313</v>
      </c>
      <c r="B125" s="150"/>
      <c r="C125" s="150"/>
      <c r="D125" s="150"/>
      <c r="E125" s="150"/>
      <c r="F125" s="150"/>
      <c r="G125" s="150"/>
      <c r="H125" s="150"/>
      <c r="I125" s="227"/>
      <c r="J125" s="227"/>
      <c r="K125" s="227"/>
      <c r="L125" s="227"/>
      <c r="M125" s="22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3"/>
      <c r="B126" s="230">
        <v>1.0</v>
      </c>
      <c r="C126" s="230">
        <v>2.0</v>
      </c>
      <c r="D126" s="230">
        <v>3.0</v>
      </c>
      <c r="E126" s="230">
        <v>4.0</v>
      </c>
      <c r="F126" s="230">
        <v>5.0</v>
      </c>
      <c r="G126" s="230">
        <v>6.0</v>
      </c>
      <c r="H126" s="230">
        <v>7.0</v>
      </c>
      <c r="I126" s="230">
        <v>8.0</v>
      </c>
      <c r="J126" s="230">
        <v>9.0</v>
      </c>
      <c r="K126" s="230">
        <v>10.0</v>
      </c>
      <c r="L126" s="230">
        <v>11.0</v>
      </c>
      <c r="M126" s="230">
        <v>12.0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31" t="s">
        <v>80</v>
      </c>
      <c r="B127" s="63">
        <f t="shared" ref="B127:M127" si="30">B104*4</f>
        <v>32</v>
      </c>
      <c r="C127" s="63">
        <f t="shared" si="30"/>
        <v>8</v>
      </c>
      <c r="D127" s="63">
        <f t="shared" si="30"/>
        <v>4</v>
      </c>
      <c r="E127" s="63">
        <f t="shared" si="30"/>
        <v>2</v>
      </c>
      <c r="F127" s="63">
        <f t="shared" si="30"/>
        <v>1</v>
      </c>
      <c r="G127" s="63">
        <f t="shared" si="30"/>
        <v>0.5</v>
      </c>
      <c r="H127" s="63">
        <f t="shared" si="30"/>
        <v>32</v>
      </c>
      <c r="I127" s="63">
        <f t="shared" si="30"/>
        <v>8</v>
      </c>
      <c r="J127" s="63">
        <f t="shared" si="30"/>
        <v>4</v>
      </c>
      <c r="K127" s="63">
        <f t="shared" si="30"/>
        <v>2</v>
      </c>
      <c r="L127" s="63">
        <f t="shared" si="30"/>
        <v>1</v>
      </c>
      <c r="M127" s="63">
        <f t="shared" si="30"/>
        <v>0.5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31" t="s">
        <v>82</v>
      </c>
      <c r="B128" s="63">
        <f t="shared" ref="B128:M128" si="31">B105*4</f>
        <v>32</v>
      </c>
      <c r="C128" s="63">
        <f t="shared" si="31"/>
        <v>8</v>
      </c>
      <c r="D128" s="63">
        <f t="shared" si="31"/>
        <v>4</v>
      </c>
      <c r="E128" s="63">
        <f t="shared" si="31"/>
        <v>2</v>
      </c>
      <c r="F128" s="63">
        <f t="shared" si="31"/>
        <v>1</v>
      </c>
      <c r="G128" s="63">
        <f t="shared" si="31"/>
        <v>0.5</v>
      </c>
      <c r="H128" s="63">
        <f t="shared" si="31"/>
        <v>32</v>
      </c>
      <c r="I128" s="63">
        <f t="shared" si="31"/>
        <v>8</v>
      </c>
      <c r="J128" s="63">
        <f t="shared" si="31"/>
        <v>4</v>
      </c>
      <c r="K128" s="63">
        <f t="shared" si="31"/>
        <v>2</v>
      </c>
      <c r="L128" s="63">
        <f t="shared" si="31"/>
        <v>1</v>
      </c>
      <c r="M128" s="63">
        <f t="shared" si="31"/>
        <v>0.5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31" t="s">
        <v>83</v>
      </c>
      <c r="B129" s="63">
        <f t="shared" ref="B129:M129" si="32">B106*4</f>
        <v>32</v>
      </c>
      <c r="C129" s="63">
        <f t="shared" si="32"/>
        <v>8</v>
      </c>
      <c r="D129" s="63">
        <f t="shared" si="32"/>
        <v>4</v>
      </c>
      <c r="E129" s="63">
        <f t="shared" si="32"/>
        <v>2</v>
      </c>
      <c r="F129" s="63">
        <f t="shared" si="32"/>
        <v>1</v>
      </c>
      <c r="G129" s="63">
        <f t="shared" si="32"/>
        <v>0.5</v>
      </c>
      <c r="H129" s="63">
        <f t="shared" si="32"/>
        <v>32</v>
      </c>
      <c r="I129" s="63">
        <f t="shared" si="32"/>
        <v>8</v>
      </c>
      <c r="J129" s="63">
        <f t="shared" si="32"/>
        <v>4</v>
      </c>
      <c r="K129" s="63">
        <f t="shared" si="32"/>
        <v>2</v>
      </c>
      <c r="L129" s="63">
        <f t="shared" si="32"/>
        <v>1</v>
      </c>
      <c r="M129" s="63">
        <f t="shared" si="32"/>
        <v>0.5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31" t="s">
        <v>84</v>
      </c>
      <c r="B130" s="63">
        <f t="shared" ref="B130:M130" si="33">B107*4</f>
        <v>32</v>
      </c>
      <c r="C130" s="63">
        <f t="shared" si="33"/>
        <v>8</v>
      </c>
      <c r="D130" s="63">
        <f t="shared" si="33"/>
        <v>4</v>
      </c>
      <c r="E130" s="63">
        <f t="shared" si="33"/>
        <v>2</v>
      </c>
      <c r="F130" s="63">
        <f t="shared" si="33"/>
        <v>1</v>
      </c>
      <c r="G130" s="63">
        <f t="shared" si="33"/>
        <v>0.5</v>
      </c>
      <c r="H130" s="63">
        <f t="shared" si="33"/>
        <v>32</v>
      </c>
      <c r="I130" s="63">
        <f t="shared" si="33"/>
        <v>8</v>
      </c>
      <c r="J130" s="63">
        <f t="shared" si="33"/>
        <v>4</v>
      </c>
      <c r="K130" s="63">
        <f t="shared" si="33"/>
        <v>2</v>
      </c>
      <c r="L130" s="63">
        <f t="shared" si="33"/>
        <v>1</v>
      </c>
      <c r="M130" s="63">
        <f t="shared" si="33"/>
        <v>0.5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31" t="s">
        <v>85</v>
      </c>
      <c r="B131" s="63">
        <f t="shared" ref="B131:M131" si="34">B108*4</f>
        <v>32</v>
      </c>
      <c r="C131" s="63">
        <f t="shared" si="34"/>
        <v>8</v>
      </c>
      <c r="D131" s="63">
        <f t="shared" si="34"/>
        <v>4</v>
      </c>
      <c r="E131" s="63">
        <f t="shared" si="34"/>
        <v>2</v>
      </c>
      <c r="F131" s="63">
        <f t="shared" si="34"/>
        <v>1</v>
      </c>
      <c r="G131" s="63">
        <f t="shared" si="34"/>
        <v>0.5</v>
      </c>
      <c r="H131" s="63">
        <f t="shared" si="34"/>
        <v>32</v>
      </c>
      <c r="I131" s="63">
        <f t="shared" si="34"/>
        <v>8</v>
      </c>
      <c r="J131" s="63">
        <f t="shared" si="34"/>
        <v>4</v>
      </c>
      <c r="K131" s="63">
        <f t="shared" si="34"/>
        <v>2</v>
      </c>
      <c r="L131" s="63">
        <f t="shared" si="34"/>
        <v>1</v>
      </c>
      <c r="M131" s="63">
        <f t="shared" si="34"/>
        <v>0.5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31" t="s">
        <v>86</v>
      </c>
      <c r="B132" s="63">
        <f t="shared" ref="B132:M132" si="35">B109*4</f>
        <v>32</v>
      </c>
      <c r="C132" s="63">
        <f t="shared" si="35"/>
        <v>8</v>
      </c>
      <c r="D132" s="63">
        <f t="shared" si="35"/>
        <v>4</v>
      </c>
      <c r="E132" s="63">
        <f t="shared" si="35"/>
        <v>2</v>
      </c>
      <c r="F132" s="63">
        <f t="shared" si="35"/>
        <v>1</v>
      </c>
      <c r="G132" s="63">
        <f t="shared" si="35"/>
        <v>0.5</v>
      </c>
      <c r="H132" s="63">
        <f t="shared" si="35"/>
        <v>32</v>
      </c>
      <c r="I132" s="63">
        <f t="shared" si="35"/>
        <v>8</v>
      </c>
      <c r="J132" s="63">
        <f t="shared" si="35"/>
        <v>4</v>
      </c>
      <c r="K132" s="63">
        <f t="shared" si="35"/>
        <v>2</v>
      </c>
      <c r="L132" s="63">
        <f t="shared" si="35"/>
        <v>1</v>
      </c>
      <c r="M132" s="63">
        <f t="shared" si="35"/>
        <v>0.5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31" t="s">
        <v>87</v>
      </c>
      <c r="B133" s="223" t="s">
        <v>105</v>
      </c>
      <c r="C133" s="63">
        <f t="shared" ref="C133:G133" si="36">C110*4</f>
        <v>8</v>
      </c>
      <c r="D133" s="63">
        <f t="shared" si="36"/>
        <v>4</v>
      </c>
      <c r="E133" s="63">
        <f t="shared" si="36"/>
        <v>2</v>
      </c>
      <c r="F133" s="63">
        <f t="shared" si="36"/>
        <v>1</v>
      </c>
      <c r="G133" s="63">
        <f t="shared" si="36"/>
        <v>0.5</v>
      </c>
      <c r="H133" s="223" t="s">
        <v>105</v>
      </c>
      <c r="I133" s="63">
        <f t="shared" ref="I133:M133" si="37">I110*4</f>
        <v>8</v>
      </c>
      <c r="J133" s="63">
        <f t="shared" si="37"/>
        <v>4</v>
      </c>
      <c r="K133" s="63">
        <f t="shared" si="37"/>
        <v>2</v>
      </c>
      <c r="L133" s="63">
        <f t="shared" si="37"/>
        <v>1</v>
      </c>
      <c r="M133" s="63">
        <f t="shared" si="37"/>
        <v>0.5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31" t="s">
        <v>88</v>
      </c>
      <c r="B134" s="223" t="s">
        <v>105</v>
      </c>
      <c r="C134" s="223" t="s">
        <v>105</v>
      </c>
      <c r="D134" s="223" t="s">
        <v>105</v>
      </c>
      <c r="E134" s="223" t="s">
        <v>105</v>
      </c>
      <c r="F134" s="223" t="s">
        <v>105</v>
      </c>
      <c r="G134" s="223" t="s">
        <v>105</v>
      </c>
      <c r="H134" s="223" t="s">
        <v>105</v>
      </c>
      <c r="I134" s="223" t="s">
        <v>105</v>
      </c>
      <c r="J134" s="223" t="s">
        <v>105</v>
      </c>
      <c r="K134" s="223" t="s">
        <v>105</v>
      </c>
      <c r="L134" s="223" t="s">
        <v>105</v>
      </c>
      <c r="M134" s="223" t="s">
        <v>105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80" t="s">
        <v>314</v>
      </c>
      <c r="B136" s="150"/>
      <c r="C136" s="150"/>
      <c r="D136" s="150"/>
      <c r="E136" s="150"/>
      <c r="F136" s="150"/>
      <c r="G136" s="150"/>
      <c r="H136" s="150"/>
      <c r="I136" s="227"/>
      <c r="J136" s="227"/>
      <c r="K136" s="227"/>
      <c r="L136" s="227"/>
      <c r="M136" s="22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3"/>
      <c r="B137" s="230">
        <v>1.0</v>
      </c>
      <c r="C137" s="230">
        <v>2.0</v>
      </c>
      <c r="D137" s="230">
        <v>3.0</v>
      </c>
      <c r="E137" s="230">
        <v>4.0</v>
      </c>
      <c r="F137" s="230">
        <v>5.0</v>
      </c>
      <c r="G137" s="230">
        <v>6.0</v>
      </c>
      <c r="H137" s="230">
        <v>7.0</v>
      </c>
      <c r="I137" s="230">
        <v>8.0</v>
      </c>
      <c r="J137" s="230">
        <v>9.0</v>
      </c>
      <c r="K137" s="230">
        <v>10.0</v>
      </c>
      <c r="L137" s="230">
        <v>11.0</v>
      </c>
      <c r="M137" s="230">
        <v>12.0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31" t="s">
        <v>80</v>
      </c>
      <c r="B138" s="63">
        <f t="shared" ref="B138:M138" si="38">B127*7</f>
        <v>224</v>
      </c>
      <c r="C138" s="63">
        <f t="shared" si="38"/>
        <v>56</v>
      </c>
      <c r="D138" s="63">
        <f t="shared" si="38"/>
        <v>28</v>
      </c>
      <c r="E138" s="63">
        <f t="shared" si="38"/>
        <v>14</v>
      </c>
      <c r="F138" s="63">
        <f t="shared" si="38"/>
        <v>7</v>
      </c>
      <c r="G138" s="63">
        <f t="shared" si="38"/>
        <v>3.5</v>
      </c>
      <c r="H138" s="63">
        <f t="shared" si="38"/>
        <v>224</v>
      </c>
      <c r="I138" s="63">
        <f t="shared" si="38"/>
        <v>56</v>
      </c>
      <c r="J138" s="63">
        <f t="shared" si="38"/>
        <v>28</v>
      </c>
      <c r="K138" s="63">
        <f t="shared" si="38"/>
        <v>14</v>
      </c>
      <c r="L138" s="63">
        <f t="shared" si="38"/>
        <v>7</v>
      </c>
      <c r="M138" s="63">
        <f t="shared" si="38"/>
        <v>3.5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31" t="s">
        <v>82</v>
      </c>
      <c r="B139" s="63">
        <f t="shared" ref="B139:M139" si="39">B128*7</f>
        <v>224</v>
      </c>
      <c r="C139" s="63">
        <f t="shared" si="39"/>
        <v>56</v>
      </c>
      <c r="D139" s="63">
        <f t="shared" si="39"/>
        <v>28</v>
      </c>
      <c r="E139" s="63">
        <f t="shared" si="39"/>
        <v>14</v>
      </c>
      <c r="F139" s="63">
        <f t="shared" si="39"/>
        <v>7</v>
      </c>
      <c r="G139" s="63">
        <f t="shared" si="39"/>
        <v>3.5</v>
      </c>
      <c r="H139" s="63">
        <f t="shared" si="39"/>
        <v>224</v>
      </c>
      <c r="I139" s="63">
        <f t="shared" si="39"/>
        <v>56</v>
      </c>
      <c r="J139" s="63">
        <f t="shared" si="39"/>
        <v>28</v>
      </c>
      <c r="K139" s="63">
        <f t="shared" si="39"/>
        <v>14</v>
      </c>
      <c r="L139" s="63">
        <f t="shared" si="39"/>
        <v>7</v>
      </c>
      <c r="M139" s="63">
        <f t="shared" si="39"/>
        <v>3.5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31" t="s">
        <v>83</v>
      </c>
      <c r="B140" s="63">
        <f t="shared" ref="B140:M140" si="40">B129*7</f>
        <v>224</v>
      </c>
      <c r="C140" s="63">
        <f t="shared" si="40"/>
        <v>56</v>
      </c>
      <c r="D140" s="63">
        <f t="shared" si="40"/>
        <v>28</v>
      </c>
      <c r="E140" s="63">
        <f t="shared" si="40"/>
        <v>14</v>
      </c>
      <c r="F140" s="63">
        <f t="shared" si="40"/>
        <v>7</v>
      </c>
      <c r="G140" s="63">
        <f t="shared" si="40"/>
        <v>3.5</v>
      </c>
      <c r="H140" s="63">
        <f t="shared" si="40"/>
        <v>224</v>
      </c>
      <c r="I140" s="63">
        <f t="shared" si="40"/>
        <v>56</v>
      </c>
      <c r="J140" s="63">
        <f t="shared" si="40"/>
        <v>28</v>
      </c>
      <c r="K140" s="63">
        <f t="shared" si="40"/>
        <v>14</v>
      </c>
      <c r="L140" s="63">
        <f t="shared" si="40"/>
        <v>7</v>
      </c>
      <c r="M140" s="63">
        <f t="shared" si="40"/>
        <v>3.5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31" t="s">
        <v>84</v>
      </c>
      <c r="B141" s="63">
        <f t="shared" ref="B141:M141" si="41">B130*7</f>
        <v>224</v>
      </c>
      <c r="C141" s="63">
        <f t="shared" si="41"/>
        <v>56</v>
      </c>
      <c r="D141" s="63">
        <f t="shared" si="41"/>
        <v>28</v>
      </c>
      <c r="E141" s="63">
        <f t="shared" si="41"/>
        <v>14</v>
      </c>
      <c r="F141" s="63">
        <f t="shared" si="41"/>
        <v>7</v>
      </c>
      <c r="G141" s="63">
        <f t="shared" si="41"/>
        <v>3.5</v>
      </c>
      <c r="H141" s="63">
        <f t="shared" si="41"/>
        <v>224</v>
      </c>
      <c r="I141" s="63">
        <f t="shared" si="41"/>
        <v>56</v>
      </c>
      <c r="J141" s="63">
        <f t="shared" si="41"/>
        <v>28</v>
      </c>
      <c r="K141" s="63">
        <f t="shared" si="41"/>
        <v>14</v>
      </c>
      <c r="L141" s="63">
        <f t="shared" si="41"/>
        <v>7</v>
      </c>
      <c r="M141" s="63">
        <f t="shared" si="41"/>
        <v>3.5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31" t="s">
        <v>85</v>
      </c>
      <c r="B142" s="63">
        <f t="shared" ref="B142:M142" si="42">B131*7</f>
        <v>224</v>
      </c>
      <c r="C142" s="63">
        <f t="shared" si="42"/>
        <v>56</v>
      </c>
      <c r="D142" s="63">
        <f t="shared" si="42"/>
        <v>28</v>
      </c>
      <c r="E142" s="63">
        <f t="shared" si="42"/>
        <v>14</v>
      </c>
      <c r="F142" s="63">
        <f t="shared" si="42"/>
        <v>7</v>
      </c>
      <c r="G142" s="63">
        <f t="shared" si="42"/>
        <v>3.5</v>
      </c>
      <c r="H142" s="63">
        <f t="shared" si="42"/>
        <v>224</v>
      </c>
      <c r="I142" s="63">
        <f t="shared" si="42"/>
        <v>56</v>
      </c>
      <c r="J142" s="63">
        <f t="shared" si="42"/>
        <v>28</v>
      </c>
      <c r="K142" s="63">
        <f t="shared" si="42"/>
        <v>14</v>
      </c>
      <c r="L142" s="63">
        <f t="shared" si="42"/>
        <v>7</v>
      </c>
      <c r="M142" s="63">
        <f t="shared" si="42"/>
        <v>3.5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31" t="s">
        <v>86</v>
      </c>
      <c r="B143" s="63">
        <f t="shared" ref="B143:M143" si="43">B132*7</f>
        <v>224</v>
      </c>
      <c r="C143" s="63">
        <f t="shared" si="43"/>
        <v>56</v>
      </c>
      <c r="D143" s="63">
        <f t="shared" si="43"/>
        <v>28</v>
      </c>
      <c r="E143" s="63">
        <f t="shared" si="43"/>
        <v>14</v>
      </c>
      <c r="F143" s="63">
        <f t="shared" si="43"/>
        <v>7</v>
      </c>
      <c r="G143" s="63">
        <f t="shared" si="43"/>
        <v>3.5</v>
      </c>
      <c r="H143" s="63">
        <f t="shared" si="43"/>
        <v>224</v>
      </c>
      <c r="I143" s="63">
        <f t="shared" si="43"/>
        <v>56</v>
      </c>
      <c r="J143" s="63">
        <f t="shared" si="43"/>
        <v>28</v>
      </c>
      <c r="K143" s="63">
        <f t="shared" si="43"/>
        <v>14</v>
      </c>
      <c r="L143" s="63">
        <f t="shared" si="43"/>
        <v>7</v>
      </c>
      <c r="M143" s="63">
        <f t="shared" si="43"/>
        <v>3.5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31" t="s">
        <v>87</v>
      </c>
      <c r="B144" s="223" t="s">
        <v>105</v>
      </c>
      <c r="C144" s="63">
        <f t="shared" ref="C144:G144" si="44">C133*7</f>
        <v>56</v>
      </c>
      <c r="D144" s="63">
        <f t="shared" si="44"/>
        <v>28</v>
      </c>
      <c r="E144" s="63">
        <f t="shared" si="44"/>
        <v>14</v>
      </c>
      <c r="F144" s="63">
        <f t="shared" si="44"/>
        <v>7</v>
      </c>
      <c r="G144" s="63">
        <f t="shared" si="44"/>
        <v>3.5</v>
      </c>
      <c r="H144" s="223" t="s">
        <v>105</v>
      </c>
      <c r="I144" s="63">
        <f t="shared" ref="I144:M144" si="45">I133*7</f>
        <v>56</v>
      </c>
      <c r="J144" s="63">
        <f t="shared" si="45"/>
        <v>28</v>
      </c>
      <c r="K144" s="63">
        <f t="shared" si="45"/>
        <v>14</v>
      </c>
      <c r="L144" s="63">
        <f t="shared" si="45"/>
        <v>7</v>
      </c>
      <c r="M144" s="63">
        <f t="shared" si="45"/>
        <v>3.5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31" t="s">
        <v>88</v>
      </c>
      <c r="B145" s="223" t="s">
        <v>105</v>
      </c>
      <c r="C145" s="223" t="s">
        <v>105</v>
      </c>
      <c r="D145" s="223" t="s">
        <v>105</v>
      </c>
      <c r="E145" s="223" t="s">
        <v>105</v>
      </c>
      <c r="F145" s="223" t="s">
        <v>105</v>
      </c>
      <c r="G145" s="223" t="s">
        <v>105</v>
      </c>
      <c r="H145" s="223" t="s">
        <v>105</v>
      </c>
      <c r="I145" s="223" t="s">
        <v>105</v>
      </c>
      <c r="J145" s="223" t="s">
        <v>105</v>
      </c>
      <c r="K145" s="223" t="s">
        <v>105</v>
      </c>
      <c r="L145" s="223" t="s">
        <v>105</v>
      </c>
      <c r="M145" s="223" t="s">
        <v>105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C49:D49"/>
    <mergeCell ref="K57:P57"/>
    <mergeCell ref="I58:I62"/>
    <mergeCell ref="B70:F7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48" t="s">
        <v>40</v>
      </c>
      <c r="B1" s="49"/>
      <c r="C1" s="50"/>
      <c r="D1" s="51"/>
      <c r="E1" s="3"/>
      <c r="G1" s="3"/>
      <c r="H1" s="52"/>
      <c r="I1" s="53"/>
      <c r="J1" s="3"/>
      <c r="K1" s="3"/>
      <c r="L1" s="3"/>
      <c r="M1" s="3"/>
    </row>
    <row r="2">
      <c r="A2" s="54"/>
      <c r="B2" s="49"/>
      <c r="C2" s="50"/>
      <c r="D2" s="51"/>
      <c r="E2" s="3"/>
      <c r="G2" s="3"/>
      <c r="H2" s="52"/>
      <c r="I2" s="53"/>
      <c r="J2" s="3"/>
      <c r="K2" s="3"/>
      <c r="L2" s="3"/>
      <c r="M2" s="3"/>
    </row>
    <row r="3">
      <c r="A3" s="55" t="s">
        <v>41</v>
      </c>
      <c r="B3" s="56" t="s">
        <v>42</v>
      </c>
      <c r="C3" s="57" t="s">
        <v>43</v>
      </c>
      <c r="D3" s="58">
        <f>96*4*1.2</f>
        <v>460.8</v>
      </c>
      <c r="E3" s="3"/>
      <c r="G3" s="3"/>
      <c r="H3" s="52"/>
      <c r="I3" s="53"/>
      <c r="J3" s="3"/>
      <c r="K3" s="3"/>
      <c r="L3" s="3"/>
      <c r="M3" s="3"/>
    </row>
    <row r="4">
      <c r="A4" s="59"/>
      <c r="B4" s="2" t="s">
        <v>44</v>
      </c>
      <c r="C4" s="60">
        <f>B9/4</f>
        <v>5</v>
      </c>
      <c r="D4" s="61">
        <f>C4*D3</f>
        <v>2304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59"/>
      <c r="B5" s="2" t="s">
        <v>45</v>
      </c>
      <c r="C5" s="60">
        <f>B10-C4</f>
        <v>6</v>
      </c>
      <c r="D5" s="61">
        <f>C5*D3</f>
        <v>2764.8</v>
      </c>
      <c r="G5" s="62" t="s">
        <v>46</v>
      </c>
      <c r="H5" s="63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59" t="s">
        <v>47</v>
      </c>
      <c r="B6" s="2" t="s">
        <v>48</v>
      </c>
      <c r="C6" s="64">
        <f>D3*500</f>
        <v>230400</v>
      </c>
      <c r="D6" s="65">
        <f>C6/$C$24</f>
        <v>7.084870849</v>
      </c>
      <c r="G6" s="62" t="s">
        <v>49</v>
      </c>
      <c r="H6" s="63"/>
      <c r="I6" s="63"/>
      <c r="J6" s="63"/>
      <c r="K6" s="63"/>
      <c r="L6" s="3"/>
      <c r="M6" s="3"/>
      <c r="N6" s="3"/>
      <c r="O6" s="3"/>
      <c r="T6" s="3"/>
      <c r="U6" s="3"/>
      <c r="V6" s="3"/>
    </row>
    <row r="7">
      <c r="A7" s="66" t="s">
        <v>50</v>
      </c>
      <c r="B7" s="66">
        <v>7.0</v>
      </c>
      <c r="C7" s="67"/>
      <c r="D7" s="67"/>
      <c r="E7" s="31">
        <f>SUM(D4:D6)</f>
        <v>5075.884871</v>
      </c>
      <c r="G7" s="68" t="s">
        <v>51</v>
      </c>
      <c r="H7" s="69" t="s">
        <v>52</v>
      </c>
      <c r="I7" s="63"/>
      <c r="J7" s="63"/>
      <c r="K7" s="63"/>
      <c r="L7" s="3"/>
      <c r="M7" s="3"/>
      <c r="N7" s="3"/>
      <c r="O7" s="3"/>
      <c r="T7" s="3"/>
      <c r="U7" s="3"/>
      <c r="V7" s="3"/>
    </row>
    <row r="8">
      <c r="A8" s="66" t="s">
        <v>53</v>
      </c>
      <c r="B8" s="66">
        <f>B9/10</f>
        <v>2</v>
      </c>
      <c r="C8" s="67"/>
      <c r="D8" s="67"/>
      <c r="E8" s="31">
        <f>E7/(384*2)</f>
        <v>6.609225092</v>
      </c>
      <c r="G8" s="62" t="s">
        <v>54</v>
      </c>
      <c r="H8" s="63"/>
      <c r="I8" s="63"/>
      <c r="J8" s="63"/>
      <c r="K8" s="3"/>
      <c r="L8" s="3"/>
      <c r="M8" s="3"/>
      <c r="N8" s="3"/>
      <c r="O8" s="3"/>
      <c r="T8" s="3"/>
      <c r="U8" s="3"/>
      <c r="V8" s="3"/>
    </row>
    <row r="9">
      <c r="A9" s="70" t="s">
        <v>55</v>
      </c>
      <c r="B9" s="71">
        <v>20.0</v>
      </c>
      <c r="C9" s="72"/>
      <c r="D9" s="73"/>
      <c r="G9" s="63"/>
      <c r="H9" s="62" t="s">
        <v>56</v>
      </c>
      <c r="I9" s="63"/>
      <c r="J9" s="63"/>
      <c r="K9" s="3"/>
      <c r="L9" s="3"/>
      <c r="M9" s="3"/>
      <c r="N9" s="3"/>
      <c r="O9" s="3"/>
      <c r="T9" s="3"/>
      <c r="U9" s="3"/>
      <c r="V9" s="3"/>
    </row>
    <row r="10">
      <c r="A10" s="70" t="s">
        <v>57</v>
      </c>
      <c r="B10" s="74">
        <f>B9-B7-B8</f>
        <v>11</v>
      </c>
      <c r="C10" s="72"/>
      <c r="D10" s="73"/>
      <c r="F10" s="3"/>
      <c r="G10" s="62" t="s">
        <v>58</v>
      </c>
      <c r="H10" s="63"/>
      <c r="I10" s="3"/>
      <c r="J10" s="3"/>
      <c r="K10" s="3"/>
      <c r="L10" s="3"/>
      <c r="M10" s="3"/>
      <c r="N10" s="3"/>
      <c r="O10" s="3"/>
      <c r="T10" s="3"/>
      <c r="U10" s="3"/>
      <c r="V10" s="3"/>
    </row>
    <row r="11">
      <c r="A11" s="75"/>
      <c r="B11" s="75"/>
      <c r="C11" s="75"/>
      <c r="D11" s="75"/>
      <c r="F11" s="3"/>
      <c r="G11" s="62" t="s">
        <v>59</v>
      </c>
      <c r="H11" s="63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55" t="s">
        <v>60</v>
      </c>
      <c r="B12" s="56" t="s">
        <v>42</v>
      </c>
      <c r="C12" s="57" t="s">
        <v>43</v>
      </c>
      <c r="D12" s="58">
        <f>96*1*1.2</f>
        <v>115.2</v>
      </c>
      <c r="F12" s="3"/>
      <c r="G12" s="3"/>
      <c r="H12" s="3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59"/>
      <c r="B13" s="2" t="s">
        <v>44</v>
      </c>
      <c r="C13" s="60">
        <f>B19/4</f>
        <v>5</v>
      </c>
      <c r="D13" s="61">
        <f>C13*D12</f>
        <v>576</v>
      </c>
      <c r="E13" s="75"/>
      <c r="F13" s="3"/>
      <c r="G13" s="4"/>
      <c r="H13" s="4"/>
      <c r="I13" s="76" t="s">
        <v>61</v>
      </c>
      <c r="J13" s="77"/>
      <c r="K13" s="77"/>
      <c r="L13" s="77"/>
      <c r="M13" s="77"/>
      <c r="N13" s="77"/>
      <c r="O13" s="3"/>
      <c r="T13" s="3"/>
      <c r="U13" s="3"/>
      <c r="V13" s="3"/>
    </row>
    <row r="14">
      <c r="A14" s="59"/>
      <c r="B14" s="2" t="s">
        <v>45</v>
      </c>
      <c r="C14" s="60">
        <f>B20-C13</f>
        <v>6</v>
      </c>
      <c r="D14" s="61">
        <f>C14*D12</f>
        <v>691.2</v>
      </c>
      <c r="F14" s="3"/>
      <c r="G14" s="4"/>
      <c r="H14" s="4"/>
      <c r="I14" s="76" t="s">
        <v>62</v>
      </c>
      <c r="J14" s="77"/>
      <c r="K14" s="4"/>
      <c r="L14" s="4"/>
      <c r="M14" s="4"/>
      <c r="N14" s="4"/>
      <c r="O14" s="3"/>
      <c r="T14" s="3"/>
      <c r="U14" s="3"/>
      <c r="V14" s="3"/>
    </row>
    <row r="15">
      <c r="A15" s="78" t="s">
        <v>63</v>
      </c>
      <c r="B15" s="2" t="s">
        <v>48</v>
      </c>
      <c r="C15" s="64">
        <f t="shared" ref="C15:C16" si="1">$D$12*500</f>
        <v>57600</v>
      </c>
      <c r="D15" s="65">
        <f>C15/$C$24</f>
        <v>1.771217712</v>
      </c>
      <c r="F15" s="3"/>
      <c r="G15" s="4"/>
      <c r="H15" s="4"/>
      <c r="I15" s="4"/>
      <c r="J15" s="4" t="s">
        <v>64</v>
      </c>
      <c r="K15" s="4"/>
      <c r="L15" s="4"/>
      <c r="M15" s="79" t="s">
        <v>65</v>
      </c>
      <c r="N15" s="80"/>
      <c r="O15" s="81" t="s">
        <v>66</v>
      </c>
      <c r="P15" s="82"/>
      <c r="Q15" s="18" t="s">
        <v>67</v>
      </c>
      <c r="T15" s="3"/>
      <c r="U15" s="3"/>
      <c r="V15" s="3"/>
    </row>
    <row r="16">
      <c r="A16" s="78" t="s">
        <v>68</v>
      </c>
      <c r="B16" s="2" t="s">
        <v>69</v>
      </c>
      <c r="C16" s="64">
        <f t="shared" si="1"/>
        <v>57600</v>
      </c>
      <c r="D16" s="65">
        <f>C16/$C$23</f>
        <v>4.337244886</v>
      </c>
      <c r="F16" s="3"/>
      <c r="G16" s="83" t="s">
        <v>70</v>
      </c>
      <c r="H16" s="4" t="s">
        <v>71</v>
      </c>
      <c r="I16" s="4" t="s">
        <v>72</v>
      </c>
      <c r="J16" s="84">
        <f> (3.6*10^11)* (3.104)</f>
        <v>1117440000000</v>
      </c>
      <c r="K16" s="4"/>
      <c r="L16" s="4"/>
      <c r="M16" s="85" t="s">
        <v>73</v>
      </c>
      <c r="N16" s="86" t="s">
        <v>74</v>
      </c>
      <c r="O16" s="87" t="s">
        <v>73</v>
      </c>
      <c r="P16" s="88" t="s">
        <v>64</v>
      </c>
      <c r="T16" s="3"/>
      <c r="U16" s="3"/>
      <c r="V16" s="3"/>
    </row>
    <row r="17">
      <c r="A17" s="66" t="s">
        <v>50</v>
      </c>
      <c r="B17" s="66">
        <v>7.0</v>
      </c>
      <c r="C17" s="67"/>
      <c r="D17" s="67"/>
      <c r="F17" s="3"/>
      <c r="G17" s="83"/>
      <c r="H17" s="84"/>
      <c r="I17" s="84"/>
      <c r="J17" s="84"/>
      <c r="K17" s="4"/>
      <c r="L17" s="89"/>
      <c r="M17" s="90"/>
      <c r="N17" s="91"/>
      <c r="O17" s="92"/>
      <c r="P17" s="93"/>
      <c r="T17" s="94"/>
      <c r="U17" s="53"/>
      <c r="V17" s="3"/>
    </row>
    <row r="18">
      <c r="A18" s="66" t="s">
        <v>53</v>
      </c>
      <c r="B18" s="66">
        <f>B19/10</f>
        <v>2</v>
      </c>
      <c r="C18" s="67"/>
      <c r="D18" s="67"/>
      <c r="F18" s="3"/>
      <c r="G18" s="83">
        <v>1.0</v>
      </c>
      <c r="H18" s="84">
        <v>100.0</v>
      </c>
      <c r="I18" s="84">
        <v>100.0</v>
      </c>
      <c r="J18" s="84">
        <f>J16/H18</f>
        <v>11174400000</v>
      </c>
      <c r="K18" s="4"/>
      <c r="L18" s="76"/>
      <c r="M18" s="90">
        <v>1.79</v>
      </c>
      <c r="N18" s="91" t="s">
        <v>75</v>
      </c>
      <c r="O18" s="95">
        <v>1.192</v>
      </c>
      <c r="P18" s="96" t="s">
        <v>76</v>
      </c>
      <c r="T18" s="94"/>
      <c r="U18" s="53"/>
      <c r="V18" s="3"/>
    </row>
    <row r="19">
      <c r="A19" s="70" t="s">
        <v>55</v>
      </c>
      <c r="B19" s="71">
        <v>20.0</v>
      </c>
      <c r="C19" s="72"/>
      <c r="D19" s="73"/>
      <c r="F19" s="3"/>
      <c r="G19" s="83">
        <v>2.0</v>
      </c>
      <c r="H19" s="84">
        <v>100.0</v>
      </c>
      <c r="I19" s="84">
        <v>10000.0</v>
      </c>
      <c r="J19" s="84">
        <f t="shared" ref="J19:J22" si="2">J18/H19</f>
        <v>111744000</v>
      </c>
      <c r="K19" s="4"/>
      <c r="L19" s="76"/>
      <c r="M19" s="90">
        <f t="shared" ref="M19:M22" si="3">M18/$H19</f>
        <v>0.0179</v>
      </c>
      <c r="N19" s="97">
        <f t="shared" ref="N19:N22" si="4">(M19/M18)*N18</f>
        <v>258000000</v>
      </c>
      <c r="O19" s="90">
        <f t="shared" ref="O19:O22" si="5">O18/$H19</f>
        <v>0.01192</v>
      </c>
      <c r="P19" s="97">
        <f t="shared" ref="P19:P22" si="6">(O19/O18)*P18</f>
        <v>171700000</v>
      </c>
      <c r="T19" s="94"/>
      <c r="U19" s="3"/>
      <c r="V19" s="3"/>
    </row>
    <row r="20">
      <c r="A20" s="70" t="s">
        <v>57</v>
      </c>
      <c r="B20" s="74">
        <f>B19-B17-B18</f>
        <v>11</v>
      </c>
      <c r="C20" s="72"/>
      <c r="D20" s="73"/>
      <c r="F20" s="3"/>
      <c r="G20" s="83">
        <v>3.0</v>
      </c>
      <c r="H20" s="84">
        <v>100.0</v>
      </c>
      <c r="I20" s="84">
        <v>1000000.0</v>
      </c>
      <c r="J20" s="84">
        <f t="shared" si="2"/>
        <v>1117440</v>
      </c>
      <c r="K20" s="4"/>
      <c r="L20" s="76"/>
      <c r="M20" s="90">
        <f t="shared" si="3"/>
        <v>0.000179</v>
      </c>
      <c r="N20" s="97">
        <f t="shared" si="4"/>
        <v>2580000</v>
      </c>
      <c r="O20" s="90">
        <f t="shared" si="5"/>
        <v>0.0001192</v>
      </c>
      <c r="P20" s="97">
        <f t="shared" si="6"/>
        <v>1717000</v>
      </c>
      <c r="T20" s="94"/>
      <c r="U20" s="3"/>
      <c r="V20" s="3"/>
    </row>
    <row r="21">
      <c r="A21" s="98"/>
      <c r="B21" s="3"/>
      <c r="F21" s="3"/>
      <c r="G21" s="83">
        <v>4.0</v>
      </c>
      <c r="H21" s="84">
        <v>100.0</v>
      </c>
      <c r="I21" s="84">
        <v>1.0E7</v>
      </c>
      <c r="J21" s="84">
        <f t="shared" si="2"/>
        <v>11174.4</v>
      </c>
      <c r="K21" s="84">
        <f>40000/J21</f>
        <v>3.579610538</v>
      </c>
      <c r="L21" s="76"/>
      <c r="M21" s="90">
        <f t="shared" si="3"/>
        <v>0.00000179</v>
      </c>
      <c r="N21" s="97">
        <f t="shared" si="4"/>
        <v>25800</v>
      </c>
      <c r="O21" s="90">
        <f t="shared" si="5"/>
        <v>0.000001192</v>
      </c>
      <c r="P21" s="97">
        <f t="shared" si="6"/>
        <v>17170</v>
      </c>
      <c r="Q21" s="18">
        <v>32520.0</v>
      </c>
      <c r="T21" s="94"/>
      <c r="U21" s="3"/>
      <c r="V21" s="3"/>
    </row>
    <row r="22">
      <c r="A22" s="99"/>
      <c r="B22" s="100"/>
      <c r="C22" s="101"/>
      <c r="D22" s="102"/>
      <c r="F22" s="3"/>
      <c r="G22" s="83">
        <v>5.0</v>
      </c>
      <c r="H22" s="84">
        <v>3.0</v>
      </c>
      <c r="I22" s="84">
        <f>I21*3</f>
        <v>30000000</v>
      </c>
      <c r="J22" s="84">
        <f t="shared" si="2"/>
        <v>3724.8</v>
      </c>
      <c r="K22" s="84">
        <f>5000/J22</f>
        <v>1.342353952</v>
      </c>
      <c r="L22" s="76"/>
      <c r="M22" s="103">
        <f t="shared" si="3"/>
        <v>0.0000005966666667</v>
      </c>
      <c r="N22" s="104">
        <f t="shared" si="4"/>
        <v>8600</v>
      </c>
      <c r="O22" s="103">
        <f t="shared" si="5"/>
        <v>0.0000003973333333</v>
      </c>
      <c r="P22" s="104">
        <f t="shared" si="6"/>
        <v>5723.333333</v>
      </c>
      <c r="T22" s="94"/>
      <c r="U22" s="3"/>
      <c r="V22" s="3"/>
    </row>
    <row r="23">
      <c r="A23" s="105" t="s">
        <v>77</v>
      </c>
      <c r="B23" s="106" t="s">
        <v>64</v>
      </c>
      <c r="C23" s="107">
        <v>13280.32</v>
      </c>
      <c r="D23" s="108"/>
      <c r="E23" s="7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109" t="s">
        <v>78</v>
      </c>
      <c r="B24" s="110" t="s">
        <v>64</v>
      </c>
      <c r="C24" s="111">
        <v>32520.0</v>
      </c>
      <c r="D24" s="51"/>
      <c r="E24" s="7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112"/>
      <c r="B25" s="5"/>
      <c r="C25" s="113"/>
      <c r="D25" s="52"/>
      <c r="F25" s="54"/>
      <c r="G25" s="49"/>
      <c r="H25" s="50"/>
      <c r="I25" s="51"/>
      <c r="J25" s="3"/>
      <c r="O25" s="3"/>
      <c r="P25" s="3"/>
      <c r="Q25" s="3"/>
    </row>
    <row r="26">
      <c r="A26" s="112"/>
      <c r="B26" s="5"/>
      <c r="C26" s="113"/>
      <c r="D26" s="52"/>
      <c r="F26" s="112"/>
      <c r="G26" s="5"/>
      <c r="H26" s="113"/>
      <c r="I26" s="52"/>
      <c r="O26" s="3"/>
      <c r="P26" s="3"/>
      <c r="Q26" s="3"/>
    </row>
    <row r="27">
      <c r="A27" s="112"/>
      <c r="B27" s="5"/>
      <c r="C27" s="52"/>
      <c r="D27" s="52"/>
      <c r="F27" s="112"/>
      <c r="G27" s="5"/>
      <c r="H27" s="113"/>
      <c r="I27" s="52"/>
      <c r="O27" s="3"/>
      <c r="P27" s="3"/>
      <c r="Q27" s="3"/>
    </row>
    <row r="28">
      <c r="A28" s="114"/>
      <c r="C28" s="52"/>
      <c r="F28" s="112"/>
      <c r="G28" s="5"/>
      <c r="H28" s="52"/>
      <c r="I28" s="52"/>
      <c r="J28" s="3"/>
      <c r="O28" s="3"/>
      <c r="P28" s="3"/>
      <c r="Q28" s="3"/>
    </row>
    <row r="29">
      <c r="A29" s="18"/>
      <c r="B29" s="18"/>
      <c r="C29" s="18"/>
      <c r="F29" s="114"/>
      <c r="H29" s="113"/>
      <c r="J29" s="3"/>
      <c r="O29" s="3"/>
      <c r="P29" s="3"/>
      <c r="Q29" s="3"/>
    </row>
    <row r="30">
      <c r="A30" s="18"/>
      <c r="B30" s="18"/>
      <c r="C30" s="18"/>
      <c r="F30" s="18"/>
      <c r="G30" s="18"/>
      <c r="H30" s="18"/>
      <c r="J30" s="3"/>
      <c r="O30" s="3"/>
      <c r="P30" s="3"/>
      <c r="Q30" s="3"/>
    </row>
    <row r="31">
      <c r="A31" s="18"/>
      <c r="B31" s="18"/>
      <c r="F31" s="18"/>
      <c r="G31" s="18"/>
      <c r="H31" s="18"/>
      <c r="J31" s="3"/>
      <c r="O31" s="3"/>
      <c r="P31" s="3"/>
      <c r="Q31" s="3"/>
    </row>
    <row r="32">
      <c r="A32" s="18"/>
      <c r="B32" s="18"/>
      <c r="F32" s="18"/>
      <c r="G32" s="18"/>
      <c r="J32" s="3"/>
      <c r="O32" s="3"/>
      <c r="P32" s="3"/>
      <c r="Q32" s="3"/>
    </row>
    <row r="33">
      <c r="A33" s="18"/>
      <c r="B33" s="18"/>
      <c r="F33" s="18"/>
      <c r="G33" s="18"/>
      <c r="J33" s="3"/>
      <c r="O33" s="3"/>
      <c r="P33" s="3"/>
      <c r="Q33" s="3"/>
    </row>
    <row r="34">
      <c r="A34" s="98"/>
      <c r="B34" s="5"/>
      <c r="F34" s="18"/>
      <c r="G34" s="18"/>
      <c r="J34" s="3"/>
      <c r="O34" s="3"/>
      <c r="P34" s="3"/>
      <c r="Q34" s="3"/>
    </row>
    <row r="35">
      <c r="A35" s="98"/>
      <c r="B35" s="3"/>
      <c r="F35" s="98"/>
      <c r="G35" s="5"/>
      <c r="J35" s="3"/>
      <c r="O35" s="3"/>
      <c r="P35" s="3"/>
      <c r="Q35" s="3"/>
    </row>
    <row r="36">
      <c r="F36" s="98"/>
      <c r="G36" s="3"/>
      <c r="J36" s="3"/>
      <c r="O36" s="3"/>
      <c r="P36" s="3"/>
      <c r="Q36" s="3"/>
    </row>
    <row r="37">
      <c r="A37" s="54"/>
      <c r="B37" s="49"/>
      <c r="C37" s="50"/>
      <c r="D37" s="5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112"/>
      <c r="B38" s="5"/>
      <c r="C38" s="113"/>
      <c r="D38" s="52"/>
      <c r="F38" s="54"/>
      <c r="G38" s="54"/>
      <c r="H38" s="48"/>
      <c r="I38" s="16"/>
      <c r="J38" s="51"/>
      <c r="K38" s="9"/>
      <c r="L38" s="3"/>
      <c r="M38" s="3"/>
      <c r="N38" s="3"/>
      <c r="O38" s="3"/>
      <c r="P38" s="3"/>
      <c r="Q38" s="3"/>
    </row>
    <row r="39">
      <c r="A39" s="112"/>
      <c r="B39" s="5"/>
      <c r="C39" s="113"/>
      <c r="D39" s="52"/>
      <c r="F39" s="98"/>
      <c r="G39" s="5"/>
      <c r="H39" s="113"/>
      <c r="J39" s="52"/>
      <c r="K39" s="3"/>
      <c r="L39" s="3"/>
      <c r="M39" s="3"/>
      <c r="N39" s="3"/>
      <c r="O39" s="3"/>
      <c r="P39" s="3"/>
      <c r="Q39" s="3"/>
    </row>
    <row r="40">
      <c r="A40" s="112"/>
      <c r="B40" s="5"/>
      <c r="C40" s="52"/>
      <c r="D40" s="52"/>
      <c r="F40" s="98"/>
      <c r="G40" s="5"/>
      <c r="H40" s="113"/>
      <c r="J40" s="52"/>
      <c r="K40" s="3"/>
      <c r="L40" s="3"/>
      <c r="M40" s="3"/>
      <c r="N40" s="3"/>
      <c r="O40" s="3"/>
      <c r="P40" s="3"/>
      <c r="Q40" s="3"/>
    </row>
    <row r="41">
      <c r="A41" s="114"/>
      <c r="C41" s="113"/>
      <c r="F41" s="112"/>
      <c r="G41" s="5"/>
      <c r="H41" s="52"/>
      <c r="J41" s="52"/>
      <c r="K41" s="3"/>
      <c r="L41" s="3"/>
      <c r="M41" s="3"/>
      <c r="N41" s="3"/>
      <c r="O41" s="3"/>
      <c r="P41" s="3"/>
      <c r="Q41" s="3"/>
    </row>
    <row r="42">
      <c r="F42" s="54"/>
      <c r="G42" s="115"/>
      <c r="I42" s="116"/>
      <c r="J42" s="51"/>
      <c r="K42" s="9"/>
      <c r="L42" s="3"/>
      <c r="M42" s="3"/>
      <c r="N42" s="3"/>
      <c r="O42" s="3"/>
      <c r="P42" s="3"/>
      <c r="Q42" s="3"/>
    </row>
    <row r="43">
      <c r="J43" s="52"/>
      <c r="K43" s="3"/>
      <c r="L43" s="3"/>
      <c r="M43" s="3"/>
      <c r="N43" s="3"/>
      <c r="O43" s="3"/>
      <c r="P43" s="3"/>
      <c r="Q43" s="3"/>
    </row>
    <row r="44">
      <c r="F44" s="5"/>
      <c r="G44" s="5"/>
      <c r="H44" s="5"/>
      <c r="J44" s="52"/>
      <c r="K44" s="3"/>
      <c r="L44" s="3"/>
      <c r="M44" s="3"/>
      <c r="N44" s="3"/>
      <c r="O44" s="3"/>
      <c r="P44" s="3"/>
      <c r="Q44" s="3"/>
    </row>
    <row r="45">
      <c r="E45" s="3"/>
      <c r="F45" s="16"/>
      <c r="G45" s="3"/>
      <c r="H45" s="3"/>
      <c r="I45" s="5"/>
      <c r="J45" s="3"/>
      <c r="K45" s="3"/>
      <c r="L45" s="3"/>
      <c r="M45" s="3"/>
      <c r="N45" s="3"/>
      <c r="O45" s="3"/>
      <c r="P45" s="3"/>
      <c r="Q45" s="3"/>
    </row>
    <row r="46">
      <c r="E46" s="3"/>
      <c r="G46" s="3"/>
      <c r="H46" s="3"/>
      <c r="I46" s="98"/>
      <c r="J46" s="3"/>
      <c r="K46" s="3"/>
      <c r="L46" s="3"/>
      <c r="M46" s="3"/>
      <c r="N46" s="3"/>
      <c r="O46" s="3"/>
      <c r="P46" s="3"/>
      <c r="Q46" s="3"/>
    </row>
    <row r="47">
      <c r="A47" s="98"/>
      <c r="B47" s="5"/>
      <c r="E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98"/>
      <c r="B48" s="3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3"/>
      <c r="B49" s="3"/>
      <c r="C49" s="53"/>
      <c r="D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3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12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12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3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5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11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5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5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5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5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5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5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5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5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5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3"/>
      <c r="B77" s="3"/>
      <c r="C77" s="3"/>
      <c r="D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</sheetData>
  <mergeCells count="15">
    <mergeCell ref="B34:D34"/>
    <mergeCell ref="B35:D35"/>
    <mergeCell ref="G35:I35"/>
    <mergeCell ref="G36:I36"/>
    <mergeCell ref="A41:B41"/>
    <mergeCell ref="G42:H42"/>
    <mergeCell ref="B47:D47"/>
    <mergeCell ref="B48:D48"/>
    <mergeCell ref="B9:D9"/>
    <mergeCell ref="B10:D10"/>
    <mergeCell ref="B19:D19"/>
    <mergeCell ref="B20:D20"/>
    <mergeCell ref="B21:D21"/>
    <mergeCell ref="A28:B28"/>
    <mergeCell ref="F29:G29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18" t="s">
        <v>79</v>
      </c>
      <c r="B1" s="119"/>
      <c r="C1" s="32"/>
      <c r="D1" s="120"/>
      <c r="E1" s="120"/>
      <c r="F1" s="121"/>
      <c r="G1" s="122"/>
      <c r="H1" s="123"/>
      <c r="I1" s="124"/>
      <c r="J1" s="125"/>
      <c r="K1" s="125"/>
      <c r="L1" s="121"/>
      <c r="M1" s="121"/>
      <c r="N1" s="3"/>
    </row>
    <row r="2">
      <c r="A2" s="126">
        <v>1.0</v>
      </c>
      <c r="B2" s="127">
        <v>2.0</v>
      </c>
      <c r="C2" s="32"/>
      <c r="D2" s="23" t="str">
        <f>'Run set up notes'!E19</f>
        <v>Saliva Extraction</v>
      </c>
      <c r="E2" s="23" t="str">
        <f>'Run set up notes'!F19</f>
        <v/>
      </c>
      <c r="F2" s="121"/>
      <c r="G2" s="122"/>
      <c r="H2" s="123"/>
      <c r="I2" s="124"/>
      <c r="J2" s="125"/>
      <c r="K2" s="125"/>
      <c r="L2" s="121"/>
      <c r="M2" s="121"/>
      <c r="N2" s="3"/>
    </row>
    <row r="3">
      <c r="A3" s="126">
        <v>3.0</v>
      </c>
      <c r="B3" s="127">
        <v>4.0</v>
      </c>
      <c r="C3" s="32"/>
      <c r="D3" s="23" t="str">
        <f>'Run set up notes'!E20</f>
        <v/>
      </c>
      <c r="E3" s="23" t="str">
        <f>'Run set up notes'!F20</f>
        <v/>
      </c>
      <c r="F3" s="121"/>
      <c r="G3" s="122"/>
      <c r="H3" s="123"/>
      <c r="I3" s="124"/>
      <c r="K3" s="125"/>
      <c r="L3" s="121"/>
      <c r="M3" s="121"/>
      <c r="N3" s="3"/>
    </row>
    <row r="4">
      <c r="A4" s="6"/>
      <c r="B4" s="121"/>
      <c r="C4" s="121"/>
      <c r="E4" s="121"/>
      <c r="F4" s="121"/>
      <c r="G4" s="122"/>
      <c r="H4" s="123"/>
      <c r="I4" s="124"/>
      <c r="J4" s="125"/>
      <c r="K4" s="123"/>
      <c r="L4" s="121"/>
      <c r="M4" s="121"/>
      <c r="N4" s="3"/>
    </row>
    <row r="5">
      <c r="A5" s="6"/>
      <c r="B5" s="128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3"/>
    </row>
    <row r="6">
      <c r="A6" s="129" t="str">
        <f>D2</f>
        <v>Saliva Extraction</v>
      </c>
      <c r="B6" s="130">
        <v>1.0</v>
      </c>
      <c r="C6" s="130">
        <v>2.0</v>
      </c>
      <c r="D6" s="130">
        <v>3.0</v>
      </c>
      <c r="E6" s="130">
        <v>4.0</v>
      </c>
      <c r="F6" s="130">
        <v>5.0</v>
      </c>
      <c r="G6" s="130">
        <v>6.0</v>
      </c>
      <c r="H6" s="130">
        <v>7.0</v>
      </c>
      <c r="I6" s="130">
        <v>8.0</v>
      </c>
      <c r="J6" s="130">
        <v>9.0</v>
      </c>
      <c r="K6" s="130">
        <v>10.0</v>
      </c>
      <c r="L6" s="130">
        <v>11.0</v>
      </c>
      <c r="M6" s="130">
        <v>12.0</v>
      </c>
      <c r="N6" s="63"/>
    </row>
    <row r="7">
      <c r="A7" s="130" t="s">
        <v>80</v>
      </c>
      <c r="B7" s="131" t="s">
        <v>81</v>
      </c>
      <c r="C7" s="131" t="s">
        <v>81</v>
      </c>
      <c r="D7" s="131" t="s">
        <v>81</v>
      </c>
      <c r="E7" s="131" t="s">
        <v>81</v>
      </c>
      <c r="F7" s="131" t="s">
        <v>81</v>
      </c>
      <c r="G7" s="131" t="s">
        <v>81</v>
      </c>
      <c r="H7" s="131" t="s">
        <v>81</v>
      </c>
      <c r="I7" s="131" t="s">
        <v>81</v>
      </c>
      <c r="J7" s="131" t="s">
        <v>81</v>
      </c>
      <c r="K7" s="131" t="s">
        <v>81</v>
      </c>
      <c r="L7" s="131" t="s">
        <v>81</v>
      </c>
      <c r="M7" s="131" t="s">
        <v>81</v>
      </c>
      <c r="N7" s="130" t="s">
        <v>80</v>
      </c>
    </row>
    <row r="8">
      <c r="A8" s="130" t="s">
        <v>82</v>
      </c>
      <c r="B8" s="131" t="s">
        <v>81</v>
      </c>
      <c r="C8" s="131" t="s">
        <v>81</v>
      </c>
      <c r="D8" s="131" t="s">
        <v>81</v>
      </c>
      <c r="E8" s="131" t="s">
        <v>81</v>
      </c>
      <c r="F8" s="131" t="s">
        <v>81</v>
      </c>
      <c r="G8" s="131" t="s">
        <v>81</v>
      </c>
      <c r="H8" s="131" t="s">
        <v>81</v>
      </c>
      <c r="I8" s="131" t="s">
        <v>81</v>
      </c>
      <c r="J8" s="131" t="s">
        <v>81</v>
      </c>
      <c r="K8" s="131" t="s">
        <v>81</v>
      </c>
      <c r="L8" s="131" t="s">
        <v>81</v>
      </c>
      <c r="M8" s="131" t="s">
        <v>81</v>
      </c>
      <c r="N8" s="130" t="s">
        <v>82</v>
      </c>
    </row>
    <row r="9">
      <c r="A9" s="130" t="s">
        <v>83</v>
      </c>
      <c r="B9" s="131" t="s">
        <v>81</v>
      </c>
      <c r="C9" s="131" t="s">
        <v>81</v>
      </c>
      <c r="D9" s="131" t="s">
        <v>81</v>
      </c>
      <c r="E9" s="131" t="s">
        <v>81</v>
      </c>
      <c r="F9" s="131" t="s">
        <v>81</v>
      </c>
      <c r="G9" s="131" t="s">
        <v>81</v>
      </c>
      <c r="H9" s="131" t="s">
        <v>81</v>
      </c>
      <c r="I9" s="131" t="s">
        <v>81</v>
      </c>
      <c r="J9" s="131" t="s">
        <v>81</v>
      </c>
      <c r="K9" s="131" t="s">
        <v>81</v>
      </c>
      <c r="L9" s="131" t="s">
        <v>81</v>
      </c>
      <c r="M9" s="131" t="s">
        <v>81</v>
      </c>
      <c r="N9" s="130" t="s">
        <v>83</v>
      </c>
    </row>
    <row r="10">
      <c r="A10" s="130" t="s">
        <v>84</v>
      </c>
      <c r="B10" s="131" t="s">
        <v>81</v>
      </c>
      <c r="C10" s="131" t="s">
        <v>81</v>
      </c>
      <c r="D10" s="131" t="s">
        <v>81</v>
      </c>
      <c r="E10" s="131" t="s">
        <v>81</v>
      </c>
      <c r="F10" s="131" t="s">
        <v>81</v>
      </c>
      <c r="G10" s="131" t="s">
        <v>81</v>
      </c>
      <c r="H10" s="131" t="s">
        <v>81</v>
      </c>
      <c r="I10" s="131" t="s">
        <v>81</v>
      </c>
      <c r="J10" s="131" t="s">
        <v>81</v>
      </c>
      <c r="K10" s="131" t="s">
        <v>81</v>
      </c>
      <c r="L10" s="131" t="s">
        <v>81</v>
      </c>
      <c r="M10" s="131" t="s">
        <v>81</v>
      </c>
      <c r="N10" s="130" t="s">
        <v>84</v>
      </c>
    </row>
    <row r="11">
      <c r="A11" s="130" t="s">
        <v>85</v>
      </c>
      <c r="B11" s="131" t="s">
        <v>81</v>
      </c>
      <c r="C11" s="131" t="s">
        <v>81</v>
      </c>
      <c r="D11" s="131" t="s">
        <v>81</v>
      </c>
      <c r="E11" s="131" t="s">
        <v>81</v>
      </c>
      <c r="F11" s="131" t="s">
        <v>81</v>
      </c>
      <c r="G11" s="131" t="s">
        <v>81</v>
      </c>
      <c r="H11" s="131" t="s">
        <v>81</v>
      </c>
      <c r="I11" s="131" t="s">
        <v>81</v>
      </c>
      <c r="J11" s="131" t="s">
        <v>81</v>
      </c>
      <c r="K11" s="131" t="s">
        <v>81</v>
      </c>
      <c r="L11" s="131" t="s">
        <v>81</v>
      </c>
      <c r="M11" s="131" t="s">
        <v>81</v>
      </c>
      <c r="N11" s="130" t="s">
        <v>85</v>
      </c>
    </row>
    <row r="12">
      <c r="A12" s="130" t="s">
        <v>86</v>
      </c>
      <c r="B12" s="131" t="s">
        <v>81</v>
      </c>
      <c r="C12" s="131" t="s">
        <v>81</v>
      </c>
      <c r="D12" s="131" t="s">
        <v>81</v>
      </c>
      <c r="E12" s="131" t="s">
        <v>81</v>
      </c>
      <c r="F12" s="131" t="s">
        <v>81</v>
      </c>
      <c r="G12" s="131" t="s">
        <v>81</v>
      </c>
      <c r="H12" s="131" t="s">
        <v>81</v>
      </c>
      <c r="I12" s="131" t="s">
        <v>81</v>
      </c>
      <c r="J12" s="131" t="s">
        <v>81</v>
      </c>
      <c r="K12" s="131" t="s">
        <v>81</v>
      </c>
      <c r="L12" s="131" t="s">
        <v>81</v>
      </c>
      <c r="M12" s="131" t="s">
        <v>81</v>
      </c>
      <c r="N12" s="130" t="s">
        <v>86</v>
      </c>
    </row>
    <row r="13">
      <c r="A13" s="130" t="s">
        <v>87</v>
      </c>
      <c r="B13" s="131" t="s">
        <v>81</v>
      </c>
      <c r="C13" s="131" t="s">
        <v>81</v>
      </c>
      <c r="D13" s="131" t="s">
        <v>81</v>
      </c>
      <c r="E13" s="131" t="s">
        <v>81</v>
      </c>
      <c r="F13" s="131" t="s">
        <v>81</v>
      </c>
      <c r="G13" s="131" t="s">
        <v>81</v>
      </c>
      <c r="H13" s="131" t="s">
        <v>81</v>
      </c>
      <c r="I13" s="131" t="s">
        <v>81</v>
      </c>
      <c r="J13" s="131" t="s">
        <v>81</v>
      </c>
      <c r="K13" s="131" t="s">
        <v>81</v>
      </c>
      <c r="L13" s="131" t="s">
        <v>81</v>
      </c>
      <c r="M13" s="131" t="s">
        <v>81</v>
      </c>
      <c r="N13" s="130" t="s">
        <v>87</v>
      </c>
    </row>
    <row r="14">
      <c r="A14" s="130" t="s">
        <v>88</v>
      </c>
      <c r="B14" s="131" t="s">
        <v>81</v>
      </c>
      <c r="C14" s="131" t="s">
        <v>81</v>
      </c>
      <c r="D14" s="131" t="s">
        <v>89</v>
      </c>
      <c r="E14" s="131" t="s">
        <v>81</v>
      </c>
      <c r="F14" s="131" t="s">
        <v>81</v>
      </c>
      <c r="G14" s="131" t="s">
        <v>81</v>
      </c>
      <c r="H14" s="131" t="s">
        <v>81</v>
      </c>
      <c r="I14" s="131" t="s">
        <v>81</v>
      </c>
      <c r="J14" s="131" t="s">
        <v>81</v>
      </c>
      <c r="K14" s="131" t="s">
        <v>81</v>
      </c>
      <c r="L14" s="131" t="s">
        <v>81</v>
      </c>
      <c r="M14" s="131" t="s">
        <v>81</v>
      </c>
      <c r="N14" s="130" t="s">
        <v>88</v>
      </c>
    </row>
    <row r="15">
      <c r="A15" s="63"/>
      <c r="B15" s="130">
        <v>1.0</v>
      </c>
      <c r="C15" s="130">
        <v>2.0</v>
      </c>
      <c r="D15" s="130">
        <v>3.0</v>
      </c>
      <c r="E15" s="130">
        <v>4.0</v>
      </c>
      <c r="F15" s="130">
        <v>5.0</v>
      </c>
      <c r="G15" s="130">
        <v>6.0</v>
      </c>
      <c r="H15" s="130">
        <v>7.0</v>
      </c>
      <c r="I15" s="130">
        <v>8.0</v>
      </c>
      <c r="J15" s="130">
        <v>9.0</v>
      </c>
      <c r="K15" s="130">
        <v>10.0</v>
      </c>
      <c r="L15" s="130">
        <v>11.0</v>
      </c>
      <c r="M15" s="130">
        <v>12.0</v>
      </c>
      <c r="N15" s="3"/>
    </row>
    <row r="17">
      <c r="A17" s="132" t="str">
        <f>E2</f>
        <v/>
      </c>
      <c r="B17" s="133">
        <v>1.0</v>
      </c>
      <c r="C17" s="133">
        <v>2.0</v>
      </c>
      <c r="D17" s="133">
        <v>3.0</v>
      </c>
      <c r="E17" s="133">
        <v>4.0</v>
      </c>
      <c r="F17" s="133">
        <v>5.0</v>
      </c>
      <c r="G17" s="133">
        <v>6.0</v>
      </c>
      <c r="H17" s="133">
        <v>7.0</v>
      </c>
      <c r="I17" s="133">
        <v>8.0</v>
      </c>
      <c r="J17" s="133">
        <v>9.0</v>
      </c>
      <c r="K17" s="133">
        <v>10.0</v>
      </c>
      <c r="L17" s="133">
        <v>11.0</v>
      </c>
      <c r="M17" s="133">
        <v>12.0</v>
      </c>
      <c r="N17" s="63"/>
      <c r="P17" s="133">
        <v>11.0</v>
      </c>
      <c r="Q17" s="133">
        <v>12.0</v>
      </c>
      <c r="R17" s="63"/>
    </row>
    <row r="18">
      <c r="A18" s="133" t="s">
        <v>80</v>
      </c>
      <c r="B18" s="70" t="s">
        <v>90</v>
      </c>
      <c r="C18" s="70" t="s">
        <v>90</v>
      </c>
      <c r="D18" s="134" t="s">
        <v>91</v>
      </c>
      <c r="E18" s="134" t="s">
        <v>91</v>
      </c>
      <c r="F18" s="134" t="s">
        <v>92</v>
      </c>
      <c r="G18" s="134" t="s">
        <v>93</v>
      </c>
      <c r="H18" s="134" t="s">
        <v>94</v>
      </c>
      <c r="I18" s="134" t="s">
        <v>95</v>
      </c>
      <c r="J18" s="78" t="s">
        <v>96</v>
      </c>
      <c r="K18" s="78" t="s">
        <v>96</v>
      </c>
      <c r="L18" s="78" t="s">
        <v>97</v>
      </c>
      <c r="M18" s="78" t="s">
        <v>97</v>
      </c>
      <c r="N18" s="133" t="s">
        <v>80</v>
      </c>
      <c r="O18" s="18" t="s">
        <v>98</v>
      </c>
      <c r="P18" s="2" t="s">
        <v>99</v>
      </c>
      <c r="Q18" s="2" t="s">
        <v>99</v>
      </c>
      <c r="R18" s="133" t="s">
        <v>80</v>
      </c>
    </row>
    <row r="19">
      <c r="A19" s="133" t="s">
        <v>82</v>
      </c>
      <c r="B19" s="70" t="s">
        <v>90</v>
      </c>
      <c r="C19" s="70" t="s">
        <v>90</v>
      </c>
      <c r="D19" s="134" t="s">
        <v>91</v>
      </c>
      <c r="E19" s="134" t="s">
        <v>91</v>
      </c>
      <c r="F19" s="134" t="s">
        <v>92</v>
      </c>
      <c r="G19" s="134" t="s">
        <v>93</v>
      </c>
      <c r="H19" s="134" t="s">
        <v>94</v>
      </c>
      <c r="I19" s="134" t="s">
        <v>95</v>
      </c>
      <c r="J19" s="78" t="s">
        <v>96</v>
      </c>
      <c r="K19" s="78" t="s">
        <v>96</v>
      </c>
      <c r="L19" s="78" t="s">
        <v>97</v>
      </c>
      <c r="M19" s="78" t="s">
        <v>97</v>
      </c>
      <c r="N19" s="133" t="s">
        <v>82</v>
      </c>
      <c r="P19" s="2" t="s">
        <v>99</v>
      </c>
      <c r="Q19" s="2" t="s">
        <v>99</v>
      </c>
      <c r="R19" s="133" t="s">
        <v>82</v>
      </c>
    </row>
    <row r="20">
      <c r="A20" s="133" t="s">
        <v>83</v>
      </c>
      <c r="B20" s="70" t="s">
        <v>90</v>
      </c>
      <c r="C20" s="70" t="s">
        <v>90</v>
      </c>
      <c r="D20" s="134" t="s">
        <v>91</v>
      </c>
      <c r="E20" s="134" t="s">
        <v>91</v>
      </c>
      <c r="F20" s="134" t="s">
        <v>92</v>
      </c>
      <c r="G20" s="134" t="s">
        <v>93</v>
      </c>
      <c r="H20" s="134" t="s">
        <v>94</v>
      </c>
      <c r="I20" s="134" t="s">
        <v>95</v>
      </c>
      <c r="J20" s="78" t="s">
        <v>96</v>
      </c>
      <c r="K20" s="78" t="s">
        <v>96</v>
      </c>
      <c r="L20" s="78" t="s">
        <v>97</v>
      </c>
      <c r="M20" s="78" t="s">
        <v>97</v>
      </c>
      <c r="N20" s="133" t="s">
        <v>83</v>
      </c>
      <c r="P20" s="2" t="s">
        <v>100</v>
      </c>
      <c r="Q20" s="2" t="s">
        <v>100</v>
      </c>
      <c r="R20" s="133" t="s">
        <v>83</v>
      </c>
    </row>
    <row r="21">
      <c r="A21" s="133" t="s">
        <v>84</v>
      </c>
      <c r="B21" s="70" t="s">
        <v>90</v>
      </c>
      <c r="C21" s="70" t="s">
        <v>90</v>
      </c>
      <c r="D21" s="134" t="s">
        <v>91</v>
      </c>
      <c r="E21" s="134" t="s">
        <v>91</v>
      </c>
      <c r="F21" s="134" t="s">
        <v>92</v>
      </c>
      <c r="G21" s="134" t="s">
        <v>93</v>
      </c>
      <c r="H21" s="134" t="s">
        <v>94</v>
      </c>
      <c r="I21" s="134" t="s">
        <v>95</v>
      </c>
      <c r="J21" s="78" t="s">
        <v>96</v>
      </c>
      <c r="K21" s="78" t="s">
        <v>96</v>
      </c>
      <c r="L21" s="78" t="s">
        <v>97</v>
      </c>
      <c r="M21" s="78" t="s">
        <v>97</v>
      </c>
      <c r="N21" s="133" t="s">
        <v>84</v>
      </c>
      <c r="P21" s="2" t="s">
        <v>100</v>
      </c>
      <c r="Q21" s="2" t="s">
        <v>100</v>
      </c>
      <c r="R21" s="133" t="s">
        <v>84</v>
      </c>
    </row>
    <row r="22">
      <c r="A22" s="133" t="s">
        <v>85</v>
      </c>
      <c r="B22" s="70" t="s">
        <v>90</v>
      </c>
      <c r="C22" s="70" t="s">
        <v>90</v>
      </c>
      <c r="D22" s="134" t="s">
        <v>91</v>
      </c>
      <c r="E22" s="134" t="s">
        <v>91</v>
      </c>
      <c r="F22" s="134" t="s">
        <v>92</v>
      </c>
      <c r="G22" s="134" t="s">
        <v>93</v>
      </c>
      <c r="H22" s="134" t="s">
        <v>94</v>
      </c>
      <c r="I22" s="134" t="s">
        <v>95</v>
      </c>
      <c r="J22" s="78" t="s">
        <v>96</v>
      </c>
      <c r="K22" s="78" t="s">
        <v>96</v>
      </c>
      <c r="L22" s="78" t="s">
        <v>97</v>
      </c>
      <c r="M22" s="78" t="s">
        <v>97</v>
      </c>
      <c r="N22" s="133" t="s">
        <v>85</v>
      </c>
      <c r="O22" s="18" t="s">
        <v>101</v>
      </c>
      <c r="P22" s="2"/>
      <c r="Q22" s="2"/>
      <c r="R22" s="133" t="s">
        <v>85</v>
      </c>
    </row>
    <row r="23">
      <c r="A23" s="133" t="s">
        <v>86</v>
      </c>
      <c r="B23" s="70" t="s">
        <v>90</v>
      </c>
      <c r="C23" s="70" t="s">
        <v>90</v>
      </c>
      <c r="D23" s="134" t="s">
        <v>91</v>
      </c>
      <c r="E23" s="134" t="s">
        <v>91</v>
      </c>
      <c r="F23" s="134" t="s">
        <v>92</v>
      </c>
      <c r="G23" s="134" t="s">
        <v>93</v>
      </c>
      <c r="H23" s="134" t="s">
        <v>94</v>
      </c>
      <c r="I23" s="134" t="s">
        <v>95</v>
      </c>
      <c r="J23" s="78" t="s">
        <v>96</v>
      </c>
      <c r="K23" s="78" t="s">
        <v>96</v>
      </c>
      <c r="L23" s="78" t="s">
        <v>97</v>
      </c>
      <c r="M23" s="78" t="s">
        <v>97</v>
      </c>
      <c r="N23" s="133" t="s">
        <v>86</v>
      </c>
      <c r="P23" s="2"/>
      <c r="Q23" s="2"/>
      <c r="R23" s="133" t="s">
        <v>86</v>
      </c>
    </row>
    <row r="24">
      <c r="A24" s="133" t="s">
        <v>87</v>
      </c>
      <c r="B24" s="70" t="s">
        <v>90</v>
      </c>
      <c r="C24" s="70" t="s">
        <v>90</v>
      </c>
      <c r="D24" s="134" t="s">
        <v>91</v>
      </c>
      <c r="E24" s="134" t="s">
        <v>91</v>
      </c>
      <c r="F24" s="134" t="s">
        <v>92</v>
      </c>
      <c r="G24" s="134" t="s">
        <v>93</v>
      </c>
      <c r="H24" s="134" t="s">
        <v>94</v>
      </c>
      <c r="I24" s="134" t="s">
        <v>95</v>
      </c>
      <c r="J24" s="78" t="s">
        <v>96</v>
      </c>
      <c r="K24" s="78" t="s">
        <v>96</v>
      </c>
      <c r="L24" s="78" t="s">
        <v>97</v>
      </c>
      <c r="M24" s="78" t="s">
        <v>97</v>
      </c>
      <c r="N24" s="133" t="s">
        <v>87</v>
      </c>
      <c r="P24" s="2" t="s">
        <v>102</v>
      </c>
      <c r="Q24" s="2" t="s">
        <v>102</v>
      </c>
      <c r="R24" s="133" t="s">
        <v>87</v>
      </c>
    </row>
    <row r="25">
      <c r="A25" s="133" t="s">
        <v>88</v>
      </c>
      <c r="B25" s="70" t="s">
        <v>90</v>
      </c>
      <c r="C25" s="70" t="s">
        <v>90</v>
      </c>
      <c r="D25" s="134" t="s">
        <v>91</v>
      </c>
      <c r="E25" s="134" t="s">
        <v>91</v>
      </c>
      <c r="F25" s="134" t="s">
        <v>92</v>
      </c>
      <c r="G25" s="134" t="s">
        <v>93</v>
      </c>
      <c r="H25" s="134" t="s">
        <v>94</v>
      </c>
      <c r="I25" s="134" t="s">
        <v>95</v>
      </c>
      <c r="J25" s="78" t="s">
        <v>96</v>
      </c>
      <c r="K25" s="78" t="s">
        <v>96</v>
      </c>
      <c r="L25" s="78" t="s">
        <v>97</v>
      </c>
      <c r="M25" s="78" t="s">
        <v>97</v>
      </c>
      <c r="N25" s="133" t="s">
        <v>88</v>
      </c>
      <c r="P25" s="2" t="s">
        <v>100</v>
      </c>
      <c r="Q25" s="2" t="s">
        <v>100</v>
      </c>
      <c r="R25" s="133" t="s">
        <v>88</v>
      </c>
    </row>
    <row r="26">
      <c r="A26" s="63"/>
      <c r="B26" s="133">
        <v>1.0</v>
      </c>
      <c r="C26" s="133">
        <v>2.0</v>
      </c>
      <c r="D26" s="133">
        <v>3.0</v>
      </c>
      <c r="E26" s="133">
        <v>4.0</v>
      </c>
      <c r="F26" s="133">
        <v>5.0</v>
      </c>
      <c r="G26" s="133">
        <v>6.0</v>
      </c>
      <c r="H26" s="133">
        <v>7.0</v>
      </c>
      <c r="I26" s="133">
        <v>8.0</v>
      </c>
      <c r="J26" s="133">
        <v>9.0</v>
      </c>
      <c r="K26" s="133">
        <v>10.0</v>
      </c>
      <c r="L26" s="133">
        <v>11.0</v>
      </c>
      <c r="M26" s="133">
        <v>12.0</v>
      </c>
      <c r="N26" s="3"/>
    </row>
    <row r="29">
      <c r="A29" s="135" t="str">
        <f>D3</f>
        <v/>
      </c>
      <c r="B29" s="130">
        <v>1.0</v>
      </c>
      <c r="C29" s="130">
        <v>2.0</v>
      </c>
      <c r="D29" s="130">
        <v>3.0</v>
      </c>
      <c r="E29" s="130">
        <v>4.0</v>
      </c>
      <c r="F29" s="130">
        <v>5.0</v>
      </c>
      <c r="G29" s="130">
        <v>6.0</v>
      </c>
      <c r="H29" s="130">
        <v>7.0</v>
      </c>
      <c r="I29" s="130">
        <v>8.0</v>
      </c>
      <c r="J29" s="130">
        <v>9.0</v>
      </c>
      <c r="K29" s="130">
        <v>10.0</v>
      </c>
      <c r="L29" s="130">
        <v>11.0</v>
      </c>
      <c r="M29" s="130">
        <v>12.0</v>
      </c>
      <c r="N29" s="63"/>
    </row>
    <row r="30">
      <c r="A30" s="130" t="s">
        <v>80</v>
      </c>
      <c r="B30" s="136" t="s">
        <v>103</v>
      </c>
      <c r="C30" s="136" t="s">
        <v>104</v>
      </c>
      <c r="D30" s="136" t="s">
        <v>103</v>
      </c>
      <c r="E30" s="136" t="s">
        <v>104</v>
      </c>
      <c r="F30" s="136" t="s">
        <v>103</v>
      </c>
      <c r="G30" s="136" t="s">
        <v>103</v>
      </c>
      <c r="H30" s="136" t="s">
        <v>103</v>
      </c>
      <c r="I30" s="136" t="s">
        <v>103</v>
      </c>
      <c r="J30" s="136" t="s">
        <v>103</v>
      </c>
      <c r="K30" s="136" t="s">
        <v>104</v>
      </c>
      <c r="L30" s="136" t="s">
        <v>105</v>
      </c>
      <c r="M30" s="136" t="s">
        <v>105</v>
      </c>
      <c r="N30" s="130" t="s">
        <v>80</v>
      </c>
    </row>
    <row r="31">
      <c r="A31" s="130" t="s">
        <v>82</v>
      </c>
      <c r="B31" s="136" t="s">
        <v>103</v>
      </c>
      <c r="C31" s="136" t="s">
        <v>104</v>
      </c>
      <c r="D31" s="136" t="s">
        <v>103</v>
      </c>
      <c r="E31" s="136" t="s">
        <v>104</v>
      </c>
      <c r="F31" s="136" t="s">
        <v>103</v>
      </c>
      <c r="G31" s="136" t="s">
        <v>103</v>
      </c>
      <c r="H31" s="136" t="s">
        <v>103</v>
      </c>
      <c r="I31" s="136" t="s">
        <v>103</v>
      </c>
      <c r="J31" s="136" t="s">
        <v>103</v>
      </c>
      <c r="K31" s="136" t="s">
        <v>104</v>
      </c>
      <c r="L31" s="136" t="s">
        <v>105</v>
      </c>
      <c r="M31" s="136" t="s">
        <v>105</v>
      </c>
      <c r="N31" s="130" t="s">
        <v>82</v>
      </c>
    </row>
    <row r="32">
      <c r="A32" s="130" t="s">
        <v>83</v>
      </c>
      <c r="B32" s="136" t="s">
        <v>103</v>
      </c>
      <c r="C32" s="136" t="s">
        <v>104</v>
      </c>
      <c r="D32" s="136" t="s">
        <v>103</v>
      </c>
      <c r="E32" s="136" t="s">
        <v>104</v>
      </c>
      <c r="F32" s="136" t="s">
        <v>103</v>
      </c>
      <c r="G32" s="136" t="s">
        <v>103</v>
      </c>
      <c r="H32" s="136" t="s">
        <v>103</v>
      </c>
      <c r="I32" s="136" t="s">
        <v>103</v>
      </c>
      <c r="J32" s="136" t="s">
        <v>103</v>
      </c>
      <c r="K32" s="136" t="s">
        <v>104</v>
      </c>
      <c r="L32" s="136" t="s">
        <v>105</v>
      </c>
      <c r="M32" s="136" t="s">
        <v>105</v>
      </c>
      <c r="N32" s="130" t="s">
        <v>83</v>
      </c>
    </row>
    <row r="33">
      <c r="A33" s="130" t="s">
        <v>84</v>
      </c>
      <c r="B33" s="136" t="s">
        <v>103</v>
      </c>
      <c r="C33" s="136" t="s">
        <v>104</v>
      </c>
      <c r="D33" s="136" t="s">
        <v>103</v>
      </c>
      <c r="E33" s="136" t="s">
        <v>104</v>
      </c>
      <c r="F33" s="136" t="s">
        <v>105</v>
      </c>
      <c r="G33" s="136" t="s">
        <v>105</v>
      </c>
      <c r="H33" s="136" t="s">
        <v>105</v>
      </c>
      <c r="I33" s="136" t="s">
        <v>105</v>
      </c>
      <c r="J33" s="136" t="s">
        <v>103</v>
      </c>
      <c r="K33" s="136" t="s">
        <v>104</v>
      </c>
      <c r="L33" s="136" t="s">
        <v>105</v>
      </c>
      <c r="M33" s="136" t="s">
        <v>105</v>
      </c>
      <c r="N33" s="130" t="s">
        <v>84</v>
      </c>
    </row>
    <row r="34">
      <c r="A34" s="130" t="s">
        <v>85</v>
      </c>
      <c r="B34" s="136" t="s">
        <v>103</v>
      </c>
      <c r="C34" s="136" t="s">
        <v>104</v>
      </c>
      <c r="D34" s="136" t="s">
        <v>103</v>
      </c>
      <c r="E34" s="136" t="s">
        <v>104</v>
      </c>
      <c r="F34" s="136" t="s">
        <v>103</v>
      </c>
      <c r="G34" s="136" t="s">
        <v>103</v>
      </c>
      <c r="H34" s="136" t="s">
        <v>103</v>
      </c>
      <c r="I34" s="136" t="s">
        <v>103</v>
      </c>
      <c r="J34" s="136" t="s">
        <v>103</v>
      </c>
      <c r="K34" s="136" t="s">
        <v>104</v>
      </c>
      <c r="L34" s="136" t="s">
        <v>105</v>
      </c>
      <c r="M34" s="136" t="s">
        <v>105</v>
      </c>
      <c r="N34" s="130" t="s">
        <v>85</v>
      </c>
    </row>
    <row r="35">
      <c r="A35" s="130" t="s">
        <v>86</v>
      </c>
      <c r="B35" s="136" t="s">
        <v>103</v>
      </c>
      <c r="C35" s="136" t="s">
        <v>104</v>
      </c>
      <c r="D35" s="136" t="s">
        <v>103</v>
      </c>
      <c r="E35" s="136" t="s">
        <v>104</v>
      </c>
      <c r="F35" s="136" t="s">
        <v>103</v>
      </c>
      <c r="G35" s="136" t="s">
        <v>104</v>
      </c>
      <c r="H35" s="136" t="s">
        <v>103</v>
      </c>
      <c r="I35" s="136" t="s">
        <v>104</v>
      </c>
      <c r="J35" s="136" t="s">
        <v>103</v>
      </c>
      <c r="K35" s="136" t="s">
        <v>104</v>
      </c>
      <c r="L35" s="136" t="s">
        <v>105</v>
      </c>
      <c r="M35" s="136" t="s">
        <v>105</v>
      </c>
      <c r="N35" s="130" t="s">
        <v>86</v>
      </c>
    </row>
    <row r="36">
      <c r="A36" s="130" t="s">
        <v>87</v>
      </c>
      <c r="B36" s="136" t="s">
        <v>103</v>
      </c>
      <c r="C36" s="136" t="s">
        <v>104</v>
      </c>
      <c r="D36" s="136" t="s">
        <v>103</v>
      </c>
      <c r="E36" s="136" t="s">
        <v>104</v>
      </c>
      <c r="F36" s="136" t="s">
        <v>103</v>
      </c>
      <c r="G36" s="136" t="s">
        <v>104</v>
      </c>
      <c r="H36" s="136" t="s">
        <v>103</v>
      </c>
      <c r="I36" s="136" t="s">
        <v>104</v>
      </c>
      <c r="J36" s="136" t="s">
        <v>103</v>
      </c>
      <c r="K36" s="136" t="s">
        <v>104</v>
      </c>
      <c r="L36" s="136" t="s">
        <v>105</v>
      </c>
      <c r="M36" s="136" t="s">
        <v>105</v>
      </c>
      <c r="N36" s="130" t="s">
        <v>87</v>
      </c>
    </row>
    <row r="37">
      <c r="A37" s="130" t="s">
        <v>88</v>
      </c>
      <c r="B37" s="136" t="s">
        <v>103</v>
      </c>
      <c r="C37" s="136" t="s">
        <v>104</v>
      </c>
      <c r="D37" s="136" t="s">
        <v>103</v>
      </c>
      <c r="E37" s="136" t="s">
        <v>104</v>
      </c>
      <c r="F37" s="136" t="s">
        <v>105</v>
      </c>
      <c r="G37" s="136" t="s">
        <v>105</v>
      </c>
      <c r="H37" s="136" t="s">
        <v>105</v>
      </c>
      <c r="I37" s="136" t="s">
        <v>105</v>
      </c>
      <c r="J37" s="136" t="s">
        <v>103</v>
      </c>
      <c r="K37" s="136" t="s">
        <v>104</v>
      </c>
      <c r="L37" s="136" t="s">
        <v>105</v>
      </c>
      <c r="M37" s="136" t="s">
        <v>105</v>
      </c>
      <c r="N37" s="130" t="s">
        <v>88</v>
      </c>
    </row>
    <row r="38">
      <c r="A38" s="63"/>
      <c r="B38" s="137">
        <v>1.0</v>
      </c>
      <c r="C38" s="137">
        <v>2.0</v>
      </c>
      <c r="D38" s="137">
        <v>3.0</v>
      </c>
      <c r="E38" s="137">
        <v>4.0</v>
      </c>
      <c r="F38" s="130">
        <v>5.0</v>
      </c>
      <c r="G38" s="130">
        <v>6.0</v>
      </c>
      <c r="H38" s="130">
        <v>7.0</v>
      </c>
      <c r="I38" s="130">
        <v>8.0</v>
      </c>
      <c r="J38" s="130">
        <v>9.0</v>
      </c>
      <c r="K38" s="130">
        <v>10.0</v>
      </c>
      <c r="L38" s="130">
        <v>11.0</v>
      </c>
      <c r="M38" s="130">
        <v>12.0</v>
      </c>
      <c r="N38" s="3"/>
    </row>
    <row r="39">
      <c r="A39" s="3"/>
      <c r="B39" s="138"/>
      <c r="C39" s="138"/>
      <c r="D39" s="138"/>
      <c r="E39" s="138"/>
      <c r="F39" s="3"/>
      <c r="G39" s="3"/>
      <c r="H39" s="3"/>
      <c r="I39" s="3"/>
      <c r="J39" s="3"/>
      <c r="K39" s="3"/>
      <c r="L39" s="3"/>
      <c r="M39" s="3"/>
      <c r="N39" s="3"/>
    </row>
    <row r="40">
      <c r="R40" s="18" t="s">
        <v>106</v>
      </c>
      <c r="S40" s="18" t="s">
        <v>107</v>
      </c>
    </row>
    <row r="41">
      <c r="A41" s="129" t="str">
        <f>E3</f>
        <v/>
      </c>
      <c r="B41" s="133">
        <v>1.0</v>
      </c>
      <c r="C41" s="133">
        <v>2.0</v>
      </c>
      <c r="D41" s="133">
        <v>3.0</v>
      </c>
      <c r="E41" s="133">
        <v>4.0</v>
      </c>
      <c r="F41" s="133">
        <v>5.0</v>
      </c>
      <c r="G41" s="133">
        <v>6.0</v>
      </c>
      <c r="H41" s="133">
        <v>7.0</v>
      </c>
      <c r="I41" s="133">
        <v>8.0</v>
      </c>
      <c r="J41" s="133">
        <v>9.0</v>
      </c>
      <c r="K41" s="133">
        <v>10.0</v>
      </c>
      <c r="L41" s="133">
        <v>11.0</v>
      </c>
      <c r="M41" s="133">
        <v>12.0</v>
      </c>
      <c r="N41" s="63"/>
      <c r="P41" s="3" t="s">
        <v>108</v>
      </c>
      <c r="Q41" s="63" t="s">
        <v>103</v>
      </c>
      <c r="R41" s="2">
        <v>1000.0</v>
      </c>
      <c r="S41" s="31">
        <f t="shared" ref="S41:S42" si="1">R41/7</f>
        <v>142.8571429</v>
      </c>
    </row>
    <row r="42">
      <c r="A42" s="133" t="s">
        <v>80</v>
      </c>
      <c r="B42" s="60" t="s">
        <v>109</v>
      </c>
      <c r="C42" s="60" t="s">
        <v>109</v>
      </c>
      <c r="D42" s="60" t="s">
        <v>109</v>
      </c>
      <c r="E42" s="60" t="s">
        <v>109</v>
      </c>
      <c r="F42" s="60" t="s">
        <v>109</v>
      </c>
      <c r="G42" s="60" t="s">
        <v>109</v>
      </c>
      <c r="H42" s="60" t="s">
        <v>109</v>
      </c>
      <c r="I42" s="60" t="s">
        <v>109</v>
      </c>
      <c r="J42" s="60" t="s">
        <v>109</v>
      </c>
      <c r="K42" s="60" t="s">
        <v>109</v>
      </c>
      <c r="L42" s="60" t="s">
        <v>109</v>
      </c>
      <c r="M42" s="60" t="s">
        <v>109</v>
      </c>
      <c r="N42" s="133" t="s">
        <v>80</v>
      </c>
      <c r="P42" s="63" t="s">
        <v>110</v>
      </c>
      <c r="Q42" s="63" t="s">
        <v>104</v>
      </c>
      <c r="R42" s="2">
        <v>500.0</v>
      </c>
      <c r="S42" s="31">
        <f t="shared" si="1"/>
        <v>71.42857143</v>
      </c>
    </row>
    <row r="43">
      <c r="A43" s="133" t="s">
        <v>82</v>
      </c>
      <c r="B43" s="60" t="s">
        <v>109</v>
      </c>
      <c r="C43" s="60" t="s">
        <v>109</v>
      </c>
      <c r="D43" s="60" t="s">
        <v>109</v>
      </c>
      <c r="E43" s="60" t="s">
        <v>109</v>
      </c>
      <c r="F43" s="60" t="s">
        <v>109</v>
      </c>
      <c r="G43" s="60" t="s">
        <v>109</v>
      </c>
      <c r="H43" s="60" t="s">
        <v>109</v>
      </c>
      <c r="I43" s="60" t="s">
        <v>109</v>
      </c>
      <c r="J43" s="60" t="s">
        <v>109</v>
      </c>
      <c r="K43" s="60" t="s">
        <v>109</v>
      </c>
      <c r="L43" s="60" t="s">
        <v>109</v>
      </c>
      <c r="M43" s="60" t="s">
        <v>109</v>
      </c>
      <c r="N43" s="133" t="s">
        <v>82</v>
      </c>
    </row>
    <row r="44">
      <c r="A44" s="133" t="s">
        <v>83</v>
      </c>
      <c r="B44" s="60" t="s">
        <v>109</v>
      </c>
      <c r="C44" s="60" t="s">
        <v>109</v>
      </c>
      <c r="D44" s="60" t="s">
        <v>109</v>
      </c>
      <c r="E44" s="60" t="s">
        <v>109</v>
      </c>
      <c r="F44" s="60" t="s">
        <v>109</v>
      </c>
      <c r="G44" s="60" t="s">
        <v>109</v>
      </c>
      <c r="H44" s="60" t="s">
        <v>109</v>
      </c>
      <c r="I44" s="60" t="s">
        <v>109</v>
      </c>
      <c r="J44" s="60" t="s">
        <v>109</v>
      </c>
      <c r="K44" s="60" t="s">
        <v>109</v>
      </c>
      <c r="L44" s="60" t="s">
        <v>109</v>
      </c>
      <c r="M44" s="60" t="s">
        <v>109</v>
      </c>
      <c r="N44" s="133" t="s">
        <v>83</v>
      </c>
    </row>
    <row r="45">
      <c r="A45" s="133" t="s">
        <v>84</v>
      </c>
      <c r="B45" s="60" t="s">
        <v>109</v>
      </c>
      <c r="C45" s="60" t="s">
        <v>109</v>
      </c>
      <c r="D45" s="60" t="s">
        <v>109</v>
      </c>
      <c r="E45" s="60" t="s">
        <v>109</v>
      </c>
      <c r="F45" s="60" t="s">
        <v>109</v>
      </c>
      <c r="G45" s="60" t="s">
        <v>109</v>
      </c>
      <c r="H45" s="60" t="s">
        <v>109</v>
      </c>
      <c r="I45" s="60" t="s">
        <v>109</v>
      </c>
      <c r="J45" s="60" t="s">
        <v>109</v>
      </c>
      <c r="K45" s="60" t="s">
        <v>109</v>
      </c>
      <c r="L45" s="60" t="s">
        <v>109</v>
      </c>
      <c r="M45" s="60" t="s">
        <v>109</v>
      </c>
      <c r="N45" s="133" t="s">
        <v>84</v>
      </c>
    </row>
    <row r="46">
      <c r="A46" s="133" t="s">
        <v>85</v>
      </c>
      <c r="B46" s="113" t="s">
        <v>111</v>
      </c>
      <c r="C46" s="113" t="s">
        <v>111</v>
      </c>
      <c r="D46" s="113" t="s">
        <v>111</v>
      </c>
      <c r="E46" s="113" t="s">
        <v>111</v>
      </c>
      <c r="F46" s="113" t="s">
        <v>111</v>
      </c>
      <c r="G46" s="113" t="s">
        <v>111</v>
      </c>
      <c r="H46" s="113" t="s">
        <v>111</v>
      </c>
      <c r="I46" s="113" t="s">
        <v>111</v>
      </c>
      <c r="J46" s="113" t="s">
        <v>111</v>
      </c>
      <c r="K46" s="113" t="s">
        <v>111</v>
      </c>
      <c r="L46" s="113" t="s">
        <v>111</v>
      </c>
      <c r="M46" s="113" t="s">
        <v>111</v>
      </c>
      <c r="N46" s="133" t="s">
        <v>85</v>
      </c>
      <c r="P46" s="3"/>
      <c r="Q46" s="3"/>
      <c r="R46" s="3"/>
      <c r="S46" s="3"/>
      <c r="T46" s="3"/>
      <c r="U46" s="63"/>
      <c r="V46" s="68" t="s">
        <v>112</v>
      </c>
      <c r="W46" s="60">
        <v>50.0</v>
      </c>
      <c r="X46" s="63"/>
      <c r="Y46" s="139" t="s">
        <v>113</v>
      </c>
      <c r="Z46" s="140">
        <v>7.0035039E7</v>
      </c>
    </row>
    <row r="47">
      <c r="A47" s="133" t="s">
        <v>86</v>
      </c>
      <c r="B47" s="113" t="s">
        <v>111</v>
      </c>
      <c r="C47" s="113" t="s">
        <v>111</v>
      </c>
      <c r="D47" s="113" t="s">
        <v>111</v>
      </c>
      <c r="E47" s="113" t="s">
        <v>111</v>
      </c>
      <c r="F47" s="113" t="s">
        <v>111</v>
      </c>
      <c r="G47" s="113" t="s">
        <v>111</v>
      </c>
      <c r="H47" s="113" t="s">
        <v>111</v>
      </c>
      <c r="I47" s="113" t="s">
        <v>111</v>
      </c>
      <c r="J47" s="113" t="s">
        <v>111</v>
      </c>
      <c r="K47" s="113" t="s">
        <v>111</v>
      </c>
      <c r="L47" s="113" t="s">
        <v>111</v>
      </c>
      <c r="M47" s="113" t="s">
        <v>111</v>
      </c>
      <c r="N47" s="133" t="s">
        <v>86</v>
      </c>
      <c r="P47" s="3"/>
      <c r="Q47" s="3"/>
      <c r="R47" s="3"/>
      <c r="S47" s="3"/>
      <c r="T47" s="3"/>
      <c r="U47" s="63"/>
      <c r="V47" s="68" t="s">
        <v>114</v>
      </c>
      <c r="W47" s="60">
        <v>50.0</v>
      </c>
      <c r="X47" s="63"/>
      <c r="Y47" s="63"/>
      <c r="Z47" s="63"/>
    </row>
    <row r="48">
      <c r="A48" s="133" t="s">
        <v>87</v>
      </c>
      <c r="B48" s="113" t="s">
        <v>111</v>
      </c>
      <c r="C48" s="113" t="s">
        <v>111</v>
      </c>
      <c r="D48" s="113" t="s">
        <v>111</v>
      </c>
      <c r="E48" s="113" t="s">
        <v>111</v>
      </c>
      <c r="F48" s="113" t="s">
        <v>111</v>
      </c>
      <c r="G48" s="113" t="s">
        <v>111</v>
      </c>
      <c r="H48" s="113" t="s">
        <v>111</v>
      </c>
      <c r="I48" s="113" t="s">
        <v>111</v>
      </c>
      <c r="J48" s="113" t="s">
        <v>111</v>
      </c>
      <c r="K48" s="113" t="s">
        <v>111</v>
      </c>
      <c r="L48" s="113" t="s">
        <v>111</v>
      </c>
      <c r="M48" s="113" t="s">
        <v>111</v>
      </c>
      <c r="N48" s="133" t="s">
        <v>87</v>
      </c>
      <c r="P48" s="63"/>
      <c r="Q48" s="63"/>
      <c r="R48" s="63"/>
      <c r="S48" s="63"/>
      <c r="T48" s="63"/>
      <c r="U48" s="63"/>
      <c r="V48" s="68" t="s">
        <v>115</v>
      </c>
      <c r="W48" s="141">
        <v>7.0</v>
      </c>
      <c r="X48" s="63"/>
      <c r="Y48" s="63" t="s">
        <v>116</v>
      </c>
      <c r="Z48" s="142" t="s">
        <v>117</v>
      </c>
    </row>
    <row r="49">
      <c r="A49" s="133" t="s">
        <v>88</v>
      </c>
      <c r="B49" s="60" t="s">
        <v>98</v>
      </c>
      <c r="C49" s="60" t="s">
        <v>98</v>
      </c>
      <c r="D49" s="60" t="s">
        <v>98</v>
      </c>
      <c r="E49" s="60" t="s">
        <v>98</v>
      </c>
      <c r="F49" s="60" t="s">
        <v>98</v>
      </c>
      <c r="G49" s="60" t="s">
        <v>98</v>
      </c>
      <c r="H49" s="60" t="s">
        <v>98</v>
      </c>
      <c r="I49" s="60" t="s">
        <v>98</v>
      </c>
      <c r="J49" s="60" t="s">
        <v>98</v>
      </c>
      <c r="K49" s="60" t="s">
        <v>98</v>
      </c>
      <c r="L49" s="60" t="s">
        <v>98</v>
      </c>
      <c r="M49" s="60" t="s">
        <v>98</v>
      </c>
      <c r="N49" s="133" t="s">
        <v>88</v>
      </c>
      <c r="P49" s="143" t="s">
        <v>118</v>
      </c>
      <c r="Q49" s="63"/>
      <c r="R49" s="63"/>
      <c r="S49" s="63"/>
      <c r="T49" s="63"/>
      <c r="U49" s="63"/>
      <c r="V49" s="68" t="s">
        <v>119</v>
      </c>
      <c r="W49" s="144"/>
      <c r="X49" s="63" t="s">
        <v>120</v>
      </c>
      <c r="Y49" s="145">
        <v>375000.0</v>
      </c>
      <c r="Z49" s="63"/>
    </row>
    <row r="50">
      <c r="A50" s="63"/>
      <c r="B50" s="133">
        <v>1.0</v>
      </c>
      <c r="C50" s="133">
        <v>2.0</v>
      </c>
      <c r="D50" s="133">
        <v>3.0</v>
      </c>
      <c r="E50" s="133">
        <v>4.0</v>
      </c>
      <c r="F50" s="133">
        <v>5.0</v>
      </c>
      <c r="G50" s="133">
        <v>6.0</v>
      </c>
      <c r="H50" s="133">
        <v>7.0</v>
      </c>
      <c r="I50" s="133">
        <v>8.0</v>
      </c>
      <c r="J50" s="133">
        <v>9.0</v>
      </c>
      <c r="K50" s="133">
        <v>10.0</v>
      </c>
      <c r="L50" s="133">
        <v>11.0</v>
      </c>
      <c r="M50" s="133">
        <v>12.0</v>
      </c>
      <c r="N50" s="3"/>
      <c r="P50" s="62" t="str">
        <f>"&gt;We aim for " &amp; text(U50,"0") &amp;" copies at the highest dilution in "&amp; text(W48,"0") &amp;" uL volume (amount added to PCR rxn)"</f>
        <v>&gt;We aim for 1000 copies at the highest dilution in 7 uL volume (amount added to PCR rxn)</v>
      </c>
      <c r="Q50" s="63"/>
      <c r="R50" s="63"/>
      <c r="S50" s="63"/>
      <c r="T50" s="63"/>
      <c r="U50" s="146">
        <v>1000.0</v>
      </c>
      <c r="V50" s="57" t="s">
        <v>121</v>
      </c>
      <c r="W50" s="147">
        <v>50.0</v>
      </c>
      <c r="X50" s="148" t="str">
        <f>"1 : " &amp; text(Z50,"0")</f>
        <v>1 : 100</v>
      </c>
      <c r="Y50" s="149">
        <f>Y49/Z50</f>
        <v>3750</v>
      </c>
      <c r="Z50" s="150">
        <v>100.0</v>
      </c>
    </row>
    <row r="51">
      <c r="P51" s="62" t="str">
        <f>"&gt; that translates into " &amp; text(U51,"0.0") &amp;" copies/ul  in D1 "</f>
        <v>&gt; that translates into 142.9 copies/ul  in D1 </v>
      </c>
      <c r="Q51" s="63"/>
      <c r="R51" s="63"/>
      <c r="S51" s="63"/>
      <c r="T51" s="63"/>
      <c r="U51" s="151">
        <f>U50/W48</f>
        <v>142.8571429</v>
      </c>
      <c r="V51" s="68" t="s">
        <v>122</v>
      </c>
      <c r="W51" s="144">
        <v>1.0</v>
      </c>
      <c r="X51" s="3"/>
      <c r="Y51" s="3"/>
      <c r="Z51" s="3"/>
    </row>
    <row r="52">
      <c r="A52" s="75"/>
      <c r="B52" s="75"/>
      <c r="C52" s="75"/>
      <c r="D52" s="75"/>
      <c r="P52" s="62" t="str">
        <f>"&gt; that translates into " &amp; text(U52,"0") &amp;" copies in " &amp; text(W50,"0") &amp;" uL D1"</f>
        <v>&gt; that translates into 7143 copies in 50 uL D1</v>
      </c>
      <c r="Q52" s="63"/>
      <c r="R52" s="63"/>
      <c r="S52" s="63"/>
      <c r="T52" s="63"/>
      <c r="U52" s="151">
        <f>U51*W50</f>
        <v>7142.857143</v>
      </c>
      <c r="V52" s="68" t="str">
        <f>"copies for " &amp; text(W51,"0") &amp;" 96-well plates"</f>
        <v>copies for 1 96-well plates</v>
      </c>
      <c r="W52" s="152">
        <f>U52*W51</f>
        <v>7142.857143</v>
      </c>
      <c r="X52" s="3"/>
      <c r="Y52" s="3"/>
      <c r="Z52" s="3"/>
    </row>
    <row r="53">
      <c r="A53" s="75"/>
      <c r="B53" s="75"/>
      <c r="C53" s="75"/>
      <c r="D53" s="75"/>
      <c r="P53" s="153" t="str">
        <f>"&gt; that translates to " &amp; text(Y53,"0") &amp; " copies in " &amp; text(AA50, "0") &amp; " uL (" &amp; text(AA46,"0.0") &amp; " is total of well + " &amp; text(AA48,"0.0") &amp; " added for dilution)"</f>
        <v>&gt; that translates to 0 copies in 0 uL (0.0 is total of well + 0.0 added for dilution)</v>
      </c>
      <c r="Q53" s="72"/>
      <c r="R53" s="72"/>
      <c r="S53" s="72"/>
      <c r="T53" s="73"/>
      <c r="U53" s="154">
        <f>U51*W50</f>
        <v>7142.857143</v>
      </c>
      <c r="V53" s="63"/>
      <c r="W53" s="63"/>
      <c r="X53" s="3"/>
      <c r="Y53" s="3"/>
      <c r="Z53" s="3"/>
    </row>
    <row r="54">
      <c r="A54" s="75"/>
      <c r="B54" s="75"/>
      <c r="C54" s="75"/>
      <c r="D54" s="7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5"/>
      <c r="B55" s="75"/>
      <c r="C55" s="75"/>
      <c r="D55" s="75"/>
      <c r="P55" s="143" t="s">
        <v>123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5"/>
      <c r="B56" s="75"/>
      <c r="C56" s="155"/>
      <c r="D56" s="7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5"/>
      <c r="B57" s="75"/>
      <c r="C57" s="156"/>
      <c r="D57" s="75"/>
      <c r="P57" s="62" t="str">
        <f>"&gt;prepare a 1 to "&amp; text(Z50,"0") &amp;" dilution to "&amp; text(Y50,"0") &amp;" copies per uL"</f>
        <v>&gt;prepare a 1 to 100 dilution to 3750 copies per uL</v>
      </c>
      <c r="Q57" s="63"/>
      <c r="R57" s="3"/>
      <c r="S57" s="3"/>
      <c r="T57" s="3"/>
      <c r="U57" s="3"/>
      <c r="V57" s="3"/>
      <c r="W57" s="3"/>
      <c r="X57" s="3"/>
      <c r="Y57" s="3"/>
      <c r="Z57" s="3"/>
    </row>
    <row r="58">
      <c r="A58" s="75"/>
      <c r="B58" s="75"/>
      <c r="C58" s="156"/>
      <c r="D58" s="75"/>
      <c r="P58" s="62" t="str">
        <f>"&gt; add "&amp; text(S61,"0.0") &amp;" uL to "&amp; text(S62,"0.0") &amp;" uL background in first dilution well D1 (for "&amp; text(U52,"0") &amp;" total viral copies)"</f>
        <v>&gt; add 1.9 uL to 5.1 uL background in first dilution well D1 (for 7143 total viral copies)</v>
      </c>
      <c r="Q58" s="63"/>
      <c r="R58" s="63"/>
      <c r="S58" s="63"/>
      <c r="T58" s="3"/>
      <c r="U58" s="3"/>
      <c r="V58" s="3"/>
      <c r="W58" s="3"/>
      <c r="X58" s="3"/>
      <c r="Y58" s="3"/>
      <c r="Z58" s="157">
        <f>U52</f>
        <v>7142.857143</v>
      </c>
    </row>
    <row r="59">
      <c r="A59" s="75"/>
      <c r="B59" s="75"/>
      <c r="C59" s="156"/>
      <c r="D59" s="75"/>
      <c r="P59" s="62" t="s">
        <v>124</v>
      </c>
      <c r="Q59" s="63"/>
      <c r="R59" s="63"/>
      <c r="S59" s="3"/>
      <c r="T59" s="3"/>
      <c r="U59" s="3"/>
      <c r="V59" s="3"/>
      <c r="W59" s="3"/>
      <c r="X59" s="3" t="s">
        <v>125</v>
      </c>
      <c r="Y59" s="3"/>
      <c r="Z59" s="3"/>
    </row>
    <row r="60">
      <c r="A60" s="75"/>
      <c r="B60" s="75"/>
      <c r="C60" s="158"/>
      <c r="D60" s="75"/>
      <c r="P60" s="3"/>
      <c r="Q60" s="63"/>
      <c r="R60" s="68" t="s">
        <v>126</v>
      </c>
      <c r="S60" s="159">
        <f>Y50</f>
        <v>3750</v>
      </c>
      <c r="T60" s="63"/>
      <c r="U60" s="3"/>
      <c r="V60" s="3"/>
      <c r="W60" s="3"/>
      <c r="X60" s="3"/>
      <c r="Y60" s="3"/>
      <c r="Z60" s="3"/>
    </row>
    <row r="61">
      <c r="A61" s="75"/>
      <c r="B61" s="75"/>
      <c r="C61" s="10"/>
      <c r="D61" s="75"/>
      <c r="P61" s="3"/>
      <c r="Q61" s="63"/>
      <c r="R61" s="68" t="s">
        <v>127</v>
      </c>
      <c r="S61" s="160">
        <f>W52/S60</f>
        <v>1.904761905</v>
      </c>
      <c r="T61" s="161"/>
      <c r="U61" s="3"/>
      <c r="V61" s="3"/>
      <c r="W61" s="3"/>
      <c r="X61" s="3"/>
      <c r="Y61" s="3"/>
      <c r="Z61" s="3"/>
    </row>
    <row r="62">
      <c r="A62" s="75"/>
      <c r="B62" s="75"/>
      <c r="C62" s="10"/>
      <c r="D62" s="75"/>
      <c r="P62" s="3"/>
      <c r="Q62" s="63"/>
      <c r="R62" s="68" t="s">
        <v>128</v>
      </c>
      <c r="S62" s="160">
        <f>W48-S61</f>
        <v>5.095238095</v>
      </c>
      <c r="T62" s="63"/>
      <c r="U62" s="3"/>
      <c r="V62" s="3"/>
      <c r="W62" s="3"/>
      <c r="X62" s="3"/>
      <c r="Y62" s="3"/>
      <c r="Z62" s="3"/>
    </row>
    <row r="63">
      <c r="A63" s="75"/>
      <c r="B63" s="75"/>
      <c r="C63" s="10"/>
      <c r="D63" s="75"/>
    </row>
    <row r="64">
      <c r="A64" s="75"/>
      <c r="B64" s="75"/>
      <c r="C64" s="10"/>
      <c r="D64" s="75"/>
    </row>
    <row r="65">
      <c r="A65" s="75"/>
      <c r="B65" s="75"/>
      <c r="C65" s="156"/>
      <c r="D65" s="75"/>
    </row>
    <row r="66">
      <c r="A66" s="75"/>
      <c r="B66" s="75"/>
      <c r="C66" s="156"/>
      <c r="D66" s="75"/>
    </row>
    <row r="67">
      <c r="A67" s="75"/>
      <c r="B67" s="75"/>
      <c r="C67" s="75"/>
      <c r="D67" s="75"/>
    </row>
    <row r="68">
      <c r="A68" s="75"/>
      <c r="B68" s="75"/>
      <c r="C68" s="75"/>
      <c r="D68" s="75"/>
    </row>
  </sheetData>
  <mergeCells count="1">
    <mergeCell ref="P53:T5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18" t="s">
        <v>129</v>
      </c>
      <c r="B1" s="119"/>
      <c r="C1" s="32"/>
      <c r="D1" s="120"/>
      <c r="E1" s="120"/>
      <c r="F1" s="121"/>
      <c r="G1" s="122"/>
      <c r="H1" s="123"/>
      <c r="I1" s="124"/>
      <c r="J1" s="125"/>
      <c r="K1" s="125"/>
      <c r="L1" s="121"/>
      <c r="M1" s="121"/>
      <c r="N1" s="3"/>
    </row>
    <row r="2">
      <c r="A2" s="126">
        <v>5.0</v>
      </c>
      <c r="B2" s="127">
        <v>6.0</v>
      </c>
      <c r="C2" s="32"/>
      <c r="D2" s="23" t="str">
        <f>'Run set up notes'!E23</f>
        <v/>
      </c>
      <c r="E2" s="23" t="str">
        <f>'Run set up notes'!F23</f>
        <v>RPP Test V14 dilution</v>
      </c>
      <c r="F2" s="121"/>
      <c r="G2" s="122"/>
      <c r="H2" s="123"/>
      <c r="I2" s="124"/>
      <c r="J2" s="125"/>
      <c r="K2" s="125"/>
      <c r="L2" s="121"/>
      <c r="M2" s="121"/>
      <c r="N2" s="3"/>
    </row>
    <row r="3">
      <c r="A3" s="126">
        <v>7.0</v>
      </c>
      <c r="B3" s="127">
        <v>8.0</v>
      </c>
      <c r="C3" s="32"/>
      <c r="D3" s="23" t="str">
        <f>'Run set up notes'!E24</f>
        <v/>
      </c>
      <c r="E3" s="23" t="str">
        <f>'Run set up notes'!F24</f>
        <v/>
      </c>
      <c r="F3" s="121"/>
      <c r="G3" s="122"/>
      <c r="H3" s="123"/>
      <c r="I3" s="124"/>
      <c r="K3" s="125"/>
      <c r="L3" s="121"/>
      <c r="M3" s="121"/>
      <c r="N3" s="3"/>
    </row>
    <row r="4">
      <c r="A4" s="6"/>
      <c r="B4" s="121"/>
      <c r="C4" s="121"/>
      <c r="E4" s="121"/>
      <c r="F4" s="121"/>
      <c r="G4" s="122"/>
      <c r="H4" s="123"/>
      <c r="I4" s="124"/>
      <c r="J4" s="125"/>
      <c r="K4" s="123"/>
      <c r="L4" s="121"/>
      <c r="M4" s="121"/>
      <c r="N4" s="3"/>
    </row>
    <row r="5">
      <c r="A5" s="6"/>
      <c r="B5" s="128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3"/>
    </row>
    <row r="6">
      <c r="A6" s="129" t="str">
        <f>D2</f>
        <v/>
      </c>
      <c r="B6" s="130">
        <v>1.0</v>
      </c>
      <c r="C6" s="130">
        <v>2.0</v>
      </c>
      <c r="D6" s="130">
        <v>3.0</v>
      </c>
      <c r="E6" s="130">
        <v>4.0</v>
      </c>
      <c r="F6" s="130">
        <v>5.0</v>
      </c>
      <c r="G6" s="130">
        <v>6.0</v>
      </c>
      <c r="H6" s="130">
        <v>7.0</v>
      </c>
      <c r="I6" s="130">
        <v>8.0</v>
      </c>
      <c r="J6" s="130">
        <v>9.0</v>
      </c>
      <c r="K6" s="130">
        <v>10.0</v>
      </c>
      <c r="L6" s="130">
        <v>11.0</v>
      </c>
      <c r="M6" s="130">
        <v>12.0</v>
      </c>
      <c r="N6" s="63"/>
    </row>
    <row r="7">
      <c r="A7" s="130" t="s">
        <v>80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30" t="s">
        <v>80</v>
      </c>
    </row>
    <row r="8">
      <c r="A8" s="130" t="s">
        <v>82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30" t="s">
        <v>82</v>
      </c>
    </row>
    <row r="9">
      <c r="A9" s="130" t="s">
        <v>83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30" t="s">
        <v>83</v>
      </c>
    </row>
    <row r="10">
      <c r="A10" s="130" t="s">
        <v>84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30" t="s">
        <v>84</v>
      </c>
    </row>
    <row r="11">
      <c r="A11" s="130" t="s">
        <v>85</v>
      </c>
      <c r="B11" s="163"/>
      <c r="C11" s="162"/>
      <c r="D11" s="162"/>
      <c r="E11" s="163"/>
      <c r="F11" s="162"/>
      <c r="G11" s="162"/>
      <c r="H11" s="163"/>
      <c r="I11" s="162"/>
      <c r="J11" s="162"/>
      <c r="K11" s="163"/>
      <c r="L11" s="162"/>
      <c r="M11" s="162"/>
      <c r="N11" s="130" t="s">
        <v>85</v>
      </c>
    </row>
    <row r="12">
      <c r="A12" s="130" t="s">
        <v>86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4"/>
      <c r="M12" s="165"/>
      <c r="N12" s="130" t="s">
        <v>86</v>
      </c>
    </row>
    <row r="13">
      <c r="A13" s="130" t="s">
        <v>87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5"/>
      <c r="N13" s="130" t="s">
        <v>87</v>
      </c>
    </row>
    <row r="14">
      <c r="A14" s="130" t="s">
        <v>88</v>
      </c>
      <c r="B14" s="162"/>
      <c r="C14" s="166"/>
      <c r="D14" s="162"/>
      <c r="E14" s="162"/>
      <c r="F14" s="162"/>
      <c r="G14" s="162"/>
      <c r="H14" s="162"/>
      <c r="I14" s="162"/>
      <c r="J14" s="162"/>
      <c r="K14" s="162"/>
      <c r="L14" s="165"/>
      <c r="M14" s="165"/>
      <c r="N14" s="130" t="s">
        <v>88</v>
      </c>
    </row>
    <row r="15">
      <c r="A15" s="63"/>
      <c r="B15" s="130">
        <v>1.0</v>
      </c>
      <c r="C15" s="130">
        <v>2.0</v>
      </c>
      <c r="D15" s="130">
        <v>3.0</v>
      </c>
      <c r="E15" s="130">
        <v>4.0</v>
      </c>
      <c r="F15" s="130">
        <v>5.0</v>
      </c>
      <c r="G15" s="130">
        <v>6.0</v>
      </c>
      <c r="H15" s="130">
        <v>7.0</v>
      </c>
      <c r="I15" s="130">
        <v>8.0</v>
      </c>
      <c r="J15" s="130">
        <v>9.0</v>
      </c>
      <c r="K15" s="130">
        <v>10.0</v>
      </c>
      <c r="L15" s="130">
        <v>11.0</v>
      </c>
      <c r="M15" s="130">
        <v>12.0</v>
      </c>
      <c r="N15" s="3"/>
    </row>
    <row r="17">
      <c r="A17" s="132" t="str">
        <f>E2</f>
        <v>RPP Test V14 dilution</v>
      </c>
      <c r="B17" s="133">
        <v>1.0</v>
      </c>
      <c r="C17" s="133">
        <v>2.0</v>
      </c>
      <c r="D17" s="133">
        <v>3.0</v>
      </c>
      <c r="E17" s="133">
        <v>4.0</v>
      </c>
      <c r="F17" s="133">
        <v>5.0</v>
      </c>
      <c r="G17" s="133">
        <v>6.0</v>
      </c>
      <c r="H17" s="133">
        <v>7.0</v>
      </c>
      <c r="I17" s="133">
        <v>8.0</v>
      </c>
      <c r="J17" s="133">
        <v>9.0</v>
      </c>
      <c r="K17" s="133">
        <v>10.0</v>
      </c>
      <c r="L17" s="133">
        <v>11.0</v>
      </c>
      <c r="M17" s="133">
        <v>12.0</v>
      </c>
      <c r="N17" s="63"/>
    </row>
    <row r="18">
      <c r="A18" s="133" t="s">
        <v>80</v>
      </c>
      <c r="B18" s="167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33" t="s">
        <v>80</v>
      </c>
    </row>
    <row r="19">
      <c r="A19" s="133" t="s">
        <v>82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33" t="s">
        <v>82</v>
      </c>
    </row>
    <row r="20">
      <c r="A20" s="133" t="s">
        <v>83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33" t="s">
        <v>83</v>
      </c>
    </row>
    <row r="21">
      <c r="A21" s="133" t="s">
        <v>84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33" t="s">
        <v>84</v>
      </c>
    </row>
    <row r="22">
      <c r="A22" s="133" t="s">
        <v>85</v>
      </c>
      <c r="B22" s="163"/>
      <c r="C22" s="162"/>
      <c r="D22" s="162"/>
      <c r="E22" s="163"/>
      <c r="F22" s="162"/>
      <c r="G22" s="162"/>
      <c r="H22" s="163"/>
      <c r="I22" s="162"/>
      <c r="J22" s="162"/>
      <c r="K22" s="163"/>
      <c r="L22" s="162"/>
      <c r="M22" s="162"/>
      <c r="N22" s="133" t="s">
        <v>85</v>
      </c>
    </row>
    <row r="23">
      <c r="A23" s="133" t="s">
        <v>86</v>
      </c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4"/>
      <c r="M23" s="165"/>
      <c r="N23" s="133" t="s">
        <v>86</v>
      </c>
    </row>
    <row r="24">
      <c r="A24" s="133" t="s">
        <v>87</v>
      </c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4"/>
      <c r="M24" s="165"/>
      <c r="N24" s="133" t="s">
        <v>87</v>
      </c>
    </row>
    <row r="25">
      <c r="A25" s="133" t="s">
        <v>88</v>
      </c>
      <c r="B25" s="162"/>
      <c r="C25" s="166"/>
      <c r="D25" s="162"/>
      <c r="E25" s="162"/>
      <c r="F25" s="162"/>
      <c r="G25" s="162"/>
      <c r="H25" s="162"/>
      <c r="I25" s="162"/>
      <c r="J25" s="162"/>
      <c r="K25" s="162"/>
      <c r="L25" s="165"/>
      <c r="M25" s="165"/>
      <c r="N25" s="133" t="s">
        <v>88</v>
      </c>
    </row>
    <row r="26">
      <c r="A26" s="63"/>
      <c r="B26" s="133">
        <v>1.0</v>
      </c>
      <c r="C26" s="133">
        <v>2.0</v>
      </c>
      <c r="D26" s="133">
        <v>3.0</v>
      </c>
      <c r="E26" s="133">
        <v>4.0</v>
      </c>
      <c r="F26" s="133">
        <v>5.0</v>
      </c>
      <c r="G26" s="133">
        <v>6.0</v>
      </c>
      <c r="H26" s="133">
        <v>7.0</v>
      </c>
      <c r="I26" s="133">
        <v>8.0</v>
      </c>
      <c r="J26" s="133">
        <v>9.0</v>
      </c>
      <c r="K26" s="133">
        <v>10.0</v>
      </c>
      <c r="L26" s="133">
        <v>11.0</v>
      </c>
      <c r="M26" s="133">
        <v>12.0</v>
      </c>
      <c r="N26" s="3"/>
    </row>
    <row r="29">
      <c r="A29" s="135" t="str">
        <f>D3</f>
        <v/>
      </c>
      <c r="B29" s="130">
        <v>1.0</v>
      </c>
      <c r="C29" s="130">
        <v>2.0</v>
      </c>
      <c r="D29" s="130">
        <v>3.0</v>
      </c>
      <c r="E29" s="130">
        <v>4.0</v>
      </c>
      <c r="F29" s="130">
        <v>5.0</v>
      </c>
      <c r="G29" s="130">
        <v>6.0</v>
      </c>
      <c r="H29" s="130">
        <v>7.0</v>
      </c>
      <c r="I29" s="130">
        <v>8.0</v>
      </c>
      <c r="J29" s="130">
        <v>9.0</v>
      </c>
      <c r="K29" s="130">
        <v>10.0</v>
      </c>
      <c r="L29" s="130">
        <v>11.0</v>
      </c>
      <c r="M29" s="130">
        <v>12.0</v>
      </c>
      <c r="N29" s="63"/>
    </row>
    <row r="30">
      <c r="A30" s="130" t="s">
        <v>80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30" t="s">
        <v>80</v>
      </c>
    </row>
    <row r="31">
      <c r="A31" s="130" t="s">
        <v>82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30" t="s">
        <v>82</v>
      </c>
    </row>
    <row r="32">
      <c r="A32" s="130" t="s">
        <v>83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30" t="s">
        <v>83</v>
      </c>
    </row>
    <row r="33">
      <c r="A33" s="130" t="s">
        <v>84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30" t="s">
        <v>84</v>
      </c>
    </row>
    <row r="34">
      <c r="A34" s="130" t="s">
        <v>85</v>
      </c>
      <c r="B34" s="163"/>
      <c r="C34" s="162"/>
      <c r="D34" s="162"/>
      <c r="E34" s="163"/>
      <c r="F34" s="162"/>
      <c r="G34" s="162"/>
      <c r="H34" s="163"/>
      <c r="I34" s="162"/>
      <c r="J34" s="162"/>
      <c r="K34" s="163"/>
      <c r="L34" s="162"/>
      <c r="M34" s="162"/>
      <c r="N34" s="130" t="s">
        <v>85</v>
      </c>
    </row>
    <row r="35">
      <c r="A35" s="130" t="s">
        <v>86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70"/>
      <c r="M35" s="170"/>
      <c r="N35" s="130" t="s">
        <v>86</v>
      </c>
    </row>
    <row r="36">
      <c r="A36" s="130" t="s">
        <v>87</v>
      </c>
      <c r="B36" s="171"/>
      <c r="C36" s="172"/>
      <c r="D36" s="172"/>
      <c r="E36" s="172"/>
      <c r="F36" s="172"/>
      <c r="G36" s="172"/>
      <c r="H36" s="172"/>
      <c r="I36" s="172"/>
      <c r="J36" s="172"/>
      <c r="K36" s="172"/>
      <c r="L36" s="173"/>
      <c r="M36" s="173"/>
      <c r="N36" s="130" t="s">
        <v>87</v>
      </c>
    </row>
    <row r="37">
      <c r="A37" s="130" t="s">
        <v>88</v>
      </c>
      <c r="B37" s="171"/>
      <c r="C37" s="173"/>
      <c r="D37" s="172"/>
      <c r="E37" s="172"/>
      <c r="F37" s="172"/>
      <c r="G37" s="172"/>
      <c r="H37" s="172"/>
      <c r="I37" s="172"/>
      <c r="J37" s="172"/>
      <c r="K37" s="172"/>
      <c r="L37" s="173"/>
      <c r="M37" s="173"/>
      <c r="N37" s="130" t="s">
        <v>88</v>
      </c>
    </row>
    <row r="38">
      <c r="A38" s="63"/>
      <c r="B38" s="137">
        <v>1.0</v>
      </c>
      <c r="C38" s="137">
        <v>2.0</v>
      </c>
      <c r="D38" s="137">
        <v>3.0</v>
      </c>
      <c r="E38" s="137">
        <v>4.0</v>
      </c>
      <c r="F38" s="130">
        <v>5.0</v>
      </c>
      <c r="G38" s="130">
        <v>6.0</v>
      </c>
      <c r="H38" s="130">
        <v>7.0</v>
      </c>
      <c r="I38" s="130">
        <v>8.0</v>
      </c>
      <c r="J38" s="130">
        <v>9.0</v>
      </c>
      <c r="K38" s="130">
        <v>10.0</v>
      </c>
      <c r="L38" s="130">
        <v>11.0</v>
      </c>
      <c r="M38" s="130">
        <v>12.0</v>
      </c>
      <c r="N38" s="3"/>
    </row>
    <row r="39">
      <c r="A39" s="3"/>
      <c r="B39" s="138"/>
      <c r="C39" s="138"/>
      <c r="D39" s="138"/>
      <c r="E39" s="138"/>
      <c r="F39" s="3"/>
      <c r="G39" s="3"/>
      <c r="H39" s="3"/>
      <c r="I39" s="3"/>
      <c r="J39" s="3"/>
      <c r="K39" s="3"/>
      <c r="L39" s="3"/>
      <c r="M39" s="3"/>
      <c r="N39" s="3"/>
    </row>
    <row r="41">
      <c r="A41" s="129" t="str">
        <f>E3</f>
        <v/>
      </c>
      <c r="B41" s="133">
        <v>1.0</v>
      </c>
      <c r="C41" s="133">
        <v>2.0</v>
      </c>
      <c r="D41" s="133">
        <v>3.0</v>
      </c>
      <c r="E41" s="133">
        <v>4.0</v>
      </c>
      <c r="F41" s="133">
        <v>5.0</v>
      </c>
      <c r="G41" s="133">
        <v>6.0</v>
      </c>
      <c r="H41" s="133">
        <v>7.0</v>
      </c>
      <c r="I41" s="133">
        <v>8.0</v>
      </c>
      <c r="J41" s="133">
        <v>9.0</v>
      </c>
      <c r="K41" s="133">
        <v>10.0</v>
      </c>
      <c r="L41" s="133">
        <v>11.0</v>
      </c>
      <c r="M41" s="133">
        <v>12.0</v>
      </c>
      <c r="N41" s="63"/>
    </row>
    <row r="42">
      <c r="A42" s="133" t="s">
        <v>80</v>
      </c>
      <c r="B42" s="174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6"/>
      <c r="N42" s="133" t="s">
        <v>80</v>
      </c>
    </row>
    <row r="43">
      <c r="A43" s="133" t="s">
        <v>82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6"/>
      <c r="N43" s="133" t="s">
        <v>82</v>
      </c>
    </row>
    <row r="44">
      <c r="A44" s="133" t="s">
        <v>83</v>
      </c>
      <c r="B44" s="175"/>
      <c r="C44" s="175"/>
      <c r="D44" s="175"/>
      <c r="E44" s="176"/>
      <c r="F44" s="175"/>
      <c r="G44" s="175"/>
      <c r="H44" s="175"/>
      <c r="I44" s="175"/>
      <c r="J44" s="175"/>
      <c r="K44" s="175"/>
      <c r="L44" s="176"/>
      <c r="M44" s="176"/>
      <c r="N44" s="133" t="s">
        <v>83</v>
      </c>
    </row>
    <row r="45">
      <c r="A45" s="133" t="s">
        <v>84</v>
      </c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6"/>
      <c r="M45" s="176"/>
      <c r="N45" s="133" t="s">
        <v>84</v>
      </c>
    </row>
    <row r="46">
      <c r="A46" s="133" t="s">
        <v>85</v>
      </c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6"/>
      <c r="M46" s="176"/>
      <c r="N46" s="133" t="s">
        <v>85</v>
      </c>
    </row>
    <row r="47">
      <c r="A47" s="133" t="s">
        <v>86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177"/>
      <c r="M47" s="177"/>
      <c r="N47" s="133" t="s">
        <v>86</v>
      </c>
    </row>
    <row r="48">
      <c r="A48" s="133" t="s">
        <v>87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177"/>
      <c r="M48" s="177"/>
      <c r="N48" s="133" t="s">
        <v>87</v>
      </c>
    </row>
    <row r="49">
      <c r="A49" s="133" t="s">
        <v>88</v>
      </c>
      <c r="B49" s="63"/>
      <c r="C49" s="177"/>
      <c r="D49" s="63"/>
      <c r="E49" s="63"/>
      <c r="F49" s="63"/>
      <c r="G49" s="63"/>
      <c r="H49" s="63"/>
      <c r="I49" s="63"/>
      <c r="J49" s="63"/>
      <c r="K49" s="63"/>
      <c r="L49" s="177"/>
      <c r="M49" s="177"/>
      <c r="N49" s="133" t="s">
        <v>88</v>
      </c>
    </row>
    <row r="50">
      <c r="A50" s="63"/>
      <c r="B50" s="133">
        <v>1.0</v>
      </c>
      <c r="C50" s="133">
        <v>2.0</v>
      </c>
      <c r="D50" s="133">
        <v>3.0</v>
      </c>
      <c r="E50" s="133">
        <v>4.0</v>
      </c>
      <c r="F50" s="133">
        <v>5.0</v>
      </c>
      <c r="G50" s="133">
        <v>6.0</v>
      </c>
      <c r="H50" s="133">
        <v>7.0</v>
      </c>
      <c r="I50" s="133">
        <v>8.0</v>
      </c>
      <c r="J50" s="133">
        <v>9.0</v>
      </c>
      <c r="K50" s="133">
        <v>10.0</v>
      </c>
      <c r="L50" s="133">
        <v>11.0</v>
      </c>
      <c r="M50" s="133">
        <v>12.0</v>
      </c>
      <c r="N50" s="3"/>
    </row>
    <row r="52">
      <c r="A52" s="75"/>
      <c r="B52" s="75"/>
      <c r="C52" s="75"/>
      <c r="D52" s="75"/>
    </row>
    <row r="53">
      <c r="A53" s="75"/>
      <c r="B53" s="75"/>
      <c r="C53" s="75"/>
      <c r="D53" s="75"/>
    </row>
    <row r="54">
      <c r="A54" s="75"/>
      <c r="B54" s="75"/>
      <c r="C54" s="75"/>
      <c r="D54" s="75"/>
    </row>
    <row r="55">
      <c r="A55" s="75"/>
      <c r="B55" s="75"/>
      <c r="C55" s="75"/>
      <c r="D55" s="75"/>
    </row>
    <row r="56">
      <c r="A56" s="75"/>
      <c r="B56" s="75"/>
      <c r="C56" s="155"/>
      <c r="D56" s="75"/>
    </row>
    <row r="57">
      <c r="A57" s="75"/>
      <c r="B57" s="75"/>
      <c r="C57" s="156"/>
      <c r="D57" s="75"/>
    </row>
    <row r="58">
      <c r="A58" s="75"/>
      <c r="B58" s="75"/>
      <c r="C58" s="156"/>
      <c r="D58" s="75"/>
    </row>
    <row r="59">
      <c r="A59" s="75"/>
      <c r="B59" s="75"/>
      <c r="C59" s="156"/>
      <c r="D59" s="75"/>
    </row>
    <row r="60">
      <c r="A60" s="75"/>
      <c r="B60" s="75"/>
      <c r="C60" s="158"/>
      <c r="D60" s="75"/>
    </row>
    <row r="61">
      <c r="A61" s="75"/>
      <c r="B61" s="75"/>
      <c r="C61" s="10"/>
      <c r="D61" s="75"/>
    </row>
    <row r="62">
      <c r="A62" s="75"/>
      <c r="B62" s="75"/>
      <c r="C62" s="10"/>
      <c r="D62" s="75"/>
    </row>
    <row r="63">
      <c r="A63" s="75"/>
      <c r="B63" s="75"/>
      <c r="C63" s="10"/>
      <c r="D63" s="75"/>
    </row>
    <row r="64">
      <c r="A64" s="75"/>
      <c r="B64" s="75"/>
      <c r="C64" s="10"/>
      <c r="D64" s="75"/>
    </row>
    <row r="65">
      <c r="A65" s="75"/>
      <c r="B65" s="75"/>
      <c r="C65" s="156"/>
      <c r="D65" s="75"/>
    </row>
    <row r="66">
      <c r="A66" s="75"/>
      <c r="B66" s="75"/>
      <c r="C66" s="156"/>
      <c r="D66" s="75"/>
    </row>
    <row r="67">
      <c r="A67" s="75"/>
      <c r="B67" s="75"/>
      <c r="C67" s="75"/>
      <c r="D67" s="75"/>
    </row>
    <row r="68">
      <c r="A68" s="75"/>
      <c r="B68" s="75"/>
      <c r="C68" s="75"/>
      <c r="D68" s="7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8"/>
      <c r="B1" s="119"/>
      <c r="C1" s="32"/>
      <c r="D1" s="120"/>
      <c r="E1" s="120"/>
      <c r="F1" s="121"/>
      <c r="G1" s="122"/>
      <c r="H1" s="123"/>
      <c r="I1" s="124"/>
      <c r="J1" s="125"/>
      <c r="K1" s="125"/>
      <c r="L1" s="121"/>
      <c r="M1" s="121"/>
      <c r="N1" s="3"/>
    </row>
    <row r="2">
      <c r="A2" s="126">
        <v>9.0</v>
      </c>
      <c r="B2" s="127">
        <v>10.0</v>
      </c>
      <c r="C2" s="32"/>
      <c r="D2" s="44" t="str">
        <f>'Run set up notes'!E27</f>
        <v/>
      </c>
      <c r="E2" s="33"/>
      <c r="F2" s="121"/>
      <c r="G2" s="122"/>
      <c r="H2" s="179"/>
      <c r="I2" s="180"/>
      <c r="J2" s="125"/>
      <c r="K2" s="125"/>
      <c r="L2" s="121"/>
      <c r="M2" s="121"/>
      <c r="N2" s="3"/>
    </row>
    <row r="3">
      <c r="A3" s="126">
        <v>11.0</v>
      </c>
      <c r="B3" s="127">
        <v>12.0</v>
      </c>
      <c r="C3" s="32"/>
      <c r="D3" s="181" t="str">
        <f>'Run set up notes'!E28</f>
        <v>1863</v>
      </c>
      <c r="E3" s="24"/>
      <c r="F3" s="121"/>
      <c r="G3" s="122"/>
      <c r="H3" s="182"/>
      <c r="I3" s="183"/>
      <c r="K3" s="125"/>
      <c r="L3" s="121"/>
      <c r="M3" s="121"/>
      <c r="N3" s="3"/>
    </row>
    <row r="4">
      <c r="A4" s="6" t="s">
        <v>10</v>
      </c>
      <c r="B4" s="121"/>
      <c r="C4" s="121"/>
      <c r="E4" s="121"/>
      <c r="F4" s="121"/>
      <c r="G4" s="122"/>
      <c r="H4" s="123"/>
      <c r="I4" s="124"/>
      <c r="J4" s="125"/>
      <c r="K4" s="123"/>
      <c r="L4" s="121"/>
      <c r="M4" s="121"/>
      <c r="N4" s="3"/>
    </row>
    <row r="5">
      <c r="A5" s="6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3"/>
    </row>
    <row r="6">
      <c r="A6" s="184" t="str">
        <f>D2</f>
        <v/>
      </c>
      <c r="B6" s="130">
        <v>1.0</v>
      </c>
      <c r="C6" s="130">
        <v>2.0</v>
      </c>
      <c r="D6" s="130">
        <v>3.0</v>
      </c>
      <c r="E6" s="130">
        <v>4.0</v>
      </c>
      <c r="F6" s="130">
        <v>5.0</v>
      </c>
      <c r="G6" s="130">
        <v>6.0</v>
      </c>
      <c r="H6" s="130">
        <v>7.0</v>
      </c>
      <c r="I6" s="130">
        <v>8.0</v>
      </c>
      <c r="J6" s="130">
        <v>9.0</v>
      </c>
      <c r="K6" s="130">
        <v>10.0</v>
      </c>
      <c r="L6" s="130">
        <v>11.0</v>
      </c>
      <c r="M6" s="130">
        <v>12.0</v>
      </c>
      <c r="N6" s="63"/>
    </row>
    <row r="7">
      <c r="A7" s="130" t="s">
        <v>80</v>
      </c>
      <c r="B7" s="185" t="s">
        <v>105</v>
      </c>
      <c r="C7" s="185" t="s">
        <v>105</v>
      </c>
      <c r="D7" s="185" t="s">
        <v>105</v>
      </c>
      <c r="E7" s="185" t="s">
        <v>105</v>
      </c>
      <c r="F7" s="185" t="s">
        <v>105</v>
      </c>
      <c r="G7" s="185" t="s">
        <v>105</v>
      </c>
      <c r="H7" s="185" t="s">
        <v>105</v>
      </c>
      <c r="I7" s="185" t="s">
        <v>105</v>
      </c>
      <c r="J7" s="185" t="s">
        <v>105</v>
      </c>
      <c r="K7" s="185" t="s">
        <v>105</v>
      </c>
      <c r="L7" s="185" t="s">
        <v>105</v>
      </c>
      <c r="M7" s="185" t="s">
        <v>105</v>
      </c>
      <c r="N7" s="130" t="s">
        <v>80</v>
      </c>
    </row>
    <row r="8">
      <c r="A8" s="130" t="s">
        <v>82</v>
      </c>
      <c r="B8" s="185" t="s">
        <v>105</v>
      </c>
      <c r="C8" s="185" t="s">
        <v>105</v>
      </c>
      <c r="D8" s="185" t="s">
        <v>105</v>
      </c>
      <c r="E8" s="185" t="s">
        <v>105</v>
      </c>
      <c r="F8" s="185" t="s">
        <v>105</v>
      </c>
      <c r="G8" s="185" t="s">
        <v>105</v>
      </c>
      <c r="H8" s="185" t="s">
        <v>105</v>
      </c>
      <c r="I8" s="185" t="s">
        <v>105</v>
      </c>
      <c r="J8" s="185" t="s">
        <v>105</v>
      </c>
      <c r="K8" s="185" t="s">
        <v>105</v>
      </c>
      <c r="L8" s="185" t="s">
        <v>105</v>
      </c>
      <c r="M8" s="185" t="s">
        <v>105</v>
      </c>
      <c r="N8" s="130" t="s">
        <v>82</v>
      </c>
    </row>
    <row r="9">
      <c r="A9" s="130" t="s">
        <v>83</v>
      </c>
      <c r="B9" s="185" t="s">
        <v>105</v>
      </c>
      <c r="C9" s="185" t="s">
        <v>105</v>
      </c>
      <c r="D9" s="185" t="s">
        <v>105</v>
      </c>
      <c r="E9" s="185" t="s">
        <v>105</v>
      </c>
      <c r="F9" s="185" t="s">
        <v>105</v>
      </c>
      <c r="G9" s="185" t="s">
        <v>105</v>
      </c>
      <c r="H9" s="185" t="s">
        <v>105</v>
      </c>
      <c r="I9" s="185" t="s">
        <v>105</v>
      </c>
      <c r="J9" s="185" t="s">
        <v>105</v>
      </c>
      <c r="K9" s="185" t="s">
        <v>105</v>
      </c>
      <c r="L9" s="185" t="s">
        <v>105</v>
      </c>
      <c r="M9" s="185" t="s">
        <v>105</v>
      </c>
      <c r="N9" s="130" t="s">
        <v>83</v>
      </c>
    </row>
    <row r="10">
      <c r="A10" s="130" t="s">
        <v>84</v>
      </c>
      <c r="B10" s="185" t="s">
        <v>105</v>
      </c>
      <c r="C10" s="185" t="s">
        <v>105</v>
      </c>
      <c r="D10" s="185" t="s">
        <v>105</v>
      </c>
      <c r="E10" s="185" t="s">
        <v>105</v>
      </c>
      <c r="F10" s="185" t="s">
        <v>105</v>
      </c>
      <c r="G10" s="185" t="s">
        <v>105</v>
      </c>
      <c r="H10" s="185" t="s">
        <v>105</v>
      </c>
      <c r="I10" s="185" t="s">
        <v>105</v>
      </c>
      <c r="J10" s="185" t="s">
        <v>105</v>
      </c>
      <c r="K10" s="185" t="s">
        <v>105</v>
      </c>
      <c r="L10" s="185" t="s">
        <v>105</v>
      </c>
      <c r="M10" s="185" t="s">
        <v>105</v>
      </c>
      <c r="N10" s="130" t="s">
        <v>84</v>
      </c>
    </row>
    <row r="11">
      <c r="A11" s="130" t="s">
        <v>85</v>
      </c>
      <c r="B11" s="185" t="s">
        <v>105</v>
      </c>
      <c r="C11" s="185" t="s">
        <v>105</v>
      </c>
      <c r="D11" s="185" t="s">
        <v>105</v>
      </c>
      <c r="E11" s="185" t="s">
        <v>105</v>
      </c>
      <c r="F11" s="185" t="s">
        <v>105</v>
      </c>
      <c r="G11" s="185" t="s">
        <v>105</v>
      </c>
      <c r="H11" s="185" t="s">
        <v>105</v>
      </c>
      <c r="I11" s="185" t="s">
        <v>105</v>
      </c>
      <c r="J11" s="185" t="s">
        <v>105</v>
      </c>
      <c r="K11" s="185" t="s">
        <v>105</v>
      </c>
      <c r="L11" s="185" t="s">
        <v>105</v>
      </c>
      <c r="M11" s="185" t="s">
        <v>105</v>
      </c>
      <c r="N11" s="130" t="s">
        <v>85</v>
      </c>
    </row>
    <row r="12">
      <c r="A12" s="130" t="s">
        <v>86</v>
      </c>
      <c r="B12" s="185" t="s">
        <v>105</v>
      </c>
      <c r="C12" s="185" t="s">
        <v>105</v>
      </c>
      <c r="D12" s="185" t="s">
        <v>105</v>
      </c>
      <c r="E12" s="185" t="s">
        <v>105</v>
      </c>
      <c r="F12" s="185" t="s">
        <v>105</v>
      </c>
      <c r="G12" s="185" t="s">
        <v>105</v>
      </c>
      <c r="H12" s="185" t="s">
        <v>105</v>
      </c>
      <c r="I12" s="185" t="s">
        <v>105</v>
      </c>
      <c r="J12" s="185" t="s">
        <v>105</v>
      </c>
      <c r="K12" s="185" t="s">
        <v>105</v>
      </c>
      <c r="L12" s="185" t="s">
        <v>105</v>
      </c>
      <c r="M12" s="185" t="s">
        <v>105</v>
      </c>
      <c r="N12" s="130" t="s">
        <v>86</v>
      </c>
    </row>
    <row r="13">
      <c r="A13" s="130" t="s">
        <v>87</v>
      </c>
      <c r="B13" s="185" t="s">
        <v>105</v>
      </c>
      <c r="C13" s="185" t="s">
        <v>105</v>
      </c>
      <c r="D13" s="185" t="s">
        <v>105</v>
      </c>
      <c r="E13" s="185" t="s">
        <v>105</v>
      </c>
      <c r="F13" s="185" t="s">
        <v>105</v>
      </c>
      <c r="G13" s="185" t="s">
        <v>105</v>
      </c>
      <c r="H13" s="185" t="s">
        <v>105</v>
      </c>
      <c r="I13" s="185" t="s">
        <v>105</v>
      </c>
      <c r="J13" s="185" t="s">
        <v>105</v>
      </c>
      <c r="K13" s="185" t="s">
        <v>105</v>
      </c>
      <c r="L13" s="185" t="s">
        <v>105</v>
      </c>
      <c r="M13" s="185" t="s">
        <v>105</v>
      </c>
      <c r="N13" s="130" t="s">
        <v>87</v>
      </c>
    </row>
    <row r="14">
      <c r="A14" s="130" t="s">
        <v>88</v>
      </c>
      <c r="B14" s="185" t="s">
        <v>105</v>
      </c>
      <c r="C14" s="185" t="s">
        <v>105</v>
      </c>
      <c r="D14" s="185" t="s">
        <v>105</v>
      </c>
      <c r="E14" s="185" t="s">
        <v>105</v>
      </c>
      <c r="F14" s="185" t="s">
        <v>105</v>
      </c>
      <c r="G14" s="185" t="s">
        <v>105</v>
      </c>
      <c r="H14" s="185" t="s">
        <v>105</v>
      </c>
      <c r="I14" s="185" t="s">
        <v>105</v>
      </c>
      <c r="J14" s="185" t="s">
        <v>105</v>
      </c>
      <c r="K14" s="185" t="s">
        <v>105</v>
      </c>
      <c r="L14" s="185" t="s">
        <v>105</v>
      </c>
      <c r="M14" s="185" t="s">
        <v>105</v>
      </c>
      <c r="N14" s="130" t="s">
        <v>88</v>
      </c>
    </row>
    <row r="15">
      <c r="A15" s="63"/>
      <c r="B15" s="130">
        <v>1.0</v>
      </c>
      <c r="C15" s="130">
        <v>2.0</v>
      </c>
      <c r="D15" s="130">
        <v>3.0</v>
      </c>
      <c r="E15" s="130">
        <v>4.0</v>
      </c>
      <c r="F15" s="130">
        <v>5.0</v>
      </c>
      <c r="G15" s="130">
        <v>6.0</v>
      </c>
      <c r="H15" s="130">
        <v>7.0</v>
      </c>
      <c r="I15" s="130">
        <v>8.0</v>
      </c>
      <c r="J15" s="130">
        <v>9.0</v>
      </c>
      <c r="K15" s="130">
        <v>10.0</v>
      </c>
      <c r="L15" s="130">
        <v>11.0</v>
      </c>
      <c r="M15" s="130">
        <v>12.0</v>
      </c>
      <c r="N15" s="3"/>
    </row>
    <row r="17">
      <c r="A17" s="132" t="str">
        <f>E2</f>
        <v/>
      </c>
      <c r="B17" s="133">
        <v>1.0</v>
      </c>
      <c r="C17" s="133">
        <v>2.0</v>
      </c>
      <c r="D17" s="133">
        <v>3.0</v>
      </c>
      <c r="E17" s="133">
        <v>4.0</v>
      </c>
      <c r="F17" s="133">
        <v>5.0</v>
      </c>
      <c r="G17" s="133">
        <v>6.0</v>
      </c>
      <c r="H17" s="133">
        <v>7.0</v>
      </c>
      <c r="I17" s="133">
        <v>8.0</v>
      </c>
      <c r="J17" s="133">
        <v>9.0</v>
      </c>
      <c r="K17" s="133">
        <v>10.0</v>
      </c>
      <c r="L17" s="133">
        <v>11.0</v>
      </c>
      <c r="M17" s="133">
        <v>12.0</v>
      </c>
      <c r="N17" s="63"/>
    </row>
    <row r="18">
      <c r="A18" s="133" t="s">
        <v>80</v>
      </c>
      <c r="B18" s="185" t="s">
        <v>105</v>
      </c>
      <c r="C18" s="185" t="s">
        <v>105</v>
      </c>
      <c r="D18" s="185" t="s">
        <v>105</v>
      </c>
      <c r="E18" s="185" t="s">
        <v>105</v>
      </c>
      <c r="F18" s="185" t="s">
        <v>105</v>
      </c>
      <c r="G18" s="185" t="s">
        <v>105</v>
      </c>
      <c r="H18" s="185" t="s">
        <v>105</v>
      </c>
      <c r="I18" s="185" t="s">
        <v>105</v>
      </c>
      <c r="J18" s="185" t="s">
        <v>105</v>
      </c>
      <c r="K18" s="185" t="s">
        <v>105</v>
      </c>
      <c r="L18" s="185" t="s">
        <v>105</v>
      </c>
      <c r="M18" s="185" t="s">
        <v>105</v>
      </c>
      <c r="N18" s="133" t="s">
        <v>80</v>
      </c>
    </row>
    <row r="19">
      <c r="A19" s="133" t="s">
        <v>82</v>
      </c>
      <c r="B19" s="185" t="s">
        <v>105</v>
      </c>
      <c r="C19" s="185" t="s">
        <v>105</v>
      </c>
      <c r="D19" s="185" t="s">
        <v>105</v>
      </c>
      <c r="E19" s="185" t="s">
        <v>105</v>
      </c>
      <c r="F19" s="185" t="s">
        <v>105</v>
      </c>
      <c r="G19" s="185" t="s">
        <v>105</v>
      </c>
      <c r="H19" s="185" t="s">
        <v>105</v>
      </c>
      <c r="I19" s="185" t="s">
        <v>105</v>
      </c>
      <c r="J19" s="185" t="s">
        <v>105</v>
      </c>
      <c r="K19" s="185" t="s">
        <v>105</v>
      </c>
      <c r="L19" s="185" t="s">
        <v>105</v>
      </c>
      <c r="M19" s="185" t="s">
        <v>105</v>
      </c>
      <c r="N19" s="133" t="s">
        <v>82</v>
      </c>
    </row>
    <row r="20">
      <c r="A20" s="133" t="s">
        <v>83</v>
      </c>
      <c r="B20" s="185" t="s">
        <v>105</v>
      </c>
      <c r="C20" s="185" t="s">
        <v>105</v>
      </c>
      <c r="D20" s="185" t="s">
        <v>105</v>
      </c>
      <c r="E20" s="185" t="s">
        <v>105</v>
      </c>
      <c r="F20" s="185" t="s">
        <v>105</v>
      </c>
      <c r="G20" s="185" t="s">
        <v>105</v>
      </c>
      <c r="H20" s="185" t="s">
        <v>105</v>
      </c>
      <c r="I20" s="185" t="s">
        <v>105</v>
      </c>
      <c r="J20" s="185" t="s">
        <v>105</v>
      </c>
      <c r="K20" s="185" t="s">
        <v>105</v>
      </c>
      <c r="L20" s="185" t="s">
        <v>105</v>
      </c>
      <c r="M20" s="185" t="s">
        <v>105</v>
      </c>
      <c r="N20" s="133" t="s">
        <v>83</v>
      </c>
    </row>
    <row r="21">
      <c r="A21" s="133" t="s">
        <v>84</v>
      </c>
      <c r="B21" s="185" t="s">
        <v>105</v>
      </c>
      <c r="C21" s="185" t="s">
        <v>105</v>
      </c>
      <c r="D21" s="185" t="s">
        <v>105</v>
      </c>
      <c r="E21" s="185" t="s">
        <v>105</v>
      </c>
      <c r="F21" s="185" t="s">
        <v>105</v>
      </c>
      <c r="G21" s="185" t="s">
        <v>105</v>
      </c>
      <c r="H21" s="185" t="s">
        <v>105</v>
      </c>
      <c r="I21" s="185" t="s">
        <v>105</v>
      </c>
      <c r="J21" s="185" t="s">
        <v>105</v>
      </c>
      <c r="K21" s="185" t="s">
        <v>105</v>
      </c>
      <c r="L21" s="185" t="s">
        <v>105</v>
      </c>
      <c r="M21" s="185" t="s">
        <v>105</v>
      </c>
      <c r="N21" s="133" t="s">
        <v>84</v>
      </c>
    </row>
    <row r="22">
      <c r="A22" s="133" t="s">
        <v>85</v>
      </c>
      <c r="B22" s="185" t="s">
        <v>105</v>
      </c>
      <c r="C22" s="185" t="s">
        <v>105</v>
      </c>
      <c r="D22" s="185" t="s">
        <v>105</v>
      </c>
      <c r="E22" s="185" t="s">
        <v>105</v>
      </c>
      <c r="F22" s="185" t="s">
        <v>105</v>
      </c>
      <c r="G22" s="185" t="s">
        <v>105</v>
      </c>
      <c r="H22" s="185" t="s">
        <v>105</v>
      </c>
      <c r="I22" s="185" t="s">
        <v>105</v>
      </c>
      <c r="J22" s="185" t="s">
        <v>105</v>
      </c>
      <c r="K22" s="185" t="s">
        <v>105</v>
      </c>
      <c r="L22" s="185" t="s">
        <v>105</v>
      </c>
      <c r="M22" s="185" t="s">
        <v>105</v>
      </c>
      <c r="N22" s="133" t="s">
        <v>85</v>
      </c>
    </row>
    <row r="23">
      <c r="A23" s="133" t="s">
        <v>86</v>
      </c>
      <c r="B23" s="185" t="s">
        <v>105</v>
      </c>
      <c r="C23" s="185" t="s">
        <v>105</v>
      </c>
      <c r="D23" s="185" t="s">
        <v>105</v>
      </c>
      <c r="E23" s="185" t="s">
        <v>105</v>
      </c>
      <c r="F23" s="185" t="s">
        <v>105</v>
      </c>
      <c r="G23" s="185" t="s">
        <v>105</v>
      </c>
      <c r="H23" s="185" t="s">
        <v>105</v>
      </c>
      <c r="I23" s="185" t="s">
        <v>105</v>
      </c>
      <c r="J23" s="185" t="s">
        <v>105</v>
      </c>
      <c r="K23" s="185" t="s">
        <v>105</v>
      </c>
      <c r="L23" s="185" t="s">
        <v>105</v>
      </c>
      <c r="M23" s="185" t="s">
        <v>105</v>
      </c>
      <c r="N23" s="133" t="s">
        <v>86</v>
      </c>
    </row>
    <row r="24">
      <c r="A24" s="133" t="s">
        <v>87</v>
      </c>
      <c r="B24" s="185" t="s">
        <v>105</v>
      </c>
      <c r="C24" s="185" t="s">
        <v>105</v>
      </c>
      <c r="D24" s="185" t="s">
        <v>105</v>
      </c>
      <c r="E24" s="185" t="s">
        <v>105</v>
      </c>
      <c r="F24" s="185" t="s">
        <v>105</v>
      </c>
      <c r="G24" s="185" t="s">
        <v>105</v>
      </c>
      <c r="H24" s="185" t="s">
        <v>105</v>
      </c>
      <c r="I24" s="185" t="s">
        <v>105</v>
      </c>
      <c r="J24" s="185" t="s">
        <v>105</v>
      </c>
      <c r="K24" s="185" t="s">
        <v>105</v>
      </c>
      <c r="L24" s="185" t="s">
        <v>105</v>
      </c>
      <c r="M24" s="185" t="s">
        <v>105</v>
      </c>
      <c r="N24" s="133" t="s">
        <v>87</v>
      </c>
    </row>
    <row r="25">
      <c r="A25" s="133" t="s">
        <v>88</v>
      </c>
      <c r="B25" s="185" t="s">
        <v>105</v>
      </c>
      <c r="C25" s="185" t="s">
        <v>105</v>
      </c>
      <c r="D25" s="185" t="s">
        <v>105</v>
      </c>
      <c r="E25" s="185" t="s">
        <v>105</v>
      </c>
      <c r="F25" s="185" t="s">
        <v>105</v>
      </c>
      <c r="G25" s="185" t="s">
        <v>105</v>
      </c>
      <c r="H25" s="185" t="s">
        <v>105</v>
      </c>
      <c r="I25" s="185" t="s">
        <v>105</v>
      </c>
      <c r="J25" s="185" t="s">
        <v>105</v>
      </c>
      <c r="K25" s="185" t="s">
        <v>105</v>
      </c>
      <c r="L25" s="185" t="s">
        <v>105</v>
      </c>
      <c r="M25" s="185" t="s">
        <v>105</v>
      </c>
      <c r="N25" s="133" t="s">
        <v>88</v>
      </c>
    </row>
    <row r="26">
      <c r="A26" s="63"/>
      <c r="B26" s="133">
        <v>1.0</v>
      </c>
      <c r="C26" s="133">
        <v>2.0</v>
      </c>
      <c r="D26" s="133">
        <v>3.0</v>
      </c>
      <c r="E26" s="133">
        <v>4.0</v>
      </c>
      <c r="F26" s="133">
        <v>5.0</v>
      </c>
      <c r="G26" s="133">
        <v>6.0</v>
      </c>
      <c r="H26" s="133">
        <v>7.0</v>
      </c>
      <c r="I26" s="133">
        <v>8.0</v>
      </c>
      <c r="J26" s="133">
        <v>9.0</v>
      </c>
      <c r="K26" s="133">
        <v>10.0</v>
      </c>
      <c r="L26" s="133">
        <v>11.0</v>
      </c>
      <c r="M26" s="133">
        <v>12.0</v>
      </c>
      <c r="N26" s="3"/>
    </row>
    <row r="28">
      <c r="A28" s="186"/>
    </row>
    <row r="29">
      <c r="B29" s="133">
        <v>1.0</v>
      </c>
      <c r="C29" s="133">
        <v>2.0</v>
      </c>
      <c r="D29" s="133">
        <v>3.0</v>
      </c>
      <c r="E29" s="133">
        <v>4.0</v>
      </c>
      <c r="F29" s="133">
        <v>5.0</v>
      </c>
      <c r="G29" s="133">
        <v>6.0</v>
      </c>
      <c r="H29" s="133">
        <v>7.0</v>
      </c>
      <c r="I29" s="133">
        <v>8.0</v>
      </c>
      <c r="J29" s="133">
        <v>9.0</v>
      </c>
      <c r="K29" s="133">
        <v>10.0</v>
      </c>
      <c r="L29" s="133">
        <v>11.0</v>
      </c>
      <c r="M29" s="133">
        <v>12.0</v>
      </c>
      <c r="N29" s="63"/>
    </row>
    <row r="30">
      <c r="A30" s="133" t="s">
        <v>80</v>
      </c>
      <c r="B30" s="187" t="s">
        <v>130</v>
      </c>
      <c r="C30" s="188" t="s">
        <v>131</v>
      </c>
      <c r="D30" s="188" t="s">
        <v>132</v>
      </c>
      <c r="E30" s="188" t="s">
        <v>133</v>
      </c>
      <c r="F30" s="188" t="s">
        <v>134</v>
      </c>
      <c r="G30" s="188" t="s">
        <v>135</v>
      </c>
      <c r="H30" s="188" t="s">
        <v>136</v>
      </c>
      <c r="I30" s="188" t="s">
        <v>137</v>
      </c>
      <c r="J30" s="188" t="s">
        <v>138</v>
      </c>
      <c r="K30" s="188" t="s">
        <v>139</v>
      </c>
      <c r="L30" s="188" t="s">
        <v>140</v>
      </c>
      <c r="M30" s="188" t="s">
        <v>141</v>
      </c>
      <c r="N30" s="130" t="s">
        <v>80</v>
      </c>
    </row>
    <row r="31">
      <c r="A31" s="133" t="s">
        <v>82</v>
      </c>
      <c r="B31" s="188" t="s">
        <v>142</v>
      </c>
      <c r="C31" s="188" t="s">
        <v>143</v>
      </c>
      <c r="D31" s="188" t="s">
        <v>144</v>
      </c>
      <c r="E31" s="188" t="s">
        <v>145</v>
      </c>
      <c r="F31" s="188" t="s">
        <v>146</v>
      </c>
      <c r="G31" s="188" t="s">
        <v>147</v>
      </c>
      <c r="H31" s="188" t="s">
        <v>148</v>
      </c>
      <c r="I31" s="188" t="s">
        <v>149</v>
      </c>
      <c r="J31" s="188" t="s">
        <v>150</v>
      </c>
      <c r="K31" s="188" t="s">
        <v>151</v>
      </c>
      <c r="L31" s="188" t="s">
        <v>152</v>
      </c>
      <c r="M31" s="188" t="s">
        <v>153</v>
      </c>
      <c r="N31" s="130" t="s">
        <v>82</v>
      </c>
    </row>
    <row r="32">
      <c r="A32" s="133" t="s">
        <v>83</v>
      </c>
      <c r="B32" s="188" t="s">
        <v>154</v>
      </c>
      <c r="C32" s="188" t="s">
        <v>155</v>
      </c>
      <c r="D32" s="188" t="s">
        <v>156</v>
      </c>
      <c r="E32" s="188" t="s">
        <v>157</v>
      </c>
      <c r="F32" s="188" t="s">
        <v>158</v>
      </c>
      <c r="G32" s="188" t="s">
        <v>159</v>
      </c>
      <c r="H32" s="188" t="s">
        <v>160</v>
      </c>
      <c r="I32" s="188" t="s">
        <v>161</v>
      </c>
      <c r="J32" s="188" t="s">
        <v>162</v>
      </c>
      <c r="K32" s="188" t="s">
        <v>163</v>
      </c>
      <c r="L32" s="188" t="s">
        <v>164</v>
      </c>
      <c r="M32" s="188" t="s">
        <v>165</v>
      </c>
      <c r="N32" s="130" t="s">
        <v>83</v>
      </c>
    </row>
    <row r="33">
      <c r="A33" s="133" t="s">
        <v>84</v>
      </c>
      <c r="B33" s="188" t="s">
        <v>166</v>
      </c>
      <c r="C33" s="188" t="s">
        <v>167</v>
      </c>
      <c r="D33" s="188" t="s">
        <v>168</v>
      </c>
      <c r="E33" s="188" t="s">
        <v>169</v>
      </c>
      <c r="F33" s="188" t="s">
        <v>170</v>
      </c>
      <c r="G33" s="188" t="s">
        <v>171</v>
      </c>
      <c r="H33" s="188" t="s">
        <v>172</v>
      </c>
      <c r="I33" s="188" t="s">
        <v>173</v>
      </c>
      <c r="J33" s="188" t="s">
        <v>174</v>
      </c>
      <c r="K33" s="188" t="s">
        <v>175</v>
      </c>
      <c r="L33" s="188" t="s">
        <v>176</v>
      </c>
      <c r="M33" s="188" t="s">
        <v>177</v>
      </c>
      <c r="N33" s="130" t="s">
        <v>84</v>
      </c>
    </row>
    <row r="34">
      <c r="A34" s="133" t="s">
        <v>85</v>
      </c>
      <c r="B34" s="188" t="s">
        <v>178</v>
      </c>
      <c r="C34" s="188" t="s">
        <v>179</v>
      </c>
      <c r="D34" s="188" t="s">
        <v>180</v>
      </c>
      <c r="E34" s="188" t="s">
        <v>181</v>
      </c>
      <c r="F34" s="188" t="s">
        <v>182</v>
      </c>
      <c r="G34" s="188" t="s">
        <v>183</v>
      </c>
      <c r="H34" s="188" t="s">
        <v>184</v>
      </c>
      <c r="I34" s="188" t="s">
        <v>185</v>
      </c>
      <c r="J34" s="188" t="s">
        <v>186</v>
      </c>
      <c r="K34" s="188" t="s">
        <v>187</v>
      </c>
      <c r="L34" s="188" t="s">
        <v>188</v>
      </c>
      <c r="M34" s="188" t="s">
        <v>189</v>
      </c>
      <c r="N34" s="130" t="s">
        <v>85</v>
      </c>
    </row>
    <row r="35">
      <c r="A35" s="133" t="s">
        <v>86</v>
      </c>
      <c r="B35" s="188" t="s">
        <v>190</v>
      </c>
      <c r="C35" s="188" t="s">
        <v>191</v>
      </c>
      <c r="D35" s="188" t="s">
        <v>192</v>
      </c>
      <c r="E35" s="188" t="s">
        <v>193</v>
      </c>
      <c r="F35" s="188" t="s">
        <v>194</v>
      </c>
      <c r="G35" s="188" t="s">
        <v>195</v>
      </c>
      <c r="H35" s="188" t="s">
        <v>196</v>
      </c>
      <c r="I35" s="188" t="s">
        <v>197</v>
      </c>
      <c r="J35" s="188" t="s">
        <v>198</v>
      </c>
      <c r="K35" s="188" t="s">
        <v>199</v>
      </c>
      <c r="L35" s="188" t="s">
        <v>200</v>
      </c>
      <c r="M35" s="188" t="s">
        <v>201</v>
      </c>
      <c r="N35" s="130" t="s">
        <v>86</v>
      </c>
    </row>
    <row r="36">
      <c r="A36" s="133" t="s">
        <v>87</v>
      </c>
      <c r="B36" s="188" t="s">
        <v>202</v>
      </c>
      <c r="C36" s="188" t="s">
        <v>203</v>
      </c>
      <c r="D36" s="188" t="s">
        <v>204</v>
      </c>
      <c r="E36" s="188" t="s">
        <v>205</v>
      </c>
      <c r="F36" s="188" t="s">
        <v>206</v>
      </c>
      <c r="G36" s="188" t="s">
        <v>207</v>
      </c>
      <c r="H36" s="188" t="s">
        <v>208</v>
      </c>
      <c r="I36" s="188" t="s">
        <v>209</v>
      </c>
      <c r="J36" s="188" t="s">
        <v>210</v>
      </c>
      <c r="K36" s="188" t="s">
        <v>211</v>
      </c>
      <c r="L36" s="188" t="s">
        <v>212</v>
      </c>
      <c r="M36" s="188" t="s">
        <v>213</v>
      </c>
      <c r="N36" s="130" t="s">
        <v>87</v>
      </c>
    </row>
    <row r="37">
      <c r="A37" s="133" t="s">
        <v>88</v>
      </c>
      <c r="B37" s="188" t="s">
        <v>214</v>
      </c>
      <c r="C37" s="188" t="s">
        <v>215</v>
      </c>
      <c r="D37" s="188" t="s">
        <v>216</v>
      </c>
      <c r="E37" s="188" t="s">
        <v>217</v>
      </c>
      <c r="F37" s="188" t="s">
        <v>218</v>
      </c>
      <c r="G37" s="188" t="s">
        <v>219</v>
      </c>
      <c r="H37" s="188" t="s">
        <v>220</v>
      </c>
      <c r="I37" s="188" t="s">
        <v>221</v>
      </c>
      <c r="J37" s="188" t="s">
        <v>222</v>
      </c>
      <c r="K37" s="188" t="s">
        <v>223</v>
      </c>
      <c r="L37" s="188" t="s">
        <v>224</v>
      </c>
      <c r="M37" s="188" t="s">
        <v>225</v>
      </c>
      <c r="N37" s="130" t="s">
        <v>88</v>
      </c>
    </row>
    <row r="38">
      <c r="A38" s="63"/>
      <c r="B38" s="137">
        <v>1.0</v>
      </c>
      <c r="C38" s="137">
        <v>2.0</v>
      </c>
      <c r="D38" s="137">
        <v>3.0</v>
      </c>
      <c r="E38" s="130">
        <v>4.0</v>
      </c>
      <c r="F38" s="130">
        <v>5.0</v>
      </c>
      <c r="G38" s="130">
        <v>6.0</v>
      </c>
      <c r="H38" s="130">
        <v>7.0</v>
      </c>
      <c r="I38" s="130">
        <v>8.0</v>
      </c>
      <c r="J38" s="130">
        <v>9.0</v>
      </c>
      <c r="K38" s="130">
        <v>10.0</v>
      </c>
      <c r="L38" s="130">
        <v>11.0</v>
      </c>
      <c r="M38" s="130">
        <v>12.0</v>
      </c>
      <c r="N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1">
      <c r="A41" s="129" t="str">
        <f>E3</f>
        <v/>
      </c>
      <c r="B41" s="130">
        <v>1.0</v>
      </c>
      <c r="C41" s="130">
        <v>2.0</v>
      </c>
      <c r="D41" s="130">
        <v>3.0</v>
      </c>
      <c r="E41" s="130">
        <v>4.0</v>
      </c>
      <c r="F41" s="130">
        <v>5.0</v>
      </c>
      <c r="G41" s="130">
        <v>6.0</v>
      </c>
      <c r="H41" s="130">
        <v>7.0</v>
      </c>
      <c r="I41" s="130">
        <v>8.0</v>
      </c>
      <c r="J41" s="130">
        <v>9.0</v>
      </c>
      <c r="K41" s="130">
        <v>10.0</v>
      </c>
      <c r="L41" s="130">
        <v>11.0</v>
      </c>
      <c r="M41" s="130">
        <v>12.0</v>
      </c>
      <c r="N41" s="63"/>
    </row>
    <row r="42">
      <c r="A42" s="130" t="s">
        <v>80</v>
      </c>
      <c r="B42" s="185" t="s">
        <v>105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30" t="s">
        <v>80</v>
      </c>
    </row>
    <row r="43">
      <c r="A43" s="130" t="s">
        <v>82</v>
      </c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30" t="s">
        <v>82</v>
      </c>
    </row>
    <row r="44">
      <c r="A44" s="130" t="s">
        <v>83</v>
      </c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30" t="s">
        <v>83</v>
      </c>
    </row>
    <row r="45">
      <c r="A45" s="130" t="s">
        <v>84</v>
      </c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30" t="s">
        <v>84</v>
      </c>
    </row>
    <row r="46">
      <c r="A46" s="130" t="s">
        <v>85</v>
      </c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30" t="s">
        <v>85</v>
      </c>
    </row>
    <row r="47">
      <c r="A47" s="130" t="s">
        <v>86</v>
      </c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30" t="s">
        <v>86</v>
      </c>
    </row>
    <row r="48">
      <c r="A48" s="130" t="s">
        <v>87</v>
      </c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30" t="s">
        <v>87</v>
      </c>
    </row>
    <row r="49">
      <c r="A49" s="130" t="s">
        <v>88</v>
      </c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30" t="s">
        <v>88</v>
      </c>
    </row>
    <row r="50">
      <c r="A50" s="63"/>
      <c r="B50" s="130">
        <v>1.0</v>
      </c>
      <c r="C50" s="130">
        <v>2.0</v>
      </c>
      <c r="D50" s="130">
        <v>3.0</v>
      </c>
      <c r="E50" s="130">
        <v>4.0</v>
      </c>
      <c r="F50" s="130">
        <v>5.0</v>
      </c>
      <c r="G50" s="130">
        <v>6.0</v>
      </c>
      <c r="H50" s="130">
        <v>7.0</v>
      </c>
      <c r="I50" s="130">
        <v>8.0</v>
      </c>
      <c r="J50" s="130">
        <v>9.0</v>
      </c>
      <c r="K50" s="130">
        <v>10.0</v>
      </c>
      <c r="L50" s="130">
        <v>11.0</v>
      </c>
      <c r="M50" s="130">
        <v>12.0</v>
      </c>
      <c r="N50" s="3"/>
    </row>
    <row r="52">
      <c r="A52" s="75"/>
      <c r="B52" s="75"/>
      <c r="C52" s="75"/>
      <c r="D52" s="75"/>
    </row>
    <row r="53">
      <c r="A53" s="75"/>
      <c r="B53" s="75"/>
      <c r="C53" s="75"/>
      <c r="D53" s="75"/>
    </row>
    <row r="54">
      <c r="A54" s="75"/>
      <c r="B54" s="75"/>
      <c r="C54" s="75"/>
      <c r="D54" s="75"/>
    </row>
    <row r="55">
      <c r="A55" s="75"/>
      <c r="B55" s="75"/>
      <c r="C55" s="75"/>
      <c r="D55" s="75"/>
    </row>
    <row r="56">
      <c r="A56" s="75"/>
      <c r="B56" s="75"/>
      <c r="C56" s="155"/>
      <c r="D56" s="75"/>
    </row>
    <row r="57">
      <c r="A57" s="75"/>
      <c r="B57" s="75"/>
      <c r="C57" s="156"/>
      <c r="D57" s="75"/>
    </row>
    <row r="58">
      <c r="A58" s="75"/>
      <c r="B58" s="75"/>
      <c r="C58" s="156"/>
      <c r="D58" s="75"/>
    </row>
    <row r="59">
      <c r="A59" s="75"/>
      <c r="B59" s="75"/>
      <c r="C59" s="156"/>
      <c r="D59" s="75"/>
    </row>
    <row r="60">
      <c r="A60" s="75"/>
      <c r="B60" s="75"/>
      <c r="C60" s="158"/>
      <c r="D60" s="75"/>
    </row>
    <row r="61">
      <c r="A61" s="75"/>
      <c r="B61" s="75"/>
      <c r="C61" s="10"/>
      <c r="D61" s="75"/>
    </row>
    <row r="62">
      <c r="A62" s="75"/>
      <c r="B62" s="75"/>
      <c r="C62" s="10"/>
      <c r="D62" s="75"/>
    </row>
    <row r="63">
      <c r="A63" s="75"/>
      <c r="B63" s="75"/>
      <c r="C63" s="10"/>
      <c r="D63" s="75"/>
    </row>
    <row r="64">
      <c r="A64" s="75"/>
      <c r="B64" s="75"/>
      <c r="C64" s="10"/>
      <c r="D64" s="75"/>
    </row>
    <row r="65">
      <c r="A65" s="75"/>
      <c r="B65" s="75"/>
      <c r="C65" s="156"/>
      <c r="D65" s="75"/>
    </row>
    <row r="66">
      <c r="A66" s="75"/>
      <c r="B66" s="75"/>
      <c r="C66" s="156"/>
      <c r="D66" s="75"/>
    </row>
    <row r="67">
      <c r="A67" s="75"/>
      <c r="B67" s="75"/>
      <c r="C67" s="75"/>
      <c r="D67" s="75"/>
    </row>
    <row r="68">
      <c r="A68" s="75"/>
      <c r="B68" s="75"/>
      <c r="C68" s="75"/>
      <c r="D68" s="7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178" t="s">
        <v>226</v>
      </c>
      <c r="B1" s="119"/>
      <c r="C1" s="32"/>
      <c r="D1" s="120"/>
      <c r="E1" s="120"/>
      <c r="F1" s="121"/>
      <c r="G1" s="122"/>
      <c r="H1" s="123"/>
      <c r="I1" s="124"/>
      <c r="J1" s="125"/>
      <c r="K1" s="125"/>
      <c r="L1" s="121"/>
      <c r="M1" s="121"/>
      <c r="N1" s="3"/>
    </row>
    <row r="2">
      <c r="A2" s="126">
        <v>13.0</v>
      </c>
      <c r="B2" s="127">
        <v>14.0</v>
      </c>
      <c r="C2" s="32"/>
      <c r="D2" s="33" t="str">
        <f>'Run set up notes'!E31</f>
        <v>EUAV2_vtm</v>
      </c>
      <c r="E2" s="33" t="str">
        <f>'Run set up notes'!F31</f>
        <v/>
      </c>
      <c r="F2" s="121"/>
      <c r="G2" s="190"/>
      <c r="H2" s="182"/>
      <c r="I2" s="124"/>
      <c r="J2" s="125"/>
      <c r="K2" s="125"/>
      <c r="L2" s="121"/>
      <c r="M2" s="121"/>
      <c r="N2" s="3"/>
    </row>
    <row r="3">
      <c r="A3" s="126">
        <v>15.0</v>
      </c>
      <c r="B3" s="127">
        <v>16.0</v>
      </c>
      <c r="C3" s="32"/>
      <c r="D3" s="33" t="str">
        <f>'Run set up notes'!E32</f>
        <v/>
      </c>
      <c r="E3" s="46" t="str">
        <f>'Run set up notes'!F32</f>
        <v>Swab lysate</v>
      </c>
      <c r="F3" s="121"/>
      <c r="G3" s="190"/>
      <c r="H3" s="190"/>
      <c r="I3" s="124"/>
      <c r="K3" s="125"/>
      <c r="L3" s="121"/>
      <c r="M3" s="121"/>
      <c r="N3" s="3"/>
    </row>
    <row r="4">
      <c r="A4" s="6" t="s">
        <v>11</v>
      </c>
      <c r="B4" s="121"/>
      <c r="C4" s="121"/>
      <c r="E4" s="121"/>
      <c r="F4" s="121"/>
      <c r="G4" s="122"/>
      <c r="H4" s="123"/>
      <c r="I4" s="124"/>
      <c r="J4" s="125"/>
      <c r="K4" s="191">
        <v>44115.0</v>
      </c>
      <c r="L4" s="121"/>
      <c r="M4" s="121"/>
      <c r="N4" s="3"/>
    </row>
    <row r="5">
      <c r="A5" s="5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3"/>
    </row>
    <row r="6">
      <c r="A6" s="129" t="str">
        <f>D2</f>
        <v>EUAV2_vtm</v>
      </c>
      <c r="B6" s="130">
        <v>1.0</v>
      </c>
      <c r="C6" s="130">
        <v>2.0</v>
      </c>
      <c r="D6" s="130">
        <v>3.0</v>
      </c>
      <c r="E6" s="130">
        <v>4.0</v>
      </c>
      <c r="F6" s="130">
        <v>5.0</v>
      </c>
      <c r="G6" s="130">
        <v>6.0</v>
      </c>
      <c r="H6" s="130">
        <v>7.0</v>
      </c>
      <c r="I6" s="130">
        <v>8.0</v>
      </c>
      <c r="J6" s="130">
        <v>9.0</v>
      </c>
      <c r="K6" s="130">
        <v>10.0</v>
      </c>
      <c r="L6" s="130">
        <v>11.0</v>
      </c>
      <c r="M6" s="130">
        <v>12.0</v>
      </c>
      <c r="N6" s="6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</row>
    <row r="7">
      <c r="A7" s="130" t="s">
        <v>80</v>
      </c>
      <c r="B7" s="194" t="s">
        <v>227</v>
      </c>
      <c r="C7" s="194" t="s">
        <v>227</v>
      </c>
      <c r="D7" s="194" t="s">
        <v>227</v>
      </c>
      <c r="E7" s="194" t="s">
        <v>227</v>
      </c>
      <c r="F7" s="194" t="s">
        <v>227</v>
      </c>
      <c r="G7" s="194" t="s">
        <v>227</v>
      </c>
      <c r="H7" s="194" t="s">
        <v>227</v>
      </c>
      <c r="I7" s="194" t="s">
        <v>227</v>
      </c>
      <c r="J7" s="194" t="s">
        <v>227</v>
      </c>
      <c r="K7" s="194" t="s">
        <v>227</v>
      </c>
      <c r="L7" s="194" t="s">
        <v>227</v>
      </c>
      <c r="M7" s="194" t="s">
        <v>227</v>
      </c>
      <c r="N7" s="130" t="s">
        <v>80</v>
      </c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</row>
    <row r="8">
      <c r="A8" s="130" t="s">
        <v>82</v>
      </c>
      <c r="B8" s="194" t="s">
        <v>227</v>
      </c>
      <c r="C8" s="194" t="s">
        <v>227</v>
      </c>
      <c r="D8" s="194" t="s">
        <v>227</v>
      </c>
      <c r="E8" s="194" t="s">
        <v>227</v>
      </c>
      <c r="F8" s="194" t="s">
        <v>227</v>
      </c>
      <c r="G8" s="194" t="s">
        <v>227</v>
      </c>
      <c r="H8" s="194" t="s">
        <v>227</v>
      </c>
      <c r="I8" s="194" t="s">
        <v>227</v>
      </c>
      <c r="J8" s="194" t="s">
        <v>227</v>
      </c>
      <c r="K8" s="194" t="s">
        <v>227</v>
      </c>
      <c r="L8" s="194" t="s">
        <v>227</v>
      </c>
      <c r="M8" s="194" t="s">
        <v>227</v>
      </c>
      <c r="N8" s="130" t="s">
        <v>82</v>
      </c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</row>
    <row r="9">
      <c r="A9" s="130" t="s">
        <v>83</v>
      </c>
      <c r="B9" s="194" t="s">
        <v>227</v>
      </c>
      <c r="C9" s="194" t="s">
        <v>227</v>
      </c>
      <c r="D9" s="194" t="s">
        <v>227</v>
      </c>
      <c r="E9" s="194" t="s">
        <v>227</v>
      </c>
      <c r="F9" s="194" t="s">
        <v>227</v>
      </c>
      <c r="G9" s="194" t="s">
        <v>227</v>
      </c>
      <c r="H9" s="194" t="s">
        <v>227</v>
      </c>
      <c r="I9" s="194" t="s">
        <v>227</v>
      </c>
      <c r="J9" s="194" t="s">
        <v>227</v>
      </c>
      <c r="K9" s="194" t="s">
        <v>227</v>
      </c>
      <c r="L9" s="194" t="s">
        <v>227</v>
      </c>
      <c r="M9" s="194" t="s">
        <v>227</v>
      </c>
      <c r="N9" s="130" t="s">
        <v>83</v>
      </c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</row>
    <row r="10">
      <c r="A10" s="130" t="s">
        <v>84</v>
      </c>
      <c r="B10" s="194" t="s">
        <v>227</v>
      </c>
      <c r="C10" s="194" t="s">
        <v>227</v>
      </c>
      <c r="D10" s="194" t="s">
        <v>227</v>
      </c>
      <c r="E10" s="194" t="s">
        <v>227</v>
      </c>
      <c r="F10" s="194" t="s">
        <v>227</v>
      </c>
      <c r="G10" s="194" t="s">
        <v>227</v>
      </c>
      <c r="H10" s="194" t="s">
        <v>227</v>
      </c>
      <c r="I10" s="194" t="s">
        <v>227</v>
      </c>
      <c r="J10" s="194" t="s">
        <v>227</v>
      </c>
      <c r="K10" s="194" t="s">
        <v>227</v>
      </c>
      <c r="L10" s="194" t="s">
        <v>227</v>
      </c>
      <c r="M10" s="194" t="s">
        <v>227</v>
      </c>
      <c r="N10" s="130" t="s">
        <v>84</v>
      </c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</row>
    <row r="11">
      <c r="A11" s="130" t="s">
        <v>85</v>
      </c>
      <c r="B11" s="194" t="s">
        <v>227</v>
      </c>
      <c r="C11" s="194" t="s">
        <v>227</v>
      </c>
      <c r="D11" s="194" t="s">
        <v>227</v>
      </c>
      <c r="E11" s="194" t="s">
        <v>227</v>
      </c>
      <c r="F11" s="194" t="s">
        <v>227</v>
      </c>
      <c r="G11" s="194" t="s">
        <v>227</v>
      </c>
      <c r="H11" s="194" t="s">
        <v>227</v>
      </c>
      <c r="I11" s="194" t="s">
        <v>227</v>
      </c>
      <c r="J11" s="194" t="s">
        <v>227</v>
      </c>
      <c r="K11" s="194" t="s">
        <v>227</v>
      </c>
      <c r="L11" s="194" t="s">
        <v>227</v>
      </c>
      <c r="M11" s="194" t="s">
        <v>227</v>
      </c>
      <c r="N11" s="130" t="s">
        <v>85</v>
      </c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</row>
    <row r="12">
      <c r="A12" s="130" t="s">
        <v>86</v>
      </c>
      <c r="B12" s="194" t="s">
        <v>227</v>
      </c>
      <c r="C12" s="194" t="s">
        <v>227</v>
      </c>
      <c r="D12" s="194" t="s">
        <v>227</v>
      </c>
      <c r="E12" s="194" t="s">
        <v>227</v>
      </c>
      <c r="F12" s="194" t="s">
        <v>227</v>
      </c>
      <c r="G12" s="194" t="s">
        <v>227</v>
      </c>
      <c r="H12" s="194" t="s">
        <v>227</v>
      </c>
      <c r="I12" s="194" t="s">
        <v>227</v>
      </c>
      <c r="J12" s="194" t="s">
        <v>227</v>
      </c>
      <c r="K12" s="194" t="s">
        <v>227</v>
      </c>
      <c r="L12" s="194" t="s">
        <v>227</v>
      </c>
      <c r="M12" s="194" t="s">
        <v>227</v>
      </c>
      <c r="N12" s="130" t="s">
        <v>86</v>
      </c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</row>
    <row r="13">
      <c r="A13" s="130" t="s">
        <v>87</v>
      </c>
      <c r="B13" s="195" t="s">
        <v>228</v>
      </c>
      <c r="C13" s="194" t="s">
        <v>227</v>
      </c>
      <c r="D13" s="194" t="s">
        <v>227</v>
      </c>
      <c r="E13" s="194" t="s">
        <v>227</v>
      </c>
      <c r="F13" s="194" t="s">
        <v>227</v>
      </c>
      <c r="G13" s="194" t="s">
        <v>227</v>
      </c>
      <c r="H13" s="195" t="s">
        <v>228</v>
      </c>
      <c r="I13" s="194" t="s">
        <v>227</v>
      </c>
      <c r="J13" s="194" t="s">
        <v>227</v>
      </c>
      <c r="K13" s="194" t="s">
        <v>227</v>
      </c>
      <c r="L13" s="194" t="s">
        <v>227</v>
      </c>
      <c r="M13" s="194" t="s">
        <v>227</v>
      </c>
      <c r="N13" s="130" t="s">
        <v>87</v>
      </c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</row>
    <row r="14">
      <c r="A14" s="130" t="s">
        <v>88</v>
      </c>
      <c r="B14" s="195" t="s">
        <v>228</v>
      </c>
      <c r="C14" s="195" t="s">
        <v>228</v>
      </c>
      <c r="D14" s="195" t="s">
        <v>228</v>
      </c>
      <c r="E14" s="195" t="s">
        <v>228</v>
      </c>
      <c r="F14" s="195" t="s">
        <v>228</v>
      </c>
      <c r="G14" s="195" t="s">
        <v>228</v>
      </c>
      <c r="H14" s="195" t="s">
        <v>228</v>
      </c>
      <c r="I14" s="195" t="s">
        <v>228</v>
      </c>
      <c r="J14" s="195" t="s">
        <v>228</v>
      </c>
      <c r="K14" s="195" t="s">
        <v>228</v>
      </c>
      <c r="L14" s="195" t="s">
        <v>228</v>
      </c>
      <c r="M14" s="195" t="s">
        <v>228</v>
      </c>
      <c r="N14" s="130" t="s">
        <v>88</v>
      </c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</row>
    <row r="15">
      <c r="A15" s="63"/>
      <c r="B15" s="130">
        <v>1.0</v>
      </c>
      <c r="C15" s="130">
        <v>2.0</v>
      </c>
      <c r="D15" s="130">
        <v>3.0</v>
      </c>
      <c r="E15" s="130">
        <v>4.0</v>
      </c>
      <c r="F15" s="130">
        <v>5.0</v>
      </c>
      <c r="G15" s="130">
        <v>6.0</v>
      </c>
      <c r="H15" s="130">
        <v>7.0</v>
      </c>
      <c r="I15" s="130">
        <v>8.0</v>
      </c>
      <c r="J15" s="130">
        <v>9.0</v>
      </c>
      <c r="K15" s="130">
        <v>10.0</v>
      </c>
      <c r="L15" s="130">
        <v>11.0</v>
      </c>
      <c r="M15" s="130">
        <v>12.0</v>
      </c>
      <c r="N15" s="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</row>
    <row r="16"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</row>
    <row r="17">
      <c r="A17" s="132" t="str">
        <f>E2</f>
        <v/>
      </c>
      <c r="B17" s="133">
        <v>1.0</v>
      </c>
      <c r="C17" s="133">
        <v>2.0</v>
      </c>
      <c r="D17" s="133">
        <v>3.0</v>
      </c>
      <c r="E17" s="133">
        <v>4.0</v>
      </c>
      <c r="F17" s="133">
        <v>5.0</v>
      </c>
      <c r="G17" s="133">
        <v>6.0</v>
      </c>
      <c r="H17" s="133">
        <v>7.0</v>
      </c>
      <c r="I17" s="133">
        <v>8.0</v>
      </c>
      <c r="J17" s="133">
        <v>9.0</v>
      </c>
      <c r="K17" s="133">
        <v>10.0</v>
      </c>
      <c r="L17" s="133">
        <v>11.0</v>
      </c>
      <c r="M17" s="133">
        <v>12.0</v>
      </c>
      <c r="N17" s="6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</row>
    <row r="18">
      <c r="A18" s="133" t="s">
        <v>80</v>
      </c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33" t="s">
        <v>80</v>
      </c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</row>
    <row r="19">
      <c r="A19" s="133" t="s">
        <v>82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33" t="s">
        <v>82</v>
      </c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</row>
    <row r="20">
      <c r="A20" s="133" t="s">
        <v>83</v>
      </c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33" t="s">
        <v>83</v>
      </c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</row>
    <row r="21">
      <c r="A21" s="133" t="s">
        <v>84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33" t="s">
        <v>84</v>
      </c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</row>
    <row r="22">
      <c r="A22" s="133" t="s">
        <v>85</v>
      </c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33" t="s">
        <v>85</v>
      </c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</row>
    <row r="23">
      <c r="A23" s="133" t="s">
        <v>86</v>
      </c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33" t="s">
        <v>86</v>
      </c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</row>
    <row r="24">
      <c r="A24" s="133" t="s">
        <v>87</v>
      </c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33" t="s">
        <v>87</v>
      </c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</row>
    <row r="25">
      <c r="A25" s="133" t="s">
        <v>88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33" t="s">
        <v>88</v>
      </c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</row>
    <row r="26">
      <c r="A26" s="63"/>
      <c r="B26" s="133">
        <v>1.0</v>
      </c>
      <c r="C26" s="133">
        <v>2.0</v>
      </c>
      <c r="D26" s="133">
        <v>3.0</v>
      </c>
      <c r="E26" s="133">
        <v>4.0</v>
      </c>
      <c r="F26" s="133">
        <v>5.0</v>
      </c>
      <c r="G26" s="133">
        <v>6.0</v>
      </c>
      <c r="H26" s="133">
        <v>7.0</v>
      </c>
      <c r="I26" s="133">
        <v>8.0</v>
      </c>
      <c r="J26" s="133">
        <v>9.0</v>
      </c>
      <c r="K26" s="133">
        <v>10.0</v>
      </c>
      <c r="L26" s="133">
        <v>11.0</v>
      </c>
      <c r="M26" s="133">
        <v>12.0</v>
      </c>
      <c r="N26" s="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</row>
    <row r="27"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</row>
    <row r="28">
      <c r="A28" s="186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</row>
    <row r="29">
      <c r="B29" s="133">
        <v>1.0</v>
      </c>
      <c r="C29" s="133">
        <v>2.0</v>
      </c>
      <c r="D29" s="133">
        <v>3.0</v>
      </c>
      <c r="E29" s="133">
        <v>4.0</v>
      </c>
      <c r="F29" s="133">
        <v>5.0</v>
      </c>
      <c r="G29" s="133">
        <v>6.0</v>
      </c>
      <c r="H29" s="133">
        <v>7.0</v>
      </c>
      <c r="I29" s="133">
        <v>8.0</v>
      </c>
      <c r="J29" s="133">
        <v>9.0</v>
      </c>
      <c r="K29" s="133">
        <v>10.0</v>
      </c>
      <c r="L29" s="133">
        <v>11.0</v>
      </c>
      <c r="M29" s="133">
        <v>12.0</v>
      </c>
      <c r="N29" s="6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</row>
    <row r="30">
      <c r="A30" s="133" t="s">
        <v>80</v>
      </c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30" t="s">
        <v>80</v>
      </c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</row>
    <row r="31">
      <c r="A31" s="133" t="s">
        <v>82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30" t="s">
        <v>82</v>
      </c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</row>
    <row r="32">
      <c r="A32" s="133" t="s">
        <v>83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30" t="s">
        <v>83</v>
      </c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</row>
    <row r="33">
      <c r="A33" s="133" t="s">
        <v>84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30" t="s">
        <v>84</v>
      </c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</row>
    <row r="34">
      <c r="A34" s="133" t="s">
        <v>85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30" t="s">
        <v>85</v>
      </c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</row>
    <row r="35">
      <c r="A35" s="133" t="s">
        <v>86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30" t="s">
        <v>86</v>
      </c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</row>
    <row r="36">
      <c r="A36" s="133" t="s">
        <v>87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30" t="s">
        <v>87</v>
      </c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</row>
    <row r="37">
      <c r="A37" s="133" t="s">
        <v>88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30" t="s">
        <v>88</v>
      </c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</row>
    <row r="38">
      <c r="A38" s="63"/>
      <c r="B38" s="137">
        <v>1.0</v>
      </c>
      <c r="C38" s="137">
        <v>2.0</v>
      </c>
      <c r="D38" s="137">
        <v>3.0</v>
      </c>
      <c r="E38" s="130">
        <v>4.0</v>
      </c>
      <c r="F38" s="130">
        <v>5.0</v>
      </c>
      <c r="G38" s="130">
        <v>6.0</v>
      </c>
      <c r="H38" s="130">
        <v>7.0</v>
      </c>
      <c r="I38" s="130">
        <v>8.0</v>
      </c>
      <c r="J38" s="130">
        <v>9.0</v>
      </c>
      <c r="K38" s="130">
        <v>10.0</v>
      </c>
      <c r="L38" s="130">
        <v>11.0</v>
      </c>
      <c r="M38" s="130">
        <v>12.0</v>
      </c>
      <c r="N38" s="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</row>
    <row r="40"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</row>
    <row r="41">
      <c r="A41" s="129" t="str">
        <f>E3</f>
        <v>Swab lysate</v>
      </c>
      <c r="B41" s="130">
        <v>1.0</v>
      </c>
      <c r="C41" s="130">
        <v>2.0</v>
      </c>
      <c r="D41" s="130">
        <v>3.0</v>
      </c>
      <c r="E41" s="130">
        <v>4.0</v>
      </c>
      <c r="F41" s="130">
        <v>5.0</v>
      </c>
      <c r="G41" s="130">
        <v>6.0</v>
      </c>
      <c r="H41" s="130">
        <v>7.0</v>
      </c>
      <c r="I41" s="130">
        <v>8.0</v>
      </c>
      <c r="J41" s="130">
        <v>9.0</v>
      </c>
      <c r="K41" s="130">
        <v>10.0</v>
      </c>
      <c r="L41" s="130">
        <v>11.0</v>
      </c>
      <c r="M41" s="130">
        <v>12.0</v>
      </c>
      <c r="N41" s="6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</row>
    <row r="42">
      <c r="A42" s="130" t="s">
        <v>80</v>
      </c>
      <c r="B42" s="196" t="s">
        <v>229</v>
      </c>
      <c r="C42" s="196" t="s">
        <v>230</v>
      </c>
      <c r="D42" s="196" t="s">
        <v>231</v>
      </c>
      <c r="E42" s="196" t="s">
        <v>232</v>
      </c>
      <c r="F42" s="196" t="s">
        <v>233</v>
      </c>
      <c r="G42" s="196" t="s">
        <v>234</v>
      </c>
      <c r="H42" s="197" t="s">
        <v>235</v>
      </c>
      <c r="I42" s="197" t="s">
        <v>236</v>
      </c>
      <c r="J42" s="197" t="s">
        <v>237</v>
      </c>
      <c r="K42" s="197" t="s">
        <v>238</v>
      </c>
      <c r="L42" s="197" t="s">
        <v>239</v>
      </c>
      <c r="M42" s="197" t="s">
        <v>240</v>
      </c>
      <c r="N42" s="130" t="s">
        <v>80</v>
      </c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</row>
    <row r="43">
      <c r="A43" s="130" t="s">
        <v>82</v>
      </c>
      <c r="B43" s="196" t="s">
        <v>229</v>
      </c>
      <c r="C43" s="196" t="s">
        <v>230</v>
      </c>
      <c r="D43" s="196" t="s">
        <v>231</v>
      </c>
      <c r="E43" s="196" t="s">
        <v>232</v>
      </c>
      <c r="F43" s="196" t="s">
        <v>233</v>
      </c>
      <c r="G43" s="196" t="s">
        <v>234</v>
      </c>
      <c r="H43" s="197" t="s">
        <v>235</v>
      </c>
      <c r="I43" s="197" t="s">
        <v>236</v>
      </c>
      <c r="J43" s="197" t="s">
        <v>237</v>
      </c>
      <c r="K43" s="197" t="s">
        <v>238</v>
      </c>
      <c r="L43" s="197" t="s">
        <v>239</v>
      </c>
      <c r="M43" s="197" t="s">
        <v>240</v>
      </c>
      <c r="N43" s="130" t="s">
        <v>82</v>
      </c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</row>
    <row r="44">
      <c r="A44" s="130" t="s">
        <v>83</v>
      </c>
      <c r="B44" s="196" t="s">
        <v>229</v>
      </c>
      <c r="C44" s="196" t="s">
        <v>230</v>
      </c>
      <c r="D44" s="196" t="s">
        <v>231</v>
      </c>
      <c r="E44" s="196" t="s">
        <v>232</v>
      </c>
      <c r="F44" s="196" t="s">
        <v>233</v>
      </c>
      <c r="G44" s="196" t="s">
        <v>234</v>
      </c>
      <c r="H44" s="197" t="s">
        <v>235</v>
      </c>
      <c r="I44" s="197" t="s">
        <v>236</v>
      </c>
      <c r="J44" s="197" t="s">
        <v>237</v>
      </c>
      <c r="K44" s="197" t="s">
        <v>238</v>
      </c>
      <c r="L44" s="197" t="s">
        <v>239</v>
      </c>
      <c r="M44" s="197" t="s">
        <v>240</v>
      </c>
      <c r="N44" s="130" t="s">
        <v>83</v>
      </c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</row>
    <row r="45">
      <c r="A45" s="130" t="s">
        <v>84</v>
      </c>
      <c r="B45" s="196" t="s">
        <v>229</v>
      </c>
      <c r="C45" s="196" t="s">
        <v>230</v>
      </c>
      <c r="D45" s="196" t="s">
        <v>231</v>
      </c>
      <c r="E45" s="196" t="s">
        <v>232</v>
      </c>
      <c r="F45" s="196" t="s">
        <v>233</v>
      </c>
      <c r="G45" s="196" t="s">
        <v>234</v>
      </c>
      <c r="H45" s="197" t="s">
        <v>235</v>
      </c>
      <c r="I45" s="197" t="s">
        <v>236</v>
      </c>
      <c r="J45" s="197" t="s">
        <v>237</v>
      </c>
      <c r="K45" s="197" t="s">
        <v>238</v>
      </c>
      <c r="L45" s="197" t="s">
        <v>239</v>
      </c>
      <c r="M45" s="197" t="s">
        <v>240</v>
      </c>
      <c r="N45" s="130" t="s">
        <v>84</v>
      </c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</row>
    <row r="46">
      <c r="A46" s="130" t="s">
        <v>85</v>
      </c>
      <c r="B46" s="196" t="s">
        <v>229</v>
      </c>
      <c r="C46" s="196" t="s">
        <v>230</v>
      </c>
      <c r="D46" s="196" t="s">
        <v>231</v>
      </c>
      <c r="E46" s="196" t="s">
        <v>232</v>
      </c>
      <c r="F46" s="196" t="s">
        <v>233</v>
      </c>
      <c r="G46" s="196" t="s">
        <v>234</v>
      </c>
      <c r="H46" s="197" t="s">
        <v>235</v>
      </c>
      <c r="I46" s="197" t="s">
        <v>236</v>
      </c>
      <c r="J46" s="197" t="s">
        <v>237</v>
      </c>
      <c r="K46" s="197" t="s">
        <v>238</v>
      </c>
      <c r="L46" s="197" t="s">
        <v>239</v>
      </c>
      <c r="M46" s="197" t="s">
        <v>240</v>
      </c>
      <c r="N46" s="130" t="s">
        <v>85</v>
      </c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</row>
    <row r="47">
      <c r="A47" s="130" t="s">
        <v>86</v>
      </c>
      <c r="B47" s="196" t="s">
        <v>229</v>
      </c>
      <c r="C47" s="196" t="s">
        <v>230</v>
      </c>
      <c r="D47" s="196" t="s">
        <v>231</v>
      </c>
      <c r="E47" s="196" t="s">
        <v>232</v>
      </c>
      <c r="F47" s="196" t="s">
        <v>233</v>
      </c>
      <c r="G47" s="196" t="s">
        <v>234</v>
      </c>
      <c r="H47" s="197" t="s">
        <v>235</v>
      </c>
      <c r="I47" s="197" t="s">
        <v>236</v>
      </c>
      <c r="J47" s="197" t="s">
        <v>237</v>
      </c>
      <c r="K47" s="197" t="s">
        <v>238</v>
      </c>
      <c r="L47" s="197" t="s">
        <v>239</v>
      </c>
      <c r="M47" s="197" t="s">
        <v>240</v>
      </c>
      <c r="N47" s="130" t="s">
        <v>86</v>
      </c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</row>
    <row r="48">
      <c r="A48" s="130" t="s">
        <v>87</v>
      </c>
      <c r="B48" s="196" t="s">
        <v>229</v>
      </c>
      <c r="C48" s="196" t="s">
        <v>230</v>
      </c>
      <c r="D48" s="196" t="s">
        <v>231</v>
      </c>
      <c r="E48" s="196" t="s">
        <v>232</v>
      </c>
      <c r="F48" s="196" t="s">
        <v>233</v>
      </c>
      <c r="G48" s="196" t="s">
        <v>234</v>
      </c>
      <c r="H48" s="197" t="s">
        <v>235</v>
      </c>
      <c r="I48" s="197" t="s">
        <v>236</v>
      </c>
      <c r="J48" s="197" t="s">
        <v>237</v>
      </c>
      <c r="K48" s="197" t="s">
        <v>238</v>
      </c>
      <c r="L48" s="197" t="s">
        <v>239</v>
      </c>
      <c r="M48" s="197" t="s">
        <v>240</v>
      </c>
      <c r="N48" s="130" t="s">
        <v>87</v>
      </c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</row>
    <row r="49">
      <c r="A49" s="130" t="s">
        <v>88</v>
      </c>
      <c r="B49" s="196" t="s">
        <v>229</v>
      </c>
      <c r="C49" s="196" t="s">
        <v>230</v>
      </c>
      <c r="D49" s="196" t="s">
        <v>231</v>
      </c>
      <c r="E49" s="196" t="s">
        <v>232</v>
      </c>
      <c r="F49" s="196" t="s">
        <v>233</v>
      </c>
      <c r="G49" s="196" t="s">
        <v>234</v>
      </c>
      <c r="H49" s="197" t="s">
        <v>235</v>
      </c>
      <c r="I49" s="197" t="s">
        <v>236</v>
      </c>
      <c r="J49" s="197" t="s">
        <v>237</v>
      </c>
      <c r="K49" s="197" t="s">
        <v>238</v>
      </c>
      <c r="L49" s="197" t="s">
        <v>239</v>
      </c>
      <c r="M49" s="197" t="s">
        <v>240</v>
      </c>
      <c r="N49" s="130" t="s">
        <v>88</v>
      </c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</row>
    <row r="50">
      <c r="A50" s="63"/>
      <c r="B50" s="130">
        <v>1.0</v>
      </c>
      <c r="C50" s="130">
        <v>2.0</v>
      </c>
      <c r="D50" s="130">
        <v>3.0</v>
      </c>
      <c r="E50" s="130">
        <v>4.0</v>
      </c>
      <c r="F50" s="130">
        <v>5.0</v>
      </c>
      <c r="G50" s="130">
        <v>6.0</v>
      </c>
      <c r="H50" s="130">
        <v>7.0</v>
      </c>
      <c r="I50" s="130">
        <v>8.0</v>
      </c>
      <c r="J50" s="130">
        <v>9.0</v>
      </c>
      <c r="K50" s="130">
        <v>10.0</v>
      </c>
      <c r="L50" s="130">
        <v>11.0</v>
      </c>
      <c r="M50" s="130">
        <v>12.0</v>
      </c>
      <c r="N50" s="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</row>
    <row r="51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</row>
    <row r="52">
      <c r="A52" s="19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</row>
    <row r="53">
      <c r="A53" s="193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</row>
    <row r="54">
      <c r="A54" s="193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</row>
    <row r="55">
      <c r="A55" s="193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</row>
    <row r="56">
      <c r="A56" s="193"/>
      <c r="B56" s="198"/>
      <c r="C56" s="199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</row>
    <row r="57">
      <c r="A57" s="193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</row>
    <row r="58">
      <c r="A58" s="193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</row>
    <row r="59">
      <c r="A59" s="193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</row>
    <row r="60">
      <c r="A60" s="193"/>
      <c r="B60" s="198"/>
      <c r="C60" s="199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</row>
    <row r="61">
      <c r="A61" s="193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</row>
    <row r="62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</row>
    <row r="63">
      <c r="A63" s="193"/>
      <c r="B63" s="117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</row>
    <row r="64">
      <c r="A64" s="193"/>
      <c r="B64" s="193"/>
      <c r="C64" s="193"/>
      <c r="D64" s="193"/>
      <c r="E64" s="193"/>
      <c r="F64" s="200"/>
      <c r="G64" s="200"/>
      <c r="H64" s="200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</row>
    <row r="65">
      <c r="A65" s="193"/>
      <c r="B65" s="193"/>
      <c r="C65" s="193"/>
      <c r="D65" s="193"/>
      <c r="E65" s="200"/>
      <c r="F65" s="198"/>
      <c r="G65" s="198"/>
      <c r="H65" s="198"/>
      <c r="I65" s="201"/>
      <c r="J65" s="202"/>
      <c r="K65" s="202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</row>
    <row r="66">
      <c r="A66" s="193"/>
      <c r="B66" s="193"/>
      <c r="C66" s="193"/>
      <c r="D66" s="193"/>
      <c r="E66" s="193"/>
      <c r="F66" s="52"/>
      <c r="G66" s="52"/>
      <c r="H66" s="52"/>
      <c r="I66" s="202"/>
      <c r="J66" s="193"/>
      <c r="K66" s="193"/>
      <c r="L66" s="193"/>
      <c r="M66" s="202"/>
      <c r="N66" s="20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</row>
    <row r="67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</row>
    <row r="68">
      <c r="A68" s="193"/>
      <c r="B68" s="204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</row>
    <row r="69">
      <c r="A69" s="193"/>
      <c r="B69" s="193"/>
      <c r="C69" s="204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</row>
    <row r="70">
      <c r="A70" s="193"/>
      <c r="B70" s="193"/>
      <c r="C70" s="5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</row>
    <row r="71">
      <c r="A71" s="193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</row>
    <row r="72">
      <c r="A72" s="193"/>
      <c r="B72" s="12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</row>
    <row r="73">
      <c r="A73" s="193"/>
      <c r="B73" s="117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</row>
    <row r="74">
      <c r="A74" s="193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</row>
    <row r="75">
      <c r="A75" s="193"/>
      <c r="B75" s="117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</row>
    <row r="76">
      <c r="A76" s="193"/>
      <c r="B76" s="20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</row>
    <row r="77">
      <c r="A77" s="193"/>
      <c r="B77" s="20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</row>
    <row r="78">
      <c r="A78" s="193"/>
      <c r="B78" s="193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</row>
    <row r="79">
      <c r="A79" s="193"/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</row>
    <row r="80">
      <c r="A80" s="193"/>
      <c r="B80" s="193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</row>
    <row r="81">
      <c r="A81" s="193"/>
      <c r="B81" s="193"/>
      <c r="C81" s="52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</row>
    <row r="82">
      <c r="A82" s="193"/>
      <c r="B82" s="193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</row>
    <row r="83">
      <c r="A83" s="193"/>
      <c r="B83" s="3"/>
      <c r="C83" s="5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</row>
    <row r="84">
      <c r="A84" s="193"/>
      <c r="B84" s="193"/>
      <c r="C84" s="53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</row>
    <row r="85">
      <c r="A85" s="193"/>
      <c r="B85" s="193"/>
      <c r="C85" s="5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</row>
    <row r="86">
      <c r="A86" s="193"/>
      <c r="B86" s="193"/>
      <c r="C86" s="5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</row>
    <row r="87">
      <c r="A87" s="193"/>
      <c r="B87" s="193"/>
      <c r="C87" s="5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</row>
    <row r="88">
      <c r="A88" s="193"/>
      <c r="B88" s="3"/>
      <c r="C88" s="5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</row>
    <row r="89">
      <c r="A89" s="193"/>
      <c r="B89" s="3"/>
      <c r="C89" s="5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</row>
    <row r="90">
      <c r="A90" s="193"/>
      <c r="B90" s="3"/>
      <c r="C90" s="5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</row>
    <row r="91">
      <c r="A91" s="193"/>
      <c r="B91" s="193"/>
      <c r="C91" s="204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</row>
    <row r="92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205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</row>
    <row r="93">
      <c r="A93" s="193"/>
      <c r="B93" s="3"/>
      <c r="C93" s="193"/>
      <c r="D93" s="193"/>
      <c r="E93" s="193"/>
      <c r="F93" s="193"/>
      <c r="G93" s="193"/>
      <c r="H93" s="193"/>
      <c r="I93" s="193"/>
      <c r="J93" s="52"/>
      <c r="K93" s="193"/>
      <c r="L93" s="193"/>
      <c r="M93" s="206"/>
      <c r="N93" s="207">
        <v>7.0035039E7</v>
      </c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</row>
    <row r="94">
      <c r="A94" s="193"/>
      <c r="B94" s="193"/>
      <c r="C94" s="193"/>
      <c r="D94" s="193"/>
      <c r="E94" s="193"/>
      <c r="F94" s="193"/>
      <c r="G94" s="193"/>
      <c r="I94" s="193"/>
      <c r="J94" s="52"/>
      <c r="L94" s="193"/>
      <c r="M94" s="193"/>
      <c r="N94" s="205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</row>
    <row r="95">
      <c r="A95" s="193"/>
      <c r="B95" s="193"/>
      <c r="C95" s="193"/>
      <c r="D95" s="193"/>
      <c r="E95" s="193"/>
      <c r="F95" s="193"/>
      <c r="G95" s="193"/>
      <c r="I95" s="193"/>
      <c r="J95" s="52"/>
      <c r="L95" s="193"/>
      <c r="M95" s="200"/>
      <c r="N95" s="208" t="s">
        <v>117</v>
      </c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</row>
    <row r="96">
      <c r="A96" s="193"/>
      <c r="B96" s="117"/>
      <c r="C96" s="193"/>
      <c r="D96" s="193"/>
      <c r="E96" s="193"/>
      <c r="F96" s="193"/>
      <c r="G96" s="209"/>
      <c r="I96" s="193"/>
      <c r="J96" s="52"/>
      <c r="L96" s="3"/>
      <c r="M96" s="210"/>
      <c r="N96" s="205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</row>
    <row r="97">
      <c r="A97" s="193"/>
      <c r="B97" s="204"/>
      <c r="C97" s="193"/>
      <c r="D97" s="193"/>
      <c r="E97" s="193"/>
      <c r="F97" s="193"/>
      <c r="G97" s="211"/>
      <c r="I97" s="212"/>
      <c r="J97" s="52"/>
      <c r="L97" s="3"/>
      <c r="M97" s="198"/>
      <c r="N97" s="213">
        <v>1000.0</v>
      </c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</row>
    <row r="98">
      <c r="A98" s="193"/>
      <c r="B98" s="204"/>
      <c r="C98" s="193"/>
      <c r="D98" s="193"/>
      <c r="E98" s="193"/>
      <c r="F98" s="193"/>
      <c r="G98" s="157"/>
      <c r="I98" s="193"/>
      <c r="J98" s="52"/>
      <c r="K98" s="214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</row>
    <row r="99">
      <c r="A99" s="193"/>
      <c r="B99" s="204"/>
      <c r="C99" s="193"/>
      <c r="D99" s="193"/>
      <c r="E99" s="193"/>
      <c r="F99" s="193"/>
      <c r="G99" s="215"/>
      <c r="I99" s="193"/>
      <c r="J99" s="215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</row>
    <row r="100">
      <c r="A100" s="193"/>
      <c r="B100" s="204"/>
      <c r="C100" s="193"/>
      <c r="D100" s="193"/>
      <c r="E100" s="193"/>
      <c r="F100" s="193"/>
      <c r="G100" s="215"/>
      <c r="I100" s="193"/>
      <c r="J100" s="52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</row>
    <row r="101">
      <c r="A101" s="193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</row>
    <row r="102">
      <c r="A102" s="193"/>
      <c r="B102" s="11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</row>
    <row r="103">
      <c r="A103" s="193"/>
      <c r="B103" s="204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</row>
    <row r="104">
      <c r="A104" s="193"/>
      <c r="B104" s="204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</row>
    <row r="105">
      <c r="A105" s="193"/>
      <c r="B105" s="204"/>
      <c r="C105" s="193"/>
      <c r="D105" s="193"/>
      <c r="E105" s="202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</row>
    <row r="106">
      <c r="A106" s="193"/>
      <c r="B106" s="204"/>
      <c r="C106" s="193"/>
      <c r="D106" s="193"/>
      <c r="E106" s="216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</row>
    <row r="107">
      <c r="A107" s="193"/>
      <c r="B107" s="193"/>
      <c r="C107" s="193"/>
      <c r="D107" s="193"/>
      <c r="E107" s="202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</row>
    <row r="108">
      <c r="A108" s="193"/>
      <c r="B108" s="193"/>
      <c r="C108" s="193"/>
      <c r="D108" s="217"/>
      <c r="E108" s="218"/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</row>
    <row r="109">
      <c r="A109" s="193"/>
      <c r="B109" s="193"/>
      <c r="C109" s="193"/>
      <c r="D109" s="217"/>
      <c r="E109" s="219"/>
      <c r="F109" s="209"/>
      <c r="G109" s="193"/>
      <c r="H109" s="193"/>
      <c r="I109" s="193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</row>
    <row r="110">
      <c r="A110" s="193"/>
      <c r="B110" s="193"/>
      <c r="C110" s="193"/>
      <c r="D110" s="217"/>
      <c r="E110" s="219"/>
      <c r="F110" s="209"/>
      <c r="G110" s="193"/>
      <c r="H110" s="193"/>
      <c r="I110" s="193"/>
      <c r="J110" s="193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</row>
    <row r="111">
      <c r="A111" s="193"/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</row>
    <row r="112">
      <c r="A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</row>
    <row r="113">
      <c r="A113" s="193"/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</row>
    <row r="114">
      <c r="A114" s="193"/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</row>
    <row r="115">
      <c r="A115" s="193"/>
      <c r="B115" s="193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</row>
    <row r="116">
      <c r="A116" s="193"/>
      <c r="B116" s="193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</row>
    <row r="117">
      <c r="A117" s="193"/>
      <c r="B117" s="193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</row>
    <row r="118">
      <c r="A118" s="193"/>
      <c r="B118" s="193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</row>
    <row r="119">
      <c r="A119" s="193"/>
      <c r="B119" s="193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</row>
    <row r="120">
      <c r="A120" s="193"/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</row>
    <row r="121">
      <c r="A121" s="193"/>
      <c r="B121" s="193"/>
      <c r="C121" s="220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</row>
    <row r="122">
      <c r="A122" s="193"/>
      <c r="B122" s="193"/>
      <c r="C122" s="220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</row>
    <row r="123">
      <c r="A123" s="193"/>
      <c r="B123" s="193"/>
      <c r="C123" s="220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</row>
    <row r="124">
      <c r="A124" s="193"/>
      <c r="B124" s="193"/>
      <c r="C124" s="19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</row>
    <row r="125">
      <c r="A125" s="193"/>
      <c r="B125" s="193"/>
      <c r="C125" s="220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</row>
    <row r="126">
      <c r="A126" s="193"/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</row>
    <row r="127">
      <c r="A127" s="193"/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</row>
    <row r="128">
      <c r="A128" s="193"/>
      <c r="B128" s="12"/>
      <c r="C128" s="193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</row>
    <row r="129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</row>
    <row r="130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</row>
    <row r="131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</row>
    <row r="132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</row>
    <row r="133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</row>
    <row r="134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3"/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</row>
    <row r="135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</row>
    <row r="136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</row>
    <row r="137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</row>
    <row r="138">
      <c r="A138" s="193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</row>
    <row r="139">
      <c r="A139" s="193"/>
      <c r="B139" s="193"/>
      <c r="C139" s="193"/>
      <c r="D139" s="193"/>
      <c r="E139" s="193"/>
      <c r="F139" s="193"/>
      <c r="G139" s="193"/>
      <c r="H139" s="193"/>
      <c r="I139" s="193"/>
      <c r="J139" s="193"/>
      <c r="K139" s="193"/>
      <c r="L139" s="193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</row>
    <row r="140">
      <c r="A140" s="193"/>
      <c r="B140" s="193"/>
      <c r="C140" s="193"/>
      <c r="D140" s="193"/>
      <c r="E140" s="193"/>
      <c r="F140" s="193"/>
      <c r="G140" s="193"/>
      <c r="H140" s="193"/>
      <c r="I140" s="193"/>
      <c r="J140" s="193"/>
      <c r="K140" s="193"/>
      <c r="L140" s="193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</row>
    <row r="141">
      <c r="A141" s="193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</row>
    <row r="142">
      <c r="A142" s="193"/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</row>
    <row r="143">
      <c r="A143" s="193"/>
      <c r="B143" s="193"/>
      <c r="C143" s="193"/>
      <c r="D143" s="193"/>
      <c r="E143" s="193"/>
      <c r="F143" s="193"/>
      <c r="G143" s="193"/>
      <c r="H143" s="193"/>
      <c r="I143" s="193"/>
      <c r="J143" s="193"/>
      <c r="K143" s="193"/>
      <c r="L143" s="193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</row>
    <row r="144">
      <c r="A144" s="193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</row>
    <row r="145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</row>
    <row r="146">
      <c r="A146" s="193"/>
      <c r="B146" s="193"/>
      <c r="C146" s="193"/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</row>
    <row r="147">
      <c r="A147" s="193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</row>
    <row r="148">
      <c r="A148" s="193"/>
      <c r="B148" s="193"/>
      <c r="C148" s="193"/>
      <c r="D148" s="193"/>
      <c r="E148" s="193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</row>
    <row r="149">
      <c r="A149" s="193"/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</row>
    <row r="150">
      <c r="A150" s="193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</row>
    <row r="151">
      <c r="A151" s="193"/>
      <c r="B151" s="193"/>
      <c r="C151" s="193"/>
      <c r="D151" s="193"/>
      <c r="E151" s="193"/>
      <c r="F151" s="193"/>
      <c r="G151" s="193"/>
      <c r="H151" s="193"/>
      <c r="I151" s="193"/>
      <c r="J151" s="193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</row>
    <row r="152">
      <c r="A152" s="193"/>
      <c r="B152" s="193"/>
      <c r="C152" s="193"/>
      <c r="D152" s="193"/>
      <c r="E152" s="193"/>
      <c r="F152" s="193"/>
      <c r="G152" s="193"/>
      <c r="H152" s="193"/>
      <c r="I152" s="193"/>
      <c r="J152" s="193"/>
      <c r="K152" s="193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</row>
    <row r="153">
      <c r="A153" s="193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</row>
    <row r="154">
      <c r="A154" s="193"/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</row>
    <row r="155">
      <c r="A155" s="193"/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</row>
    <row r="156">
      <c r="A156" s="193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</row>
    <row r="157">
      <c r="A157" s="193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</row>
    <row r="158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</row>
    <row r="159">
      <c r="A159" s="193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</row>
    <row r="160">
      <c r="A160" s="193"/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</row>
    <row r="161">
      <c r="A161" s="193"/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</row>
    <row r="162">
      <c r="A162" s="193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</row>
    <row r="163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</row>
    <row r="164">
      <c r="A164" s="193"/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</row>
    <row r="165">
      <c r="A165" s="193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</row>
    <row r="166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</row>
    <row r="167">
      <c r="A167" s="193"/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</row>
    <row r="168">
      <c r="A168" s="193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</row>
    <row r="169">
      <c r="A169" s="193"/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</row>
    <row r="170">
      <c r="A170" s="193"/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</row>
    <row r="171">
      <c r="A171" s="193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</row>
    <row r="172">
      <c r="A172" s="193"/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</row>
    <row r="173">
      <c r="A173" s="193"/>
      <c r="B173" s="193"/>
      <c r="C173" s="193"/>
      <c r="D173" s="193"/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</row>
    <row r="174">
      <c r="A174" s="193"/>
      <c r="B174" s="193"/>
      <c r="C174" s="193"/>
      <c r="D174" s="193"/>
      <c r="E174" s="193"/>
      <c r="F174" s="193"/>
      <c r="G174" s="193"/>
      <c r="H174" s="193"/>
      <c r="I174" s="193"/>
      <c r="J174" s="193"/>
      <c r="K174" s="193"/>
      <c r="L174" s="193"/>
      <c r="M174" s="193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</row>
    <row r="175">
      <c r="A175" s="193"/>
      <c r="B175" s="193"/>
      <c r="C175" s="193"/>
      <c r="D175" s="193"/>
      <c r="E175" s="193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</row>
    <row r="176">
      <c r="A176" s="193"/>
      <c r="B176" s="193"/>
      <c r="C176" s="193"/>
      <c r="D176" s="193"/>
      <c r="E176" s="193"/>
      <c r="F176" s="193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</row>
    <row r="177">
      <c r="A177" s="193"/>
      <c r="B177" s="193"/>
      <c r="C177" s="193"/>
      <c r="D177" s="193"/>
      <c r="E177" s="193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</row>
    <row r="178">
      <c r="A178" s="193"/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</row>
    <row r="179">
      <c r="A179" s="193"/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</row>
    <row r="180">
      <c r="A180" s="193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</row>
    <row r="181">
      <c r="A181" s="193"/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</row>
    <row r="182">
      <c r="A182" s="193"/>
      <c r="B182" s="193"/>
      <c r="C182" s="193"/>
      <c r="D182" s="193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</row>
    <row r="183">
      <c r="A183" s="193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</row>
    <row r="184">
      <c r="A184" s="193"/>
      <c r="B184" s="193"/>
      <c r="C184" s="193"/>
      <c r="D184" s="193"/>
      <c r="E184" s="193"/>
      <c r="F184" s="193"/>
      <c r="G184" s="193"/>
      <c r="H184" s="193"/>
      <c r="I184" s="193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</row>
    <row r="185">
      <c r="A185" s="193"/>
      <c r="B185" s="193"/>
      <c r="C185" s="193"/>
      <c r="D185" s="193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</row>
    <row r="186">
      <c r="A186" s="193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</row>
    <row r="187">
      <c r="A187" s="193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</row>
    <row r="188">
      <c r="A188" s="193"/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</row>
    <row r="189">
      <c r="A189" s="193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</row>
    <row r="190">
      <c r="A190" s="193"/>
      <c r="B190" s="193"/>
      <c r="C190" s="193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</row>
    <row r="191">
      <c r="A191" s="193"/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</row>
    <row r="192">
      <c r="A192" s="193"/>
      <c r="B192" s="193"/>
      <c r="C192" s="193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</row>
    <row r="193">
      <c r="A193" s="193"/>
      <c r="B193" s="193"/>
      <c r="C193" s="193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</row>
    <row r="194">
      <c r="A194" s="193"/>
      <c r="B194" s="193"/>
      <c r="C194" s="193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</row>
    <row r="195">
      <c r="A195" s="193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</row>
    <row r="196">
      <c r="A196" s="193"/>
      <c r="B196" s="193"/>
      <c r="C196" s="193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</row>
    <row r="197">
      <c r="A197" s="193"/>
      <c r="B197" s="193"/>
      <c r="C197" s="193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</row>
    <row r="198">
      <c r="A198" s="193"/>
      <c r="B198" s="193"/>
      <c r="C198" s="193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</row>
    <row r="199">
      <c r="A199" s="193"/>
      <c r="B199" s="193"/>
      <c r="C199" s="193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</row>
    <row r="200">
      <c r="A200" s="193"/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</row>
    <row r="201">
      <c r="A201" s="193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</row>
    <row r="202">
      <c r="A202" s="193"/>
      <c r="B202" s="193"/>
      <c r="C202" s="193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</row>
    <row r="203">
      <c r="A203" s="193"/>
      <c r="B203" s="193"/>
      <c r="C203" s="193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</row>
    <row r="204">
      <c r="A204" s="193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</row>
    <row r="205">
      <c r="A205" s="193"/>
      <c r="B205" s="193"/>
      <c r="C205" s="193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</row>
    <row r="206">
      <c r="A206" s="193"/>
      <c r="B206" s="193"/>
      <c r="C206" s="193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</row>
    <row r="207">
      <c r="A207" s="193"/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</row>
    <row r="208">
      <c r="A208" s="193"/>
      <c r="B208" s="193"/>
      <c r="C208" s="193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</row>
    <row r="209">
      <c r="A209" s="193"/>
      <c r="B209" s="193"/>
      <c r="C209" s="193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</row>
    <row r="210">
      <c r="A210" s="193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</row>
    <row r="211">
      <c r="A211" s="193"/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</row>
    <row r="212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</row>
    <row r="213">
      <c r="A213" s="193"/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</row>
    <row r="214">
      <c r="A214" s="193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</row>
    <row r="215">
      <c r="A215" s="193"/>
      <c r="B215" s="193"/>
      <c r="C215" s="193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</row>
    <row r="216">
      <c r="A216" s="193"/>
      <c r="B216" s="193"/>
      <c r="C216" s="193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</row>
    <row r="217">
      <c r="A217" s="193"/>
      <c r="B217" s="193"/>
      <c r="C217" s="193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</row>
    <row r="218">
      <c r="A218" s="193"/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</row>
    <row r="219">
      <c r="A219" s="193"/>
      <c r="B219" s="193"/>
      <c r="C219" s="193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</row>
    <row r="220">
      <c r="A220" s="193"/>
      <c r="B220" s="193"/>
      <c r="C220" s="193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</row>
    <row r="221">
      <c r="A221" s="193"/>
      <c r="B221" s="193"/>
      <c r="C221" s="193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</row>
    <row r="222">
      <c r="A222" s="193"/>
      <c r="B222" s="193"/>
      <c r="C222" s="193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</row>
    <row r="223">
      <c r="A223" s="193"/>
      <c r="B223" s="193"/>
      <c r="C223" s="193"/>
      <c r="D223" s="193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</row>
    <row r="224">
      <c r="A224" s="193"/>
      <c r="B224" s="193"/>
      <c r="C224" s="193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</row>
    <row r="225">
      <c r="A225" s="193"/>
      <c r="B225" s="193"/>
      <c r="C225" s="193"/>
      <c r="D225" s="193"/>
      <c r="E225" s="193"/>
      <c r="F225" s="193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</row>
    <row r="226">
      <c r="A226" s="193"/>
      <c r="B226" s="193"/>
      <c r="C226" s="193"/>
      <c r="D226" s="193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</row>
    <row r="227">
      <c r="A227" s="193"/>
      <c r="B227" s="193"/>
      <c r="C227" s="193"/>
      <c r="D227" s="193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</row>
    <row r="228">
      <c r="A228" s="193"/>
      <c r="B228" s="193"/>
      <c r="C228" s="193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</row>
    <row r="229">
      <c r="A229" s="193"/>
      <c r="B229" s="193"/>
      <c r="C229" s="193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</row>
    <row r="230">
      <c r="A230" s="193"/>
      <c r="B230" s="193"/>
      <c r="C230" s="193"/>
      <c r="D230" s="193"/>
      <c r="E230" s="193"/>
      <c r="F230" s="193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</row>
    <row r="231">
      <c r="A231" s="193"/>
      <c r="B231" s="193"/>
      <c r="C231" s="193"/>
      <c r="D231" s="193"/>
      <c r="E231" s="193"/>
      <c r="F231" s="193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</row>
    <row r="232">
      <c r="A232" s="193"/>
      <c r="B232" s="193"/>
      <c r="C232" s="193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</row>
    <row r="233">
      <c r="A233" s="193"/>
      <c r="B233" s="193"/>
      <c r="C233" s="193"/>
      <c r="D233" s="193"/>
      <c r="E233" s="193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</row>
    <row r="234">
      <c r="A234" s="193"/>
      <c r="B234" s="193"/>
      <c r="C234" s="193"/>
      <c r="D234" s="193"/>
      <c r="E234" s="193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</row>
    <row r="235">
      <c r="A235" s="193"/>
      <c r="B235" s="193"/>
      <c r="C235" s="193"/>
      <c r="D235" s="193"/>
      <c r="E235" s="193"/>
      <c r="F235" s="193"/>
      <c r="G235" s="193"/>
      <c r="H235" s="193"/>
      <c r="I235" s="193"/>
      <c r="J235" s="193"/>
      <c r="K235" s="193"/>
      <c r="L235" s="193"/>
      <c r="M235" s="193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</row>
    <row r="236">
      <c r="A236" s="193"/>
      <c r="B236" s="193"/>
      <c r="C236" s="193"/>
      <c r="D236" s="193"/>
      <c r="E236" s="193"/>
      <c r="F236" s="193"/>
      <c r="G236" s="193"/>
      <c r="H236" s="193"/>
      <c r="I236" s="193"/>
      <c r="J236" s="193"/>
      <c r="K236" s="193"/>
      <c r="L236" s="193"/>
      <c r="M236" s="193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</row>
    <row r="237">
      <c r="A237" s="193"/>
      <c r="B237" s="193"/>
      <c r="C237" s="193"/>
      <c r="D237" s="193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</row>
    <row r="238">
      <c r="A238" s="193"/>
      <c r="B238" s="193"/>
      <c r="C238" s="193"/>
      <c r="D238" s="193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</row>
    <row r="239">
      <c r="A239" s="193"/>
      <c r="B239" s="193"/>
      <c r="C239" s="193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</row>
    <row r="240">
      <c r="A240" s="193"/>
      <c r="B240" s="193"/>
      <c r="C240" s="193"/>
      <c r="D240" s="193"/>
      <c r="E240" s="193"/>
      <c r="F240" s="193"/>
      <c r="G240" s="193"/>
      <c r="H240" s="193"/>
      <c r="I240" s="193"/>
      <c r="J240" s="193"/>
      <c r="K240" s="193"/>
      <c r="L240" s="193"/>
      <c r="M240" s="193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</row>
    <row r="241">
      <c r="A241" s="193"/>
      <c r="B241" s="193"/>
      <c r="C241" s="193"/>
      <c r="D241" s="193"/>
      <c r="E241" s="193"/>
      <c r="F241" s="193"/>
      <c r="G241" s="193"/>
      <c r="H241" s="193"/>
      <c r="I241" s="193"/>
      <c r="J241" s="193"/>
      <c r="K241" s="193"/>
      <c r="L241" s="193"/>
      <c r="M241" s="193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</row>
    <row r="242">
      <c r="A242" s="193"/>
      <c r="B242" s="193"/>
      <c r="C242" s="193"/>
      <c r="D242" s="193"/>
      <c r="E242" s="193"/>
      <c r="F242" s="193"/>
      <c r="G242" s="193"/>
      <c r="H242" s="193"/>
      <c r="I242" s="193"/>
      <c r="J242" s="193"/>
      <c r="K242" s="193"/>
      <c r="L242" s="193"/>
      <c r="M242" s="193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</row>
    <row r="243">
      <c r="A243" s="193"/>
      <c r="B243" s="193"/>
      <c r="C243" s="193"/>
      <c r="D243" s="193"/>
      <c r="E243" s="193"/>
      <c r="F243" s="193"/>
      <c r="G243" s="193"/>
      <c r="H243" s="193"/>
      <c r="I243" s="193"/>
      <c r="J243" s="193"/>
      <c r="K243" s="193"/>
      <c r="L243" s="193"/>
      <c r="M243" s="193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</row>
    <row r="244">
      <c r="A244" s="193"/>
      <c r="B244" s="193"/>
      <c r="C244" s="193"/>
      <c r="D244" s="193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</row>
    <row r="245">
      <c r="A245" s="193"/>
      <c r="B245" s="193"/>
      <c r="C245" s="193"/>
      <c r="D245" s="193"/>
      <c r="E245" s="193"/>
      <c r="F245" s="193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</row>
    <row r="246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</row>
    <row r="247">
      <c r="A247" s="193"/>
      <c r="B247" s="193"/>
      <c r="C247" s="193"/>
      <c r="D247" s="193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</row>
    <row r="248">
      <c r="A248" s="193"/>
      <c r="B248" s="193"/>
      <c r="C248" s="193"/>
      <c r="D248" s="193"/>
      <c r="E248" s="193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</row>
    <row r="249">
      <c r="A249" s="193"/>
      <c r="B249" s="193"/>
      <c r="C249" s="193"/>
      <c r="D249" s="193"/>
      <c r="E249" s="193"/>
      <c r="F249" s="193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</row>
    <row r="250">
      <c r="A250" s="193"/>
      <c r="B250" s="193"/>
      <c r="C250" s="193"/>
      <c r="D250" s="193"/>
      <c r="E250" s="193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</row>
    <row r="251">
      <c r="A251" s="193"/>
      <c r="B251" s="193"/>
      <c r="C251" s="193"/>
      <c r="D251" s="193"/>
      <c r="E251" s="193"/>
      <c r="F251" s="193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</row>
    <row r="252">
      <c r="A252" s="193"/>
      <c r="B252" s="193"/>
      <c r="C252" s="193"/>
      <c r="D252" s="193"/>
      <c r="E252" s="193"/>
      <c r="F252" s="193"/>
      <c r="G252" s="193"/>
      <c r="H252" s="193"/>
      <c r="I252" s="193"/>
      <c r="J252" s="193"/>
      <c r="K252" s="193"/>
      <c r="L252" s="193"/>
      <c r="M252" s="193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</row>
    <row r="253">
      <c r="A253" s="193"/>
      <c r="B253" s="193"/>
      <c r="C253" s="193"/>
      <c r="D253" s="193"/>
      <c r="E253" s="193"/>
      <c r="F253" s="193"/>
      <c r="G253" s="193"/>
      <c r="H253" s="193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</row>
    <row r="254">
      <c r="A254" s="193"/>
      <c r="B254" s="193"/>
      <c r="C254" s="193"/>
      <c r="D254" s="193"/>
      <c r="E254" s="193"/>
      <c r="F254" s="193"/>
      <c r="G254" s="193"/>
      <c r="H254" s="193"/>
      <c r="I254" s="193"/>
      <c r="J254" s="193"/>
      <c r="K254" s="193"/>
      <c r="L254" s="193"/>
      <c r="M254" s="193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</row>
    <row r="255">
      <c r="A255" s="193"/>
      <c r="B255" s="193"/>
      <c r="C255" s="193"/>
      <c r="D255" s="193"/>
      <c r="E255" s="193"/>
      <c r="F255" s="193"/>
      <c r="G255" s="193"/>
      <c r="H255" s="193"/>
      <c r="I255" s="193"/>
      <c r="J255" s="193"/>
      <c r="K255" s="193"/>
      <c r="L255" s="193"/>
      <c r="M255" s="193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</row>
    <row r="256">
      <c r="A256" s="193"/>
      <c r="B256" s="193"/>
      <c r="C256" s="193"/>
      <c r="D256" s="193"/>
      <c r="E256" s="193"/>
      <c r="F256" s="193"/>
      <c r="G256" s="193"/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</row>
    <row r="257">
      <c r="A257" s="193"/>
      <c r="B257" s="193"/>
      <c r="C257" s="193"/>
      <c r="D257" s="193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</row>
    <row r="258">
      <c r="A258" s="193"/>
      <c r="B258" s="193"/>
      <c r="C258" s="193"/>
      <c r="D258" s="193"/>
      <c r="E258" s="193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</row>
    <row r="259">
      <c r="A259" s="193"/>
      <c r="B259" s="193"/>
      <c r="C259" s="193"/>
      <c r="D259" s="193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</row>
    <row r="260">
      <c r="A260" s="193"/>
      <c r="B260" s="193"/>
      <c r="C260" s="193"/>
      <c r="D260" s="193"/>
      <c r="E260" s="193"/>
      <c r="F260" s="193"/>
      <c r="G260" s="193"/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</row>
    <row r="261">
      <c r="A261" s="193"/>
      <c r="B261" s="193"/>
      <c r="C261" s="193"/>
      <c r="D261" s="193"/>
      <c r="E261" s="193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</row>
    <row r="262">
      <c r="A262" s="193"/>
      <c r="B262" s="193"/>
      <c r="C262" s="193"/>
      <c r="D262" s="193"/>
      <c r="E262" s="193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</row>
    <row r="263">
      <c r="A263" s="193"/>
      <c r="B263" s="193"/>
      <c r="C263" s="193"/>
      <c r="D263" s="193"/>
      <c r="E263" s="193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</row>
    <row r="264">
      <c r="A264" s="193"/>
      <c r="B264" s="193"/>
      <c r="C264" s="193"/>
      <c r="D264" s="193"/>
      <c r="E264" s="193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</row>
    <row r="265">
      <c r="A265" s="193"/>
      <c r="B265" s="193"/>
      <c r="C265" s="193"/>
      <c r="D265" s="193"/>
      <c r="E265" s="193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</row>
    <row r="266">
      <c r="A266" s="193"/>
      <c r="B266" s="193"/>
      <c r="C266" s="193"/>
      <c r="D266" s="193"/>
      <c r="E266" s="193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</row>
    <row r="267">
      <c r="A267" s="193"/>
      <c r="B267" s="193"/>
      <c r="C267" s="193"/>
      <c r="D267" s="193"/>
      <c r="E267" s="193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</row>
    <row r="268">
      <c r="A268" s="193"/>
      <c r="B268" s="193"/>
      <c r="C268" s="193"/>
      <c r="D268" s="193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</row>
    <row r="269">
      <c r="A269" s="193"/>
      <c r="B269" s="193"/>
      <c r="C269" s="193"/>
      <c r="D269" s="193"/>
      <c r="E269" s="193"/>
      <c r="F269" s="193"/>
      <c r="G269" s="193"/>
      <c r="H269" s="193"/>
      <c r="I269" s="193"/>
      <c r="J269" s="193"/>
      <c r="K269" s="193"/>
      <c r="L269" s="193"/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</row>
    <row r="270">
      <c r="A270" s="193"/>
      <c r="B270" s="193"/>
      <c r="C270" s="193"/>
      <c r="D270" s="193"/>
      <c r="E270" s="193"/>
      <c r="F270" s="193"/>
      <c r="G270" s="193"/>
      <c r="H270" s="193"/>
      <c r="I270" s="193"/>
      <c r="J270" s="193"/>
      <c r="K270" s="193"/>
      <c r="L270" s="193"/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</row>
    <row r="271">
      <c r="A271" s="193"/>
      <c r="B271" s="193"/>
      <c r="C271" s="193"/>
      <c r="D271" s="193"/>
      <c r="E271" s="193"/>
      <c r="F271" s="193"/>
      <c r="G271" s="193"/>
      <c r="H271" s="193"/>
      <c r="I271" s="193"/>
      <c r="J271" s="193"/>
      <c r="K271" s="193"/>
      <c r="L271" s="193"/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</row>
    <row r="272">
      <c r="A272" s="193"/>
      <c r="B272" s="193"/>
      <c r="C272" s="193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</row>
    <row r="273">
      <c r="A273" s="193"/>
      <c r="B273" s="193"/>
      <c r="C273" s="193"/>
      <c r="D273" s="193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</row>
    <row r="274">
      <c r="A274" s="193"/>
      <c r="B274" s="193"/>
      <c r="C274" s="193"/>
      <c r="D274" s="193"/>
      <c r="E274" s="193"/>
      <c r="F274" s="193"/>
      <c r="G274" s="193"/>
      <c r="H274" s="193"/>
      <c r="I274" s="193"/>
      <c r="J274" s="193"/>
      <c r="K274" s="193"/>
      <c r="L274" s="193"/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</row>
    <row r="275">
      <c r="A275" s="193"/>
      <c r="B275" s="193"/>
      <c r="C275" s="193"/>
      <c r="D275" s="193"/>
      <c r="E275" s="193"/>
      <c r="F275" s="193"/>
      <c r="G275" s="193"/>
      <c r="H275" s="193"/>
      <c r="I275" s="193"/>
      <c r="J275" s="193"/>
      <c r="K275" s="193"/>
      <c r="L275" s="193"/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</row>
    <row r="276">
      <c r="A276" s="193"/>
      <c r="B276" s="193"/>
      <c r="C276" s="193"/>
      <c r="D276" s="193"/>
      <c r="E276" s="193"/>
      <c r="F276" s="193"/>
      <c r="G276" s="193"/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</row>
    <row r="277">
      <c r="A277" s="193"/>
      <c r="B277" s="193"/>
      <c r="C277" s="193"/>
      <c r="D277" s="193"/>
      <c r="E277" s="193"/>
      <c r="F277" s="193"/>
      <c r="G277" s="193"/>
      <c r="H277" s="193"/>
      <c r="I277" s="193"/>
      <c r="J277" s="193"/>
      <c r="K277" s="193"/>
      <c r="L277" s="193"/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</row>
    <row r="278">
      <c r="A278" s="193"/>
      <c r="B278" s="193"/>
      <c r="C278" s="193"/>
      <c r="D278" s="193"/>
      <c r="E278" s="193"/>
      <c r="F278" s="193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</row>
    <row r="279">
      <c r="A279" s="193"/>
      <c r="B279" s="193"/>
      <c r="C279" s="193"/>
      <c r="D279" s="193"/>
      <c r="E279" s="193"/>
      <c r="F279" s="193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</row>
    <row r="280">
      <c r="A280" s="193"/>
      <c r="B280" s="193"/>
      <c r="C280" s="193"/>
      <c r="D280" s="193"/>
      <c r="E280" s="193"/>
      <c r="F280" s="193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</row>
    <row r="281">
      <c r="A281" s="193"/>
      <c r="B281" s="193"/>
      <c r="C281" s="193"/>
      <c r="D281" s="193"/>
      <c r="E281" s="193"/>
      <c r="F281" s="193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</row>
    <row r="282">
      <c r="A282" s="193"/>
      <c r="B282" s="193"/>
      <c r="C282" s="193"/>
      <c r="D282" s="193"/>
      <c r="E282" s="193"/>
      <c r="F282" s="193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</row>
    <row r="283">
      <c r="A283" s="193"/>
      <c r="B283" s="193"/>
      <c r="C283" s="193"/>
      <c r="D283" s="193"/>
      <c r="E283" s="193"/>
      <c r="F283" s="193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</row>
    <row r="284">
      <c r="A284" s="193"/>
      <c r="B284" s="193"/>
      <c r="C284" s="193"/>
      <c r="D284" s="193"/>
      <c r="E284" s="193"/>
      <c r="F284" s="193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</row>
    <row r="285">
      <c r="A285" s="193"/>
      <c r="B285" s="193"/>
      <c r="C285" s="193"/>
      <c r="D285" s="193"/>
      <c r="E285" s="193"/>
      <c r="F285" s="193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</row>
    <row r="286">
      <c r="A286" s="193"/>
      <c r="B286" s="193"/>
      <c r="C286" s="193"/>
      <c r="D286" s="193"/>
      <c r="E286" s="193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</row>
    <row r="287">
      <c r="A287" s="193"/>
      <c r="B287" s="193"/>
      <c r="C287" s="193"/>
      <c r="D287" s="193"/>
      <c r="E287" s="193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</row>
    <row r="288">
      <c r="A288" s="193"/>
      <c r="B288" s="193"/>
      <c r="C288" s="193"/>
      <c r="D288" s="193"/>
      <c r="E288" s="193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</row>
    <row r="289">
      <c r="A289" s="193"/>
      <c r="B289" s="193"/>
      <c r="C289" s="193"/>
      <c r="D289" s="193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</row>
    <row r="290">
      <c r="A290" s="193"/>
      <c r="B290" s="193"/>
      <c r="C290" s="193"/>
      <c r="D290" s="193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</row>
    <row r="291">
      <c r="A291" s="193"/>
      <c r="B291" s="193"/>
      <c r="C291" s="193"/>
      <c r="D291" s="193"/>
      <c r="E291" s="193"/>
      <c r="F291" s="193"/>
      <c r="G291" s="193"/>
      <c r="H291" s="193"/>
      <c r="I291" s="193"/>
      <c r="J291" s="193"/>
      <c r="K291" s="193"/>
      <c r="L291" s="193"/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</row>
    <row r="292">
      <c r="A292" s="193"/>
      <c r="B292" s="193"/>
      <c r="C292" s="193"/>
      <c r="D292" s="193"/>
      <c r="E292" s="193"/>
      <c r="F292" s="193"/>
      <c r="G292" s="193"/>
      <c r="H292" s="193"/>
      <c r="I292" s="193"/>
      <c r="J292" s="193"/>
      <c r="K292" s="193"/>
      <c r="L292" s="193"/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</row>
    <row r="293">
      <c r="A293" s="193"/>
      <c r="B293" s="193"/>
      <c r="C293" s="193"/>
      <c r="D293" s="193"/>
      <c r="E293" s="193"/>
      <c r="F293" s="193"/>
      <c r="G293" s="193"/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</row>
    <row r="294">
      <c r="A294" s="193"/>
      <c r="B294" s="193"/>
      <c r="C294" s="193"/>
      <c r="D294" s="193"/>
      <c r="E294" s="193"/>
      <c r="F294" s="193"/>
      <c r="G294" s="193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</row>
    <row r="295">
      <c r="A295" s="193"/>
      <c r="B295" s="193"/>
      <c r="C295" s="193"/>
      <c r="D295" s="193"/>
      <c r="E295" s="193"/>
      <c r="F295" s="193"/>
      <c r="G295" s="193"/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</row>
    <row r="296">
      <c r="A296" s="193"/>
      <c r="B296" s="193"/>
      <c r="C296" s="193"/>
      <c r="D296" s="193"/>
      <c r="E296" s="193"/>
      <c r="F296" s="193"/>
      <c r="G296" s="193"/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</row>
    <row r="297">
      <c r="A297" s="193"/>
      <c r="B297" s="193"/>
      <c r="C297" s="193"/>
      <c r="D297" s="193"/>
      <c r="E297" s="193"/>
      <c r="F297" s="193"/>
      <c r="G297" s="193"/>
      <c r="H297" s="193"/>
      <c r="I297" s="193"/>
      <c r="J297" s="193"/>
      <c r="K297" s="193"/>
      <c r="L297" s="193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</row>
    <row r="298">
      <c r="A298" s="193"/>
      <c r="B298" s="193"/>
      <c r="C298" s="193"/>
      <c r="D298" s="193"/>
      <c r="E298" s="193"/>
      <c r="F298" s="193"/>
      <c r="G298" s="193"/>
      <c r="H298" s="193"/>
      <c r="I298" s="193"/>
      <c r="J298" s="193"/>
      <c r="K298" s="193"/>
      <c r="L298" s="193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</row>
    <row r="299">
      <c r="A299" s="193"/>
      <c r="B299" s="193"/>
      <c r="C299" s="193"/>
      <c r="D299" s="193"/>
      <c r="E299" s="193"/>
      <c r="F299" s="193"/>
      <c r="G299" s="193"/>
      <c r="H299" s="193"/>
      <c r="I299" s="193"/>
      <c r="J299" s="193"/>
      <c r="K299" s="193"/>
      <c r="L299" s="193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</row>
    <row r="300">
      <c r="A300" s="193"/>
      <c r="B300" s="193"/>
      <c r="C300" s="193"/>
      <c r="D300" s="193"/>
      <c r="E300" s="193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</row>
    <row r="301">
      <c r="A301" s="193"/>
      <c r="B301" s="193"/>
      <c r="C301" s="193"/>
      <c r="D301" s="193"/>
      <c r="E301" s="193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</row>
    <row r="302">
      <c r="A302" s="193"/>
      <c r="B302" s="193"/>
      <c r="C302" s="193"/>
      <c r="D302" s="193"/>
      <c r="E302" s="193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</row>
    <row r="303">
      <c r="A303" s="193"/>
      <c r="B303" s="193"/>
      <c r="C303" s="193"/>
      <c r="D303" s="193"/>
      <c r="E303" s="193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</row>
    <row r="304">
      <c r="A304" s="193"/>
      <c r="B304" s="193"/>
      <c r="C304" s="193"/>
      <c r="D304" s="193"/>
      <c r="E304" s="193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</row>
    <row r="305">
      <c r="A305" s="193"/>
      <c r="B305" s="193"/>
      <c r="C305" s="193"/>
      <c r="D305" s="193"/>
      <c r="E305" s="193"/>
      <c r="F305" s="193"/>
      <c r="G305" s="193"/>
      <c r="H305" s="193"/>
      <c r="I305" s="193"/>
      <c r="J305" s="193"/>
      <c r="K305" s="193"/>
      <c r="L305" s="193"/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</row>
    <row r="306">
      <c r="A306" s="193"/>
      <c r="B306" s="193"/>
      <c r="C306" s="193"/>
      <c r="D306" s="193"/>
      <c r="E306" s="193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</row>
    <row r="307">
      <c r="A307" s="193"/>
      <c r="B307" s="193"/>
      <c r="C307" s="193"/>
      <c r="D307" s="193"/>
      <c r="E307" s="193"/>
      <c r="F307" s="193"/>
      <c r="G307" s="193"/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</row>
    <row r="308">
      <c r="A308" s="193"/>
      <c r="B308" s="193"/>
      <c r="C308" s="193"/>
      <c r="D308" s="193"/>
      <c r="E308" s="193"/>
      <c r="F308" s="193"/>
      <c r="G308" s="193"/>
      <c r="H308" s="193"/>
      <c r="I308" s="193"/>
      <c r="J308" s="193"/>
      <c r="K308" s="193"/>
      <c r="L308" s="193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</row>
    <row r="309">
      <c r="A309" s="193"/>
      <c r="B309" s="193"/>
      <c r="C309" s="193"/>
      <c r="D309" s="193"/>
      <c r="E309" s="193"/>
      <c r="F309" s="193"/>
      <c r="G309" s="193"/>
      <c r="H309" s="193"/>
      <c r="I309" s="193"/>
      <c r="J309" s="193"/>
      <c r="K309" s="193"/>
      <c r="L309" s="193"/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</row>
    <row r="310">
      <c r="A310" s="193"/>
      <c r="B310" s="193"/>
      <c r="C310" s="193"/>
      <c r="D310" s="193"/>
      <c r="E310" s="193"/>
      <c r="F310" s="193"/>
      <c r="G310" s="193"/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</row>
    <row r="311">
      <c r="A311" s="193"/>
      <c r="B311" s="193"/>
      <c r="C311" s="193"/>
      <c r="D311" s="193"/>
      <c r="E311" s="193"/>
      <c r="F311" s="193"/>
      <c r="G311" s="193"/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</row>
    <row r="312">
      <c r="A312" s="193"/>
      <c r="B312" s="193"/>
      <c r="C312" s="193"/>
      <c r="D312" s="193"/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</row>
    <row r="313">
      <c r="A313" s="193"/>
      <c r="B313" s="193"/>
      <c r="C313" s="193"/>
      <c r="D313" s="193"/>
      <c r="E313" s="193"/>
      <c r="F313" s="193"/>
      <c r="G313" s="193"/>
      <c r="H313" s="193"/>
      <c r="I313" s="193"/>
      <c r="J313" s="193"/>
      <c r="K313" s="193"/>
      <c r="L313" s="193"/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</row>
    <row r="314">
      <c r="A314" s="193"/>
      <c r="B314" s="193"/>
      <c r="C314" s="193"/>
      <c r="D314" s="193"/>
      <c r="E314" s="193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</row>
    <row r="315">
      <c r="A315" s="193"/>
      <c r="B315" s="193"/>
      <c r="C315" s="193"/>
      <c r="D315" s="193"/>
      <c r="E315" s="193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</row>
    <row r="316">
      <c r="A316" s="193"/>
      <c r="B316" s="193"/>
      <c r="C316" s="193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</row>
    <row r="317">
      <c r="A317" s="193"/>
      <c r="B317" s="193"/>
      <c r="C317" s="193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</row>
    <row r="318">
      <c r="A318" s="193"/>
      <c r="B318" s="193"/>
      <c r="C318" s="193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</row>
    <row r="319">
      <c r="A319" s="193"/>
      <c r="B319" s="193"/>
      <c r="C319" s="193"/>
      <c r="D319" s="193"/>
      <c r="E319" s="193"/>
      <c r="F319" s="193"/>
      <c r="G319" s="193"/>
      <c r="H319" s="193"/>
      <c r="I319" s="193"/>
      <c r="J319" s="193"/>
      <c r="K319" s="193"/>
      <c r="L319" s="193"/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</row>
    <row r="320">
      <c r="A320" s="193"/>
      <c r="B320" s="193"/>
      <c r="C320" s="193"/>
      <c r="D320" s="193"/>
      <c r="E320" s="193"/>
      <c r="F320" s="193"/>
      <c r="G320" s="193"/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</row>
    <row r="321">
      <c r="A321" s="193"/>
      <c r="B321" s="193"/>
      <c r="C321" s="193"/>
      <c r="D321" s="193"/>
      <c r="E321" s="193"/>
      <c r="F321" s="193"/>
      <c r="G321" s="193"/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</row>
    <row r="322">
      <c r="A322" s="193"/>
      <c r="B322" s="193"/>
      <c r="C322" s="193"/>
      <c r="D322" s="193"/>
      <c r="E322" s="193"/>
      <c r="F322" s="193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</row>
    <row r="323">
      <c r="A323" s="193"/>
      <c r="B323" s="193"/>
      <c r="C323" s="193"/>
      <c r="D323" s="193"/>
      <c r="E323" s="193"/>
      <c r="F323" s="193"/>
      <c r="G323" s="193"/>
      <c r="H323" s="193"/>
      <c r="I323" s="193"/>
      <c r="J323" s="193"/>
      <c r="K323" s="193"/>
      <c r="L323" s="193"/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</row>
    <row r="324">
      <c r="A324" s="193"/>
      <c r="B324" s="193"/>
      <c r="C324" s="193"/>
      <c r="D324" s="193"/>
      <c r="E324" s="193"/>
      <c r="F324" s="193"/>
      <c r="G324" s="193"/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</row>
    <row r="325">
      <c r="A325" s="193"/>
      <c r="B325" s="193"/>
      <c r="C325" s="193"/>
      <c r="D325" s="193"/>
      <c r="E325" s="193"/>
      <c r="F325" s="193"/>
      <c r="G325" s="193"/>
      <c r="H325" s="193"/>
      <c r="I325" s="193"/>
      <c r="J325" s="193"/>
      <c r="K325" s="193"/>
      <c r="L325" s="193"/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</row>
    <row r="326">
      <c r="A326" s="193"/>
      <c r="B326" s="193"/>
      <c r="C326" s="193"/>
      <c r="D326" s="193"/>
      <c r="E326" s="193"/>
      <c r="F326" s="193"/>
      <c r="G326" s="193"/>
      <c r="H326" s="193"/>
      <c r="I326" s="193"/>
      <c r="J326" s="193"/>
      <c r="K326" s="193"/>
      <c r="L326" s="193"/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</row>
    <row r="327">
      <c r="A327" s="193"/>
      <c r="B327" s="193"/>
      <c r="C327" s="193"/>
      <c r="D327" s="193"/>
      <c r="E327" s="193"/>
      <c r="F327" s="193"/>
      <c r="G327" s="193"/>
      <c r="H327" s="193"/>
      <c r="I327" s="193"/>
      <c r="J327" s="193"/>
      <c r="K327" s="193"/>
      <c r="L327" s="193"/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</row>
    <row r="328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  <c r="K328" s="193"/>
      <c r="L328" s="193"/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</row>
    <row r="329">
      <c r="A329" s="193"/>
      <c r="B329" s="193"/>
      <c r="C329" s="193"/>
      <c r="D329" s="193"/>
      <c r="E329" s="193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</row>
    <row r="330">
      <c r="A330" s="193"/>
      <c r="B330" s="193"/>
      <c r="C330" s="193"/>
      <c r="D330" s="193"/>
      <c r="E330" s="193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</row>
    <row r="331">
      <c r="A331" s="193"/>
      <c r="B331" s="193"/>
      <c r="C331" s="193"/>
      <c r="D331" s="193"/>
      <c r="E331" s="193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</row>
    <row r="332">
      <c r="A332" s="193"/>
      <c r="B332" s="193"/>
      <c r="C332" s="193"/>
      <c r="D332" s="193"/>
      <c r="E332" s="193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</row>
    <row r="333">
      <c r="A333" s="193"/>
      <c r="B333" s="193"/>
      <c r="C333" s="193"/>
      <c r="D333" s="193"/>
      <c r="E333" s="193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</row>
    <row r="334">
      <c r="A334" s="193"/>
      <c r="B334" s="193"/>
      <c r="C334" s="193"/>
      <c r="D334" s="193"/>
      <c r="E334" s="193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</row>
    <row r="335">
      <c r="A335" s="193"/>
      <c r="B335" s="193"/>
      <c r="C335" s="193"/>
      <c r="D335" s="193"/>
      <c r="E335" s="193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</row>
    <row r="336">
      <c r="A336" s="193"/>
      <c r="B336" s="193"/>
      <c r="C336" s="193"/>
      <c r="D336" s="193"/>
      <c r="E336" s="193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</row>
    <row r="337">
      <c r="A337" s="193"/>
      <c r="B337" s="193"/>
      <c r="C337" s="193"/>
      <c r="D337" s="193"/>
      <c r="E337" s="193"/>
      <c r="F337" s="193"/>
      <c r="G337" s="193"/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</row>
    <row r="338">
      <c r="A338" s="193"/>
      <c r="B338" s="193"/>
      <c r="C338" s="193"/>
      <c r="D338" s="193"/>
      <c r="E338" s="193"/>
      <c r="F338" s="193"/>
      <c r="G338" s="193"/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</row>
    <row r="339">
      <c r="A339" s="193"/>
      <c r="B339" s="193"/>
      <c r="C339" s="193"/>
      <c r="D339" s="193"/>
      <c r="E339" s="193"/>
      <c r="F339" s="193"/>
      <c r="G339" s="193"/>
      <c r="H339" s="193"/>
      <c r="I339" s="193"/>
      <c r="J339" s="193"/>
      <c r="K339" s="193"/>
      <c r="L339" s="193"/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</row>
    <row r="340">
      <c r="A340" s="193"/>
      <c r="B340" s="193"/>
      <c r="C340" s="193"/>
      <c r="D340" s="193"/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</row>
    <row r="341">
      <c r="A341" s="193"/>
      <c r="B341" s="193"/>
      <c r="C341" s="193"/>
      <c r="D341" s="193"/>
      <c r="E341" s="193"/>
      <c r="F341" s="193"/>
      <c r="G341" s="193"/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</row>
    <row r="342">
      <c r="A342" s="193"/>
      <c r="B342" s="193"/>
      <c r="C342" s="193"/>
      <c r="D342" s="193"/>
      <c r="E342" s="193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</row>
    <row r="343">
      <c r="A343" s="193"/>
      <c r="B343" s="193"/>
      <c r="C343" s="193"/>
      <c r="D343" s="193"/>
      <c r="E343" s="193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</row>
    <row r="344">
      <c r="A344" s="193"/>
      <c r="B344" s="193"/>
      <c r="C344" s="193"/>
      <c r="D344" s="193"/>
      <c r="E344" s="193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</row>
    <row r="345">
      <c r="A345" s="193"/>
      <c r="B345" s="193"/>
      <c r="C345" s="193"/>
      <c r="D345" s="193"/>
      <c r="E345" s="193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</row>
    <row r="346">
      <c r="A346" s="193"/>
      <c r="B346" s="193"/>
      <c r="C346" s="193"/>
      <c r="D346" s="193"/>
      <c r="E346" s="193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</row>
    <row r="347">
      <c r="A347" s="193"/>
      <c r="B347" s="193"/>
      <c r="C347" s="193"/>
      <c r="D347" s="193"/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</row>
    <row r="348">
      <c r="A348" s="193"/>
      <c r="B348" s="193"/>
      <c r="C348" s="193"/>
      <c r="D348" s="193"/>
      <c r="E348" s="193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</row>
    <row r="349">
      <c r="A349" s="193"/>
      <c r="B349" s="193"/>
      <c r="C349" s="193"/>
      <c r="D349" s="193"/>
      <c r="E349" s="193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</row>
    <row r="350">
      <c r="A350" s="193"/>
      <c r="B350" s="193"/>
      <c r="C350" s="193"/>
      <c r="D350" s="193"/>
      <c r="E350" s="193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</row>
    <row r="351">
      <c r="A351" s="193"/>
      <c r="B351" s="193"/>
      <c r="C351" s="193"/>
      <c r="D351" s="193"/>
      <c r="E351" s="193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</row>
    <row r="352">
      <c r="A352" s="193"/>
      <c r="B352" s="193"/>
      <c r="C352" s="193"/>
      <c r="D352" s="193"/>
      <c r="E352" s="193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</row>
    <row r="353">
      <c r="A353" s="193"/>
      <c r="B353" s="193"/>
      <c r="C353" s="193"/>
      <c r="D353" s="193"/>
      <c r="E353" s="193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</row>
    <row r="354">
      <c r="A354" s="193"/>
      <c r="B354" s="193"/>
      <c r="C354" s="193"/>
      <c r="D354" s="193"/>
      <c r="E354" s="193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</row>
    <row r="355">
      <c r="A355" s="193"/>
      <c r="B355" s="193"/>
      <c r="C355" s="193"/>
      <c r="D355" s="193"/>
      <c r="E355" s="193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</row>
    <row r="356">
      <c r="A356" s="193"/>
      <c r="B356" s="193"/>
      <c r="C356" s="193"/>
      <c r="D356" s="193"/>
      <c r="E356" s="193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</row>
    <row r="357">
      <c r="A357" s="193"/>
      <c r="B357" s="193"/>
      <c r="C357" s="193"/>
      <c r="D357" s="193"/>
      <c r="E357" s="193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</row>
    <row r="358">
      <c r="A358" s="193"/>
      <c r="B358" s="193"/>
      <c r="C358" s="193"/>
      <c r="D358" s="193"/>
      <c r="E358" s="193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</row>
    <row r="359">
      <c r="A359" s="193"/>
      <c r="B359" s="193"/>
      <c r="C359" s="193"/>
      <c r="D359" s="193"/>
      <c r="E359" s="193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</row>
    <row r="360">
      <c r="A360" s="193"/>
      <c r="B360" s="193"/>
      <c r="C360" s="193"/>
      <c r="D360" s="193"/>
      <c r="E360" s="193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</row>
    <row r="361">
      <c r="A361" s="193"/>
      <c r="B361" s="193"/>
      <c r="C361" s="193"/>
      <c r="D361" s="193"/>
      <c r="E361" s="193"/>
      <c r="F361" s="193"/>
      <c r="G361" s="193"/>
      <c r="H361" s="193"/>
      <c r="I361" s="193"/>
      <c r="J361" s="193"/>
      <c r="K361" s="193"/>
      <c r="L361" s="193"/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</row>
    <row r="362">
      <c r="A362" s="193"/>
      <c r="B362" s="193"/>
      <c r="C362" s="193"/>
      <c r="D362" s="193"/>
      <c r="E362" s="193"/>
      <c r="F362" s="193"/>
      <c r="G362" s="193"/>
      <c r="H362" s="193"/>
      <c r="I362" s="193"/>
      <c r="J362" s="193"/>
      <c r="K362" s="193"/>
      <c r="L362" s="193"/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</row>
    <row r="363">
      <c r="A363" s="193"/>
      <c r="B363" s="193"/>
      <c r="C363" s="193"/>
      <c r="D363" s="193"/>
      <c r="E363" s="193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</row>
    <row r="364">
      <c r="A364" s="193"/>
      <c r="B364" s="193"/>
      <c r="C364" s="193"/>
      <c r="D364" s="193"/>
      <c r="E364" s="193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</row>
    <row r="365">
      <c r="A365" s="193"/>
      <c r="B365" s="193"/>
      <c r="C365" s="193"/>
      <c r="D365" s="193"/>
      <c r="E365" s="193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</row>
    <row r="366">
      <c r="A366" s="193"/>
      <c r="B366" s="193"/>
      <c r="C366" s="193"/>
      <c r="D366" s="193"/>
      <c r="E366" s="193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</row>
    <row r="367">
      <c r="A367" s="193"/>
      <c r="B367" s="193"/>
      <c r="C367" s="193"/>
      <c r="D367" s="193"/>
      <c r="E367" s="193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</row>
    <row r="368">
      <c r="A368" s="193"/>
      <c r="B368" s="193"/>
      <c r="C368" s="193"/>
      <c r="D368" s="193"/>
      <c r="E368" s="193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</row>
    <row r="369">
      <c r="A369" s="193"/>
      <c r="B369" s="193"/>
      <c r="C369" s="193"/>
      <c r="D369" s="193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</row>
    <row r="370">
      <c r="A370" s="193"/>
      <c r="B370" s="193"/>
      <c r="C370" s="193"/>
      <c r="D370" s="193"/>
      <c r="E370" s="193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</row>
    <row r="371">
      <c r="A371" s="193"/>
      <c r="B371" s="193"/>
      <c r="C371" s="193"/>
      <c r="D371" s="193"/>
      <c r="E371" s="193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</row>
    <row r="372">
      <c r="A372" s="193"/>
      <c r="B372" s="193"/>
      <c r="C372" s="193"/>
      <c r="D372" s="193"/>
      <c r="E372" s="193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</row>
    <row r="373">
      <c r="A373" s="193"/>
      <c r="B373" s="193"/>
      <c r="C373" s="193"/>
      <c r="D373" s="193"/>
      <c r="E373" s="193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</row>
    <row r="374">
      <c r="A374" s="193"/>
      <c r="B374" s="193"/>
      <c r="C374" s="193"/>
      <c r="D374" s="193"/>
      <c r="E374" s="193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</row>
    <row r="375">
      <c r="A375" s="193"/>
      <c r="B375" s="193"/>
      <c r="C375" s="193"/>
      <c r="D375" s="193"/>
      <c r="E375" s="193"/>
      <c r="F375" s="193"/>
      <c r="G375" s="193"/>
      <c r="H375" s="193"/>
      <c r="I375" s="193"/>
      <c r="J375" s="193"/>
      <c r="K375" s="193"/>
      <c r="L375" s="193"/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</row>
    <row r="376">
      <c r="A376" s="193"/>
      <c r="B376" s="193"/>
      <c r="C376" s="193"/>
      <c r="D376" s="193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</row>
    <row r="377">
      <c r="A377" s="193"/>
      <c r="B377" s="193"/>
      <c r="C377" s="193"/>
      <c r="D377" s="193"/>
      <c r="E377" s="193"/>
      <c r="F377" s="193"/>
      <c r="G377" s="193"/>
      <c r="H377" s="193"/>
      <c r="I377" s="193"/>
      <c r="J377" s="193"/>
      <c r="K377" s="193"/>
      <c r="L377" s="193"/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</row>
    <row r="378">
      <c r="A378" s="193"/>
      <c r="B378" s="193"/>
      <c r="C378" s="193"/>
      <c r="D378" s="193"/>
      <c r="E378" s="193"/>
      <c r="F378" s="193"/>
      <c r="G378" s="193"/>
      <c r="H378" s="193"/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</row>
    <row r="379">
      <c r="A379" s="193"/>
      <c r="B379" s="193"/>
      <c r="C379" s="193"/>
      <c r="D379" s="193"/>
      <c r="E379" s="193"/>
      <c r="F379" s="193"/>
      <c r="G379" s="193"/>
      <c r="H379" s="193"/>
      <c r="I379" s="193"/>
      <c r="J379" s="193"/>
      <c r="K379" s="193"/>
      <c r="L379" s="193"/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</row>
    <row r="380">
      <c r="A380" s="193"/>
      <c r="B380" s="193"/>
      <c r="C380" s="193"/>
      <c r="D380" s="193"/>
      <c r="E380" s="193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</row>
    <row r="381">
      <c r="A381" s="193"/>
      <c r="B381" s="193"/>
      <c r="C381" s="193"/>
      <c r="D381" s="193"/>
      <c r="E381" s="193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</row>
    <row r="382">
      <c r="A382" s="193"/>
      <c r="B382" s="193"/>
      <c r="C382" s="193"/>
      <c r="D382" s="193"/>
      <c r="E382" s="193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</row>
    <row r="383">
      <c r="A383" s="193"/>
      <c r="B383" s="193"/>
      <c r="C383" s="193"/>
      <c r="D383" s="193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</row>
    <row r="384">
      <c r="A384" s="193"/>
      <c r="B384" s="193"/>
      <c r="C384" s="193"/>
      <c r="D384" s="193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</row>
    <row r="385">
      <c r="A385" s="193"/>
      <c r="B385" s="193"/>
      <c r="C385" s="193"/>
      <c r="D385" s="193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</row>
    <row r="386">
      <c r="A386" s="193"/>
      <c r="B386" s="193"/>
      <c r="C386" s="193"/>
      <c r="D386" s="193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</row>
    <row r="387">
      <c r="A387" s="193"/>
      <c r="B387" s="193"/>
      <c r="C387" s="193"/>
      <c r="D387" s="193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</row>
    <row r="388">
      <c r="A388" s="193"/>
      <c r="B388" s="193"/>
      <c r="C388" s="193"/>
      <c r="D388" s="193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</row>
    <row r="389">
      <c r="A389" s="193"/>
      <c r="B389" s="193"/>
      <c r="C389" s="193"/>
      <c r="D389" s="19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</row>
    <row r="390">
      <c r="A390" s="193"/>
      <c r="B390" s="193"/>
      <c r="C390" s="193"/>
      <c r="D390" s="193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</row>
    <row r="391">
      <c r="A391" s="193"/>
      <c r="B391" s="193"/>
      <c r="C391" s="193"/>
      <c r="D391" s="193"/>
      <c r="E391" s="193"/>
      <c r="F391" s="193"/>
      <c r="G391" s="193"/>
      <c r="H391" s="193"/>
      <c r="I391" s="193"/>
      <c r="J391" s="193"/>
      <c r="K391" s="193"/>
      <c r="L391" s="193"/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</row>
    <row r="392">
      <c r="A392" s="193"/>
      <c r="B392" s="193"/>
      <c r="C392" s="193"/>
      <c r="D392" s="193"/>
      <c r="E392" s="193"/>
      <c r="F392" s="193"/>
      <c r="G392" s="193"/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</row>
    <row r="393">
      <c r="A393" s="193"/>
      <c r="B393" s="193"/>
      <c r="C393" s="193"/>
      <c r="D393" s="193"/>
      <c r="E393" s="193"/>
      <c r="F393" s="193"/>
      <c r="G393" s="193"/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</row>
    <row r="394">
      <c r="A394" s="193"/>
      <c r="B394" s="193"/>
      <c r="C394" s="193"/>
      <c r="D394" s="193"/>
      <c r="E394" s="193"/>
      <c r="F394" s="193"/>
      <c r="G394" s="193"/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</row>
    <row r="395">
      <c r="A395" s="193"/>
      <c r="B395" s="193"/>
      <c r="C395" s="193"/>
      <c r="D395" s="193"/>
      <c r="E395" s="193"/>
      <c r="F395" s="193"/>
      <c r="G395" s="193"/>
      <c r="H395" s="193"/>
      <c r="I395" s="193"/>
      <c r="J395" s="193"/>
      <c r="K395" s="193"/>
      <c r="L395" s="193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</row>
    <row r="396">
      <c r="A396" s="193"/>
      <c r="B396" s="193"/>
      <c r="C396" s="193"/>
      <c r="D396" s="193"/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</row>
    <row r="397">
      <c r="A397" s="193"/>
      <c r="B397" s="193"/>
      <c r="C397" s="193"/>
      <c r="D397" s="193"/>
      <c r="E397" s="193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</row>
    <row r="398">
      <c r="A398" s="193"/>
      <c r="B398" s="193"/>
      <c r="C398" s="193"/>
      <c r="D398" s="193"/>
      <c r="E398" s="193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</row>
    <row r="399">
      <c r="A399" s="193"/>
      <c r="B399" s="193"/>
      <c r="C399" s="193"/>
      <c r="D399" s="193"/>
      <c r="E399" s="193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</row>
    <row r="400">
      <c r="A400" s="193"/>
      <c r="B400" s="193"/>
      <c r="C400" s="193"/>
      <c r="D400" s="193"/>
      <c r="E400" s="193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</row>
    <row r="401">
      <c r="A401" s="193"/>
      <c r="B401" s="193"/>
      <c r="C401" s="193"/>
      <c r="D401" s="193"/>
      <c r="E401" s="193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</row>
    <row r="402">
      <c r="A402" s="193"/>
      <c r="B402" s="193"/>
      <c r="C402" s="193"/>
      <c r="D402" s="193"/>
      <c r="E402" s="193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</row>
    <row r="403">
      <c r="A403" s="193"/>
      <c r="B403" s="193"/>
      <c r="C403" s="193"/>
      <c r="D403" s="193"/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</row>
    <row r="404">
      <c r="A404" s="193"/>
      <c r="B404" s="193"/>
      <c r="C404" s="193"/>
      <c r="D404" s="193"/>
      <c r="E404" s="193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</row>
    <row r="405">
      <c r="A405" s="193"/>
      <c r="B405" s="193"/>
      <c r="C405" s="193"/>
      <c r="D405" s="193"/>
      <c r="E405" s="193"/>
      <c r="F405" s="193"/>
      <c r="G405" s="193"/>
      <c r="H405" s="193"/>
      <c r="I405" s="193"/>
      <c r="J405" s="193"/>
      <c r="K405" s="193"/>
      <c r="L405" s="193"/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</row>
    <row r="406">
      <c r="A406" s="193"/>
      <c r="B406" s="193"/>
      <c r="C406" s="193"/>
      <c r="D406" s="193"/>
      <c r="E406" s="193"/>
      <c r="F406" s="193"/>
      <c r="G406" s="193"/>
      <c r="H406" s="193"/>
      <c r="I406" s="193"/>
      <c r="J406" s="193"/>
      <c r="K406" s="193"/>
      <c r="L406" s="193"/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</row>
    <row r="407">
      <c r="A407" s="193"/>
      <c r="B407" s="193"/>
      <c r="C407" s="193"/>
      <c r="D407" s="193"/>
      <c r="E407" s="193"/>
      <c r="F407" s="193"/>
      <c r="G407" s="193"/>
      <c r="H407" s="193"/>
      <c r="I407" s="193"/>
      <c r="J407" s="193"/>
      <c r="K407" s="193"/>
      <c r="L407" s="193"/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</row>
    <row r="408">
      <c r="A408" s="193"/>
      <c r="B408" s="193"/>
      <c r="C408" s="193"/>
      <c r="D408" s="193"/>
      <c r="E408" s="193"/>
      <c r="F408" s="193"/>
      <c r="G408" s="193"/>
      <c r="H408" s="193"/>
      <c r="I408" s="193"/>
      <c r="J408" s="193"/>
      <c r="K408" s="193"/>
      <c r="L408" s="193"/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</row>
    <row r="409">
      <c r="A409" s="193"/>
      <c r="B409" s="193"/>
      <c r="C409" s="193"/>
      <c r="D409" s="193"/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</row>
    <row r="410">
      <c r="A410" s="193"/>
      <c r="B410" s="193"/>
      <c r="C410" s="193"/>
      <c r="D410" s="193"/>
      <c r="E410" s="193"/>
      <c r="F410" s="193"/>
      <c r="G410" s="193"/>
      <c r="H410" s="193"/>
      <c r="I410" s="193"/>
      <c r="J410" s="193"/>
      <c r="K410" s="193"/>
      <c r="L410" s="193"/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</row>
    <row r="411">
      <c r="A411" s="193"/>
      <c r="B411" s="193"/>
      <c r="C411" s="193"/>
      <c r="D411" s="193"/>
      <c r="E411" s="193"/>
      <c r="F411" s="193"/>
      <c r="G411" s="193"/>
      <c r="H411" s="193"/>
      <c r="I411" s="193"/>
      <c r="J411" s="193"/>
      <c r="K411" s="193"/>
      <c r="L411" s="193"/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</row>
    <row r="412">
      <c r="A412" s="193"/>
      <c r="B412" s="193"/>
      <c r="C412" s="193"/>
      <c r="D412" s="193"/>
      <c r="E412" s="193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</row>
    <row r="413">
      <c r="A413" s="193"/>
      <c r="B413" s="193"/>
      <c r="C413" s="193"/>
      <c r="D413" s="193"/>
      <c r="E413" s="193"/>
      <c r="F413" s="193"/>
      <c r="G413" s="193"/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</row>
    <row r="414">
      <c r="A414" s="193"/>
      <c r="B414" s="193"/>
      <c r="C414" s="193"/>
      <c r="D414" s="193"/>
      <c r="E414" s="193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</row>
    <row r="415">
      <c r="A415" s="193"/>
      <c r="B415" s="193"/>
      <c r="C415" s="193"/>
      <c r="D415" s="193"/>
      <c r="E415" s="193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</row>
    <row r="416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</row>
    <row r="417">
      <c r="A417" s="193"/>
      <c r="B417" s="193"/>
      <c r="C417" s="193"/>
      <c r="D417" s="193"/>
      <c r="E417" s="193"/>
      <c r="F417" s="193"/>
      <c r="G417" s="193"/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</row>
    <row r="418">
      <c r="A418" s="193"/>
      <c r="B418" s="193"/>
      <c r="C418" s="193"/>
      <c r="D418" s="193"/>
      <c r="E418" s="193"/>
      <c r="F418" s="193"/>
      <c r="G418" s="193"/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</row>
    <row r="419">
      <c r="A419" s="193"/>
      <c r="B419" s="193"/>
      <c r="C419" s="193"/>
      <c r="D419" s="193"/>
      <c r="E419" s="193"/>
      <c r="F419" s="193"/>
      <c r="G419" s="193"/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</row>
    <row r="420">
      <c r="A420" s="193"/>
      <c r="B420" s="193"/>
      <c r="C420" s="193"/>
      <c r="D420" s="193"/>
      <c r="E420" s="193"/>
      <c r="F420" s="193"/>
      <c r="G420" s="193"/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</row>
    <row r="421">
      <c r="A421" s="193"/>
      <c r="B421" s="193"/>
      <c r="C421" s="193"/>
      <c r="D421" s="193"/>
      <c r="E421" s="193"/>
      <c r="F421" s="193"/>
      <c r="G421" s="193"/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</row>
    <row r="422">
      <c r="A422" s="193"/>
      <c r="B422" s="193"/>
      <c r="C422" s="193"/>
      <c r="D422" s="193"/>
      <c r="E422" s="193"/>
      <c r="F422" s="193"/>
      <c r="G422" s="193"/>
      <c r="H422" s="193"/>
      <c r="I422" s="193"/>
      <c r="J422" s="193"/>
      <c r="K422" s="193"/>
      <c r="L422" s="193"/>
      <c r="M422" s="193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</row>
    <row r="423">
      <c r="A423" s="193"/>
      <c r="B423" s="193"/>
      <c r="C423" s="193"/>
      <c r="D423" s="193"/>
      <c r="E423" s="193"/>
      <c r="F423" s="193"/>
      <c r="G423" s="193"/>
      <c r="H423" s="193"/>
      <c r="I423" s="193"/>
      <c r="J423" s="193"/>
      <c r="K423" s="193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</row>
    <row r="424">
      <c r="A424" s="193"/>
      <c r="B424" s="193"/>
      <c r="C424" s="193"/>
      <c r="D424" s="193"/>
      <c r="E424" s="193"/>
      <c r="F424" s="193"/>
      <c r="G424" s="193"/>
      <c r="H424" s="193"/>
      <c r="I424" s="193"/>
      <c r="J424" s="193"/>
      <c r="K424" s="193"/>
      <c r="L424" s="193"/>
      <c r="M424" s="193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</row>
    <row r="425">
      <c r="A425" s="193"/>
      <c r="B425" s="193"/>
      <c r="C425" s="193"/>
      <c r="D425" s="193"/>
      <c r="E425" s="193"/>
      <c r="F425" s="193"/>
      <c r="G425" s="193"/>
      <c r="H425" s="193"/>
      <c r="I425" s="193"/>
      <c r="J425" s="193"/>
      <c r="K425" s="193"/>
      <c r="L425" s="193"/>
      <c r="M425" s="193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</row>
    <row r="426">
      <c r="A426" s="193"/>
      <c r="B426" s="193"/>
      <c r="C426" s="193"/>
      <c r="D426" s="193"/>
      <c r="E426" s="193"/>
      <c r="F426" s="193"/>
      <c r="G426" s="193"/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</row>
    <row r="427">
      <c r="A427" s="193"/>
      <c r="B427" s="193"/>
      <c r="C427" s="193"/>
      <c r="D427" s="193"/>
      <c r="E427" s="193"/>
      <c r="F427" s="193"/>
      <c r="G427" s="193"/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</row>
    <row r="428">
      <c r="A428" s="193"/>
      <c r="B428" s="193"/>
      <c r="C428" s="193"/>
      <c r="D428" s="193"/>
      <c r="E428" s="193"/>
      <c r="F428" s="193"/>
      <c r="G428" s="193"/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</row>
    <row r="429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</row>
    <row r="430">
      <c r="A430" s="193"/>
      <c r="B430" s="193"/>
      <c r="C430" s="193"/>
      <c r="D430" s="193"/>
      <c r="E430" s="193"/>
      <c r="F430" s="193"/>
      <c r="G430" s="193"/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</row>
    <row r="431">
      <c r="A431" s="193"/>
      <c r="B431" s="193"/>
      <c r="C431" s="193"/>
      <c r="D431" s="193"/>
      <c r="E431" s="193"/>
      <c r="F431" s="193"/>
      <c r="G431" s="193"/>
      <c r="H431" s="193"/>
      <c r="I431" s="193"/>
      <c r="J431" s="193"/>
      <c r="K431" s="193"/>
      <c r="L431" s="193"/>
      <c r="M431" s="193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</row>
    <row r="432">
      <c r="A432" s="193"/>
      <c r="B432" s="193"/>
      <c r="C432" s="193"/>
      <c r="D432" s="193"/>
      <c r="E432" s="193"/>
      <c r="F432" s="193"/>
      <c r="G432" s="193"/>
      <c r="H432" s="193"/>
      <c r="I432" s="193"/>
      <c r="J432" s="193"/>
      <c r="K432" s="193"/>
      <c r="L432" s="193"/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</row>
    <row r="433">
      <c r="A433" s="193"/>
      <c r="B433" s="193"/>
      <c r="C433" s="193"/>
      <c r="D433" s="193"/>
      <c r="E433" s="193"/>
      <c r="F433" s="193"/>
      <c r="G433" s="193"/>
      <c r="H433" s="193"/>
      <c r="I433" s="193"/>
      <c r="J433" s="193"/>
      <c r="K433" s="193"/>
      <c r="L433" s="193"/>
      <c r="M433" s="193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</row>
    <row r="434">
      <c r="A434" s="193"/>
      <c r="B434" s="193"/>
      <c r="C434" s="193"/>
      <c r="D434" s="193"/>
      <c r="E434" s="193"/>
      <c r="F434" s="193"/>
      <c r="G434" s="193"/>
      <c r="H434" s="193"/>
      <c r="I434" s="193"/>
      <c r="J434" s="193"/>
      <c r="K434" s="193"/>
      <c r="L434" s="193"/>
      <c r="M434" s="193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</row>
    <row r="435">
      <c r="A435" s="193"/>
      <c r="B435" s="193"/>
      <c r="C435" s="193"/>
      <c r="D435" s="193"/>
      <c r="E435" s="193"/>
      <c r="F435" s="193"/>
      <c r="G435" s="193"/>
      <c r="H435" s="193"/>
      <c r="I435" s="193"/>
      <c r="J435" s="193"/>
      <c r="K435" s="193"/>
      <c r="L435" s="193"/>
      <c r="M435" s="193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</row>
    <row r="436">
      <c r="A436" s="193"/>
      <c r="B436" s="193"/>
      <c r="C436" s="193"/>
      <c r="D436" s="193"/>
      <c r="E436" s="193"/>
      <c r="F436" s="193"/>
      <c r="G436" s="193"/>
      <c r="H436" s="193"/>
      <c r="I436" s="193"/>
      <c r="J436" s="193"/>
      <c r="K436" s="193"/>
      <c r="L436" s="193"/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</row>
    <row r="437">
      <c r="A437" s="193"/>
      <c r="B437" s="193"/>
      <c r="C437" s="193"/>
      <c r="D437" s="193"/>
      <c r="E437" s="193"/>
      <c r="F437" s="193"/>
      <c r="G437" s="193"/>
      <c r="H437" s="193"/>
      <c r="I437" s="193"/>
      <c r="J437" s="193"/>
      <c r="K437" s="193"/>
      <c r="L437" s="193"/>
      <c r="M437" s="193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</row>
    <row r="438">
      <c r="A438" s="193"/>
      <c r="B438" s="193"/>
      <c r="C438" s="193"/>
      <c r="D438" s="193"/>
      <c r="E438" s="193"/>
      <c r="F438" s="193"/>
      <c r="G438" s="193"/>
      <c r="H438" s="193"/>
      <c r="I438" s="193"/>
      <c r="J438" s="193"/>
      <c r="K438" s="193"/>
      <c r="L438" s="193"/>
      <c r="M438" s="193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</row>
    <row r="439">
      <c r="A439" s="193"/>
      <c r="B439" s="193"/>
      <c r="C439" s="193"/>
      <c r="D439" s="193"/>
      <c r="E439" s="193"/>
      <c r="F439" s="193"/>
      <c r="G439" s="193"/>
      <c r="H439" s="193"/>
      <c r="I439" s="193"/>
      <c r="J439" s="193"/>
      <c r="K439" s="193"/>
      <c r="L439" s="193"/>
      <c r="M439" s="193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</row>
    <row r="440">
      <c r="A440" s="193"/>
      <c r="B440" s="193"/>
      <c r="C440" s="193"/>
      <c r="D440" s="193"/>
      <c r="E440" s="193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</row>
    <row r="441">
      <c r="A441" s="193"/>
      <c r="B441" s="193"/>
      <c r="C441" s="193"/>
      <c r="D441" s="193"/>
      <c r="E441" s="193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</row>
    <row r="442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</row>
    <row r="443">
      <c r="A443" s="193"/>
      <c r="B443" s="193"/>
      <c r="C443" s="193"/>
      <c r="D443" s="193"/>
      <c r="E443" s="193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</row>
    <row r="444">
      <c r="A444" s="193"/>
      <c r="B444" s="193"/>
      <c r="C444" s="193"/>
      <c r="D444" s="193"/>
      <c r="E444" s="193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</row>
    <row r="445">
      <c r="A445" s="193"/>
      <c r="B445" s="193"/>
      <c r="C445" s="193"/>
      <c r="D445" s="193"/>
      <c r="E445" s="193"/>
      <c r="F445" s="193"/>
      <c r="G445" s="193"/>
      <c r="H445" s="193"/>
      <c r="I445" s="193"/>
      <c r="J445" s="193"/>
      <c r="K445" s="193"/>
      <c r="L445" s="193"/>
      <c r="M445" s="193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</row>
    <row r="446">
      <c r="A446" s="193"/>
      <c r="B446" s="193"/>
      <c r="C446" s="193"/>
      <c r="D446" s="193"/>
      <c r="E446" s="193"/>
      <c r="F446" s="193"/>
      <c r="G446" s="193"/>
      <c r="H446" s="193"/>
      <c r="I446" s="193"/>
      <c r="J446" s="193"/>
      <c r="K446" s="193"/>
      <c r="L446" s="193"/>
      <c r="M446" s="193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</row>
    <row r="447">
      <c r="A447" s="193"/>
      <c r="B447" s="193"/>
      <c r="C447" s="193"/>
      <c r="D447" s="193"/>
      <c r="E447" s="193"/>
      <c r="F447" s="193"/>
      <c r="G447" s="193"/>
      <c r="H447" s="193"/>
      <c r="I447" s="193"/>
      <c r="J447" s="193"/>
      <c r="K447" s="193"/>
      <c r="L447" s="193"/>
      <c r="M447" s="193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</row>
    <row r="448">
      <c r="A448" s="193"/>
      <c r="B448" s="193"/>
      <c r="C448" s="193"/>
      <c r="D448" s="193"/>
      <c r="E448" s="193"/>
      <c r="F448" s="193"/>
      <c r="G448" s="193"/>
      <c r="H448" s="193"/>
      <c r="I448" s="193"/>
      <c r="J448" s="193"/>
      <c r="K448" s="193"/>
      <c r="L448" s="193"/>
      <c r="M448" s="193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</row>
    <row r="449">
      <c r="A449" s="193"/>
      <c r="B449" s="193"/>
      <c r="C449" s="193"/>
      <c r="D449" s="193"/>
      <c r="E449" s="193"/>
      <c r="F449" s="193"/>
      <c r="G449" s="193"/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</row>
    <row r="450">
      <c r="A450" s="193"/>
      <c r="B450" s="193"/>
      <c r="C450" s="193"/>
      <c r="D450" s="193"/>
      <c r="E450" s="193"/>
      <c r="F450" s="193"/>
      <c r="G450" s="193"/>
      <c r="H450" s="193"/>
      <c r="I450" s="193"/>
      <c r="J450" s="193"/>
      <c r="K450" s="193"/>
      <c r="L450" s="193"/>
      <c r="M450" s="193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</row>
    <row r="451">
      <c r="A451" s="193"/>
      <c r="B451" s="193"/>
      <c r="C451" s="193"/>
      <c r="D451" s="193"/>
      <c r="E451" s="193"/>
      <c r="F451" s="193"/>
      <c r="G451" s="193"/>
      <c r="H451" s="193"/>
      <c r="I451" s="193"/>
      <c r="J451" s="193"/>
      <c r="K451" s="193"/>
      <c r="L451" s="193"/>
      <c r="M451" s="193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</row>
    <row r="452">
      <c r="A452" s="193"/>
      <c r="B452" s="193"/>
      <c r="C452" s="193"/>
      <c r="D452" s="193"/>
      <c r="E452" s="193"/>
      <c r="F452" s="193"/>
      <c r="G452" s="193"/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</row>
    <row r="453">
      <c r="A453" s="193"/>
      <c r="B453" s="193"/>
      <c r="C453" s="193"/>
      <c r="D453" s="193"/>
      <c r="E453" s="193"/>
      <c r="F453" s="193"/>
      <c r="G453" s="193"/>
      <c r="H453" s="193"/>
      <c r="I453" s="193"/>
      <c r="J453" s="193"/>
      <c r="K453" s="193"/>
      <c r="L453" s="193"/>
      <c r="M453" s="193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</row>
    <row r="454">
      <c r="A454" s="193"/>
      <c r="B454" s="193"/>
      <c r="C454" s="193"/>
      <c r="D454" s="193"/>
      <c r="E454" s="193"/>
      <c r="F454" s="193"/>
      <c r="G454" s="193"/>
      <c r="H454" s="193"/>
      <c r="I454" s="193"/>
      <c r="J454" s="193"/>
      <c r="K454" s="193"/>
      <c r="L454" s="193"/>
      <c r="M454" s="193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</row>
    <row r="455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  <c r="K455" s="193"/>
      <c r="L455" s="193"/>
      <c r="M455" s="193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</row>
    <row r="456">
      <c r="A456" s="193"/>
      <c r="B456" s="193"/>
      <c r="C456" s="193"/>
      <c r="D456" s="193"/>
      <c r="E456" s="193"/>
      <c r="F456" s="193"/>
      <c r="G456" s="193"/>
      <c r="H456" s="193"/>
      <c r="I456" s="193"/>
      <c r="J456" s="193"/>
      <c r="K456" s="193"/>
      <c r="L456" s="193"/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</row>
    <row r="457">
      <c r="A457" s="193"/>
      <c r="B457" s="193"/>
      <c r="C457" s="193"/>
      <c r="D457" s="193"/>
      <c r="E457" s="193"/>
      <c r="F457" s="193"/>
      <c r="G457" s="193"/>
      <c r="H457" s="193"/>
      <c r="I457" s="193"/>
      <c r="J457" s="193"/>
      <c r="K457" s="193"/>
      <c r="L457" s="193"/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</row>
    <row r="458">
      <c r="A458" s="193"/>
      <c r="B458" s="193"/>
      <c r="C458" s="193"/>
      <c r="D458" s="193"/>
      <c r="E458" s="193"/>
      <c r="F458" s="193"/>
      <c r="G458" s="193"/>
      <c r="H458" s="193"/>
      <c r="I458" s="193"/>
      <c r="J458" s="193"/>
      <c r="K458" s="193"/>
      <c r="L458" s="193"/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</row>
    <row r="459">
      <c r="A459" s="193"/>
      <c r="B459" s="193"/>
      <c r="C459" s="193"/>
      <c r="D459" s="193"/>
      <c r="E459" s="193"/>
      <c r="F459" s="193"/>
      <c r="G459" s="193"/>
      <c r="H459" s="193"/>
      <c r="I459" s="193"/>
      <c r="J459" s="193"/>
      <c r="K459" s="193"/>
      <c r="L459" s="193"/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</row>
    <row r="460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  <c r="K460" s="193"/>
      <c r="L460" s="193"/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</row>
    <row r="461">
      <c r="A461" s="193"/>
      <c r="B461" s="193"/>
      <c r="C461" s="193"/>
      <c r="D461" s="193"/>
      <c r="E461" s="193"/>
      <c r="F461" s="193"/>
      <c r="G461" s="193"/>
      <c r="H461" s="193"/>
      <c r="I461" s="193"/>
      <c r="J461" s="193"/>
      <c r="K461" s="193"/>
      <c r="L461" s="193"/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</row>
    <row r="462">
      <c r="A462" s="193"/>
      <c r="B462" s="193"/>
      <c r="C462" s="193"/>
      <c r="D462" s="193"/>
      <c r="E462" s="193"/>
      <c r="F462" s="193"/>
      <c r="G462" s="193"/>
      <c r="H462" s="193"/>
      <c r="I462" s="193"/>
      <c r="J462" s="193"/>
      <c r="K462" s="193"/>
      <c r="L462" s="193"/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</row>
    <row r="463">
      <c r="A463" s="193"/>
      <c r="B463" s="193"/>
      <c r="C463" s="193"/>
      <c r="D463" s="193"/>
      <c r="E463" s="193"/>
      <c r="F463" s="193"/>
      <c r="G463" s="193"/>
      <c r="H463" s="193"/>
      <c r="I463" s="193"/>
      <c r="J463" s="193"/>
      <c r="K463" s="193"/>
      <c r="L463" s="193"/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</row>
    <row r="464">
      <c r="A464" s="193"/>
      <c r="B464" s="193"/>
      <c r="C464" s="193"/>
      <c r="D464" s="193"/>
      <c r="E464" s="193"/>
      <c r="F464" s="193"/>
      <c r="G464" s="193"/>
      <c r="H464" s="193"/>
      <c r="I464" s="193"/>
      <c r="J464" s="193"/>
      <c r="K464" s="193"/>
      <c r="L464" s="193"/>
      <c r="M464" s="193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</row>
    <row r="465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</row>
    <row r="466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</row>
    <row r="467">
      <c r="A467" s="193"/>
      <c r="B467" s="193"/>
      <c r="C467" s="193"/>
      <c r="D467" s="193"/>
      <c r="E467" s="193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</row>
    <row r="468">
      <c r="A468" s="193"/>
      <c r="B468" s="193"/>
      <c r="C468" s="193"/>
      <c r="D468" s="193"/>
      <c r="E468" s="193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</row>
    <row r="469">
      <c r="A469" s="193"/>
      <c r="B469" s="193"/>
      <c r="C469" s="193"/>
      <c r="D469" s="193"/>
      <c r="E469" s="193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</row>
    <row r="470">
      <c r="A470" s="193"/>
      <c r="B470" s="193"/>
      <c r="C470" s="193"/>
      <c r="D470" s="193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</row>
    <row r="471">
      <c r="A471" s="193"/>
      <c r="B471" s="193"/>
      <c r="C471" s="193"/>
      <c r="D471" s="193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</row>
    <row r="472">
      <c r="A472" s="193"/>
      <c r="B472" s="193"/>
      <c r="C472" s="193"/>
      <c r="D472" s="193"/>
      <c r="E472" s="193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</row>
    <row r="473">
      <c r="A473" s="193"/>
      <c r="B473" s="193"/>
      <c r="C473" s="193"/>
      <c r="D473" s="193"/>
      <c r="E473" s="193"/>
      <c r="F473" s="193"/>
      <c r="G473" s="193"/>
      <c r="H473" s="193"/>
      <c r="I473" s="193"/>
      <c r="J473" s="193"/>
      <c r="K473" s="193"/>
      <c r="L473" s="193"/>
      <c r="M473" s="193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</row>
    <row r="474">
      <c r="A474" s="193"/>
      <c r="B474" s="193"/>
      <c r="C474" s="193"/>
      <c r="D474" s="193"/>
      <c r="E474" s="193"/>
      <c r="F474" s="193"/>
      <c r="G474" s="193"/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</row>
    <row r="475">
      <c r="A475" s="193"/>
      <c r="B475" s="193"/>
      <c r="C475" s="193"/>
      <c r="D475" s="193"/>
      <c r="E475" s="193"/>
      <c r="F475" s="193"/>
      <c r="G475" s="193"/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</row>
    <row r="476">
      <c r="A476" s="193"/>
      <c r="B476" s="193"/>
      <c r="C476" s="193"/>
      <c r="D476" s="193"/>
      <c r="E476" s="193"/>
      <c r="F476" s="193"/>
      <c r="G476" s="193"/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</row>
    <row r="477">
      <c r="A477" s="193"/>
      <c r="B477" s="193"/>
      <c r="C477" s="193"/>
      <c r="D477" s="193"/>
      <c r="E477" s="193"/>
      <c r="F477" s="193"/>
      <c r="G477" s="193"/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</row>
    <row r="478">
      <c r="A478" s="193"/>
      <c r="B478" s="193"/>
      <c r="C478" s="193"/>
      <c r="D478" s="193"/>
      <c r="E478" s="193"/>
      <c r="F478" s="193"/>
      <c r="G478" s="193"/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</row>
    <row r="479">
      <c r="A479" s="193"/>
      <c r="B479" s="193"/>
      <c r="C479" s="193"/>
      <c r="D479" s="193"/>
      <c r="E479" s="193"/>
      <c r="F479" s="193"/>
      <c r="G479" s="193"/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</row>
    <row r="480">
      <c r="A480" s="193"/>
      <c r="B480" s="193"/>
      <c r="C480" s="193"/>
      <c r="D480" s="193"/>
      <c r="E480" s="193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</row>
    <row r="481">
      <c r="A481" s="193"/>
      <c r="B481" s="193"/>
      <c r="C481" s="193"/>
      <c r="D481" s="193"/>
      <c r="E481" s="193"/>
      <c r="F481" s="193"/>
      <c r="G481" s="193"/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</row>
    <row r="482">
      <c r="A482" s="193"/>
      <c r="B482" s="193"/>
      <c r="C482" s="193"/>
      <c r="D482" s="193"/>
      <c r="E482" s="193"/>
      <c r="F482" s="193"/>
      <c r="G482" s="193"/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</row>
    <row r="483">
      <c r="A483" s="193"/>
      <c r="B483" s="193"/>
      <c r="C483" s="193"/>
      <c r="D483" s="193"/>
      <c r="E483" s="193"/>
      <c r="F483" s="193"/>
      <c r="G483" s="193"/>
      <c r="H483" s="193"/>
      <c r="I483" s="193"/>
      <c r="J483" s="193"/>
      <c r="K483" s="193"/>
      <c r="L483" s="193"/>
      <c r="M483" s="193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</row>
    <row r="484">
      <c r="A484" s="193"/>
      <c r="B484" s="193"/>
      <c r="C484" s="193"/>
      <c r="D484" s="193"/>
      <c r="E484" s="193"/>
      <c r="F484" s="193"/>
      <c r="G484" s="193"/>
      <c r="H484" s="193"/>
      <c r="I484" s="193"/>
      <c r="J484" s="193"/>
      <c r="K484" s="193"/>
      <c r="L484" s="193"/>
      <c r="M484" s="193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</row>
    <row r="485">
      <c r="A485" s="193"/>
      <c r="B485" s="193"/>
      <c r="C485" s="193"/>
      <c r="D485" s="193"/>
      <c r="E485" s="193"/>
      <c r="F485" s="193"/>
      <c r="G485" s="193"/>
      <c r="H485" s="193"/>
      <c r="I485" s="193"/>
      <c r="J485" s="193"/>
      <c r="K485" s="193"/>
      <c r="L485" s="193"/>
      <c r="M485" s="193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</row>
    <row r="486">
      <c r="A486" s="193"/>
      <c r="B486" s="193"/>
      <c r="C486" s="193"/>
      <c r="D486" s="193"/>
      <c r="E486" s="193"/>
      <c r="F486" s="193"/>
      <c r="G486" s="193"/>
      <c r="H486" s="193"/>
      <c r="I486" s="193"/>
      <c r="J486" s="193"/>
      <c r="K486" s="193"/>
      <c r="L486" s="193"/>
      <c r="M486" s="193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</row>
    <row r="487">
      <c r="A487" s="193"/>
      <c r="B487" s="193"/>
      <c r="C487" s="193"/>
      <c r="D487" s="193"/>
      <c r="E487" s="193"/>
      <c r="F487" s="193"/>
      <c r="G487" s="193"/>
      <c r="H487" s="193"/>
      <c r="I487" s="193"/>
      <c r="J487" s="193"/>
      <c r="K487" s="193"/>
      <c r="L487" s="193"/>
      <c r="M487" s="193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</row>
    <row r="488">
      <c r="A488" s="193"/>
      <c r="B488" s="193"/>
      <c r="C488" s="193"/>
      <c r="D488" s="193"/>
      <c r="E488" s="193"/>
      <c r="F488" s="193"/>
      <c r="G488" s="193"/>
      <c r="H488" s="193"/>
      <c r="I488" s="193"/>
      <c r="J488" s="193"/>
      <c r="K488" s="193"/>
      <c r="L488" s="193"/>
      <c r="M488" s="193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</row>
    <row r="489">
      <c r="A489" s="193"/>
      <c r="B489" s="193"/>
      <c r="C489" s="193"/>
      <c r="D489" s="193"/>
      <c r="E489" s="193"/>
      <c r="F489" s="193"/>
      <c r="G489" s="193"/>
      <c r="H489" s="193"/>
      <c r="I489" s="193"/>
      <c r="J489" s="193"/>
      <c r="K489" s="193"/>
      <c r="L489" s="193"/>
      <c r="M489" s="193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</row>
    <row r="490">
      <c r="A490" s="193"/>
      <c r="B490" s="193"/>
      <c r="C490" s="193"/>
      <c r="D490" s="193"/>
      <c r="E490" s="193"/>
      <c r="F490" s="193"/>
      <c r="G490" s="193"/>
      <c r="H490" s="193"/>
      <c r="I490" s="193"/>
      <c r="J490" s="193"/>
      <c r="K490" s="193"/>
      <c r="L490" s="193"/>
      <c r="M490" s="193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</row>
    <row r="491">
      <c r="A491" s="193"/>
      <c r="B491" s="193"/>
      <c r="C491" s="193"/>
      <c r="D491" s="193"/>
      <c r="E491" s="193"/>
      <c r="F491" s="193"/>
      <c r="G491" s="193"/>
      <c r="H491" s="193"/>
      <c r="I491" s="193"/>
      <c r="J491" s="193"/>
      <c r="K491" s="193"/>
      <c r="L491" s="193"/>
      <c r="M491" s="193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</row>
    <row r="492">
      <c r="A492" s="193"/>
      <c r="B492" s="193"/>
      <c r="C492" s="193"/>
      <c r="D492" s="193"/>
      <c r="E492" s="193"/>
      <c r="F492" s="193"/>
      <c r="G492" s="193"/>
      <c r="H492" s="193"/>
      <c r="I492" s="193"/>
      <c r="J492" s="193"/>
      <c r="K492" s="193"/>
      <c r="L492" s="193"/>
      <c r="M492" s="193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</row>
    <row r="493">
      <c r="A493" s="193"/>
      <c r="B493" s="193"/>
      <c r="C493" s="193"/>
      <c r="D493" s="193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</row>
    <row r="494">
      <c r="A494" s="193"/>
      <c r="B494" s="193"/>
      <c r="C494" s="193"/>
      <c r="D494" s="193"/>
      <c r="E494" s="193"/>
      <c r="F494" s="193"/>
      <c r="G494" s="193"/>
      <c r="H494" s="193"/>
      <c r="I494" s="193"/>
      <c r="J494" s="193"/>
      <c r="K494" s="193"/>
      <c r="L494" s="193"/>
      <c r="M494" s="193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</row>
    <row r="495">
      <c r="A495" s="193"/>
      <c r="B495" s="193"/>
      <c r="C495" s="193"/>
      <c r="D495" s="193"/>
      <c r="E495" s="193"/>
      <c r="F495" s="193"/>
      <c r="G495" s="193"/>
      <c r="H495" s="193"/>
      <c r="I495" s="193"/>
      <c r="J495" s="193"/>
      <c r="K495" s="193"/>
      <c r="L495" s="193"/>
      <c r="M495" s="193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</row>
    <row r="496">
      <c r="A496" s="193"/>
      <c r="B496" s="193"/>
      <c r="C496" s="193"/>
      <c r="D496" s="193"/>
      <c r="E496" s="193"/>
      <c r="F496" s="193"/>
      <c r="G496" s="193"/>
      <c r="H496" s="193"/>
      <c r="I496" s="193"/>
      <c r="J496" s="193"/>
      <c r="K496" s="193"/>
      <c r="L496" s="193"/>
      <c r="M496" s="193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</row>
    <row r="497">
      <c r="A497" s="193"/>
      <c r="B497" s="193"/>
      <c r="C497" s="193"/>
      <c r="D497" s="193"/>
      <c r="E497" s="193"/>
      <c r="F497" s="193"/>
      <c r="G497" s="193"/>
      <c r="H497" s="193"/>
      <c r="I497" s="193"/>
      <c r="J497" s="193"/>
      <c r="K497" s="193"/>
      <c r="L497" s="193"/>
      <c r="M497" s="193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</row>
    <row r="498">
      <c r="A498" s="193"/>
      <c r="B498" s="193"/>
      <c r="C498" s="193"/>
      <c r="D498" s="193"/>
      <c r="E498" s="193"/>
      <c r="F498" s="193"/>
      <c r="G498" s="193"/>
      <c r="H498" s="193"/>
      <c r="I498" s="193"/>
      <c r="J498" s="193"/>
      <c r="K498" s="193"/>
      <c r="L498" s="193"/>
      <c r="M498" s="193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</row>
    <row r="499">
      <c r="A499" s="193"/>
      <c r="B499" s="193"/>
      <c r="C499" s="193"/>
      <c r="D499" s="193"/>
      <c r="E499" s="193"/>
      <c r="F499" s="193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</row>
    <row r="500">
      <c r="A500" s="193"/>
      <c r="B500" s="193"/>
      <c r="C500" s="193"/>
      <c r="D500" s="193"/>
      <c r="E500" s="193"/>
      <c r="F500" s="193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</row>
    <row r="501">
      <c r="A501" s="193"/>
      <c r="B501" s="193"/>
      <c r="C501" s="193"/>
      <c r="D501" s="193"/>
      <c r="E501" s="193"/>
      <c r="F501" s="193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</row>
    <row r="502">
      <c r="A502" s="193"/>
      <c r="B502" s="193"/>
      <c r="C502" s="193"/>
      <c r="D502" s="193"/>
      <c r="E502" s="193"/>
      <c r="F502" s="193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</row>
    <row r="503">
      <c r="A503" s="193"/>
      <c r="B503" s="193"/>
      <c r="C503" s="193"/>
      <c r="D503" s="193"/>
      <c r="E503" s="193"/>
      <c r="F503" s="193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</row>
    <row r="504">
      <c r="A504" s="193"/>
      <c r="B504" s="193"/>
      <c r="C504" s="193"/>
      <c r="D504" s="193"/>
      <c r="E504" s="193"/>
      <c r="F504" s="193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</row>
    <row r="505">
      <c r="A505" s="193"/>
      <c r="B505" s="193"/>
      <c r="C505" s="193"/>
      <c r="D505" s="193"/>
      <c r="E505" s="193"/>
      <c r="F505" s="193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</row>
    <row r="506">
      <c r="A506" s="193"/>
      <c r="B506" s="193"/>
      <c r="C506" s="193"/>
      <c r="D506" s="193"/>
      <c r="E506" s="193"/>
      <c r="F506" s="193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</row>
    <row r="507">
      <c r="A507" s="193"/>
      <c r="B507" s="193"/>
      <c r="C507" s="193"/>
      <c r="D507" s="193"/>
      <c r="E507" s="193"/>
      <c r="F507" s="193"/>
      <c r="G507" s="193"/>
      <c r="H507" s="193"/>
      <c r="I507" s="193"/>
      <c r="J507" s="193"/>
      <c r="K507" s="193"/>
      <c r="L507" s="193"/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</row>
    <row r="508">
      <c r="A508" s="193"/>
      <c r="B508" s="193"/>
      <c r="C508" s="193"/>
      <c r="D508" s="193"/>
      <c r="E508" s="193"/>
      <c r="F508" s="193"/>
      <c r="G508" s="193"/>
      <c r="H508" s="193"/>
      <c r="I508" s="193"/>
      <c r="J508" s="193"/>
      <c r="K508" s="193"/>
      <c r="L508" s="193"/>
      <c r="M508" s="193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</row>
    <row r="509">
      <c r="A509" s="193"/>
      <c r="B509" s="193"/>
      <c r="C509" s="193"/>
      <c r="D509" s="193"/>
      <c r="E509" s="193"/>
      <c r="F509" s="193"/>
      <c r="G509" s="193"/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</row>
    <row r="510">
      <c r="A510" s="193"/>
      <c r="B510" s="193"/>
      <c r="C510" s="193"/>
      <c r="D510" s="193"/>
      <c r="E510" s="193"/>
      <c r="F510" s="193"/>
      <c r="G510" s="193"/>
      <c r="H510" s="193"/>
      <c r="I510" s="193"/>
      <c r="J510" s="193"/>
      <c r="K510" s="193"/>
      <c r="L510" s="193"/>
      <c r="M510" s="193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</row>
    <row r="511">
      <c r="A511" s="193"/>
      <c r="B511" s="193"/>
      <c r="C511" s="193"/>
      <c r="D511" s="193"/>
      <c r="E511" s="193"/>
      <c r="F511" s="193"/>
      <c r="G511" s="193"/>
      <c r="H511" s="193"/>
      <c r="I511" s="193"/>
      <c r="J511" s="193"/>
      <c r="K511" s="193"/>
      <c r="L511" s="193"/>
      <c r="M511" s="193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</row>
    <row r="512">
      <c r="A512" s="193"/>
      <c r="B512" s="193"/>
      <c r="C512" s="193"/>
      <c r="D512" s="193"/>
      <c r="E512" s="193"/>
      <c r="F512" s="193"/>
      <c r="G512" s="193"/>
      <c r="H512" s="193"/>
      <c r="I512" s="193"/>
      <c r="J512" s="193"/>
      <c r="K512" s="193"/>
      <c r="L512" s="193"/>
      <c r="M512" s="193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</row>
    <row r="513">
      <c r="A513" s="193"/>
      <c r="B513" s="193"/>
      <c r="C513" s="193"/>
      <c r="D513" s="193"/>
      <c r="E513" s="193"/>
      <c r="F513" s="193"/>
      <c r="G513" s="193"/>
      <c r="H513" s="193"/>
      <c r="I513" s="193"/>
      <c r="J513" s="193"/>
      <c r="K513" s="193"/>
      <c r="L513" s="193"/>
      <c r="M513" s="193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</row>
    <row r="514">
      <c r="A514" s="193"/>
      <c r="B514" s="193"/>
      <c r="C514" s="193"/>
      <c r="D514" s="193"/>
      <c r="E514" s="193"/>
      <c r="F514" s="193"/>
      <c r="G514" s="193"/>
      <c r="H514" s="193"/>
      <c r="I514" s="193"/>
      <c r="J514" s="193"/>
      <c r="K514" s="193"/>
      <c r="L514" s="193"/>
      <c r="M514" s="193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</row>
    <row r="515">
      <c r="A515" s="193"/>
      <c r="B515" s="193"/>
      <c r="C515" s="193"/>
      <c r="D515" s="193"/>
      <c r="E515" s="193"/>
      <c r="F515" s="193"/>
      <c r="G515" s="193"/>
      <c r="H515" s="193"/>
      <c r="I515" s="193"/>
      <c r="J515" s="193"/>
      <c r="K515" s="193"/>
      <c r="L515" s="193"/>
      <c r="M515" s="193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</row>
    <row r="516">
      <c r="A516" s="193"/>
      <c r="B516" s="193"/>
      <c r="C516" s="193"/>
      <c r="D516" s="193"/>
      <c r="E516" s="193"/>
      <c r="F516" s="193"/>
      <c r="G516" s="193"/>
      <c r="H516" s="193"/>
      <c r="I516" s="193"/>
      <c r="J516" s="193"/>
      <c r="K516" s="193"/>
      <c r="L516" s="193"/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</row>
    <row r="517">
      <c r="A517" s="193"/>
      <c r="B517" s="193"/>
      <c r="C517" s="193"/>
      <c r="D517" s="193"/>
      <c r="E517" s="193"/>
      <c r="F517" s="193"/>
      <c r="G517" s="193"/>
      <c r="H517" s="193"/>
      <c r="I517" s="193"/>
      <c r="J517" s="193"/>
      <c r="K517" s="193"/>
      <c r="L517" s="193"/>
      <c r="M517" s="193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</row>
    <row r="518">
      <c r="A518" s="193"/>
      <c r="B518" s="193"/>
      <c r="C518" s="193"/>
      <c r="D518" s="193"/>
      <c r="E518" s="193"/>
      <c r="F518" s="193"/>
      <c r="G518" s="193"/>
      <c r="H518" s="193"/>
      <c r="I518" s="193"/>
      <c r="J518" s="193"/>
      <c r="K518" s="193"/>
      <c r="L518" s="193"/>
      <c r="M518" s="193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</row>
    <row r="519">
      <c r="A519" s="193"/>
      <c r="B519" s="193"/>
      <c r="C519" s="193"/>
      <c r="D519" s="193"/>
      <c r="E519" s="193"/>
      <c r="F519" s="193"/>
      <c r="G519" s="193"/>
      <c r="H519" s="193"/>
      <c r="I519" s="193"/>
      <c r="J519" s="193"/>
      <c r="K519" s="193"/>
      <c r="L519" s="193"/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</row>
    <row r="520">
      <c r="A520" s="193"/>
      <c r="B520" s="193"/>
      <c r="C520" s="193"/>
      <c r="D520" s="193"/>
      <c r="E520" s="193"/>
      <c r="F520" s="193"/>
      <c r="G520" s="193"/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</row>
    <row r="521">
      <c r="A521" s="193"/>
      <c r="B521" s="193"/>
      <c r="C521" s="193"/>
      <c r="D521" s="193"/>
      <c r="E521" s="193"/>
      <c r="F521" s="193"/>
      <c r="G521" s="193"/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</row>
    <row r="522">
      <c r="A522" s="193"/>
      <c r="B522" s="193"/>
      <c r="C522" s="193"/>
      <c r="D522" s="193"/>
      <c r="E522" s="193"/>
      <c r="F522" s="193"/>
      <c r="G522" s="193"/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</row>
    <row r="523">
      <c r="A523" s="193"/>
      <c r="B523" s="193"/>
      <c r="C523" s="193"/>
      <c r="D523" s="193"/>
      <c r="E523" s="193"/>
      <c r="F523" s="193"/>
      <c r="G523" s="193"/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</row>
    <row r="524">
      <c r="A524" s="193"/>
      <c r="B524" s="193"/>
      <c r="C524" s="193"/>
      <c r="D524" s="193"/>
      <c r="E524" s="193"/>
      <c r="F524" s="193"/>
      <c r="G524" s="193"/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</row>
    <row r="525">
      <c r="A525" s="193"/>
      <c r="B525" s="193"/>
      <c r="C525" s="193"/>
      <c r="D525" s="193"/>
      <c r="E525" s="193"/>
      <c r="F525" s="193"/>
      <c r="G525" s="193"/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</row>
    <row r="526">
      <c r="A526" s="193"/>
      <c r="B526" s="193"/>
      <c r="C526" s="193"/>
      <c r="D526" s="193"/>
      <c r="E526" s="193"/>
      <c r="F526" s="193"/>
      <c r="G526" s="193"/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</row>
    <row r="527">
      <c r="A527" s="193"/>
      <c r="B527" s="193"/>
      <c r="C527" s="193"/>
      <c r="D527" s="193"/>
      <c r="E527" s="193"/>
      <c r="F527" s="193"/>
      <c r="G527" s="193"/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</row>
    <row r="528">
      <c r="A528" s="193"/>
      <c r="B528" s="193"/>
      <c r="C528" s="193"/>
      <c r="D528" s="193"/>
      <c r="E528" s="193"/>
      <c r="F528" s="193"/>
      <c r="G528" s="193"/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</row>
    <row r="529">
      <c r="A529" s="193"/>
      <c r="B529" s="193"/>
      <c r="C529" s="193"/>
      <c r="D529" s="193"/>
      <c r="E529" s="193"/>
      <c r="F529" s="193"/>
      <c r="G529" s="193"/>
      <c r="H529" s="193"/>
      <c r="I529" s="193"/>
      <c r="J529" s="193"/>
      <c r="K529" s="193"/>
      <c r="L529" s="193"/>
      <c r="M529" s="193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</row>
    <row r="530">
      <c r="A530" s="193"/>
      <c r="B530" s="193"/>
      <c r="C530" s="193"/>
      <c r="D530" s="193"/>
      <c r="E530" s="193"/>
      <c r="F530" s="193"/>
      <c r="G530" s="193"/>
      <c r="H530" s="193"/>
      <c r="I530" s="193"/>
      <c r="J530" s="193"/>
      <c r="K530" s="193"/>
      <c r="L530" s="193"/>
      <c r="M530" s="193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</row>
    <row r="531">
      <c r="A531" s="193"/>
      <c r="B531" s="193"/>
      <c r="C531" s="193"/>
      <c r="D531" s="193"/>
      <c r="E531" s="193"/>
      <c r="F531" s="193"/>
      <c r="G531" s="193"/>
      <c r="H531" s="193"/>
      <c r="I531" s="193"/>
      <c r="J531" s="193"/>
      <c r="K531" s="193"/>
      <c r="L531" s="193"/>
      <c r="M531" s="193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</row>
    <row r="532">
      <c r="A532" s="193"/>
      <c r="B532" s="193"/>
      <c r="C532" s="193"/>
      <c r="D532" s="193"/>
      <c r="E532" s="193"/>
      <c r="F532" s="193"/>
      <c r="G532" s="193"/>
      <c r="H532" s="193"/>
      <c r="I532" s="193"/>
      <c r="J532" s="193"/>
      <c r="K532" s="193"/>
      <c r="L532" s="193"/>
      <c r="M532" s="193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</row>
    <row r="533">
      <c r="A533" s="193"/>
      <c r="B533" s="193"/>
      <c r="C533" s="193"/>
      <c r="D533" s="193"/>
      <c r="E533" s="193"/>
      <c r="F533" s="193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</row>
    <row r="534">
      <c r="A534" s="193"/>
      <c r="B534" s="193"/>
      <c r="C534" s="193"/>
      <c r="D534" s="193"/>
      <c r="E534" s="193"/>
      <c r="F534" s="193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</row>
    <row r="535">
      <c r="A535" s="193"/>
      <c r="B535" s="193"/>
      <c r="C535" s="193"/>
      <c r="D535" s="193"/>
      <c r="E535" s="193"/>
      <c r="F535" s="193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</row>
    <row r="536">
      <c r="A536" s="193"/>
      <c r="B536" s="193"/>
      <c r="C536" s="193"/>
      <c r="D536" s="193"/>
      <c r="E536" s="193"/>
      <c r="F536" s="193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</row>
    <row r="537">
      <c r="A537" s="193"/>
      <c r="B537" s="193"/>
      <c r="C537" s="193"/>
      <c r="D537" s="193"/>
      <c r="E537" s="193"/>
      <c r="F537" s="193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</row>
    <row r="538">
      <c r="A538" s="193"/>
      <c r="B538" s="193"/>
      <c r="C538" s="193"/>
      <c r="D538" s="193"/>
      <c r="E538" s="193"/>
      <c r="F538" s="193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</row>
    <row r="539">
      <c r="A539" s="193"/>
      <c r="B539" s="193"/>
      <c r="C539" s="193"/>
      <c r="D539" s="193"/>
      <c r="E539" s="193"/>
      <c r="F539" s="193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</row>
    <row r="540">
      <c r="A540" s="193"/>
      <c r="B540" s="193"/>
      <c r="C540" s="193"/>
      <c r="D540" s="193"/>
      <c r="E540" s="193"/>
      <c r="F540" s="193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</row>
    <row r="541">
      <c r="A541" s="193"/>
      <c r="B541" s="193"/>
      <c r="C541" s="193"/>
      <c r="D541" s="193"/>
      <c r="E541" s="193"/>
      <c r="F541" s="193"/>
      <c r="G541" s="193"/>
      <c r="H541" s="193"/>
      <c r="I541" s="193"/>
      <c r="J541" s="193"/>
      <c r="K541" s="193"/>
      <c r="L541" s="193"/>
      <c r="M541" s="193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</row>
    <row r="542">
      <c r="A542" s="193"/>
      <c r="B542" s="193"/>
      <c r="C542" s="193"/>
      <c r="D542" s="193"/>
      <c r="E542" s="193"/>
      <c r="F542" s="193"/>
      <c r="G542" s="193"/>
      <c r="H542" s="193"/>
      <c r="I542" s="193"/>
      <c r="J542" s="193"/>
      <c r="K542" s="193"/>
      <c r="L542" s="193"/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</row>
    <row r="543">
      <c r="A543" s="193"/>
      <c r="B543" s="193"/>
      <c r="C543" s="193"/>
      <c r="D543" s="193"/>
      <c r="E543" s="193"/>
      <c r="F543" s="193"/>
      <c r="G543" s="193"/>
      <c r="H543" s="193"/>
      <c r="I543" s="193"/>
      <c r="J543" s="193"/>
      <c r="K543" s="193"/>
      <c r="L543" s="193"/>
      <c r="M543" s="193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</row>
    <row r="544">
      <c r="A544" s="193"/>
      <c r="B544" s="193"/>
      <c r="C544" s="193"/>
      <c r="D544" s="193"/>
      <c r="E544" s="193"/>
      <c r="F544" s="193"/>
      <c r="G544" s="193"/>
      <c r="H544" s="193"/>
      <c r="I544" s="193"/>
      <c r="J544" s="193"/>
      <c r="K544" s="193"/>
      <c r="L544" s="193"/>
      <c r="M544" s="193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</row>
    <row r="545">
      <c r="A545" s="193"/>
      <c r="B545" s="193"/>
      <c r="C545" s="193"/>
      <c r="D545" s="193"/>
      <c r="E545" s="193"/>
      <c r="F545" s="193"/>
      <c r="G545" s="193"/>
      <c r="H545" s="193"/>
      <c r="I545" s="193"/>
      <c r="J545" s="193"/>
      <c r="K545" s="193"/>
      <c r="L545" s="193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</row>
    <row r="546">
      <c r="A546" s="193"/>
      <c r="B546" s="193"/>
      <c r="C546" s="193"/>
      <c r="D546" s="193"/>
      <c r="E546" s="193"/>
      <c r="F546" s="193"/>
      <c r="G546" s="193"/>
      <c r="H546" s="193"/>
      <c r="I546" s="193"/>
      <c r="J546" s="193"/>
      <c r="K546" s="193"/>
      <c r="L546" s="193"/>
      <c r="M546" s="193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</row>
    <row r="547">
      <c r="A547" s="193"/>
      <c r="B547" s="193"/>
      <c r="C547" s="193"/>
      <c r="D547" s="193"/>
      <c r="E547" s="193"/>
      <c r="F547" s="193"/>
      <c r="G547" s="193"/>
      <c r="H547" s="193"/>
      <c r="I547" s="193"/>
      <c r="J547" s="193"/>
      <c r="K547" s="193"/>
      <c r="L547" s="193"/>
      <c r="M547" s="193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</row>
    <row r="548">
      <c r="A548" s="193"/>
      <c r="B548" s="193"/>
      <c r="C548" s="193"/>
      <c r="D548" s="193"/>
      <c r="E548" s="193"/>
      <c r="F548" s="193"/>
      <c r="G548" s="193"/>
      <c r="H548" s="193"/>
      <c r="I548" s="193"/>
      <c r="J548" s="193"/>
      <c r="K548" s="193"/>
      <c r="L548" s="193"/>
      <c r="M548" s="193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</row>
    <row r="549">
      <c r="A549" s="193"/>
      <c r="B549" s="193"/>
      <c r="C549" s="193"/>
      <c r="D549" s="193"/>
      <c r="E549" s="193"/>
      <c r="F549" s="193"/>
      <c r="G549" s="193"/>
      <c r="H549" s="193"/>
      <c r="I549" s="193"/>
      <c r="J549" s="193"/>
      <c r="K549" s="193"/>
      <c r="L549" s="193"/>
      <c r="M549" s="193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</row>
    <row r="550">
      <c r="A550" s="193"/>
      <c r="B550" s="193"/>
      <c r="C550" s="193"/>
      <c r="D550" s="193"/>
      <c r="E550" s="193"/>
      <c r="F550" s="193"/>
      <c r="G550" s="193"/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</row>
    <row r="551">
      <c r="A551" s="193"/>
      <c r="B551" s="193"/>
      <c r="C551" s="193"/>
      <c r="D551" s="193"/>
      <c r="E551" s="193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</row>
    <row r="552">
      <c r="A552" s="193"/>
      <c r="B552" s="193"/>
      <c r="C552" s="193"/>
      <c r="D552" s="193"/>
      <c r="E552" s="193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</row>
    <row r="553">
      <c r="A553" s="193"/>
      <c r="B553" s="193"/>
      <c r="C553" s="193"/>
      <c r="D553" s="193"/>
      <c r="E553" s="193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</row>
    <row r="554">
      <c r="A554" s="193"/>
      <c r="B554" s="193"/>
      <c r="C554" s="193"/>
      <c r="D554" s="193"/>
      <c r="E554" s="193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</row>
    <row r="555">
      <c r="A555" s="193"/>
      <c r="B555" s="193"/>
      <c r="C555" s="193"/>
      <c r="D555" s="193"/>
      <c r="E555" s="193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</row>
    <row r="556">
      <c r="A556" s="193"/>
      <c r="B556" s="193"/>
      <c r="C556" s="193"/>
      <c r="D556" s="193"/>
      <c r="E556" s="193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</row>
    <row r="557">
      <c r="A557" s="193"/>
      <c r="B557" s="193"/>
      <c r="C557" s="193"/>
      <c r="D557" s="193"/>
      <c r="E557" s="193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</row>
    <row r="558">
      <c r="A558" s="193"/>
      <c r="B558" s="193"/>
      <c r="C558" s="193"/>
      <c r="D558" s="193"/>
      <c r="E558" s="193"/>
      <c r="F558" s="193"/>
      <c r="G558" s="193"/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</row>
    <row r="559">
      <c r="A559" s="193"/>
      <c r="B559" s="193"/>
      <c r="C559" s="193"/>
      <c r="D559" s="193"/>
      <c r="E559" s="193"/>
      <c r="F559" s="193"/>
      <c r="G559" s="193"/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</row>
    <row r="560">
      <c r="A560" s="193"/>
      <c r="B560" s="193"/>
      <c r="C560" s="193"/>
      <c r="D560" s="193"/>
      <c r="E560" s="193"/>
      <c r="F560" s="193"/>
      <c r="G560" s="193"/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</row>
    <row r="561">
      <c r="A561" s="193"/>
      <c r="B561" s="193"/>
      <c r="C561" s="193"/>
      <c r="D561" s="193"/>
      <c r="E561" s="193"/>
      <c r="F561" s="193"/>
      <c r="G561" s="193"/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</row>
    <row r="562">
      <c r="A562" s="193"/>
      <c r="B562" s="193"/>
      <c r="C562" s="193"/>
      <c r="D562" s="193"/>
      <c r="E562" s="193"/>
      <c r="F562" s="193"/>
      <c r="G562" s="193"/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</row>
    <row r="563">
      <c r="A563" s="193"/>
      <c r="B563" s="193"/>
      <c r="C563" s="193"/>
      <c r="D563" s="193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</row>
    <row r="564">
      <c r="A564" s="193"/>
      <c r="B564" s="193"/>
      <c r="C564" s="193"/>
      <c r="D564" s="193"/>
      <c r="E564" s="193"/>
      <c r="F564" s="193"/>
      <c r="G564" s="193"/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</row>
    <row r="565">
      <c r="A565" s="193"/>
      <c r="B565" s="193"/>
      <c r="C565" s="193"/>
      <c r="D565" s="193"/>
      <c r="E565" s="193"/>
      <c r="F565" s="193"/>
      <c r="G565" s="193"/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</row>
    <row r="566">
      <c r="A566" s="193"/>
      <c r="B566" s="193"/>
      <c r="C566" s="193"/>
      <c r="D566" s="193"/>
      <c r="E566" s="193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</row>
    <row r="567">
      <c r="A567" s="193"/>
      <c r="B567" s="193"/>
      <c r="C567" s="193"/>
      <c r="D567" s="193"/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</row>
    <row r="568">
      <c r="A568" s="193"/>
      <c r="B568" s="193"/>
      <c r="C568" s="193"/>
      <c r="D568" s="193"/>
      <c r="E568" s="193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</row>
    <row r="569">
      <c r="A569" s="193"/>
      <c r="B569" s="193"/>
      <c r="C569" s="193"/>
      <c r="D569" s="193"/>
      <c r="E569" s="193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</row>
    <row r="570">
      <c r="A570" s="193"/>
      <c r="B570" s="193"/>
      <c r="C570" s="193"/>
      <c r="D570" s="193"/>
      <c r="E570" s="193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</row>
    <row r="571">
      <c r="A571" s="193"/>
      <c r="B571" s="193"/>
      <c r="C571" s="193"/>
      <c r="D571" s="193"/>
      <c r="E571" s="193"/>
      <c r="F571" s="193"/>
      <c r="G571" s="193"/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</row>
    <row r="572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</row>
    <row r="573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</row>
    <row r="574">
      <c r="A574" s="193"/>
      <c r="B574" s="193"/>
      <c r="C574" s="193"/>
      <c r="D574" s="193"/>
      <c r="E574" s="193"/>
      <c r="F574" s="193"/>
      <c r="G574" s="193"/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</row>
    <row r="575">
      <c r="A575" s="193"/>
      <c r="B575" s="193"/>
      <c r="C575" s="193"/>
      <c r="D575" s="193"/>
      <c r="E575" s="193"/>
      <c r="F575" s="193"/>
      <c r="G575" s="193"/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</row>
    <row r="576">
      <c r="A576" s="193"/>
      <c r="B576" s="193"/>
      <c r="C576" s="193"/>
      <c r="D576" s="193"/>
      <c r="E576" s="193"/>
      <c r="F576" s="193"/>
      <c r="G576" s="193"/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</row>
    <row r="577">
      <c r="A577" s="193"/>
      <c r="B577" s="193"/>
      <c r="C577" s="193"/>
      <c r="D577" s="193"/>
      <c r="E577" s="193"/>
      <c r="F577" s="193"/>
      <c r="G577" s="193"/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</row>
    <row r="578">
      <c r="A578" s="193"/>
      <c r="B578" s="193"/>
      <c r="C578" s="193"/>
      <c r="D578" s="193"/>
      <c r="E578" s="193"/>
      <c r="F578" s="193"/>
      <c r="G578" s="193"/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</row>
    <row r="579">
      <c r="A579" s="193"/>
      <c r="B579" s="193"/>
      <c r="C579" s="193"/>
      <c r="D579" s="193"/>
      <c r="E579" s="193"/>
      <c r="F579" s="193"/>
      <c r="G579" s="193"/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</row>
    <row r="580">
      <c r="A580" s="193"/>
      <c r="B580" s="193"/>
      <c r="C580" s="193"/>
      <c r="D580" s="193"/>
      <c r="E580" s="193"/>
      <c r="F580" s="193"/>
      <c r="G580" s="193"/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</row>
    <row r="581">
      <c r="A581" s="193"/>
      <c r="B581" s="193"/>
      <c r="C581" s="193"/>
      <c r="D581" s="193"/>
      <c r="E581" s="193"/>
      <c r="F581" s="193"/>
      <c r="G581" s="193"/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</row>
    <row r="582">
      <c r="A582" s="193"/>
      <c r="B582" s="193"/>
      <c r="C582" s="193"/>
      <c r="D582" s="193"/>
      <c r="E582" s="193"/>
      <c r="F582" s="193"/>
      <c r="G582" s="193"/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</row>
    <row r="583">
      <c r="A583" s="193"/>
      <c r="B583" s="193"/>
      <c r="C583" s="193"/>
      <c r="D583" s="193"/>
      <c r="E583" s="193"/>
      <c r="F583" s="193"/>
      <c r="G583" s="193"/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</row>
    <row r="584">
      <c r="A584" s="193"/>
      <c r="B584" s="193"/>
      <c r="C584" s="193"/>
      <c r="D584" s="193"/>
      <c r="E584" s="193"/>
      <c r="F584" s="193"/>
      <c r="G584" s="193"/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</row>
    <row r="585">
      <c r="A585" s="193"/>
      <c r="B585" s="193"/>
      <c r="C585" s="193"/>
      <c r="D585" s="193"/>
      <c r="E585" s="193"/>
      <c r="F585" s="193"/>
      <c r="G585" s="193"/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</row>
    <row r="586">
      <c r="A586" s="193"/>
      <c r="B586" s="193"/>
      <c r="C586" s="193"/>
      <c r="D586" s="193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</row>
    <row r="587">
      <c r="A587" s="193"/>
      <c r="B587" s="193"/>
      <c r="C587" s="193"/>
      <c r="D587" s="193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</row>
    <row r="588">
      <c r="A588" s="193"/>
      <c r="B588" s="193"/>
      <c r="C588" s="193"/>
      <c r="D588" s="193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</row>
    <row r="589">
      <c r="A589" s="193"/>
      <c r="B589" s="193"/>
      <c r="C589" s="193"/>
      <c r="D589" s="193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</row>
    <row r="590">
      <c r="A590" s="193"/>
      <c r="B590" s="193"/>
      <c r="C590" s="193"/>
      <c r="D590" s="193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</row>
    <row r="591">
      <c r="A591" s="193"/>
      <c r="B591" s="193"/>
      <c r="C591" s="193"/>
      <c r="D591" s="193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</row>
    <row r="592">
      <c r="A592" s="193"/>
      <c r="B592" s="193"/>
      <c r="C592" s="193"/>
      <c r="D592" s="193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</row>
    <row r="593">
      <c r="A593" s="193"/>
      <c r="B593" s="193"/>
      <c r="C593" s="193"/>
      <c r="D593" s="19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</row>
    <row r="594">
      <c r="A594" s="193"/>
      <c r="B594" s="193"/>
      <c r="C594" s="193"/>
      <c r="D594" s="193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</row>
    <row r="595">
      <c r="A595" s="193"/>
      <c r="B595" s="193"/>
      <c r="C595" s="193"/>
      <c r="D595" s="193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</row>
    <row r="596">
      <c r="A596" s="193"/>
      <c r="B596" s="193"/>
      <c r="C596" s="193"/>
      <c r="D596" s="193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</row>
    <row r="597">
      <c r="A597" s="193"/>
      <c r="B597" s="193"/>
      <c r="C597" s="193"/>
      <c r="D597" s="193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</row>
    <row r="598">
      <c r="A598" s="193"/>
      <c r="B598" s="193"/>
      <c r="C598" s="193"/>
      <c r="D598" s="193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</row>
    <row r="599">
      <c r="A599" s="193"/>
      <c r="B599" s="193"/>
      <c r="C599" s="193"/>
      <c r="D599" s="193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</row>
    <row r="600">
      <c r="A600" s="193"/>
      <c r="B600" s="193"/>
      <c r="C600" s="193"/>
      <c r="D600" s="193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</row>
    <row r="601">
      <c r="A601" s="193"/>
      <c r="B601" s="193"/>
      <c r="C601" s="193"/>
      <c r="D601" s="193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</row>
    <row r="602">
      <c r="A602" s="193"/>
      <c r="B602" s="193"/>
      <c r="C602" s="193"/>
      <c r="D602" s="193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</row>
    <row r="603">
      <c r="A603" s="193"/>
      <c r="B603" s="193"/>
      <c r="C603" s="193"/>
      <c r="D603" s="193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</row>
    <row r="604">
      <c r="A604" s="193"/>
      <c r="B604" s="193"/>
      <c r="C604" s="193"/>
      <c r="D604" s="193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</row>
    <row r="605">
      <c r="A605" s="193"/>
      <c r="B605" s="193"/>
      <c r="C605" s="193"/>
      <c r="D605" s="193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</row>
    <row r="606">
      <c r="A606" s="193"/>
      <c r="B606" s="193"/>
      <c r="C606" s="193"/>
      <c r="D606" s="193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</row>
    <row r="607">
      <c r="A607" s="193"/>
      <c r="B607" s="193"/>
      <c r="C607" s="193"/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</row>
    <row r="608">
      <c r="A608" s="193"/>
      <c r="B608" s="193"/>
      <c r="C608" s="193"/>
      <c r="D608" s="193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</row>
    <row r="609">
      <c r="A609" s="193"/>
      <c r="B609" s="193"/>
      <c r="C609" s="193"/>
      <c r="D609" s="193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</row>
    <row r="610">
      <c r="A610" s="193"/>
      <c r="B610" s="193"/>
      <c r="C610" s="193"/>
      <c r="D610" s="193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</row>
    <row r="611">
      <c r="A611" s="193"/>
      <c r="B611" s="193"/>
      <c r="C611" s="193"/>
      <c r="D611" s="193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</row>
    <row r="612">
      <c r="A612" s="193"/>
      <c r="B612" s="193"/>
      <c r="C612" s="193"/>
      <c r="D612" s="193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</row>
    <row r="613">
      <c r="A613" s="193"/>
      <c r="B613" s="193"/>
      <c r="C613" s="193"/>
      <c r="D613" s="193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</row>
    <row r="614">
      <c r="A614" s="193"/>
      <c r="B614" s="193"/>
      <c r="C614" s="193"/>
      <c r="D614" s="193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</row>
    <row r="615">
      <c r="A615" s="193"/>
      <c r="B615" s="193"/>
      <c r="C615" s="193"/>
      <c r="D615" s="193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</row>
    <row r="616">
      <c r="A616" s="193"/>
      <c r="B616" s="193"/>
      <c r="C616" s="193"/>
      <c r="D616" s="193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</row>
    <row r="617">
      <c r="A617" s="193"/>
      <c r="B617" s="193"/>
      <c r="C617" s="193"/>
      <c r="D617" s="193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</row>
    <row r="618">
      <c r="A618" s="193"/>
      <c r="B618" s="193"/>
      <c r="C618" s="193"/>
      <c r="D618" s="193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</row>
    <row r="619">
      <c r="A619" s="193"/>
      <c r="B619" s="193"/>
      <c r="C619" s="193"/>
      <c r="D619" s="193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</row>
    <row r="620">
      <c r="A620" s="193"/>
      <c r="B620" s="193"/>
      <c r="C620" s="193"/>
      <c r="D620" s="193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</row>
    <row r="621">
      <c r="A621" s="193"/>
      <c r="B621" s="193"/>
      <c r="C621" s="193"/>
      <c r="D621" s="193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</row>
    <row r="622">
      <c r="A622" s="193"/>
      <c r="B622" s="193"/>
      <c r="C622" s="193"/>
      <c r="D622" s="193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</row>
    <row r="623">
      <c r="A623" s="193"/>
      <c r="B623" s="193"/>
      <c r="C623" s="193"/>
      <c r="D623" s="193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</row>
    <row r="624">
      <c r="A624" s="193"/>
      <c r="B624" s="193"/>
      <c r="C624" s="193"/>
      <c r="D624" s="193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</row>
    <row r="625">
      <c r="A625" s="193"/>
      <c r="B625" s="193"/>
      <c r="C625" s="193"/>
      <c r="D625" s="193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</row>
    <row r="626">
      <c r="A626" s="193"/>
      <c r="B626" s="193"/>
      <c r="C626" s="193"/>
      <c r="D626" s="193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</row>
    <row r="627">
      <c r="A627" s="193"/>
      <c r="B627" s="193"/>
      <c r="C627" s="193"/>
      <c r="D627" s="193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</row>
    <row r="628">
      <c r="A628" s="193"/>
      <c r="B628" s="193"/>
      <c r="C628" s="193"/>
      <c r="D628" s="193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</row>
    <row r="629">
      <c r="A629" s="193"/>
      <c r="B629" s="193"/>
      <c r="C629" s="193"/>
      <c r="D629" s="193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</row>
    <row r="630">
      <c r="A630" s="193"/>
      <c r="B630" s="193"/>
      <c r="C630" s="193"/>
      <c r="D630" s="193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</row>
    <row r="631">
      <c r="A631" s="193"/>
      <c r="B631" s="193"/>
      <c r="C631" s="193"/>
      <c r="D631" s="193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</row>
    <row r="632">
      <c r="A632" s="193"/>
      <c r="B632" s="193"/>
      <c r="C632" s="193"/>
      <c r="D632" s="193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</row>
    <row r="633">
      <c r="A633" s="193"/>
      <c r="B633" s="193"/>
      <c r="C633" s="193"/>
      <c r="D633" s="193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</row>
    <row r="634">
      <c r="A634" s="193"/>
      <c r="B634" s="193"/>
      <c r="C634" s="193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</row>
    <row r="635">
      <c r="A635" s="193"/>
      <c r="B635" s="193"/>
      <c r="C635" s="193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</row>
    <row r="636">
      <c r="A636" s="193"/>
      <c r="B636" s="193"/>
      <c r="C636" s="193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</row>
    <row r="637">
      <c r="A637" s="193"/>
      <c r="B637" s="193"/>
      <c r="C637" s="193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</row>
    <row r="638">
      <c r="A638" s="193"/>
      <c r="B638" s="193"/>
      <c r="C638" s="193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</row>
    <row r="639">
      <c r="A639" s="193"/>
      <c r="B639" s="193"/>
      <c r="C639" s="193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</row>
    <row r="640">
      <c r="A640" s="193"/>
      <c r="B640" s="193"/>
      <c r="C640" s="193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</row>
    <row r="641">
      <c r="A641" s="193"/>
      <c r="B641" s="193"/>
      <c r="C641" s="193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</row>
    <row r="642">
      <c r="A642" s="193"/>
      <c r="B642" s="193"/>
      <c r="C642" s="193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</row>
    <row r="643">
      <c r="A643" s="193"/>
      <c r="B643" s="193"/>
      <c r="C643" s="193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</row>
    <row r="644">
      <c r="A644" s="193"/>
      <c r="B644" s="193"/>
      <c r="C644" s="193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</row>
    <row r="645">
      <c r="A645" s="193"/>
      <c r="B645" s="193"/>
      <c r="C645" s="193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</row>
    <row r="646">
      <c r="A646" s="193"/>
      <c r="B646" s="193"/>
      <c r="C646" s="193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</row>
    <row r="647">
      <c r="A647" s="193"/>
      <c r="B647" s="193"/>
      <c r="C647" s="193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</row>
    <row r="648">
      <c r="A648" s="193"/>
      <c r="B648" s="193"/>
      <c r="C648" s="193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</row>
    <row r="649">
      <c r="A649" s="193"/>
      <c r="B649" s="193"/>
      <c r="C649" s="193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</row>
    <row r="650">
      <c r="A650" s="193"/>
      <c r="B650" s="193"/>
      <c r="C650" s="193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</row>
    <row r="651">
      <c r="A651" s="193"/>
      <c r="B651" s="193"/>
      <c r="C651" s="193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</row>
    <row r="652">
      <c r="A652" s="193"/>
      <c r="B652" s="193"/>
      <c r="C652" s="193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</row>
    <row r="653">
      <c r="A653" s="193"/>
      <c r="B653" s="193"/>
      <c r="C653" s="193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</row>
    <row r="654">
      <c r="A654" s="193"/>
      <c r="B654" s="193"/>
      <c r="C654" s="193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</row>
    <row r="655">
      <c r="A655" s="193"/>
      <c r="B655" s="193"/>
      <c r="C655" s="193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</row>
    <row r="656">
      <c r="A656" s="193"/>
      <c r="B656" s="193"/>
      <c r="C656" s="193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</row>
    <row r="657">
      <c r="A657" s="193"/>
      <c r="B657" s="193"/>
      <c r="C657" s="193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</row>
    <row r="658">
      <c r="A658" s="193"/>
      <c r="B658" s="193"/>
      <c r="C658" s="193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</row>
    <row r="659">
      <c r="A659" s="193"/>
      <c r="B659" s="193"/>
      <c r="C659" s="193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</row>
    <row r="660">
      <c r="A660" s="193"/>
      <c r="B660" s="193"/>
      <c r="C660" s="193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</row>
    <row r="661">
      <c r="A661" s="193"/>
      <c r="B661" s="193"/>
      <c r="C661" s="193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</row>
    <row r="662">
      <c r="A662" s="193"/>
      <c r="B662" s="193"/>
      <c r="C662" s="193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</row>
    <row r="663">
      <c r="A663" s="193"/>
      <c r="B663" s="193"/>
      <c r="C663" s="193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</row>
    <row r="664">
      <c r="A664" s="193"/>
      <c r="B664" s="193"/>
      <c r="C664" s="193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</row>
    <row r="665">
      <c r="A665" s="193"/>
      <c r="B665" s="193"/>
      <c r="C665" s="193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</row>
    <row r="666">
      <c r="A666" s="193"/>
      <c r="B666" s="193"/>
      <c r="C666" s="193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</row>
    <row r="667">
      <c r="A667" s="193"/>
      <c r="B667" s="193"/>
      <c r="C667" s="193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</row>
    <row r="668">
      <c r="A668" s="193"/>
      <c r="B668" s="193"/>
      <c r="C668" s="193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</row>
    <row r="669">
      <c r="A669" s="193"/>
      <c r="B669" s="193"/>
      <c r="C669" s="193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</row>
    <row r="670">
      <c r="A670" s="193"/>
      <c r="B670" s="193"/>
      <c r="C670" s="193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</row>
    <row r="671">
      <c r="A671" s="193"/>
      <c r="B671" s="193"/>
      <c r="C671" s="193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</row>
    <row r="672">
      <c r="A672" s="193"/>
      <c r="B672" s="193"/>
      <c r="C672" s="193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</row>
    <row r="673">
      <c r="A673" s="193"/>
      <c r="B673" s="193"/>
      <c r="C673" s="193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</row>
    <row r="674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</row>
    <row r="675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</row>
    <row r="676">
      <c r="A676" s="193"/>
      <c r="B676" s="193"/>
      <c r="C676" s="193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</row>
    <row r="677">
      <c r="A677" s="193"/>
      <c r="B677" s="193"/>
      <c r="C677" s="193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</row>
    <row r="678">
      <c r="A678" s="193"/>
      <c r="B678" s="193"/>
      <c r="C678" s="193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</row>
    <row r="679">
      <c r="A679" s="193"/>
      <c r="B679" s="193"/>
      <c r="C679" s="193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</row>
    <row r="680">
      <c r="A680" s="193"/>
      <c r="B680" s="193"/>
      <c r="C680" s="193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</row>
    <row r="681">
      <c r="A681" s="193"/>
      <c r="B681" s="193"/>
      <c r="C681" s="193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</row>
    <row r="682">
      <c r="A682" s="193"/>
      <c r="B682" s="193"/>
      <c r="C682" s="193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</row>
    <row r="683">
      <c r="A683" s="193"/>
      <c r="B683" s="193"/>
      <c r="C683" s="193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</row>
    <row r="684">
      <c r="A684" s="193"/>
      <c r="B684" s="193"/>
      <c r="C684" s="193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</row>
    <row r="685">
      <c r="A685" s="193"/>
      <c r="B685" s="193"/>
      <c r="C685" s="193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</row>
    <row r="686">
      <c r="A686" s="193"/>
      <c r="B686" s="193"/>
      <c r="C686" s="193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</row>
    <row r="687">
      <c r="A687" s="193"/>
      <c r="B687" s="193"/>
      <c r="C687" s="193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</row>
    <row r="688">
      <c r="A688" s="193"/>
      <c r="B688" s="193"/>
      <c r="C688" s="193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</row>
    <row r="689">
      <c r="A689" s="193"/>
      <c r="B689" s="193"/>
      <c r="C689" s="193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</row>
    <row r="690">
      <c r="A690" s="193"/>
      <c r="B690" s="193"/>
      <c r="C690" s="193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</row>
    <row r="691">
      <c r="A691" s="193"/>
      <c r="B691" s="193"/>
      <c r="C691" s="193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</row>
    <row r="692">
      <c r="A692" s="193"/>
      <c r="B692" s="193"/>
      <c r="C692" s="193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</row>
    <row r="693">
      <c r="A693" s="193"/>
      <c r="B693" s="193"/>
      <c r="C693" s="193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</row>
    <row r="694">
      <c r="A694" s="193"/>
      <c r="B694" s="193"/>
      <c r="C694" s="193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</row>
    <row r="695">
      <c r="A695" s="193"/>
      <c r="B695" s="193"/>
      <c r="C695" s="193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</row>
    <row r="696">
      <c r="A696" s="193"/>
      <c r="B696" s="193"/>
      <c r="C696" s="193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</row>
    <row r="697">
      <c r="A697" s="193"/>
      <c r="B697" s="193"/>
      <c r="C697" s="193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</row>
    <row r="698">
      <c r="A698" s="193"/>
      <c r="B698" s="193"/>
      <c r="C698" s="193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</row>
    <row r="699">
      <c r="A699" s="193"/>
      <c r="B699" s="193"/>
      <c r="C699" s="193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</row>
    <row r="700">
      <c r="A700" s="193"/>
      <c r="B700" s="193"/>
      <c r="C700" s="193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</row>
    <row r="701">
      <c r="A701" s="193"/>
      <c r="B701" s="193"/>
      <c r="C701" s="193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</row>
    <row r="702">
      <c r="A702" s="193"/>
      <c r="B702" s="193"/>
      <c r="C702" s="193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</row>
    <row r="703">
      <c r="A703" s="193"/>
      <c r="B703" s="193"/>
      <c r="C703" s="193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</row>
    <row r="704">
      <c r="A704" s="193"/>
      <c r="B704" s="193"/>
      <c r="C704" s="193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</row>
    <row r="705">
      <c r="A705" s="193"/>
      <c r="B705" s="193"/>
      <c r="C705" s="193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</row>
    <row r="706">
      <c r="A706" s="193"/>
      <c r="B706" s="193"/>
      <c r="C706" s="193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</row>
    <row r="707">
      <c r="A707" s="193"/>
      <c r="B707" s="193"/>
      <c r="C707" s="193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</row>
    <row r="708">
      <c r="A708" s="193"/>
      <c r="B708" s="193"/>
      <c r="C708" s="193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</row>
    <row r="709">
      <c r="A709" s="193"/>
      <c r="B709" s="193"/>
      <c r="C709" s="193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</row>
    <row r="710">
      <c r="A710" s="193"/>
      <c r="B710" s="193"/>
      <c r="C710" s="193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</row>
    <row r="711">
      <c r="A711" s="193"/>
      <c r="B711" s="193"/>
      <c r="C711" s="193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</row>
    <row r="712">
      <c r="A712" s="193"/>
      <c r="B712" s="193"/>
      <c r="C712" s="193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</row>
    <row r="713">
      <c r="A713" s="193"/>
      <c r="B713" s="193"/>
      <c r="C713" s="193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</row>
    <row r="714">
      <c r="A714" s="193"/>
      <c r="B714" s="193"/>
      <c r="C714" s="193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</row>
    <row r="715">
      <c r="A715" s="193"/>
      <c r="B715" s="193"/>
      <c r="C715" s="193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</row>
    <row r="716">
      <c r="A716" s="193"/>
      <c r="B716" s="193"/>
      <c r="C716" s="193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</row>
    <row r="717">
      <c r="A717" s="193"/>
      <c r="B717" s="193"/>
      <c r="C717" s="193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</row>
    <row r="718">
      <c r="A718" s="193"/>
      <c r="B718" s="193"/>
      <c r="C718" s="193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</row>
    <row r="719">
      <c r="A719" s="193"/>
      <c r="B719" s="193"/>
      <c r="C719" s="193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</row>
    <row r="720">
      <c r="A720" s="193"/>
      <c r="B720" s="193"/>
      <c r="C720" s="193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</row>
    <row r="721">
      <c r="A721" s="193"/>
      <c r="B721" s="193"/>
      <c r="C721" s="193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</row>
    <row r="722">
      <c r="A722" s="193"/>
      <c r="B722" s="193"/>
      <c r="C722" s="193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</row>
    <row r="723">
      <c r="A723" s="193"/>
      <c r="B723" s="193"/>
      <c r="C723" s="193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</row>
    <row r="724">
      <c r="A724" s="193"/>
      <c r="B724" s="193"/>
      <c r="C724" s="193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</row>
    <row r="725">
      <c r="A725" s="193"/>
      <c r="B725" s="193"/>
      <c r="C725" s="193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</row>
    <row r="726">
      <c r="A726" s="193"/>
      <c r="B726" s="193"/>
      <c r="C726" s="193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</row>
    <row r="727">
      <c r="A727" s="193"/>
      <c r="B727" s="193"/>
      <c r="C727" s="193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</row>
    <row r="728">
      <c r="A728" s="193"/>
      <c r="B728" s="193"/>
      <c r="C728" s="193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</row>
    <row r="729">
      <c r="A729" s="193"/>
      <c r="B729" s="193"/>
      <c r="C729" s="193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</row>
    <row r="730">
      <c r="A730" s="193"/>
      <c r="B730" s="193"/>
      <c r="C730" s="193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</row>
    <row r="731">
      <c r="A731" s="193"/>
      <c r="B731" s="193"/>
      <c r="C731" s="193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</row>
    <row r="732">
      <c r="A732" s="193"/>
      <c r="B732" s="193"/>
      <c r="C732" s="193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</row>
    <row r="733">
      <c r="A733" s="193"/>
      <c r="B733" s="193"/>
      <c r="C733" s="193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</row>
    <row r="734">
      <c r="A734" s="193"/>
      <c r="B734" s="193"/>
      <c r="C734" s="193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</row>
    <row r="735">
      <c r="A735" s="193"/>
      <c r="B735" s="193"/>
      <c r="C735" s="193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</row>
    <row r="736">
      <c r="A736" s="193"/>
      <c r="B736" s="193"/>
      <c r="C736" s="193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</row>
    <row r="737">
      <c r="A737" s="193"/>
      <c r="B737" s="193"/>
      <c r="C737" s="193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</row>
    <row r="738">
      <c r="A738" s="193"/>
      <c r="B738" s="193"/>
      <c r="C738" s="193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</row>
    <row r="739">
      <c r="A739" s="193"/>
      <c r="B739" s="193"/>
      <c r="C739" s="193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</row>
    <row r="740">
      <c r="A740" s="193"/>
      <c r="B740" s="193"/>
      <c r="C740" s="193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</row>
    <row r="741">
      <c r="A741" s="193"/>
      <c r="B741" s="193"/>
      <c r="C741" s="193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</row>
    <row r="742">
      <c r="A742" s="193"/>
      <c r="B742" s="193"/>
      <c r="C742" s="193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</row>
    <row r="743">
      <c r="A743" s="193"/>
      <c r="B743" s="193"/>
      <c r="C743" s="193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</row>
    <row r="744">
      <c r="A744" s="193"/>
      <c r="B744" s="193"/>
      <c r="C744" s="193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</row>
    <row r="745">
      <c r="A745" s="193"/>
      <c r="B745" s="193"/>
      <c r="C745" s="193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</row>
    <row r="746">
      <c r="A746" s="193"/>
      <c r="B746" s="193"/>
      <c r="C746" s="193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</row>
    <row r="747">
      <c r="A747" s="193"/>
      <c r="B747" s="193"/>
      <c r="C747" s="193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</row>
    <row r="748">
      <c r="A748" s="193"/>
      <c r="B748" s="193"/>
      <c r="C748" s="193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</row>
    <row r="749">
      <c r="A749" s="193"/>
      <c r="B749" s="193"/>
      <c r="C749" s="193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</row>
    <row r="750">
      <c r="A750" s="193"/>
      <c r="B750" s="193"/>
      <c r="C750" s="193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</row>
    <row r="751">
      <c r="A751" s="193"/>
      <c r="B751" s="193"/>
      <c r="C751" s="193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</row>
    <row r="752">
      <c r="A752" s="193"/>
      <c r="B752" s="193"/>
      <c r="C752" s="193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</row>
    <row r="753">
      <c r="A753" s="193"/>
      <c r="B753" s="193"/>
      <c r="C753" s="193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</row>
    <row r="754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</row>
    <row r="755">
      <c r="A755" s="193"/>
      <c r="B755" s="193"/>
      <c r="C755" s="193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</row>
    <row r="756">
      <c r="A756" s="193"/>
      <c r="B756" s="193"/>
      <c r="C756" s="193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</row>
    <row r="757">
      <c r="A757" s="193"/>
      <c r="B757" s="193"/>
      <c r="C757" s="193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</row>
    <row r="758">
      <c r="A758" s="193"/>
      <c r="B758" s="193"/>
      <c r="C758" s="193"/>
      <c r="D758" s="193"/>
      <c r="E758" s="193"/>
      <c r="F758" s="193"/>
      <c r="G758" s="193"/>
      <c r="H758" s="193"/>
      <c r="I758" s="193"/>
      <c r="J758" s="193"/>
      <c r="K758" s="193"/>
      <c r="L758" s="193"/>
      <c r="M758" s="193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</row>
    <row r="759">
      <c r="A759" s="193"/>
      <c r="B759" s="193"/>
      <c r="C759" s="193"/>
      <c r="D759" s="193"/>
      <c r="E759" s="193"/>
      <c r="F759" s="193"/>
      <c r="G759" s="193"/>
      <c r="H759" s="193"/>
      <c r="I759" s="193"/>
      <c r="J759" s="193"/>
      <c r="K759" s="193"/>
      <c r="L759" s="193"/>
      <c r="M759" s="193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</row>
    <row r="760">
      <c r="A760" s="193"/>
      <c r="B760" s="193"/>
      <c r="C760" s="193"/>
      <c r="D760" s="193"/>
      <c r="E760" s="193"/>
      <c r="F760" s="193"/>
      <c r="G760" s="193"/>
      <c r="H760" s="193"/>
      <c r="I760" s="193"/>
      <c r="J760" s="193"/>
      <c r="K760" s="193"/>
      <c r="L760" s="193"/>
      <c r="M760" s="193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</row>
    <row r="761">
      <c r="A761" s="193"/>
      <c r="B761" s="193"/>
      <c r="C761" s="193"/>
      <c r="D761" s="193"/>
      <c r="E761" s="193"/>
      <c r="F761" s="193"/>
      <c r="G761" s="193"/>
      <c r="H761" s="193"/>
      <c r="I761" s="193"/>
      <c r="J761" s="193"/>
      <c r="K761" s="193"/>
      <c r="L761" s="193"/>
      <c r="M761" s="193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</row>
    <row r="762">
      <c r="A762" s="193"/>
      <c r="B762" s="193"/>
      <c r="C762" s="193"/>
      <c r="D762" s="193"/>
      <c r="E762" s="193"/>
      <c r="F762" s="193"/>
      <c r="G762" s="193"/>
      <c r="H762" s="193"/>
      <c r="I762" s="193"/>
      <c r="J762" s="193"/>
      <c r="K762" s="193"/>
      <c r="L762" s="193"/>
      <c r="M762" s="193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</row>
    <row r="763">
      <c r="A763" s="193"/>
      <c r="B763" s="193"/>
      <c r="C763" s="193"/>
      <c r="D763" s="193"/>
      <c r="E763" s="193"/>
      <c r="F763" s="193"/>
      <c r="G763" s="193"/>
      <c r="H763" s="193"/>
      <c r="I763" s="193"/>
      <c r="J763" s="193"/>
      <c r="K763" s="193"/>
      <c r="L763" s="193"/>
      <c r="M763" s="19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</row>
    <row r="764">
      <c r="A764" s="193"/>
      <c r="B764" s="193"/>
      <c r="C764" s="193"/>
      <c r="D764" s="193"/>
      <c r="E764" s="193"/>
      <c r="F764" s="193"/>
      <c r="G764" s="193"/>
      <c r="H764" s="193"/>
      <c r="I764" s="193"/>
      <c r="J764" s="193"/>
      <c r="K764" s="193"/>
      <c r="L764" s="193"/>
      <c r="M764" s="19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</row>
    <row r="765">
      <c r="A765" s="193"/>
      <c r="B765" s="193"/>
      <c r="C765" s="193"/>
      <c r="D765" s="193"/>
      <c r="E765" s="193"/>
      <c r="F765" s="193"/>
      <c r="G765" s="193"/>
      <c r="H765" s="193"/>
      <c r="I765" s="193"/>
      <c r="J765" s="193"/>
      <c r="K765" s="193"/>
      <c r="L765" s="193"/>
      <c r="M765" s="19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</row>
    <row r="766">
      <c r="A766" s="193"/>
      <c r="B766" s="193"/>
      <c r="C766" s="193"/>
      <c r="D766" s="193"/>
      <c r="E766" s="193"/>
      <c r="F766" s="193"/>
      <c r="G766" s="193"/>
      <c r="H766" s="193"/>
      <c r="I766" s="193"/>
      <c r="J766" s="193"/>
      <c r="K766" s="193"/>
      <c r="L766" s="193"/>
      <c r="M766" s="193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</row>
    <row r="767">
      <c r="A767" s="193"/>
      <c r="B767" s="193"/>
      <c r="C767" s="193"/>
      <c r="D767" s="193"/>
      <c r="E767" s="193"/>
      <c r="F767" s="193"/>
      <c r="G767" s="193"/>
      <c r="H767" s="193"/>
      <c r="I767" s="193"/>
      <c r="J767" s="193"/>
      <c r="K767" s="193"/>
      <c r="L767" s="193"/>
      <c r="M767" s="193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</row>
    <row r="768">
      <c r="A768" s="193"/>
      <c r="B768" s="193"/>
      <c r="C768" s="193"/>
      <c r="D768" s="193"/>
      <c r="E768" s="193"/>
      <c r="F768" s="193"/>
      <c r="G768" s="193"/>
      <c r="H768" s="193"/>
      <c r="I768" s="193"/>
      <c r="J768" s="193"/>
      <c r="K768" s="193"/>
      <c r="L768" s="193"/>
      <c r="M768" s="193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</row>
    <row r="769">
      <c r="A769" s="193"/>
      <c r="B769" s="193"/>
      <c r="C769" s="193"/>
      <c r="D769" s="193"/>
      <c r="E769" s="193"/>
      <c r="F769" s="193"/>
      <c r="G769" s="193"/>
      <c r="H769" s="193"/>
      <c r="I769" s="193"/>
      <c r="J769" s="193"/>
      <c r="K769" s="193"/>
      <c r="L769" s="193"/>
      <c r="M769" s="193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</row>
    <row r="770">
      <c r="A770" s="193"/>
      <c r="B770" s="193"/>
      <c r="C770" s="193"/>
      <c r="D770" s="193"/>
      <c r="E770" s="193"/>
      <c r="F770" s="193"/>
      <c r="G770" s="193"/>
      <c r="H770" s="193"/>
      <c r="I770" s="193"/>
      <c r="J770" s="193"/>
      <c r="K770" s="193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</row>
    <row r="771">
      <c r="A771" s="193"/>
      <c r="B771" s="193"/>
      <c r="C771" s="193"/>
      <c r="D771" s="193"/>
      <c r="E771" s="193"/>
      <c r="F771" s="193"/>
      <c r="G771" s="193"/>
      <c r="H771" s="193"/>
      <c r="I771" s="193"/>
      <c r="J771" s="193"/>
      <c r="K771" s="193"/>
      <c r="L771" s="193"/>
      <c r="M771" s="193"/>
      <c r="N771" s="193"/>
      <c r="O771" s="193"/>
      <c r="P771" s="193"/>
      <c r="Q771" s="193"/>
      <c r="R771" s="193"/>
      <c r="S771" s="193"/>
      <c r="T771" s="193"/>
      <c r="U771" s="193"/>
      <c r="V771" s="193"/>
      <c r="W771" s="193"/>
      <c r="X771" s="193"/>
      <c r="Y771" s="193"/>
      <c r="Z771" s="193"/>
    </row>
    <row r="772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  <c r="K772" s="193"/>
      <c r="L772" s="193"/>
      <c r="M772" s="193"/>
      <c r="N772" s="193"/>
      <c r="O772" s="193"/>
      <c r="P772" s="193"/>
      <c r="Q772" s="193"/>
      <c r="R772" s="193"/>
      <c r="S772" s="193"/>
      <c r="T772" s="193"/>
      <c r="U772" s="193"/>
      <c r="V772" s="193"/>
      <c r="W772" s="193"/>
      <c r="X772" s="193"/>
      <c r="Y772" s="193"/>
      <c r="Z772" s="193"/>
    </row>
    <row r="773">
      <c r="A773" s="193"/>
      <c r="B773" s="193"/>
      <c r="C773" s="193"/>
      <c r="D773" s="193"/>
      <c r="E773" s="193"/>
      <c r="F773" s="193"/>
      <c r="G773" s="193"/>
      <c r="H773" s="193"/>
      <c r="I773" s="193"/>
      <c r="J773" s="193"/>
      <c r="K773" s="193"/>
      <c r="L773" s="193"/>
      <c r="M773" s="193"/>
      <c r="N773" s="193"/>
      <c r="O773" s="193"/>
      <c r="P773" s="193"/>
      <c r="Q773" s="193"/>
      <c r="R773" s="193"/>
      <c r="S773" s="193"/>
      <c r="T773" s="193"/>
      <c r="U773" s="193"/>
      <c r="V773" s="193"/>
      <c r="W773" s="193"/>
      <c r="X773" s="193"/>
      <c r="Y773" s="193"/>
      <c r="Z773" s="193"/>
    </row>
    <row r="774">
      <c r="A774" s="193"/>
      <c r="B774" s="193"/>
      <c r="C774" s="193"/>
      <c r="D774" s="193"/>
      <c r="E774" s="193"/>
      <c r="F774" s="193"/>
      <c r="G774" s="193"/>
      <c r="H774" s="193"/>
      <c r="I774" s="193"/>
      <c r="J774" s="193"/>
      <c r="K774" s="193"/>
      <c r="L774" s="193"/>
      <c r="M774" s="193"/>
      <c r="N774" s="193"/>
      <c r="O774" s="193"/>
      <c r="P774" s="193"/>
      <c r="Q774" s="193"/>
      <c r="R774" s="193"/>
      <c r="S774" s="193"/>
      <c r="T774" s="193"/>
      <c r="U774" s="193"/>
      <c r="V774" s="193"/>
      <c r="W774" s="193"/>
      <c r="X774" s="193"/>
      <c r="Y774" s="193"/>
      <c r="Z774" s="193"/>
    </row>
    <row r="775">
      <c r="A775" s="193"/>
      <c r="B775" s="193"/>
      <c r="C775" s="193"/>
      <c r="D775" s="193"/>
      <c r="E775" s="193"/>
      <c r="F775" s="193"/>
      <c r="G775" s="193"/>
      <c r="H775" s="193"/>
      <c r="I775" s="193"/>
      <c r="J775" s="193"/>
      <c r="K775" s="193"/>
      <c r="L775" s="193"/>
      <c r="M775" s="193"/>
      <c r="N775" s="193"/>
      <c r="O775" s="193"/>
      <c r="P775" s="193"/>
      <c r="Q775" s="193"/>
      <c r="R775" s="193"/>
      <c r="S775" s="193"/>
      <c r="T775" s="193"/>
      <c r="U775" s="193"/>
      <c r="V775" s="193"/>
      <c r="W775" s="193"/>
      <c r="X775" s="193"/>
      <c r="Y775" s="193"/>
      <c r="Z775" s="193"/>
    </row>
    <row r="776">
      <c r="A776" s="193"/>
      <c r="B776" s="193"/>
      <c r="C776" s="193"/>
      <c r="D776" s="193"/>
      <c r="E776" s="193"/>
      <c r="F776" s="193"/>
      <c r="G776" s="193"/>
      <c r="H776" s="193"/>
      <c r="I776" s="193"/>
      <c r="J776" s="193"/>
      <c r="K776" s="193"/>
      <c r="L776" s="193"/>
      <c r="M776" s="193"/>
      <c r="N776" s="193"/>
      <c r="O776" s="193"/>
      <c r="P776" s="193"/>
      <c r="Q776" s="193"/>
      <c r="R776" s="193"/>
      <c r="S776" s="193"/>
      <c r="T776" s="193"/>
      <c r="U776" s="193"/>
      <c r="V776" s="193"/>
      <c r="W776" s="193"/>
      <c r="X776" s="193"/>
      <c r="Y776" s="193"/>
      <c r="Z776" s="193"/>
    </row>
    <row r="777">
      <c r="A777" s="193"/>
      <c r="B777" s="193"/>
      <c r="C777" s="193"/>
      <c r="D777" s="193"/>
      <c r="E777" s="193"/>
      <c r="F777" s="193"/>
      <c r="G777" s="193"/>
      <c r="H777" s="193"/>
      <c r="I777" s="193"/>
      <c r="J777" s="193"/>
      <c r="K777" s="193"/>
      <c r="L777" s="193"/>
      <c r="M777" s="193"/>
      <c r="N777" s="193"/>
      <c r="O777" s="193"/>
      <c r="P777" s="193"/>
      <c r="Q777" s="193"/>
      <c r="R777" s="193"/>
      <c r="S777" s="193"/>
      <c r="T777" s="193"/>
      <c r="U777" s="193"/>
      <c r="V777" s="193"/>
      <c r="W777" s="193"/>
      <c r="X777" s="193"/>
      <c r="Y777" s="193"/>
      <c r="Z777" s="193"/>
    </row>
    <row r="778">
      <c r="A778" s="193"/>
      <c r="B778" s="193"/>
      <c r="C778" s="193"/>
      <c r="D778" s="193"/>
      <c r="E778" s="193"/>
      <c r="F778" s="193"/>
      <c r="G778" s="193"/>
      <c r="H778" s="193"/>
      <c r="I778" s="193"/>
      <c r="J778" s="193"/>
      <c r="K778" s="193"/>
      <c r="L778" s="193"/>
      <c r="M778" s="193"/>
      <c r="N778" s="193"/>
      <c r="O778" s="193"/>
      <c r="P778" s="193"/>
      <c r="Q778" s="193"/>
      <c r="R778" s="193"/>
      <c r="S778" s="193"/>
      <c r="T778" s="193"/>
      <c r="U778" s="193"/>
      <c r="V778" s="193"/>
      <c r="W778" s="193"/>
      <c r="X778" s="193"/>
      <c r="Y778" s="193"/>
      <c r="Z778" s="193"/>
    </row>
    <row r="779">
      <c r="A779" s="193"/>
      <c r="B779" s="193"/>
      <c r="C779" s="193"/>
      <c r="D779" s="193"/>
      <c r="E779" s="193"/>
      <c r="F779" s="193"/>
      <c r="G779" s="193"/>
      <c r="H779" s="193"/>
      <c r="I779" s="193"/>
      <c r="J779" s="193"/>
      <c r="K779" s="193"/>
      <c r="L779" s="193"/>
      <c r="M779" s="193"/>
      <c r="N779" s="193"/>
      <c r="O779" s="193"/>
      <c r="P779" s="193"/>
      <c r="Q779" s="193"/>
      <c r="R779" s="193"/>
      <c r="S779" s="193"/>
      <c r="T779" s="193"/>
      <c r="U779" s="193"/>
      <c r="V779" s="193"/>
      <c r="W779" s="193"/>
      <c r="X779" s="193"/>
      <c r="Y779" s="193"/>
      <c r="Z779" s="193"/>
    </row>
    <row r="780">
      <c r="A780" s="193"/>
      <c r="B780" s="193"/>
      <c r="C780" s="193"/>
      <c r="D780" s="193"/>
      <c r="E780" s="193"/>
      <c r="F780" s="193"/>
      <c r="G780" s="193"/>
      <c r="H780" s="193"/>
      <c r="I780" s="193"/>
      <c r="J780" s="193"/>
      <c r="K780" s="193"/>
      <c r="L780" s="193"/>
      <c r="M780" s="193"/>
      <c r="N780" s="193"/>
      <c r="O780" s="193"/>
      <c r="P780" s="193"/>
      <c r="Q780" s="193"/>
      <c r="R780" s="193"/>
      <c r="S780" s="193"/>
      <c r="T780" s="193"/>
      <c r="U780" s="193"/>
      <c r="V780" s="193"/>
      <c r="W780" s="193"/>
      <c r="X780" s="193"/>
      <c r="Y780" s="193"/>
      <c r="Z780" s="193"/>
    </row>
    <row r="781">
      <c r="A781" s="193"/>
      <c r="B781" s="193"/>
      <c r="C781" s="193"/>
      <c r="D781" s="193"/>
      <c r="E781" s="193"/>
      <c r="F781" s="193"/>
      <c r="G781" s="193"/>
      <c r="H781" s="193"/>
      <c r="I781" s="193"/>
      <c r="J781" s="193"/>
      <c r="K781" s="193"/>
      <c r="L781" s="193"/>
      <c r="M781" s="193"/>
      <c r="N781" s="193"/>
      <c r="O781" s="193"/>
      <c r="P781" s="193"/>
      <c r="Q781" s="193"/>
      <c r="R781" s="193"/>
      <c r="S781" s="193"/>
      <c r="T781" s="193"/>
      <c r="U781" s="193"/>
      <c r="V781" s="193"/>
      <c r="W781" s="193"/>
      <c r="X781" s="193"/>
      <c r="Y781" s="193"/>
      <c r="Z781" s="193"/>
    </row>
    <row r="782">
      <c r="A782" s="193"/>
      <c r="B782" s="193"/>
      <c r="C782" s="193"/>
      <c r="D782" s="193"/>
      <c r="E782" s="193"/>
      <c r="F782" s="193"/>
      <c r="G782" s="193"/>
      <c r="H782" s="193"/>
      <c r="I782" s="193"/>
      <c r="J782" s="193"/>
      <c r="K782" s="193"/>
      <c r="L782" s="193"/>
      <c r="M782" s="193"/>
      <c r="N782" s="193"/>
      <c r="O782" s="193"/>
      <c r="P782" s="193"/>
      <c r="Q782" s="193"/>
      <c r="R782" s="193"/>
      <c r="S782" s="193"/>
      <c r="T782" s="193"/>
      <c r="U782" s="193"/>
      <c r="V782" s="193"/>
      <c r="W782" s="193"/>
      <c r="X782" s="193"/>
      <c r="Y782" s="193"/>
      <c r="Z782" s="193"/>
    </row>
    <row r="783">
      <c r="A783" s="193"/>
      <c r="B783" s="193"/>
      <c r="C783" s="193"/>
      <c r="D783" s="193"/>
      <c r="E783" s="193"/>
      <c r="F783" s="193"/>
      <c r="G783" s="193"/>
      <c r="H783" s="193"/>
      <c r="I783" s="193"/>
      <c r="J783" s="193"/>
      <c r="K783" s="193"/>
      <c r="L783" s="193"/>
      <c r="M783" s="193"/>
      <c r="N783" s="193"/>
      <c r="O783" s="193"/>
      <c r="P783" s="193"/>
      <c r="Q783" s="193"/>
      <c r="R783" s="193"/>
      <c r="S783" s="193"/>
      <c r="T783" s="193"/>
      <c r="U783" s="193"/>
      <c r="V783" s="193"/>
      <c r="W783" s="193"/>
      <c r="X783" s="193"/>
      <c r="Y783" s="193"/>
      <c r="Z783" s="193"/>
    </row>
    <row r="784">
      <c r="A784" s="193"/>
      <c r="B784" s="193"/>
      <c r="C784" s="193"/>
      <c r="D784" s="193"/>
      <c r="E784" s="193"/>
      <c r="F784" s="193"/>
      <c r="G784" s="193"/>
      <c r="H784" s="193"/>
      <c r="I784" s="193"/>
      <c r="J784" s="193"/>
      <c r="K784" s="193"/>
      <c r="L784" s="193"/>
      <c r="M784" s="193"/>
      <c r="N784" s="193"/>
      <c r="O784" s="193"/>
      <c r="P784" s="193"/>
      <c r="Q784" s="193"/>
      <c r="R784" s="193"/>
      <c r="S784" s="193"/>
      <c r="T784" s="193"/>
      <c r="U784" s="193"/>
      <c r="V784" s="193"/>
      <c r="W784" s="193"/>
      <c r="X784" s="193"/>
      <c r="Y784" s="193"/>
      <c r="Z784" s="193"/>
    </row>
    <row r="785">
      <c r="A785" s="193"/>
      <c r="B785" s="193"/>
      <c r="C785" s="193"/>
      <c r="D785" s="193"/>
      <c r="E785" s="193"/>
      <c r="F785" s="193"/>
      <c r="G785" s="193"/>
      <c r="H785" s="193"/>
      <c r="I785" s="193"/>
      <c r="J785" s="193"/>
      <c r="K785" s="193"/>
      <c r="L785" s="193"/>
      <c r="M785" s="193"/>
      <c r="N785" s="193"/>
      <c r="O785" s="193"/>
      <c r="P785" s="193"/>
      <c r="Q785" s="193"/>
      <c r="R785" s="193"/>
      <c r="S785" s="193"/>
      <c r="T785" s="193"/>
      <c r="U785" s="193"/>
      <c r="V785" s="193"/>
      <c r="W785" s="193"/>
      <c r="X785" s="193"/>
      <c r="Y785" s="193"/>
      <c r="Z785" s="193"/>
    </row>
    <row r="786">
      <c r="A786" s="193"/>
      <c r="B786" s="193"/>
      <c r="C786" s="193"/>
      <c r="D786" s="193"/>
      <c r="E786" s="193"/>
      <c r="F786" s="193"/>
      <c r="G786" s="193"/>
      <c r="H786" s="193"/>
      <c r="I786" s="193"/>
      <c r="J786" s="193"/>
      <c r="K786" s="193"/>
      <c r="L786" s="193"/>
      <c r="M786" s="193"/>
      <c r="N786" s="193"/>
      <c r="O786" s="193"/>
      <c r="P786" s="193"/>
      <c r="Q786" s="193"/>
      <c r="R786" s="193"/>
      <c r="S786" s="193"/>
      <c r="T786" s="193"/>
      <c r="U786" s="193"/>
      <c r="V786" s="193"/>
      <c r="W786" s="193"/>
      <c r="X786" s="193"/>
      <c r="Y786" s="193"/>
      <c r="Z786" s="193"/>
    </row>
    <row r="787">
      <c r="A787" s="193"/>
      <c r="B787" s="193"/>
      <c r="C787" s="193"/>
      <c r="D787" s="193"/>
      <c r="E787" s="193"/>
      <c r="F787" s="193"/>
      <c r="G787" s="193"/>
      <c r="H787" s="193"/>
      <c r="I787" s="193"/>
      <c r="J787" s="193"/>
      <c r="K787" s="193"/>
      <c r="L787" s="193"/>
      <c r="M787" s="193"/>
      <c r="N787" s="193"/>
      <c r="O787" s="193"/>
      <c r="P787" s="193"/>
      <c r="Q787" s="193"/>
      <c r="R787" s="193"/>
      <c r="S787" s="193"/>
      <c r="T787" s="193"/>
      <c r="U787" s="193"/>
      <c r="V787" s="193"/>
      <c r="W787" s="193"/>
      <c r="X787" s="193"/>
      <c r="Y787" s="193"/>
      <c r="Z787" s="193"/>
    </row>
    <row r="788">
      <c r="A788" s="193"/>
      <c r="B788" s="193"/>
      <c r="C788" s="193"/>
      <c r="D788" s="193"/>
      <c r="E788" s="193"/>
      <c r="F788" s="193"/>
      <c r="G788" s="193"/>
      <c r="H788" s="193"/>
      <c r="I788" s="193"/>
      <c r="J788" s="193"/>
      <c r="K788" s="193"/>
      <c r="L788" s="193"/>
      <c r="M788" s="193"/>
      <c r="N788" s="193"/>
      <c r="O788" s="193"/>
      <c r="P788" s="193"/>
      <c r="Q788" s="193"/>
      <c r="R788" s="193"/>
      <c r="S788" s="193"/>
      <c r="T788" s="193"/>
      <c r="U788" s="193"/>
      <c r="V788" s="193"/>
      <c r="W788" s="193"/>
      <c r="X788" s="193"/>
      <c r="Y788" s="193"/>
      <c r="Z788" s="193"/>
    </row>
    <row r="789">
      <c r="A789" s="193"/>
      <c r="B789" s="193"/>
      <c r="C789" s="193"/>
      <c r="D789" s="193"/>
      <c r="E789" s="193"/>
      <c r="F789" s="193"/>
      <c r="G789" s="193"/>
      <c r="H789" s="193"/>
      <c r="I789" s="193"/>
      <c r="J789" s="193"/>
      <c r="K789" s="193"/>
      <c r="L789" s="193"/>
      <c r="M789" s="193"/>
      <c r="N789" s="193"/>
      <c r="O789" s="193"/>
      <c r="P789" s="193"/>
      <c r="Q789" s="193"/>
      <c r="R789" s="193"/>
      <c r="S789" s="193"/>
      <c r="T789" s="193"/>
      <c r="U789" s="193"/>
      <c r="V789" s="193"/>
      <c r="W789" s="193"/>
      <c r="X789" s="193"/>
      <c r="Y789" s="193"/>
      <c r="Z789" s="193"/>
    </row>
    <row r="790">
      <c r="A790" s="193"/>
      <c r="B790" s="193"/>
      <c r="C790" s="193"/>
      <c r="D790" s="193"/>
      <c r="E790" s="193"/>
      <c r="F790" s="193"/>
      <c r="G790" s="193"/>
      <c r="H790" s="193"/>
      <c r="I790" s="193"/>
      <c r="J790" s="193"/>
      <c r="K790" s="193"/>
      <c r="L790" s="193"/>
      <c r="M790" s="193"/>
      <c r="N790" s="193"/>
      <c r="O790" s="193"/>
      <c r="P790" s="193"/>
      <c r="Q790" s="193"/>
      <c r="R790" s="193"/>
      <c r="S790" s="193"/>
      <c r="T790" s="193"/>
      <c r="U790" s="193"/>
      <c r="V790" s="193"/>
      <c r="W790" s="193"/>
      <c r="X790" s="193"/>
      <c r="Y790" s="193"/>
      <c r="Z790" s="193"/>
    </row>
    <row r="791">
      <c r="A791" s="193"/>
      <c r="B791" s="193"/>
      <c r="C791" s="193"/>
      <c r="D791" s="193"/>
      <c r="E791" s="193"/>
      <c r="F791" s="193"/>
      <c r="G791" s="193"/>
      <c r="H791" s="193"/>
      <c r="I791" s="193"/>
      <c r="J791" s="193"/>
      <c r="K791" s="193"/>
      <c r="L791" s="193"/>
      <c r="M791" s="193"/>
      <c r="N791" s="193"/>
      <c r="O791" s="193"/>
      <c r="P791" s="193"/>
      <c r="Q791" s="193"/>
      <c r="R791" s="193"/>
      <c r="S791" s="193"/>
      <c r="T791" s="193"/>
      <c r="U791" s="193"/>
      <c r="V791" s="193"/>
      <c r="W791" s="193"/>
      <c r="X791" s="193"/>
      <c r="Y791" s="193"/>
      <c r="Z791" s="193"/>
    </row>
    <row r="792">
      <c r="A792" s="193"/>
      <c r="B792" s="193"/>
      <c r="C792" s="193"/>
      <c r="D792" s="193"/>
      <c r="E792" s="193"/>
      <c r="F792" s="193"/>
      <c r="G792" s="193"/>
      <c r="H792" s="193"/>
      <c r="I792" s="193"/>
      <c r="J792" s="193"/>
      <c r="K792" s="193"/>
      <c r="L792" s="193"/>
      <c r="M792" s="193"/>
      <c r="N792" s="193"/>
      <c r="O792" s="193"/>
      <c r="P792" s="193"/>
      <c r="Q792" s="193"/>
      <c r="R792" s="193"/>
      <c r="S792" s="193"/>
      <c r="T792" s="193"/>
      <c r="U792" s="193"/>
      <c r="V792" s="193"/>
      <c r="W792" s="193"/>
      <c r="X792" s="193"/>
      <c r="Y792" s="193"/>
      <c r="Z792" s="193"/>
    </row>
    <row r="793">
      <c r="A793" s="193"/>
      <c r="B793" s="193"/>
      <c r="C793" s="193"/>
      <c r="D793" s="193"/>
      <c r="E793" s="193"/>
      <c r="F793" s="193"/>
      <c r="G793" s="193"/>
      <c r="H793" s="193"/>
      <c r="I793" s="193"/>
      <c r="J793" s="193"/>
      <c r="K793" s="193"/>
      <c r="L793" s="193"/>
      <c r="M793" s="193"/>
      <c r="N793" s="193"/>
      <c r="O793" s="193"/>
      <c r="P793" s="193"/>
      <c r="Q793" s="193"/>
      <c r="R793" s="193"/>
      <c r="S793" s="193"/>
      <c r="T793" s="193"/>
      <c r="U793" s="193"/>
      <c r="V793" s="193"/>
      <c r="W793" s="193"/>
      <c r="X793" s="193"/>
      <c r="Y793" s="193"/>
      <c r="Z793" s="193"/>
    </row>
    <row r="794">
      <c r="A794" s="193"/>
      <c r="B794" s="193"/>
      <c r="C794" s="193"/>
      <c r="D794" s="193"/>
      <c r="E794" s="193"/>
      <c r="F794" s="193"/>
      <c r="G794" s="193"/>
      <c r="H794" s="193"/>
      <c r="I794" s="193"/>
      <c r="J794" s="193"/>
      <c r="K794" s="193"/>
      <c r="L794" s="193"/>
      <c r="M794" s="193"/>
      <c r="N794" s="193"/>
      <c r="O794" s="193"/>
      <c r="P794" s="193"/>
      <c r="Q794" s="193"/>
      <c r="R794" s="193"/>
      <c r="S794" s="193"/>
      <c r="T794" s="193"/>
      <c r="U794" s="193"/>
      <c r="V794" s="193"/>
      <c r="W794" s="193"/>
      <c r="X794" s="193"/>
      <c r="Y794" s="193"/>
      <c r="Z794" s="193"/>
    </row>
    <row r="795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  <c r="K795" s="193"/>
      <c r="L795" s="193"/>
      <c r="M795" s="193"/>
      <c r="N795" s="193"/>
      <c r="O795" s="193"/>
      <c r="P795" s="193"/>
      <c r="Q795" s="193"/>
      <c r="R795" s="193"/>
      <c r="S795" s="193"/>
      <c r="T795" s="193"/>
      <c r="U795" s="193"/>
      <c r="V795" s="193"/>
      <c r="W795" s="193"/>
      <c r="X795" s="193"/>
      <c r="Y795" s="193"/>
      <c r="Z795" s="193"/>
    </row>
    <row r="796">
      <c r="A796" s="193"/>
      <c r="B796" s="193"/>
      <c r="C796" s="193"/>
      <c r="D796" s="193"/>
      <c r="E796" s="193"/>
      <c r="F796" s="193"/>
      <c r="G796" s="193"/>
      <c r="H796" s="193"/>
      <c r="I796" s="193"/>
      <c r="J796" s="193"/>
      <c r="K796" s="193"/>
      <c r="L796" s="193"/>
      <c r="M796" s="193"/>
      <c r="N796" s="193"/>
      <c r="O796" s="193"/>
      <c r="P796" s="193"/>
      <c r="Q796" s="193"/>
      <c r="R796" s="193"/>
      <c r="S796" s="193"/>
      <c r="T796" s="193"/>
      <c r="U796" s="193"/>
      <c r="V796" s="193"/>
      <c r="W796" s="193"/>
      <c r="X796" s="193"/>
      <c r="Y796" s="193"/>
      <c r="Z796" s="193"/>
    </row>
    <row r="797">
      <c r="A797" s="193"/>
      <c r="B797" s="193"/>
      <c r="C797" s="193"/>
      <c r="D797" s="193"/>
      <c r="E797" s="193"/>
      <c r="F797" s="193"/>
      <c r="G797" s="193"/>
      <c r="H797" s="193"/>
      <c r="I797" s="193"/>
      <c r="J797" s="193"/>
      <c r="K797" s="193"/>
      <c r="L797" s="193"/>
      <c r="M797" s="193"/>
      <c r="N797" s="193"/>
      <c r="O797" s="193"/>
      <c r="P797" s="193"/>
      <c r="Q797" s="193"/>
      <c r="R797" s="193"/>
      <c r="S797" s="193"/>
      <c r="T797" s="193"/>
      <c r="U797" s="193"/>
      <c r="V797" s="193"/>
      <c r="W797" s="193"/>
      <c r="X797" s="193"/>
      <c r="Y797" s="193"/>
      <c r="Z797" s="193"/>
    </row>
    <row r="798">
      <c r="A798" s="193"/>
      <c r="B798" s="193"/>
      <c r="C798" s="193"/>
      <c r="D798" s="193"/>
      <c r="E798" s="193"/>
      <c r="F798" s="193"/>
      <c r="G798" s="193"/>
      <c r="H798" s="193"/>
      <c r="I798" s="193"/>
      <c r="J798" s="193"/>
      <c r="K798" s="193"/>
      <c r="L798" s="193"/>
      <c r="M798" s="193"/>
      <c r="N798" s="193"/>
      <c r="O798" s="193"/>
      <c r="P798" s="193"/>
      <c r="Q798" s="193"/>
      <c r="R798" s="193"/>
      <c r="S798" s="193"/>
      <c r="T798" s="193"/>
      <c r="U798" s="193"/>
      <c r="V798" s="193"/>
      <c r="W798" s="193"/>
      <c r="X798" s="193"/>
      <c r="Y798" s="193"/>
      <c r="Z798" s="193"/>
    </row>
    <row r="799">
      <c r="A799" s="193"/>
      <c r="B799" s="193"/>
      <c r="C799" s="193"/>
      <c r="D799" s="193"/>
      <c r="E799" s="193"/>
      <c r="F799" s="193"/>
      <c r="G799" s="193"/>
      <c r="H799" s="193"/>
      <c r="I799" s="193"/>
      <c r="J799" s="193"/>
      <c r="K799" s="193"/>
      <c r="L799" s="193"/>
      <c r="M799" s="193"/>
      <c r="N799" s="193"/>
      <c r="O799" s="193"/>
      <c r="P799" s="193"/>
      <c r="Q799" s="193"/>
      <c r="R799" s="193"/>
      <c r="S799" s="193"/>
      <c r="T799" s="193"/>
      <c r="U799" s="193"/>
      <c r="V799" s="193"/>
      <c r="W799" s="193"/>
      <c r="X799" s="193"/>
      <c r="Y799" s="193"/>
      <c r="Z799" s="193"/>
    </row>
    <row r="800">
      <c r="A800" s="193"/>
      <c r="B800" s="193"/>
      <c r="C800" s="193"/>
      <c r="D800" s="193"/>
      <c r="E800" s="193"/>
      <c r="F800" s="193"/>
      <c r="G800" s="193"/>
      <c r="H800" s="193"/>
      <c r="I800" s="193"/>
      <c r="J800" s="193"/>
      <c r="K800" s="193"/>
      <c r="L800" s="193"/>
      <c r="M800" s="193"/>
      <c r="N800" s="193"/>
      <c r="O800" s="193"/>
      <c r="P800" s="193"/>
      <c r="Q800" s="193"/>
      <c r="R800" s="193"/>
      <c r="S800" s="193"/>
      <c r="T800" s="193"/>
      <c r="U800" s="193"/>
      <c r="V800" s="193"/>
      <c r="W800" s="193"/>
      <c r="X800" s="193"/>
      <c r="Y800" s="193"/>
      <c r="Z800" s="193"/>
    </row>
    <row r="801">
      <c r="A801" s="193"/>
      <c r="B801" s="193"/>
      <c r="C801" s="193"/>
      <c r="D801" s="193"/>
      <c r="E801" s="193"/>
      <c r="F801" s="193"/>
      <c r="G801" s="193"/>
      <c r="H801" s="193"/>
      <c r="I801" s="193"/>
      <c r="J801" s="193"/>
      <c r="K801" s="193"/>
      <c r="L801" s="193"/>
      <c r="M801" s="193"/>
      <c r="N801" s="193"/>
      <c r="O801" s="193"/>
      <c r="P801" s="193"/>
      <c r="Q801" s="193"/>
      <c r="R801" s="193"/>
      <c r="S801" s="193"/>
      <c r="T801" s="193"/>
      <c r="U801" s="193"/>
      <c r="V801" s="193"/>
      <c r="W801" s="193"/>
      <c r="X801" s="193"/>
      <c r="Y801" s="193"/>
      <c r="Z801" s="193"/>
    </row>
    <row r="802">
      <c r="A802" s="193"/>
      <c r="B802" s="193"/>
      <c r="C802" s="193"/>
      <c r="D802" s="193"/>
      <c r="E802" s="193"/>
      <c r="F802" s="193"/>
      <c r="G802" s="193"/>
      <c r="H802" s="193"/>
      <c r="I802" s="193"/>
      <c r="J802" s="193"/>
      <c r="K802" s="193"/>
      <c r="L802" s="193"/>
      <c r="M802" s="193"/>
      <c r="N802" s="193"/>
      <c r="O802" s="193"/>
      <c r="P802" s="193"/>
      <c r="Q802" s="193"/>
      <c r="R802" s="193"/>
      <c r="S802" s="193"/>
      <c r="T802" s="193"/>
      <c r="U802" s="193"/>
      <c r="V802" s="193"/>
      <c r="W802" s="193"/>
      <c r="X802" s="193"/>
      <c r="Y802" s="193"/>
      <c r="Z802" s="193"/>
    </row>
    <row r="803">
      <c r="A803" s="193"/>
      <c r="B803" s="193"/>
      <c r="C803" s="193"/>
      <c r="D803" s="193"/>
      <c r="E803" s="193"/>
      <c r="F803" s="193"/>
      <c r="G803" s="193"/>
      <c r="H803" s="193"/>
      <c r="I803" s="193"/>
      <c r="J803" s="193"/>
      <c r="K803" s="193"/>
      <c r="L803" s="193"/>
      <c r="M803" s="193"/>
      <c r="N803" s="193"/>
      <c r="O803" s="193"/>
      <c r="P803" s="193"/>
      <c r="Q803" s="193"/>
      <c r="R803" s="193"/>
      <c r="S803" s="193"/>
      <c r="T803" s="193"/>
      <c r="U803" s="193"/>
      <c r="V803" s="193"/>
      <c r="W803" s="193"/>
      <c r="X803" s="193"/>
      <c r="Y803" s="193"/>
      <c r="Z803" s="193"/>
    </row>
    <row r="804">
      <c r="A804" s="193"/>
      <c r="B804" s="193"/>
      <c r="C804" s="193"/>
      <c r="D804" s="193"/>
      <c r="E804" s="193"/>
      <c r="F804" s="193"/>
      <c r="G804" s="193"/>
      <c r="H804" s="193"/>
      <c r="I804" s="193"/>
      <c r="J804" s="193"/>
      <c r="K804" s="193"/>
      <c r="L804" s="193"/>
      <c r="M804" s="193"/>
      <c r="N804" s="193"/>
      <c r="O804" s="193"/>
      <c r="P804" s="193"/>
      <c r="Q804" s="193"/>
      <c r="R804" s="193"/>
      <c r="S804" s="193"/>
      <c r="T804" s="193"/>
      <c r="U804" s="193"/>
      <c r="V804" s="193"/>
      <c r="W804" s="193"/>
      <c r="X804" s="193"/>
      <c r="Y804" s="193"/>
      <c r="Z804" s="193"/>
    </row>
    <row r="805">
      <c r="A805" s="193"/>
      <c r="B805" s="193"/>
      <c r="C805" s="193"/>
      <c r="D805" s="193"/>
      <c r="E805" s="193"/>
      <c r="F805" s="193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</row>
    <row r="806">
      <c r="A806" s="193"/>
      <c r="B806" s="193"/>
      <c r="C806" s="193"/>
      <c r="D806" s="193"/>
      <c r="E806" s="193"/>
      <c r="F806" s="193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</row>
    <row r="807">
      <c r="A807" s="193"/>
      <c r="B807" s="193"/>
      <c r="C807" s="193"/>
      <c r="D807" s="193"/>
      <c r="E807" s="193"/>
      <c r="F807" s="193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</row>
    <row r="808">
      <c r="A808" s="193"/>
      <c r="B808" s="193"/>
      <c r="C808" s="193"/>
      <c r="D808" s="193"/>
      <c r="E808" s="193"/>
      <c r="F808" s="193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</row>
    <row r="809">
      <c r="A809" s="193"/>
      <c r="B809" s="193"/>
      <c r="C809" s="193"/>
      <c r="D809" s="193"/>
      <c r="E809" s="193"/>
      <c r="F809" s="193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</row>
    <row r="810">
      <c r="A810" s="193"/>
      <c r="B810" s="193"/>
      <c r="C810" s="193"/>
      <c r="D810" s="193"/>
      <c r="E810" s="193"/>
      <c r="F810" s="193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</row>
    <row r="811">
      <c r="A811" s="193"/>
      <c r="B811" s="193"/>
      <c r="C811" s="193"/>
      <c r="D811" s="193"/>
      <c r="E811" s="193"/>
      <c r="F811" s="193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</row>
    <row r="812">
      <c r="A812" s="193"/>
      <c r="B812" s="193"/>
      <c r="C812" s="193"/>
      <c r="D812" s="193"/>
      <c r="E812" s="193"/>
      <c r="F812" s="193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</row>
    <row r="813">
      <c r="A813" s="193"/>
      <c r="B813" s="193"/>
      <c r="C813" s="193"/>
      <c r="D813" s="193"/>
      <c r="E813" s="193"/>
      <c r="F813" s="193"/>
      <c r="G813" s="193"/>
      <c r="H813" s="193"/>
      <c r="I813" s="193"/>
      <c r="J813" s="193"/>
      <c r="K813" s="193"/>
      <c r="L813" s="193"/>
      <c r="M813" s="193"/>
      <c r="N813" s="193"/>
      <c r="O813" s="193"/>
      <c r="P813" s="193"/>
      <c r="Q813" s="193"/>
      <c r="R813" s="193"/>
      <c r="S813" s="193"/>
      <c r="T813" s="193"/>
      <c r="U813" s="193"/>
      <c r="V813" s="193"/>
      <c r="W813" s="193"/>
      <c r="X813" s="193"/>
      <c r="Y813" s="193"/>
      <c r="Z813" s="193"/>
    </row>
    <row r="814">
      <c r="A814" s="193"/>
      <c r="B814" s="193"/>
      <c r="C814" s="193"/>
      <c r="D814" s="193"/>
      <c r="E814" s="193"/>
      <c r="F814" s="193"/>
      <c r="G814" s="193"/>
      <c r="H814" s="193"/>
      <c r="I814" s="193"/>
      <c r="J814" s="193"/>
      <c r="K814" s="193"/>
      <c r="L814" s="193"/>
      <c r="M814" s="193"/>
      <c r="N814" s="193"/>
      <c r="O814" s="193"/>
      <c r="P814" s="193"/>
      <c r="Q814" s="193"/>
      <c r="R814" s="193"/>
      <c r="S814" s="193"/>
      <c r="T814" s="193"/>
      <c r="U814" s="193"/>
      <c r="V814" s="193"/>
      <c r="W814" s="193"/>
      <c r="X814" s="193"/>
      <c r="Y814" s="193"/>
      <c r="Z814" s="193"/>
    </row>
    <row r="815">
      <c r="A815" s="193"/>
      <c r="B815" s="193"/>
      <c r="C815" s="193"/>
      <c r="D815" s="193"/>
      <c r="E815" s="193"/>
      <c r="F815" s="193"/>
      <c r="G815" s="193"/>
      <c r="H815" s="193"/>
      <c r="I815" s="193"/>
      <c r="J815" s="193"/>
      <c r="K815" s="193"/>
      <c r="L815" s="193"/>
      <c r="M815" s="193"/>
      <c r="N815" s="193"/>
      <c r="O815" s="193"/>
      <c r="P815" s="193"/>
      <c r="Q815" s="193"/>
      <c r="R815" s="193"/>
      <c r="S815" s="193"/>
      <c r="T815" s="193"/>
      <c r="U815" s="193"/>
      <c r="V815" s="193"/>
      <c r="W815" s="193"/>
      <c r="X815" s="193"/>
      <c r="Y815" s="193"/>
      <c r="Z815" s="193"/>
    </row>
    <row r="816">
      <c r="A816" s="193"/>
      <c r="B816" s="193"/>
      <c r="C816" s="193"/>
      <c r="D816" s="193"/>
      <c r="E816" s="193"/>
      <c r="F816" s="193"/>
      <c r="G816" s="193"/>
      <c r="H816" s="193"/>
      <c r="I816" s="193"/>
      <c r="J816" s="193"/>
      <c r="K816" s="193"/>
      <c r="L816" s="193"/>
      <c r="M816" s="193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</row>
    <row r="817">
      <c r="A817" s="193"/>
      <c r="B817" s="193"/>
      <c r="C817" s="193"/>
      <c r="D817" s="193"/>
      <c r="E817" s="193"/>
      <c r="F817" s="193"/>
      <c r="G817" s="193"/>
      <c r="H817" s="193"/>
      <c r="I817" s="193"/>
      <c r="J817" s="193"/>
      <c r="K817" s="193"/>
      <c r="L817" s="193"/>
      <c r="M817" s="193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</row>
    <row r="818">
      <c r="A818" s="193"/>
      <c r="B818" s="193"/>
      <c r="C818" s="193"/>
      <c r="D818" s="193"/>
      <c r="E818" s="193"/>
      <c r="F818" s="193"/>
      <c r="G818" s="193"/>
      <c r="H818" s="193"/>
      <c r="I818" s="193"/>
      <c r="J818" s="193"/>
      <c r="K818" s="193"/>
      <c r="L818" s="193"/>
      <c r="M818" s="193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</row>
    <row r="819">
      <c r="A819" s="193"/>
      <c r="B819" s="193"/>
      <c r="C819" s="193"/>
      <c r="D819" s="193"/>
      <c r="E819" s="193"/>
      <c r="F819" s="193"/>
      <c r="G819" s="193"/>
      <c r="H819" s="193"/>
      <c r="I819" s="193"/>
      <c r="J819" s="193"/>
      <c r="K819" s="193"/>
      <c r="L819" s="193"/>
      <c r="M819" s="193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</row>
    <row r="820">
      <c r="A820" s="193"/>
      <c r="B820" s="193"/>
      <c r="C820" s="193"/>
      <c r="D820" s="193"/>
      <c r="E820" s="193"/>
      <c r="F820" s="193"/>
      <c r="G820" s="193"/>
      <c r="H820" s="193"/>
      <c r="I820" s="193"/>
      <c r="J820" s="193"/>
      <c r="K820" s="193"/>
      <c r="L820" s="193"/>
      <c r="M820" s="193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</row>
    <row r="821">
      <c r="A821" s="193"/>
      <c r="B821" s="193"/>
      <c r="C821" s="193"/>
      <c r="D821" s="193"/>
      <c r="E821" s="193"/>
      <c r="F821" s="193"/>
      <c r="G821" s="193"/>
      <c r="H821" s="193"/>
      <c r="I821" s="193"/>
      <c r="J821" s="193"/>
      <c r="K821" s="193"/>
      <c r="L821" s="193"/>
      <c r="M821" s="193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</row>
    <row r="822">
      <c r="A822" s="193"/>
      <c r="B822" s="193"/>
      <c r="C822" s="193"/>
      <c r="D822" s="193"/>
      <c r="E822" s="193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</row>
    <row r="823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</row>
    <row r="824">
      <c r="A824" s="193"/>
      <c r="B824" s="193"/>
      <c r="C824" s="193"/>
      <c r="D824" s="193"/>
      <c r="E824" s="193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</row>
    <row r="825">
      <c r="A825" s="193"/>
      <c r="B825" s="193"/>
      <c r="C825" s="193"/>
      <c r="D825" s="193"/>
      <c r="E825" s="193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</row>
    <row r="826">
      <c r="A826" s="193"/>
      <c r="B826" s="193"/>
      <c r="C826" s="193"/>
      <c r="D826" s="193"/>
      <c r="E826" s="193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</row>
    <row r="827">
      <c r="A827" s="193"/>
      <c r="B827" s="193"/>
      <c r="C827" s="193"/>
      <c r="D827" s="193"/>
      <c r="E827" s="193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</row>
    <row r="828">
      <c r="A828" s="193"/>
      <c r="B828" s="193"/>
      <c r="C828" s="193"/>
      <c r="D828" s="193"/>
      <c r="E828" s="193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</row>
    <row r="829">
      <c r="A829" s="193"/>
      <c r="B829" s="193"/>
      <c r="C829" s="193"/>
      <c r="D829" s="193"/>
      <c r="E829" s="193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</row>
    <row r="830">
      <c r="A830" s="193"/>
      <c r="B830" s="193"/>
      <c r="C830" s="193"/>
      <c r="D830" s="193"/>
      <c r="E830" s="193"/>
      <c r="F830" s="193"/>
      <c r="G830" s="193"/>
      <c r="H830" s="193"/>
      <c r="I830" s="193"/>
      <c r="J830" s="193"/>
      <c r="K830" s="193"/>
      <c r="L830" s="193"/>
      <c r="M830" s="193"/>
      <c r="N830" s="193"/>
      <c r="O830" s="193"/>
      <c r="P830" s="193"/>
      <c r="Q830" s="193"/>
      <c r="R830" s="193"/>
      <c r="S830" s="193"/>
      <c r="T830" s="193"/>
      <c r="U830" s="193"/>
      <c r="V830" s="193"/>
      <c r="W830" s="193"/>
      <c r="X830" s="193"/>
      <c r="Y830" s="193"/>
      <c r="Z830" s="193"/>
    </row>
    <row r="831">
      <c r="A831" s="193"/>
      <c r="B831" s="193"/>
      <c r="C831" s="193"/>
      <c r="D831" s="193"/>
      <c r="E831" s="193"/>
      <c r="F831" s="193"/>
      <c r="G831" s="193"/>
      <c r="H831" s="193"/>
      <c r="I831" s="193"/>
      <c r="J831" s="193"/>
      <c r="K831" s="193"/>
      <c r="L831" s="193"/>
      <c r="M831" s="193"/>
      <c r="N831" s="193"/>
      <c r="O831" s="193"/>
      <c r="P831" s="193"/>
      <c r="Q831" s="193"/>
      <c r="R831" s="193"/>
      <c r="S831" s="193"/>
      <c r="T831" s="193"/>
      <c r="U831" s="193"/>
      <c r="V831" s="193"/>
      <c r="W831" s="193"/>
      <c r="X831" s="193"/>
      <c r="Y831" s="193"/>
      <c r="Z831" s="193"/>
    </row>
    <row r="832">
      <c r="A832" s="193"/>
      <c r="B832" s="193"/>
      <c r="C832" s="193"/>
      <c r="D832" s="193"/>
      <c r="E832" s="193"/>
      <c r="F832" s="193"/>
      <c r="G832" s="193"/>
      <c r="H832" s="193"/>
      <c r="I832" s="193"/>
      <c r="J832" s="193"/>
      <c r="K832" s="193"/>
      <c r="L832" s="193"/>
      <c r="M832" s="193"/>
      <c r="N832" s="193"/>
      <c r="O832" s="193"/>
      <c r="P832" s="193"/>
      <c r="Q832" s="193"/>
      <c r="R832" s="193"/>
      <c r="S832" s="193"/>
      <c r="T832" s="193"/>
      <c r="U832" s="193"/>
      <c r="V832" s="193"/>
      <c r="W832" s="193"/>
      <c r="X832" s="193"/>
      <c r="Y832" s="193"/>
      <c r="Z832" s="193"/>
    </row>
    <row r="833">
      <c r="A833" s="193"/>
      <c r="B833" s="193"/>
      <c r="C833" s="193"/>
      <c r="D833" s="193"/>
      <c r="E833" s="193"/>
      <c r="F833" s="193"/>
      <c r="G833" s="193"/>
      <c r="H833" s="193"/>
      <c r="I833" s="193"/>
      <c r="J833" s="193"/>
      <c r="K833" s="193"/>
      <c r="L833" s="193"/>
      <c r="M833" s="193"/>
      <c r="N833" s="193"/>
      <c r="O833" s="193"/>
      <c r="P833" s="193"/>
      <c r="Q833" s="193"/>
      <c r="R833" s="193"/>
      <c r="S833" s="193"/>
      <c r="T833" s="193"/>
      <c r="U833" s="193"/>
      <c r="V833" s="193"/>
      <c r="W833" s="193"/>
      <c r="X833" s="193"/>
      <c r="Y833" s="193"/>
      <c r="Z833" s="193"/>
    </row>
    <row r="834">
      <c r="A834" s="193"/>
      <c r="B834" s="193"/>
      <c r="C834" s="193"/>
      <c r="D834" s="193"/>
      <c r="E834" s="193"/>
      <c r="F834" s="193"/>
      <c r="G834" s="193"/>
      <c r="H834" s="193"/>
      <c r="I834" s="193"/>
      <c r="J834" s="193"/>
      <c r="K834" s="193"/>
      <c r="L834" s="193"/>
      <c r="M834" s="193"/>
      <c r="N834" s="193"/>
      <c r="O834" s="193"/>
      <c r="P834" s="193"/>
      <c r="Q834" s="193"/>
      <c r="R834" s="193"/>
      <c r="S834" s="193"/>
      <c r="T834" s="193"/>
      <c r="U834" s="193"/>
      <c r="V834" s="193"/>
      <c r="W834" s="193"/>
      <c r="X834" s="193"/>
      <c r="Y834" s="193"/>
      <c r="Z834" s="193"/>
    </row>
    <row r="835">
      <c r="A835" s="193"/>
      <c r="B835" s="193"/>
      <c r="C835" s="193"/>
      <c r="D835" s="193"/>
      <c r="E835" s="193"/>
      <c r="F835" s="193"/>
      <c r="G835" s="193"/>
      <c r="H835" s="193"/>
      <c r="I835" s="193"/>
      <c r="J835" s="193"/>
      <c r="K835" s="193"/>
      <c r="L835" s="193"/>
      <c r="M835" s="193"/>
      <c r="N835" s="193"/>
      <c r="O835" s="193"/>
      <c r="P835" s="193"/>
      <c r="Q835" s="193"/>
      <c r="R835" s="193"/>
      <c r="S835" s="193"/>
      <c r="T835" s="193"/>
      <c r="U835" s="193"/>
      <c r="V835" s="193"/>
      <c r="W835" s="193"/>
      <c r="X835" s="193"/>
      <c r="Y835" s="193"/>
      <c r="Z835" s="193"/>
    </row>
    <row r="836">
      <c r="A836" s="193"/>
      <c r="B836" s="193"/>
      <c r="C836" s="193"/>
      <c r="D836" s="193"/>
      <c r="E836" s="193"/>
      <c r="F836" s="193"/>
      <c r="G836" s="193"/>
      <c r="H836" s="193"/>
      <c r="I836" s="193"/>
      <c r="J836" s="193"/>
      <c r="K836" s="193"/>
      <c r="L836" s="193"/>
      <c r="M836" s="193"/>
      <c r="N836" s="193"/>
      <c r="O836" s="193"/>
      <c r="P836" s="193"/>
      <c r="Q836" s="193"/>
      <c r="R836" s="193"/>
      <c r="S836" s="193"/>
      <c r="T836" s="193"/>
      <c r="U836" s="193"/>
      <c r="V836" s="193"/>
      <c r="W836" s="193"/>
      <c r="X836" s="193"/>
      <c r="Y836" s="193"/>
      <c r="Z836" s="193"/>
    </row>
    <row r="837">
      <c r="A837" s="193"/>
      <c r="B837" s="193"/>
      <c r="C837" s="193"/>
      <c r="D837" s="193"/>
      <c r="E837" s="193"/>
      <c r="F837" s="193"/>
      <c r="G837" s="193"/>
      <c r="H837" s="193"/>
      <c r="I837" s="193"/>
      <c r="J837" s="193"/>
      <c r="K837" s="193"/>
      <c r="L837" s="193"/>
      <c r="M837" s="193"/>
      <c r="N837" s="193"/>
      <c r="O837" s="193"/>
      <c r="P837" s="193"/>
      <c r="Q837" s="193"/>
      <c r="R837" s="193"/>
      <c r="S837" s="193"/>
      <c r="T837" s="193"/>
      <c r="U837" s="193"/>
      <c r="V837" s="193"/>
      <c r="W837" s="193"/>
      <c r="X837" s="193"/>
      <c r="Y837" s="193"/>
      <c r="Z837" s="193"/>
    </row>
    <row r="838">
      <c r="A838" s="193"/>
      <c r="B838" s="193"/>
      <c r="C838" s="193"/>
      <c r="D838" s="193"/>
      <c r="E838" s="193"/>
      <c r="F838" s="193"/>
      <c r="G838" s="193"/>
      <c r="H838" s="193"/>
      <c r="I838" s="193"/>
      <c r="J838" s="193"/>
      <c r="K838" s="193"/>
      <c r="L838" s="193"/>
      <c r="M838" s="193"/>
      <c r="N838" s="193"/>
      <c r="O838" s="193"/>
      <c r="P838" s="193"/>
      <c r="Q838" s="193"/>
      <c r="R838" s="193"/>
      <c r="S838" s="193"/>
      <c r="T838" s="193"/>
      <c r="U838" s="193"/>
      <c r="V838" s="193"/>
      <c r="W838" s="193"/>
      <c r="X838" s="193"/>
      <c r="Y838" s="193"/>
      <c r="Z838" s="193"/>
    </row>
    <row r="839">
      <c r="A839" s="193"/>
      <c r="B839" s="193"/>
      <c r="C839" s="193"/>
      <c r="D839" s="193"/>
      <c r="E839" s="193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</row>
    <row r="840">
      <c r="A840" s="193"/>
      <c r="B840" s="193"/>
      <c r="C840" s="193"/>
      <c r="D840" s="193"/>
      <c r="E840" s="193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</row>
    <row r="841">
      <c r="A841" s="193"/>
      <c r="B841" s="193"/>
      <c r="C841" s="193"/>
      <c r="D841" s="193"/>
      <c r="E841" s="193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</row>
    <row r="842">
      <c r="A842" s="193"/>
      <c r="B842" s="193"/>
      <c r="C842" s="193"/>
      <c r="D842" s="193"/>
      <c r="E842" s="193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</row>
    <row r="843">
      <c r="A843" s="193"/>
      <c r="B843" s="193"/>
      <c r="C843" s="193"/>
      <c r="D843" s="193"/>
      <c r="E843" s="193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</row>
    <row r="844">
      <c r="A844" s="193"/>
      <c r="B844" s="193"/>
      <c r="C844" s="193"/>
      <c r="D844" s="193"/>
      <c r="E844" s="193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</row>
    <row r="845">
      <c r="A845" s="193"/>
      <c r="B845" s="193"/>
      <c r="C845" s="193"/>
      <c r="D845" s="193"/>
      <c r="E845" s="193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</row>
    <row r="846">
      <c r="A846" s="193"/>
      <c r="B846" s="193"/>
      <c r="C846" s="193"/>
      <c r="D846" s="193"/>
      <c r="E846" s="193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</row>
    <row r="847">
      <c r="A847" s="193"/>
      <c r="B847" s="193"/>
      <c r="C847" s="193"/>
      <c r="D847" s="193"/>
      <c r="E847" s="193"/>
      <c r="F847" s="193"/>
      <c r="G847" s="193"/>
      <c r="H847" s="193"/>
      <c r="I847" s="193"/>
      <c r="J847" s="193"/>
      <c r="K847" s="193"/>
      <c r="L847" s="193"/>
      <c r="M847" s="193"/>
      <c r="N847" s="193"/>
      <c r="O847" s="193"/>
      <c r="P847" s="193"/>
      <c r="Q847" s="193"/>
      <c r="R847" s="193"/>
      <c r="S847" s="193"/>
      <c r="T847" s="193"/>
      <c r="U847" s="193"/>
      <c r="V847" s="193"/>
      <c r="W847" s="193"/>
      <c r="X847" s="193"/>
      <c r="Y847" s="193"/>
      <c r="Z847" s="193"/>
    </row>
    <row r="848">
      <c r="A848" s="193"/>
      <c r="B848" s="193"/>
      <c r="C848" s="193"/>
      <c r="D848" s="193"/>
      <c r="E848" s="193"/>
      <c r="F848" s="193"/>
      <c r="G848" s="193"/>
      <c r="H848" s="193"/>
      <c r="I848" s="193"/>
      <c r="J848" s="193"/>
      <c r="K848" s="193"/>
      <c r="L848" s="193"/>
      <c r="M848" s="193"/>
      <c r="N848" s="193"/>
      <c r="O848" s="193"/>
      <c r="P848" s="193"/>
      <c r="Q848" s="193"/>
      <c r="R848" s="193"/>
      <c r="S848" s="193"/>
      <c r="T848" s="193"/>
      <c r="U848" s="193"/>
      <c r="V848" s="193"/>
      <c r="W848" s="193"/>
      <c r="X848" s="193"/>
      <c r="Y848" s="193"/>
      <c r="Z848" s="193"/>
    </row>
    <row r="849">
      <c r="A849" s="193"/>
      <c r="B849" s="193"/>
      <c r="C849" s="193"/>
      <c r="D849" s="193"/>
      <c r="E849" s="193"/>
      <c r="F849" s="193"/>
      <c r="G849" s="193"/>
      <c r="H849" s="193"/>
      <c r="I849" s="193"/>
      <c r="J849" s="193"/>
      <c r="K849" s="193"/>
      <c r="L849" s="193"/>
      <c r="M849" s="193"/>
      <c r="N849" s="193"/>
      <c r="O849" s="193"/>
      <c r="P849" s="193"/>
      <c r="Q849" s="193"/>
      <c r="R849" s="193"/>
      <c r="S849" s="193"/>
      <c r="T849" s="193"/>
      <c r="U849" s="193"/>
      <c r="V849" s="193"/>
      <c r="W849" s="193"/>
      <c r="X849" s="193"/>
      <c r="Y849" s="193"/>
      <c r="Z849" s="193"/>
    </row>
    <row r="850">
      <c r="A850" s="193"/>
      <c r="B850" s="193"/>
      <c r="C850" s="193"/>
      <c r="D850" s="193"/>
      <c r="E850" s="193"/>
      <c r="F850" s="193"/>
      <c r="G850" s="193"/>
      <c r="H850" s="193"/>
      <c r="I850" s="193"/>
      <c r="J850" s="193"/>
      <c r="K850" s="193"/>
      <c r="L850" s="193"/>
      <c r="M850" s="193"/>
      <c r="N850" s="193"/>
      <c r="O850" s="193"/>
      <c r="P850" s="193"/>
      <c r="Q850" s="193"/>
      <c r="R850" s="193"/>
      <c r="S850" s="193"/>
      <c r="T850" s="193"/>
      <c r="U850" s="193"/>
      <c r="V850" s="193"/>
      <c r="W850" s="193"/>
      <c r="X850" s="193"/>
      <c r="Y850" s="193"/>
      <c r="Z850" s="193"/>
    </row>
    <row r="851">
      <c r="A851" s="193"/>
      <c r="B851" s="193"/>
      <c r="C851" s="193"/>
      <c r="D851" s="193"/>
      <c r="E851" s="193"/>
      <c r="F851" s="193"/>
      <c r="G851" s="193"/>
      <c r="H851" s="193"/>
      <c r="I851" s="193"/>
      <c r="J851" s="193"/>
      <c r="K851" s="193"/>
      <c r="L851" s="193"/>
      <c r="M851" s="193"/>
      <c r="N851" s="193"/>
      <c r="O851" s="193"/>
      <c r="P851" s="193"/>
      <c r="Q851" s="193"/>
      <c r="R851" s="193"/>
      <c r="S851" s="193"/>
      <c r="T851" s="193"/>
      <c r="U851" s="193"/>
      <c r="V851" s="193"/>
      <c r="W851" s="193"/>
      <c r="X851" s="193"/>
      <c r="Y851" s="193"/>
      <c r="Z851" s="193"/>
    </row>
    <row r="852">
      <c r="A852" s="193"/>
      <c r="B852" s="193"/>
      <c r="C852" s="193"/>
      <c r="D852" s="193"/>
      <c r="E852" s="193"/>
      <c r="F852" s="193"/>
      <c r="G852" s="193"/>
      <c r="H852" s="193"/>
      <c r="I852" s="193"/>
      <c r="J852" s="193"/>
      <c r="K852" s="193"/>
      <c r="L852" s="193"/>
      <c r="M852" s="193"/>
      <c r="N852" s="193"/>
      <c r="O852" s="193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</row>
    <row r="853">
      <c r="A853" s="193"/>
      <c r="B853" s="193"/>
      <c r="C853" s="193"/>
      <c r="D853" s="193"/>
      <c r="E853" s="193"/>
      <c r="F853" s="193"/>
      <c r="G853" s="193"/>
      <c r="H853" s="193"/>
      <c r="I853" s="193"/>
      <c r="J853" s="193"/>
      <c r="K853" s="193"/>
      <c r="L853" s="193"/>
      <c r="M853" s="193"/>
      <c r="N853" s="193"/>
      <c r="O853" s="193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</row>
    <row r="854">
      <c r="A854" s="193"/>
      <c r="B854" s="193"/>
      <c r="C854" s="193"/>
      <c r="D854" s="193"/>
      <c r="E854" s="193"/>
      <c r="F854" s="193"/>
      <c r="G854" s="193"/>
      <c r="H854" s="193"/>
      <c r="I854" s="193"/>
      <c r="J854" s="193"/>
      <c r="K854" s="193"/>
      <c r="L854" s="193"/>
      <c r="M854" s="193"/>
      <c r="N854" s="193"/>
      <c r="O854" s="193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</row>
    <row r="855">
      <c r="A855" s="193"/>
      <c r="B855" s="193"/>
      <c r="C855" s="193"/>
      <c r="D855" s="193"/>
      <c r="E855" s="193"/>
      <c r="F855" s="193"/>
      <c r="G855" s="193"/>
      <c r="H855" s="193"/>
      <c r="I855" s="193"/>
      <c r="J855" s="193"/>
      <c r="K855" s="193"/>
      <c r="L855" s="193"/>
      <c r="M855" s="193"/>
      <c r="N855" s="193"/>
      <c r="O855" s="193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</row>
    <row r="856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  <c r="K856" s="193"/>
      <c r="L856" s="193"/>
      <c r="M856" s="193"/>
      <c r="N856" s="193"/>
      <c r="O856" s="193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</row>
    <row r="857">
      <c r="A857" s="193"/>
      <c r="B857" s="193"/>
      <c r="C857" s="193"/>
      <c r="D857" s="193"/>
      <c r="E857" s="193"/>
      <c r="F857" s="193"/>
      <c r="G857" s="193"/>
      <c r="H857" s="193"/>
      <c r="I857" s="193"/>
      <c r="J857" s="193"/>
      <c r="K857" s="193"/>
      <c r="L857" s="193"/>
      <c r="M857" s="193"/>
      <c r="N857" s="193"/>
      <c r="O857" s="193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</row>
    <row r="858">
      <c r="A858" s="193"/>
      <c r="B858" s="193"/>
      <c r="C858" s="193"/>
      <c r="D858" s="193"/>
      <c r="E858" s="193"/>
      <c r="F858" s="193"/>
      <c r="G858" s="193"/>
      <c r="H858" s="193"/>
      <c r="I858" s="193"/>
      <c r="J858" s="193"/>
      <c r="K858" s="193"/>
      <c r="L858" s="193"/>
      <c r="M858" s="193"/>
      <c r="N858" s="193"/>
      <c r="O858" s="193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</row>
    <row r="859">
      <c r="A859" s="193"/>
      <c r="B859" s="193"/>
      <c r="C859" s="193"/>
      <c r="D859" s="193"/>
      <c r="E859" s="193"/>
      <c r="F859" s="193"/>
      <c r="G859" s="193"/>
      <c r="H859" s="193"/>
      <c r="I859" s="193"/>
      <c r="J859" s="193"/>
      <c r="K859" s="193"/>
      <c r="L859" s="193"/>
      <c r="M859" s="193"/>
      <c r="N859" s="193"/>
      <c r="O859" s="193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</row>
    <row r="860">
      <c r="A860" s="193"/>
      <c r="B860" s="193"/>
      <c r="C860" s="193"/>
      <c r="D860" s="193"/>
      <c r="E860" s="193"/>
      <c r="F860" s="193"/>
      <c r="G860" s="193"/>
      <c r="H860" s="193"/>
      <c r="I860" s="193"/>
      <c r="J860" s="193"/>
      <c r="K860" s="193"/>
      <c r="L860" s="193"/>
      <c r="M860" s="193"/>
      <c r="N860" s="193"/>
      <c r="O860" s="193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</row>
    <row r="861">
      <c r="A861" s="193"/>
      <c r="B861" s="193"/>
      <c r="C861" s="193"/>
      <c r="D861" s="193"/>
      <c r="E861" s="193"/>
      <c r="F861" s="193"/>
      <c r="G861" s="193"/>
      <c r="H861" s="193"/>
      <c r="I861" s="193"/>
      <c r="J861" s="193"/>
      <c r="K861" s="193"/>
      <c r="L861" s="193"/>
      <c r="M861" s="193"/>
      <c r="N861" s="193"/>
      <c r="O861" s="193"/>
      <c r="P861" s="193"/>
      <c r="Q861" s="193"/>
      <c r="R861" s="193"/>
      <c r="S861" s="193"/>
      <c r="T861" s="193"/>
      <c r="U861" s="193"/>
      <c r="V861" s="193"/>
      <c r="W861" s="193"/>
      <c r="X861" s="193"/>
      <c r="Y861" s="193"/>
      <c r="Z861" s="193"/>
    </row>
    <row r="862">
      <c r="A862" s="193"/>
      <c r="B862" s="193"/>
      <c r="C862" s="193"/>
      <c r="D862" s="193"/>
      <c r="E862" s="193"/>
      <c r="F862" s="193"/>
      <c r="G862" s="193"/>
      <c r="H862" s="193"/>
      <c r="I862" s="193"/>
      <c r="J862" s="193"/>
      <c r="K862" s="193"/>
      <c r="L862" s="193"/>
      <c r="M862" s="193"/>
      <c r="N862" s="193"/>
      <c r="O862" s="193"/>
      <c r="P862" s="193"/>
      <c r="Q862" s="193"/>
      <c r="R862" s="193"/>
      <c r="S862" s="193"/>
      <c r="T862" s="193"/>
      <c r="U862" s="193"/>
      <c r="V862" s="193"/>
      <c r="W862" s="193"/>
      <c r="X862" s="193"/>
      <c r="Y862" s="193"/>
      <c r="Z862" s="193"/>
    </row>
    <row r="863">
      <c r="A863" s="193"/>
      <c r="B863" s="193"/>
      <c r="C863" s="193"/>
      <c r="D863" s="193"/>
      <c r="E863" s="193"/>
      <c r="F863" s="193"/>
      <c r="G863" s="193"/>
      <c r="H863" s="193"/>
      <c r="I863" s="193"/>
      <c r="J863" s="193"/>
      <c r="K863" s="193"/>
      <c r="L863" s="193"/>
      <c r="M863" s="193"/>
      <c r="N863" s="193"/>
      <c r="O863" s="193"/>
      <c r="P863" s="193"/>
      <c r="Q863" s="193"/>
      <c r="R863" s="193"/>
      <c r="S863" s="193"/>
      <c r="T863" s="193"/>
      <c r="U863" s="193"/>
      <c r="V863" s="193"/>
      <c r="W863" s="193"/>
      <c r="X863" s="193"/>
      <c r="Y863" s="193"/>
      <c r="Z863" s="193"/>
    </row>
    <row r="864">
      <c r="A864" s="193"/>
      <c r="B864" s="193"/>
      <c r="C864" s="193"/>
      <c r="D864" s="193"/>
      <c r="E864" s="193"/>
      <c r="F864" s="193"/>
      <c r="G864" s="193"/>
      <c r="H864" s="193"/>
      <c r="I864" s="193"/>
      <c r="J864" s="193"/>
      <c r="K864" s="193"/>
      <c r="L864" s="193"/>
      <c r="M864" s="193"/>
      <c r="N864" s="193"/>
      <c r="O864" s="193"/>
      <c r="P864" s="193"/>
      <c r="Q864" s="193"/>
      <c r="R864" s="193"/>
      <c r="S864" s="193"/>
      <c r="T864" s="193"/>
      <c r="U864" s="193"/>
      <c r="V864" s="193"/>
      <c r="W864" s="193"/>
      <c r="X864" s="193"/>
      <c r="Y864" s="193"/>
      <c r="Z864" s="193"/>
    </row>
    <row r="865">
      <c r="A865" s="193"/>
      <c r="B865" s="193"/>
      <c r="C865" s="193"/>
      <c r="D865" s="193"/>
      <c r="E865" s="193"/>
      <c r="F865" s="193"/>
      <c r="G865" s="193"/>
      <c r="H865" s="193"/>
      <c r="I865" s="193"/>
      <c r="J865" s="193"/>
      <c r="K865" s="193"/>
      <c r="L865" s="193"/>
      <c r="M865" s="193"/>
      <c r="N865" s="193"/>
      <c r="O865" s="193"/>
      <c r="P865" s="193"/>
      <c r="Q865" s="193"/>
      <c r="R865" s="193"/>
      <c r="S865" s="193"/>
      <c r="T865" s="193"/>
      <c r="U865" s="193"/>
      <c r="V865" s="193"/>
      <c r="W865" s="193"/>
      <c r="X865" s="193"/>
      <c r="Y865" s="193"/>
      <c r="Z865" s="193"/>
    </row>
    <row r="866">
      <c r="A866" s="193"/>
      <c r="B866" s="193"/>
      <c r="C866" s="193"/>
      <c r="D866" s="193"/>
      <c r="E866" s="193"/>
      <c r="F866" s="193"/>
      <c r="G866" s="193"/>
      <c r="H866" s="193"/>
      <c r="I866" s="193"/>
      <c r="J866" s="193"/>
      <c r="K866" s="193"/>
      <c r="L866" s="193"/>
      <c r="M866" s="193"/>
      <c r="N866" s="193"/>
      <c r="O866" s="193"/>
      <c r="P866" s="193"/>
      <c r="Q866" s="193"/>
      <c r="R866" s="193"/>
      <c r="S866" s="193"/>
      <c r="T866" s="193"/>
      <c r="U866" s="193"/>
      <c r="V866" s="193"/>
      <c r="W866" s="193"/>
      <c r="X866" s="193"/>
      <c r="Y866" s="193"/>
      <c r="Z866" s="193"/>
    </row>
    <row r="867">
      <c r="A867" s="193"/>
      <c r="B867" s="193"/>
      <c r="C867" s="193"/>
      <c r="D867" s="193"/>
      <c r="E867" s="193"/>
      <c r="F867" s="193"/>
      <c r="G867" s="193"/>
      <c r="H867" s="193"/>
      <c r="I867" s="193"/>
      <c r="J867" s="193"/>
      <c r="K867" s="193"/>
      <c r="L867" s="193"/>
      <c r="M867" s="193"/>
      <c r="N867" s="193"/>
      <c r="O867" s="193"/>
      <c r="P867" s="193"/>
      <c r="Q867" s="193"/>
      <c r="R867" s="193"/>
      <c r="S867" s="193"/>
      <c r="T867" s="193"/>
      <c r="U867" s="193"/>
      <c r="V867" s="193"/>
      <c r="W867" s="193"/>
      <c r="X867" s="193"/>
      <c r="Y867" s="193"/>
      <c r="Z867" s="193"/>
    </row>
    <row r="868">
      <c r="A868" s="193"/>
      <c r="B868" s="193"/>
      <c r="C868" s="193"/>
      <c r="D868" s="193"/>
      <c r="E868" s="193"/>
      <c r="F868" s="193"/>
      <c r="G868" s="193"/>
      <c r="H868" s="193"/>
      <c r="I868" s="193"/>
      <c r="J868" s="193"/>
      <c r="K868" s="193"/>
      <c r="L868" s="193"/>
      <c r="M868" s="193"/>
      <c r="N868" s="193"/>
      <c r="O868" s="193"/>
      <c r="P868" s="193"/>
      <c r="Q868" s="193"/>
      <c r="R868" s="193"/>
      <c r="S868" s="193"/>
      <c r="T868" s="193"/>
      <c r="U868" s="193"/>
      <c r="V868" s="193"/>
      <c r="W868" s="193"/>
      <c r="X868" s="193"/>
      <c r="Y868" s="193"/>
      <c r="Z868" s="193"/>
    </row>
    <row r="869">
      <c r="A869" s="193"/>
      <c r="B869" s="193"/>
      <c r="C869" s="193"/>
      <c r="D869" s="193"/>
      <c r="E869" s="193"/>
      <c r="F869" s="193"/>
      <c r="G869" s="193"/>
      <c r="H869" s="193"/>
      <c r="I869" s="193"/>
      <c r="J869" s="193"/>
      <c r="K869" s="193"/>
      <c r="L869" s="193"/>
      <c r="M869" s="193"/>
      <c r="N869" s="193"/>
      <c r="O869" s="193"/>
      <c r="P869" s="193"/>
      <c r="Q869" s="193"/>
      <c r="R869" s="193"/>
      <c r="S869" s="193"/>
      <c r="T869" s="193"/>
      <c r="U869" s="193"/>
      <c r="V869" s="193"/>
      <c r="W869" s="193"/>
      <c r="X869" s="193"/>
      <c r="Y869" s="193"/>
      <c r="Z869" s="193"/>
    </row>
    <row r="870">
      <c r="A870" s="193"/>
      <c r="B870" s="193"/>
      <c r="C870" s="193"/>
      <c r="D870" s="193"/>
      <c r="E870" s="193"/>
      <c r="F870" s="193"/>
      <c r="G870" s="193"/>
      <c r="H870" s="193"/>
      <c r="I870" s="193"/>
      <c r="J870" s="193"/>
      <c r="K870" s="193"/>
      <c r="L870" s="193"/>
      <c r="M870" s="193"/>
      <c r="N870" s="193"/>
      <c r="O870" s="193"/>
      <c r="P870" s="193"/>
      <c r="Q870" s="193"/>
      <c r="R870" s="193"/>
      <c r="S870" s="193"/>
      <c r="T870" s="193"/>
      <c r="U870" s="193"/>
      <c r="V870" s="193"/>
      <c r="W870" s="193"/>
      <c r="X870" s="193"/>
      <c r="Y870" s="193"/>
      <c r="Z870" s="193"/>
    </row>
    <row r="871">
      <c r="A871" s="193"/>
      <c r="B871" s="193"/>
      <c r="C871" s="193"/>
      <c r="D871" s="193"/>
      <c r="E871" s="193"/>
      <c r="F871" s="193"/>
      <c r="G871" s="193"/>
      <c r="H871" s="193"/>
      <c r="I871" s="193"/>
      <c r="J871" s="193"/>
      <c r="K871" s="193"/>
      <c r="L871" s="193"/>
      <c r="M871" s="193"/>
      <c r="N871" s="193"/>
      <c r="O871" s="193"/>
      <c r="P871" s="193"/>
      <c r="Q871" s="193"/>
      <c r="R871" s="193"/>
      <c r="S871" s="193"/>
      <c r="T871" s="193"/>
      <c r="U871" s="193"/>
      <c r="V871" s="193"/>
      <c r="W871" s="193"/>
      <c r="X871" s="193"/>
      <c r="Y871" s="193"/>
      <c r="Z871" s="193"/>
    </row>
    <row r="872">
      <c r="A872" s="193"/>
      <c r="B872" s="193"/>
      <c r="C872" s="193"/>
      <c r="D872" s="193"/>
      <c r="E872" s="193"/>
      <c r="F872" s="193"/>
      <c r="G872" s="193"/>
      <c r="H872" s="193"/>
      <c r="I872" s="193"/>
      <c r="J872" s="193"/>
      <c r="K872" s="193"/>
      <c r="L872" s="193"/>
      <c r="M872" s="193"/>
      <c r="N872" s="193"/>
      <c r="O872" s="193"/>
      <c r="P872" s="193"/>
      <c r="Q872" s="193"/>
      <c r="R872" s="193"/>
      <c r="S872" s="193"/>
      <c r="T872" s="193"/>
      <c r="U872" s="193"/>
      <c r="V872" s="193"/>
      <c r="W872" s="193"/>
      <c r="X872" s="193"/>
      <c r="Y872" s="193"/>
      <c r="Z872" s="193"/>
    </row>
    <row r="873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</row>
    <row r="874">
      <c r="A874" s="193"/>
      <c r="B874" s="193"/>
      <c r="C874" s="193"/>
      <c r="D874" s="193"/>
      <c r="E874" s="193"/>
      <c r="F874" s="193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</row>
    <row r="875">
      <c r="A875" s="193"/>
      <c r="B875" s="193"/>
      <c r="C875" s="193"/>
      <c r="D875" s="193"/>
      <c r="E875" s="193"/>
      <c r="F875" s="193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</row>
    <row r="876">
      <c r="A876" s="193"/>
      <c r="B876" s="193"/>
      <c r="C876" s="193"/>
      <c r="D876" s="193"/>
      <c r="E876" s="193"/>
      <c r="F876" s="193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</row>
    <row r="877">
      <c r="A877" s="193"/>
      <c r="B877" s="193"/>
      <c r="C877" s="193"/>
      <c r="D877" s="193"/>
      <c r="E877" s="193"/>
      <c r="F877" s="193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</row>
    <row r="878">
      <c r="A878" s="193"/>
      <c r="B878" s="193"/>
      <c r="C878" s="193"/>
      <c r="D878" s="193"/>
      <c r="E878" s="193"/>
      <c r="F878" s="193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</row>
    <row r="879">
      <c r="A879" s="193"/>
      <c r="B879" s="193"/>
      <c r="C879" s="193"/>
      <c r="D879" s="193"/>
      <c r="E879" s="193"/>
      <c r="F879" s="193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</row>
    <row r="880">
      <c r="A880" s="193"/>
      <c r="B880" s="193"/>
      <c r="C880" s="193"/>
      <c r="D880" s="193"/>
      <c r="E880" s="193"/>
      <c r="F880" s="193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</row>
    <row r="881">
      <c r="A881" s="193"/>
      <c r="B881" s="193"/>
      <c r="C881" s="193"/>
      <c r="D881" s="193"/>
      <c r="E881" s="193"/>
      <c r="F881" s="193"/>
      <c r="G881" s="193"/>
      <c r="H881" s="193"/>
      <c r="I881" s="193"/>
      <c r="J881" s="193"/>
      <c r="K881" s="193"/>
      <c r="L881" s="193"/>
      <c r="M881" s="193"/>
      <c r="N881" s="193"/>
      <c r="O881" s="193"/>
      <c r="P881" s="193"/>
      <c r="Q881" s="193"/>
      <c r="R881" s="193"/>
      <c r="S881" s="193"/>
      <c r="T881" s="193"/>
      <c r="U881" s="193"/>
      <c r="V881" s="193"/>
      <c r="W881" s="193"/>
      <c r="X881" s="193"/>
      <c r="Y881" s="193"/>
      <c r="Z881" s="193"/>
    </row>
    <row r="882">
      <c r="A882" s="193"/>
      <c r="B882" s="193"/>
      <c r="C882" s="193"/>
      <c r="D882" s="193"/>
      <c r="E882" s="193"/>
      <c r="F882" s="193"/>
      <c r="G882" s="193"/>
      <c r="H882" s="193"/>
      <c r="I882" s="193"/>
      <c r="J882" s="193"/>
      <c r="K882" s="193"/>
      <c r="L882" s="193"/>
      <c r="M882" s="193"/>
      <c r="N882" s="193"/>
      <c r="O882" s="193"/>
      <c r="P882" s="193"/>
      <c r="Q882" s="193"/>
      <c r="R882" s="193"/>
      <c r="S882" s="193"/>
      <c r="T882" s="193"/>
      <c r="U882" s="193"/>
      <c r="V882" s="193"/>
      <c r="W882" s="193"/>
      <c r="X882" s="193"/>
      <c r="Y882" s="193"/>
      <c r="Z882" s="193"/>
    </row>
    <row r="883">
      <c r="A883" s="193"/>
      <c r="B883" s="193"/>
      <c r="C883" s="193"/>
      <c r="D883" s="193"/>
      <c r="E883" s="193"/>
      <c r="F883" s="193"/>
      <c r="G883" s="193"/>
      <c r="H883" s="193"/>
      <c r="I883" s="193"/>
      <c r="J883" s="193"/>
      <c r="K883" s="193"/>
      <c r="L883" s="193"/>
      <c r="M883" s="193"/>
      <c r="N883" s="193"/>
      <c r="O883" s="193"/>
      <c r="P883" s="193"/>
      <c r="Q883" s="193"/>
      <c r="R883" s="193"/>
      <c r="S883" s="193"/>
      <c r="T883" s="193"/>
      <c r="U883" s="193"/>
      <c r="V883" s="193"/>
      <c r="W883" s="193"/>
      <c r="X883" s="193"/>
      <c r="Y883" s="193"/>
      <c r="Z883" s="193"/>
    </row>
    <row r="884">
      <c r="A884" s="193"/>
      <c r="B884" s="193"/>
      <c r="C884" s="193"/>
      <c r="D884" s="193"/>
      <c r="E884" s="193"/>
      <c r="F884" s="193"/>
      <c r="G884" s="193"/>
      <c r="H884" s="193"/>
      <c r="I884" s="193"/>
      <c r="J884" s="193"/>
      <c r="K884" s="193"/>
      <c r="L884" s="193"/>
      <c r="M884" s="193"/>
      <c r="N884" s="193"/>
      <c r="O884" s="193"/>
      <c r="P884" s="193"/>
      <c r="Q884" s="193"/>
      <c r="R884" s="193"/>
      <c r="S884" s="193"/>
      <c r="T884" s="193"/>
      <c r="U884" s="193"/>
      <c r="V884" s="193"/>
      <c r="W884" s="193"/>
      <c r="X884" s="193"/>
      <c r="Y884" s="193"/>
      <c r="Z884" s="193"/>
    </row>
    <row r="885">
      <c r="A885" s="193"/>
      <c r="B885" s="193"/>
      <c r="C885" s="193"/>
      <c r="D885" s="193"/>
      <c r="E885" s="193"/>
      <c r="F885" s="193"/>
      <c r="G885" s="193"/>
      <c r="H885" s="193"/>
      <c r="I885" s="193"/>
      <c r="J885" s="193"/>
      <c r="K885" s="193"/>
      <c r="L885" s="193"/>
      <c r="M885" s="193"/>
      <c r="N885" s="193"/>
      <c r="O885" s="193"/>
      <c r="P885" s="193"/>
      <c r="Q885" s="193"/>
      <c r="R885" s="193"/>
      <c r="S885" s="193"/>
      <c r="T885" s="193"/>
      <c r="U885" s="193"/>
      <c r="V885" s="193"/>
      <c r="W885" s="193"/>
      <c r="X885" s="193"/>
      <c r="Y885" s="193"/>
      <c r="Z885" s="193"/>
    </row>
    <row r="886">
      <c r="A886" s="193"/>
      <c r="B886" s="193"/>
      <c r="C886" s="193"/>
      <c r="D886" s="193"/>
      <c r="E886" s="193"/>
      <c r="F886" s="193"/>
      <c r="G886" s="193"/>
      <c r="H886" s="193"/>
      <c r="I886" s="193"/>
      <c r="J886" s="193"/>
      <c r="K886" s="193"/>
      <c r="L886" s="193"/>
      <c r="M886" s="193"/>
      <c r="N886" s="193"/>
      <c r="O886" s="193"/>
      <c r="P886" s="193"/>
      <c r="Q886" s="193"/>
      <c r="R886" s="193"/>
      <c r="S886" s="193"/>
      <c r="T886" s="193"/>
      <c r="U886" s="193"/>
      <c r="V886" s="193"/>
      <c r="W886" s="193"/>
      <c r="X886" s="193"/>
      <c r="Y886" s="193"/>
      <c r="Z886" s="193"/>
    </row>
    <row r="887">
      <c r="A887" s="193"/>
      <c r="B887" s="193"/>
      <c r="C887" s="193"/>
      <c r="D887" s="193"/>
      <c r="E887" s="193"/>
      <c r="F887" s="193"/>
      <c r="G887" s="193"/>
      <c r="H887" s="193"/>
      <c r="I887" s="193"/>
      <c r="J887" s="193"/>
      <c r="K887" s="193"/>
      <c r="L887" s="193"/>
      <c r="M887" s="193"/>
      <c r="N887" s="193"/>
      <c r="O887" s="193"/>
      <c r="P887" s="193"/>
      <c r="Q887" s="193"/>
      <c r="R887" s="193"/>
      <c r="S887" s="193"/>
      <c r="T887" s="193"/>
      <c r="U887" s="193"/>
      <c r="V887" s="193"/>
      <c r="W887" s="193"/>
      <c r="X887" s="193"/>
      <c r="Y887" s="193"/>
      <c r="Z887" s="193"/>
    </row>
    <row r="888">
      <c r="A888" s="193"/>
      <c r="B888" s="193"/>
      <c r="C888" s="193"/>
      <c r="D888" s="193"/>
      <c r="E888" s="193"/>
      <c r="F888" s="193"/>
      <c r="G888" s="193"/>
      <c r="H888" s="193"/>
      <c r="I888" s="193"/>
      <c r="J888" s="193"/>
      <c r="K888" s="193"/>
      <c r="L888" s="193"/>
      <c r="M888" s="193"/>
      <c r="N888" s="193"/>
      <c r="O888" s="193"/>
      <c r="P888" s="193"/>
      <c r="Q888" s="193"/>
      <c r="R888" s="193"/>
      <c r="S888" s="193"/>
      <c r="T888" s="193"/>
      <c r="U888" s="193"/>
      <c r="V888" s="193"/>
      <c r="W888" s="193"/>
      <c r="X888" s="193"/>
      <c r="Y888" s="193"/>
      <c r="Z888" s="193"/>
    </row>
    <row r="889">
      <c r="A889" s="193"/>
      <c r="B889" s="193"/>
      <c r="C889" s="193"/>
      <c r="D889" s="193"/>
      <c r="E889" s="193"/>
      <c r="F889" s="193"/>
      <c r="G889" s="193"/>
      <c r="H889" s="193"/>
      <c r="I889" s="193"/>
      <c r="J889" s="193"/>
      <c r="K889" s="193"/>
      <c r="L889" s="193"/>
      <c r="M889" s="193"/>
      <c r="N889" s="193"/>
      <c r="O889" s="193"/>
      <c r="P889" s="193"/>
      <c r="Q889" s="193"/>
      <c r="R889" s="193"/>
      <c r="S889" s="193"/>
      <c r="T889" s="193"/>
      <c r="U889" s="193"/>
      <c r="V889" s="193"/>
      <c r="W889" s="193"/>
      <c r="X889" s="193"/>
      <c r="Y889" s="193"/>
      <c r="Z889" s="193"/>
    </row>
    <row r="890">
      <c r="A890" s="193"/>
      <c r="B890" s="193"/>
      <c r="C890" s="193"/>
      <c r="D890" s="193"/>
      <c r="E890" s="193"/>
      <c r="F890" s="193"/>
      <c r="G890" s="193"/>
      <c r="H890" s="193"/>
      <c r="I890" s="193"/>
      <c r="J890" s="193"/>
      <c r="K890" s="193"/>
      <c r="L890" s="193"/>
      <c r="M890" s="193"/>
      <c r="N890" s="193"/>
      <c r="O890" s="193"/>
      <c r="P890" s="193"/>
      <c r="Q890" s="193"/>
      <c r="R890" s="193"/>
      <c r="S890" s="193"/>
      <c r="T890" s="193"/>
      <c r="U890" s="193"/>
      <c r="V890" s="193"/>
      <c r="W890" s="193"/>
      <c r="X890" s="193"/>
      <c r="Y890" s="193"/>
      <c r="Z890" s="193"/>
    </row>
    <row r="891">
      <c r="A891" s="193"/>
      <c r="B891" s="193"/>
      <c r="C891" s="193"/>
      <c r="D891" s="193"/>
      <c r="E891" s="193"/>
      <c r="F891" s="193"/>
      <c r="G891" s="193"/>
      <c r="H891" s="193"/>
      <c r="I891" s="193"/>
      <c r="J891" s="193"/>
      <c r="K891" s="193"/>
      <c r="L891" s="193"/>
      <c r="M891" s="193"/>
      <c r="N891" s="193"/>
      <c r="O891" s="193"/>
      <c r="P891" s="193"/>
      <c r="Q891" s="193"/>
      <c r="R891" s="193"/>
      <c r="S891" s="193"/>
      <c r="T891" s="193"/>
      <c r="U891" s="193"/>
      <c r="V891" s="193"/>
      <c r="W891" s="193"/>
      <c r="X891" s="193"/>
      <c r="Y891" s="193"/>
      <c r="Z891" s="193"/>
    </row>
    <row r="892">
      <c r="A892" s="193"/>
      <c r="B892" s="193"/>
      <c r="C892" s="193"/>
      <c r="D892" s="193"/>
      <c r="E892" s="193"/>
      <c r="F892" s="193"/>
      <c r="G892" s="193"/>
      <c r="H892" s="193"/>
      <c r="I892" s="193"/>
      <c r="J892" s="193"/>
      <c r="K892" s="193"/>
      <c r="L892" s="193"/>
      <c r="M892" s="193"/>
      <c r="N892" s="193"/>
      <c r="O892" s="193"/>
      <c r="P892" s="193"/>
      <c r="Q892" s="193"/>
      <c r="R892" s="193"/>
      <c r="S892" s="193"/>
      <c r="T892" s="193"/>
      <c r="U892" s="193"/>
      <c r="V892" s="193"/>
      <c r="W892" s="193"/>
      <c r="X892" s="193"/>
      <c r="Y892" s="193"/>
      <c r="Z892" s="193"/>
    </row>
    <row r="893">
      <c r="A893" s="193"/>
      <c r="B893" s="193"/>
      <c r="C893" s="193"/>
      <c r="D893" s="193"/>
      <c r="E893" s="193"/>
      <c r="F893" s="193"/>
      <c r="G893" s="193"/>
      <c r="H893" s="193"/>
      <c r="I893" s="193"/>
      <c r="J893" s="193"/>
      <c r="K893" s="193"/>
      <c r="L893" s="193"/>
      <c r="M893" s="193"/>
      <c r="N893" s="193"/>
      <c r="O893" s="193"/>
      <c r="P893" s="193"/>
      <c r="Q893" s="193"/>
      <c r="R893" s="193"/>
      <c r="S893" s="193"/>
      <c r="T893" s="193"/>
      <c r="U893" s="193"/>
      <c r="V893" s="193"/>
      <c r="W893" s="193"/>
      <c r="X893" s="193"/>
      <c r="Y893" s="193"/>
      <c r="Z893" s="193"/>
    </row>
    <row r="894">
      <c r="A894" s="193"/>
      <c r="B894" s="193"/>
      <c r="C894" s="193"/>
      <c r="D894" s="193"/>
      <c r="E894" s="193"/>
      <c r="F894" s="193"/>
      <c r="G894" s="193"/>
      <c r="H894" s="193"/>
      <c r="I894" s="193"/>
      <c r="J894" s="193"/>
      <c r="K894" s="193"/>
      <c r="L894" s="193"/>
      <c r="M894" s="193"/>
      <c r="N894" s="193"/>
      <c r="O894" s="193"/>
      <c r="P894" s="193"/>
      <c r="Q894" s="193"/>
      <c r="R894" s="193"/>
      <c r="S894" s="193"/>
      <c r="T894" s="193"/>
      <c r="U894" s="193"/>
      <c r="V894" s="193"/>
      <c r="W894" s="193"/>
      <c r="X894" s="193"/>
      <c r="Y894" s="193"/>
      <c r="Z894" s="193"/>
    </row>
    <row r="895">
      <c r="A895" s="193"/>
      <c r="B895" s="193"/>
      <c r="C895" s="193"/>
      <c r="D895" s="193"/>
      <c r="E895" s="193"/>
      <c r="F895" s="193"/>
      <c r="G895" s="193"/>
      <c r="H895" s="193"/>
      <c r="I895" s="193"/>
      <c r="J895" s="193"/>
      <c r="K895" s="193"/>
      <c r="L895" s="193"/>
      <c r="M895" s="193"/>
      <c r="N895" s="193"/>
      <c r="O895" s="193"/>
      <c r="P895" s="193"/>
      <c r="Q895" s="193"/>
      <c r="R895" s="193"/>
      <c r="S895" s="193"/>
      <c r="T895" s="193"/>
      <c r="U895" s="193"/>
      <c r="V895" s="193"/>
      <c r="W895" s="193"/>
      <c r="X895" s="193"/>
      <c r="Y895" s="193"/>
      <c r="Z895" s="193"/>
    </row>
    <row r="896">
      <c r="A896" s="193"/>
      <c r="B896" s="193"/>
      <c r="C896" s="193"/>
      <c r="D896" s="193"/>
      <c r="E896" s="193"/>
      <c r="F896" s="193"/>
      <c r="G896" s="193"/>
      <c r="H896" s="193"/>
      <c r="I896" s="193"/>
      <c r="J896" s="193"/>
      <c r="K896" s="193"/>
      <c r="L896" s="193"/>
      <c r="M896" s="193"/>
      <c r="N896" s="193"/>
      <c r="O896" s="193"/>
      <c r="P896" s="193"/>
      <c r="Q896" s="193"/>
      <c r="R896" s="193"/>
      <c r="S896" s="193"/>
      <c r="T896" s="193"/>
      <c r="U896" s="193"/>
      <c r="V896" s="193"/>
      <c r="W896" s="193"/>
      <c r="X896" s="193"/>
      <c r="Y896" s="193"/>
      <c r="Z896" s="193"/>
    </row>
    <row r="897">
      <c r="A897" s="193"/>
      <c r="B897" s="193"/>
      <c r="C897" s="193"/>
      <c r="D897" s="193"/>
      <c r="E897" s="193"/>
      <c r="F897" s="193"/>
      <c r="G897" s="193"/>
      <c r="H897" s="193"/>
      <c r="I897" s="193"/>
      <c r="J897" s="193"/>
      <c r="K897" s="193"/>
      <c r="L897" s="193"/>
      <c r="M897" s="193"/>
      <c r="N897" s="193"/>
      <c r="O897" s="193"/>
      <c r="P897" s="193"/>
      <c r="Q897" s="193"/>
      <c r="R897" s="193"/>
      <c r="S897" s="193"/>
      <c r="T897" s="193"/>
      <c r="U897" s="193"/>
      <c r="V897" s="193"/>
      <c r="W897" s="193"/>
      <c r="X897" s="193"/>
      <c r="Y897" s="193"/>
      <c r="Z897" s="193"/>
    </row>
    <row r="898">
      <c r="A898" s="193"/>
      <c r="B898" s="193"/>
      <c r="C898" s="193"/>
      <c r="D898" s="193"/>
      <c r="E898" s="193"/>
      <c r="F898" s="193"/>
      <c r="G898" s="193"/>
      <c r="H898" s="193"/>
      <c r="I898" s="193"/>
      <c r="J898" s="193"/>
      <c r="K898" s="193"/>
      <c r="L898" s="193"/>
      <c r="M898" s="193"/>
      <c r="N898" s="193"/>
      <c r="O898" s="193"/>
      <c r="P898" s="193"/>
      <c r="Q898" s="193"/>
      <c r="R898" s="193"/>
      <c r="S898" s="193"/>
      <c r="T898" s="193"/>
      <c r="U898" s="193"/>
      <c r="V898" s="193"/>
      <c r="W898" s="193"/>
      <c r="X898" s="193"/>
      <c r="Y898" s="193"/>
      <c r="Z898" s="193"/>
    </row>
    <row r="899">
      <c r="A899" s="193"/>
      <c r="B899" s="193"/>
      <c r="C899" s="193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193"/>
      <c r="R899" s="193"/>
      <c r="S899" s="193"/>
      <c r="T899" s="193"/>
      <c r="U899" s="193"/>
      <c r="V899" s="193"/>
      <c r="W899" s="193"/>
      <c r="X899" s="193"/>
      <c r="Y899" s="193"/>
      <c r="Z899" s="193"/>
    </row>
    <row r="900">
      <c r="A900" s="193"/>
      <c r="B900" s="193"/>
      <c r="C900" s="193"/>
      <c r="D900" s="193"/>
      <c r="E900" s="193"/>
      <c r="F900" s="193"/>
      <c r="G900" s="193"/>
      <c r="H900" s="193"/>
      <c r="I900" s="193"/>
      <c r="J900" s="193"/>
      <c r="K900" s="193"/>
      <c r="L900" s="193"/>
      <c r="M900" s="193"/>
      <c r="N900" s="193"/>
      <c r="O900" s="193"/>
      <c r="P900" s="193"/>
      <c r="Q900" s="193"/>
      <c r="R900" s="193"/>
      <c r="S900" s="193"/>
      <c r="T900" s="193"/>
      <c r="U900" s="193"/>
      <c r="V900" s="193"/>
      <c r="W900" s="193"/>
      <c r="X900" s="193"/>
      <c r="Y900" s="193"/>
      <c r="Z900" s="193"/>
    </row>
    <row r="901">
      <c r="A901" s="193"/>
      <c r="B901" s="193"/>
      <c r="C901" s="193"/>
      <c r="D901" s="193"/>
      <c r="E901" s="193"/>
      <c r="F901" s="193"/>
      <c r="G901" s="193"/>
      <c r="H901" s="193"/>
      <c r="I901" s="193"/>
      <c r="J901" s="193"/>
      <c r="K901" s="193"/>
      <c r="L901" s="193"/>
      <c r="M901" s="193"/>
      <c r="N901" s="193"/>
      <c r="O901" s="193"/>
      <c r="P901" s="193"/>
      <c r="Q901" s="193"/>
      <c r="R901" s="193"/>
      <c r="S901" s="193"/>
      <c r="T901" s="193"/>
      <c r="U901" s="193"/>
      <c r="V901" s="193"/>
      <c r="W901" s="193"/>
      <c r="X901" s="193"/>
      <c r="Y901" s="193"/>
      <c r="Z901" s="193"/>
    </row>
    <row r="902">
      <c r="A902" s="193"/>
      <c r="B902" s="193"/>
      <c r="C902" s="193"/>
      <c r="D902" s="193"/>
      <c r="E902" s="193"/>
      <c r="F902" s="193"/>
      <c r="G902" s="193"/>
      <c r="H902" s="193"/>
      <c r="I902" s="193"/>
      <c r="J902" s="193"/>
      <c r="K902" s="193"/>
      <c r="L902" s="193"/>
      <c r="M902" s="193"/>
      <c r="N902" s="193"/>
      <c r="O902" s="193"/>
      <c r="P902" s="193"/>
      <c r="Q902" s="193"/>
      <c r="R902" s="193"/>
      <c r="S902" s="193"/>
      <c r="T902" s="193"/>
      <c r="U902" s="193"/>
      <c r="V902" s="193"/>
      <c r="W902" s="193"/>
      <c r="X902" s="193"/>
      <c r="Y902" s="193"/>
      <c r="Z902" s="193"/>
    </row>
    <row r="903">
      <c r="A903" s="193"/>
      <c r="B903" s="193"/>
      <c r="C903" s="193"/>
      <c r="D903" s="193"/>
      <c r="E903" s="193"/>
      <c r="F903" s="193"/>
      <c r="G903" s="193"/>
      <c r="H903" s="193"/>
      <c r="I903" s="193"/>
      <c r="J903" s="193"/>
      <c r="K903" s="193"/>
      <c r="L903" s="193"/>
      <c r="M903" s="193"/>
      <c r="N903" s="193"/>
      <c r="O903" s="193"/>
      <c r="P903" s="193"/>
      <c r="Q903" s="193"/>
      <c r="R903" s="193"/>
      <c r="S903" s="193"/>
      <c r="T903" s="193"/>
      <c r="U903" s="193"/>
      <c r="V903" s="193"/>
      <c r="W903" s="193"/>
      <c r="X903" s="193"/>
      <c r="Y903" s="193"/>
      <c r="Z903" s="193"/>
    </row>
    <row r="904">
      <c r="A904" s="193"/>
      <c r="B904" s="193"/>
      <c r="C904" s="193"/>
      <c r="D904" s="193"/>
      <c r="E904" s="193"/>
      <c r="F904" s="193"/>
      <c r="G904" s="193"/>
      <c r="H904" s="193"/>
      <c r="I904" s="193"/>
      <c r="J904" s="193"/>
      <c r="K904" s="193"/>
      <c r="L904" s="193"/>
      <c r="M904" s="193"/>
      <c r="N904" s="193"/>
      <c r="O904" s="193"/>
      <c r="P904" s="193"/>
      <c r="Q904" s="193"/>
      <c r="R904" s="193"/>
      <c r="S904" s="193"/>
      <c r="T904" s="193"/>
      <c r="U904" s="193"/>
      <c r="V904" s="193"/>
      <c r="W904" s="193"/>
      <c r="X904" s="193"/>
      <c r="Y904" s="193"/>
      <c r="Z904" s="193"/>
    </row>
    <row r="905">
      <c r="A905" s="193"/>
      <c r="B905" s="193"/>
      <c r="C905" s="193"/>
      <c r="D905" s="193"/>
      <c r="E905" s="193"/>
      <c r="F905" s="193"/>
      <c r="G905" s="193"/>
      <c r="H905" s="193"/>
      <c r="I905" s="193"/>
      <c r="J905" s="193"/>
      <c r="K905" s="193"/>
      <c r="L905" s="193"/>
      <c r="M905" s="193"/>
      <c r="N905" s="193"/>
      <c r="O905" s="193"/>
      <c r="P905" s="193"/>
      <c r="Q905" s="193"/>
      <c r="R905" s="193"/>
      <c r="S905" s="193"/>
      <c r="T905" s="193"/>
      <c r="U905" s="193"/>
      <c r="V905" s="193"/>
      <c r="W905" s="193"/>
      <c r="X905" s="193"/>
      <c r="Y905" s="193"/>
      <c r="Z905" s="193"/>
    </row>
    <row r="906">
      <c r="A906" s="193"/>
      <c r="B906" s="193"/>
      <c r="C906" s="193"/>
      <c r="D906" s="193"/>
      <c r="E906" s="193"/>
      <c r="F906" s="193"/>
      <c r="G906" s="193"/>
      <c r="H906" s="193"/>
      <c r="I906" s="193"/>
      <c r="J906" s="193"/>
      <c r="K906" s="193"/>
      <c r="L906" s="193"/>
      <c r="M906" s="193"/>
      <c r="N906" s="193"/>
      <c r="O906" s="193"/>
      <c r="P906" s="193"/>
      <c r="Q906" s="193"/>
      <c r="R906" s="193"/>
      <c r="S906" s="193"/>
      <c r="T906" s="193"/>
      <c r="U906" s="193"/>
      <c r="V906" s="193"/>
      <c r="W906" s="193"/>
      <c r="X906" s="193"/>
      <c r="Y906" s="193"/>
      <c r="Z906" s="193"/>
    </row>
    <row r="907">
      <c r="A907" s="193"/>
      <c r="B907" s="193"/>
      <c r="C907" s="193"/>
      <c r="D907" s="193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</row>
    <row r="908">
      <c r="A908" s="193"/>
      <c r="B908" s="193"/>
      <c r="C908" s="193"/>
      <c r="D908" s="193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</row>
    <row r="909">
      <c r="A909" s="193"/>
      <c r="B909" s="193"/>
      <c r="C909" s="193"/>
      <c r="D909" s="193"/>
      <c r="E909" s="193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</row>
    <row r="910">
      <c r="A910" s="193"/>
      <c r="B910" s="193"/>
      <c r="C910" s="193"/>
      <c r="D910" s="193"/>
      <c r="E910" s="193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</row>
    <row r="911">
      <c r="A911" s="193"/>
      <c r="B911" s="193"/>
      <c r="C911" s="193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</row>
    <row r="912">
      <c r="A912" s="193"/>
      <c r="B912" s="193"/>
      <c r="C912" s="193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</row>
    <row r="913">
      <c r="A913" s="193"/>
      <c r="B913" s="193"/>
      <c r="C913" s="193"/>
      <c r="D913" s="193"/>
      <c r="E913" s="193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</row>
    <row r="914">
      <c r="A914" s="193"/>
      <c r="B914" s="193"/>
      <c r="C914" s="193"/>
      <c r="D914" s="193"/>
      <c r="E914" s="193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</row>
    <row r="915">
      <c r="A915" s="193"/>
      <c r="B915" s="193"/>
      <c r="C915" s="193"/>
      <c r="D915" s="193"/>
      <c r="E915" s="193"/>
      <c r="F915" s="193"/>
      <c r="G915" s="193"/>
      <c r="H915" s="193"/>
      <c r="I915" s="193"/>
      <c r="J915" s="193"/>
      <c r="K915" s="193"/>
      <c r="L915" s="193"/>
      <c r="M915" s="193"/>
      <c r="N915" s="193"/>
      <c r="O915" s="193"/>
      <c r="P915" s="193"/>
      <c r="Q915" s="193"/>
      <c r="R915" s="193"/>
      <c r="S915" s="193"/>
      <c r="T915" s="193"/>
      <c r="U915" s="193"/>
      <c r="V915" s="193"/>
      <c r="W915" s="193"/>
      <c r="X915" s="193"/>
      <c r="Y915" s="193"/>
      <c r="Z915" s="193"/>
    </row>
    <row r="916">
      <c r="A916" s="193"/>
      <c r="B916" s="193"/>
      <c r="C916" s="193"/>
      <c r="D916" s="193"/>
      <c r="E916" s="193"/>
      <c r="F916" s="193"/>
      <c r="G916" s="193"/>
      <c r="H916" s="193"/>
      <c r="I916" s="193"/>
      <c r="J916" s="193"/>
      <c r="K916" s="193"/>
      <c r="L916" s="193"/>
      <c r="M916" s="193"/>
      <c r="N916" s="193"/>
      <c r="O916" s="193"/>
      <c r="P916" s="193"/>
      <c r="Q916" s="193"/>
      <c r="R916" s="193"/>
      <c r="S916" s="193"/>
      <c r="T916" s="193"/>
      <c r="U916" s="193"/>
      <c r="V916" s="193"/>
      <c r="W916" s="193"/>
      <c r="X916" s="193"/>
      <c r="Y916" s="193"/>
      <c r="Z916" s="193"/>
    </row>
    <row r="917">
      <c r="A917" s="193"/>
      <c r="B917" s="193"/>
      <c r="C917" s="193"/>
      <c r="D917" s="193"/>
      <c r="E917" s="193"/>
      <c r="F917" s="193"/>
      <c r="G917" s="193"/>
      <c r="H917" s="193"/>
      <c r="I917" s="193"/>
      <c r="J917" s="193"/>
      <c r="K917" s="193"/>
      <c r="L917" s="193"/>
      <c r="M917" s="193"/>
      <c r="N917" s="193"/>
      <c r="O917" s="193"/>
      <c r="P917" s="193"/>
      <c r="Q917" s="193"/>
      <c r="R917" s="193"/>
      <c r="S917" s="193"/>
      <c r="T917" s="193"/>
      <c r="U917" s="193"/>
      <c r="V917" s="193"/>
      <c r="W917" s="193"/>
      <c r="X917" s="193"/>
      <c r="Y917" s="193"/>
      <c r="Z917" s="193"/>
    </row>
    <row r="918">
      <c r="A918" s="193"/>
      <c r="B918" s="193"/>
      <c r="C918" s="193"/>
      <c r="D918" s="193"/>
      <c r="E918" s="193"/>
      <c r="F918" s="193"/>
      <c r="G918" s="193"/>
      <c r="H918" s="193"/>
      <c r="I918" s="193"/>
      <c r="J918" s="193"/>
      <c r="K918" s="193"/>
      <c r="L918" s="193"/>
      <c r="M918" s="193"/>
      <c r="N918" s="193"/>
      <c r="O918" s="193"/>
      <c r="P918" s="193"/>
      <c r="Q918" s="193"/>
      <c r="R918" s="193"/>
      <c r="S918" s="193"/>
      <c r="T918" s="193"/>
      <c r="U918" s="193"/>
      <c r="V918" s="193"/>
      <c r="W918" s="193"/>
      <c r="X918" s="193"/>
      <c r="Y918" s="193"/>
      <c r="Z918" s="193"/>
    </row>
    <row r="919">
      <c r="A919" s="193"/>
      <c r="B919" s="193"/>
      <c r="C919" s="193"/>
      <c r="D919" s="193"/>
      <c r="E919" s="193"/>
      <c r="F919" s="193"/>
      <c r="G919" s="193"/>
      <c r="H919" s="193"/>
      <c r="I919" s="193"/>
      <c r="J919" s="193"/>
      <c r="K919" s="193"/>
      <c r="L919" s="193"/>
      <c r="M919" s="193"/>
      <c r="N919" s="193"/>
      <c r="O919" s="193"/>
      <c r="P919" s="193"/>
      <c r="Q919" s="193"/>
      <c r="R919" s="193"/>
      <c r="S919" s="193"/>
      <c r="T919" s="193"/>
      <c r="U919" s="193"/>
      <c r="V919" s="193"/>
      <c r="W919" s="193"/>
      <c r="X919" s="193"/>
      <c r="Y919" s="193"/>
      <c r="Z919" s="193"/>
    </row>
    <row r="920">
      <c r="A920" s="193"/>
      <c r="B920" s="193"/>
      <c r="C920" s="193"/>
      <c r="D920" s="193"/>
      <c r="E920" s="193"/>
      <c r="F920" s="193"/>
      <c r="G920" s="193"/>
      <c r="H920" s="193"/>
      <c r="I920" s="193"/>
      <c r="J920" s="193"/>
      <c r="K920" s="193"/>
      <c r="L920" s="193"/>
      <c r="M920" s="193"/>
      <c r="N920" s="193"/>
      <c r="O920" s="193"/>
      <c r="P920" s="193"/>
      <c r="Q920" s="193"/>
      <c r="R920" s="193"/>
      <c r="S920" s="193"/>
      <c r="T920" s="193"/>
      <c r="U920" s="193"/>
      <c r="V920" s="193"/>
      <c r="W920" s="193"/>
      <c r="X920" s="193"/>
      <c r="Y920" s="193"/>
      <c r="Z920" s="193"/>
    </row>
    <row r="921">
      <c r="A921" s="193"/>
      <c r="B921" s="193"/>
      <c r="C921" s="193"/>
      <c r="D921" s="193"/>
      <c r="E921" s="193"/>
      <c r="F921" s="193"/>
      <c r="G921" s="193"/>
      <c r="H921" s="193"/>
      <c r="I921" s="193"/>
      <c r="J921" s="193"/>
      <c r="K921" s="193"/>
      <c r="L921" s="193"/>
      <c r="M921" s="193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  <c r="X921" s="193"/>
      <c r="Y921" s="193"/>
      <c r="Z921" s="193"/>
    </row>
    <row r="922">
      <c r="A922" s="193"/>
      <c r="B922" s="193"/>
      <c r="C922" s="193"/>
      <c r="D922" s="193"/>
      <c r="E922" s="193"/>
      <c r="F922" s="193"/>
      <c r="G922" s="193"/>
      <c r="H922" s="193"/>
      <c r="I922" s="193"/>
      <c r="J922" s="193"/>
      <c r="K922" s="193"/>
      <c r="L922" s="193"/>
      <c r="M922" s="193"/>
      <c r="N922" s="193"/>
      <c r="O922" s="193"/>
      <c r="P922" s="193"/>
      <c r="Q922" s="193"/>
      <c r="R922" s="193"/>
      <c r="S922" s="193"/>
      <c r="T922" s="193"/>
      <c r="U922" s="193"/>
      <c r="V922" s="193"/>
      <c r="W922" s="193"/>
      <c r="X922" s="193"/>
      <c r="Y922" s="193"/>
      <c r="Z922" s="193"/>
    </row>
    <row r="923">
      <c r="A923" s="193"/>
      <c r="B923" s="193"/>
      <c r="C923" s="193"/>
      <c r="D923" s="193"/>
      <c r="E923" s="193"/>
      <c r="F923" s="193"/>
      <c r="G923" s="193"/>
      <c r="H923" s="193"/>
      <c r="I923" s="193"/>
      <c r="J923" s="193"/>
      <c r="K923" s="193"/>
      <c r="L923" s="193"/>
      <c r="M923" s="193"/>
      <c r="N923" s="193"/>
      <c r="O923" s="193"/>
      <c r="P923" s="193"/>
      <c r="Q923" s="193"/>
      <c r="R923" s="193"/>
      <c r="S923" s="193"/>
      <c r="T923" s="193"/>
      <c r="U923" s="193"/>
      <c r="V923" s="193"/>
      <c r="W923" s="193"/>
      <c r="X923" s="193"/>
      <c r="Y923" s="193"/>
      <c r="Z923" s="193"/>
    </row>
    <row r="924">
      <c r="A924" s="193"/>
      <c r="B924" s="193"/>
      <c r="C924" s="193"/>
      <c r="D924" s="193"/>
      <c r="E924" s="193"/>
      <c r="F924" s="193"/>
      <c r="G924" s="193"/>
      <c r="H924" s="193"/>
      <c r="I924" s="193"/>
      <c r="J924" s="193"/>
      <c r="K924" s="193"/>
      <c r="L924" s="193"/>
      <c r="M924" s="193"/>
      <c r="N924" s="193"/>
      <c r="O924" s="193"/>
      <c r="P924" s="193"/>
      <c r="Q924" s="193"/>
      <c r="R924" s="193"/>
      <c r="S924" s="193"/>
      <c r="T924" s="193"/>
      <c r="U924" s="193"/>
      <c r="V924" s="193"/>
      <c r="W924" s="193"/>
      <c r="X924" s="193"/>
      <c r="Y924" s="193"/>
      <c r="Z924" s="193"/>
    </row>
    <row r="925">
      <c r="A925" s="193"/>
      <c r="B925" s="193"/>
      <c r="C925" s="193"/>
      <c r="D925" s="193"/>
      <c r="E925" s="193"/>
      <c r="F925" s="193"/>
      <c r="G925" s="193"/>
      <c r="H925" s="193"/>
      <c r="I925" s="193"/>
      <c r="J925" s="193"/>
      <c r="K925" s="193"/>
      <c r="L925" s="193"/>
      <c r="M925" s="193"/>
      <c r="N925" s="193"/>
      <c r="O925" s="193"/>
      <c r="P925" s="193"/>
      <c r="Q925" s="193"/>
      <c r="R925" s="193"/>
      <c r="S925" s="193"/>
      <c r="T925" s="193"/>
      <c r="U925" s="193"/>
      <c r="V925" s="193"/>
      <c r="W925" s="193"/>
      <c r="X925" s="193"/>
      <c r="Y925" s="193"/>
      <c r="Z925" s="193"/>
    </row>
    <row r="926">
      <c r="A926" s="193"/>
      <c r="B926" s="193"/>
      <c r="C926" s="193"/>
      <c r="D926" s="193"/>
      <c r="E926" s="193"/>
      <c r="F926" s="193"/>
      <c r="G926" s="193"/>
      <c r="H926" s="193"/>
      <c r="I926" s="193"/>
      <c r="J926" s="193"/>
      <c r="K926" s="193"/>
      <c r="L926" s="193"/>
      <c r="M926" s="193"/>
      <c r="N926" s="193"/>
      <c r="O926" s="193"/>
      <c r="P926" s="193"/>
      <c r="Q926" s="193"/>
      <c r="R926" s="193"/>
      <c r="S926" s="193"/>
      <c r="T926" s="193"/>
      <c r="U926" s="193"/>
      <c r="V926" s="193"/>
      <c r="W926" s="193"/>
      <c r="X926" s="193"/>
      <c r="Y926" s="193"/>
      <c r="Z926" s="193"/>
    </row>
    <row r="927">
      <c r="A927" s="193"/>
      <c r="B927" s="193"/>
      <c r="C927" s="193"/>
      <c r="D927" s="193"/>
      <c r="E927" s="193"/>
      <c r="F927" s="193"/>
      <c r="G927" s="193"/>
      <c r="H927" s="193"/>
      <c r="I927" s="193"/>
      <c r="J927" s="193"/>
      <c r="K927" s="193"/>
      <c r="L927" s="193"/>
      <c r="M927" s="193"/>
      <c r="N927" s="193"/>
      <c r="O927" s="193"/>
      <c r="P927" s="193"/>
      <c r="Q927" s="193"/>
      <c r="R927" s="193"/>
      <c r="S927" s="193"/>
      <c r="T927" s="193"/>
      <c r="U927" s="193"/>
      <c r="V927" s="193"/>
      <c r="W927" s="193"/>
      <c r="X927" s="193"/>
      <c r="Y927" s="193"/>
      <c r="Z927" s="193"/>
    </row>
    <row r="928">
      <c r="A928" s="193"/>
      <c r="B928" s="193"/>
      <c r="C928" s="193"/>
      <c r="D928" s="193"/>
      <c r="E928" s="193"/>
      <c r="F928" s="193"/>
      <c r="G928" s="193"/>
      <c r="H928" s="193"/>
      <c r="I928" s="193"/>
      <c r="J928" s="193"/>
      <c r="K928" s="193"/>
      <c r="L928" s="193"/>
      <c r="M928" s="193"/>
      <c r="N928" s="193"/>
      <c r="O928" s="193"/>
      <c r="P928" s="193"/>
      <c r="Q928" s="193"/>
      <c r="R928" s="193"/>
      <c r="S928" s="193"/>
      <c r="T928" s="193"/>
      <c r="U928" s="193"/>
      <c r="V928" s="193"/>
      <c r="W928" s="193"/>
      <c r="X928" s="193"/>
      <c r="Y928" s="193"/>
      <c r="Z928" s="193"/>
    </row>
    <row r="929">
      <c r="A929" s="193"/>
      <c r="B929" s="193"/>
      <c r="C929" s="193"/>
      <c r="D929" s="193"/>
      <c r="E929" s="193"/>
      <c r="F929" s="193"/>
      <c r="G929" s="193"/>
      <c r="H929" s="193"/>
      <c r="I929" s="193"/>
      <c r="J929" s="193"/>
      <c r="K929" s="193"/>
      <c r="L929" s="193"/>
      <c r="M929" s="193"/>
      <c r="N929" s="193"/>
      <c r="O929" s="193"/>
      <c r="P929" s="193"/>
      <c r="Q929" s="193"/>
      <c r="R929" s="193"/>
      <c r="S929" s="193"/>
      <c r="T929" s="193"/>
      <c r="U929" s="193"/>
      <c r="V929" s="193"/>
      <c r="W929" s="193"/>
      <c r="X929" s="193"/>
      <c r="Y929" s="193"/>
      <c r="Z929" s="193"/>
    </row>
    <row r="930">
      <c r="A930" s="193"/>
      <c r="B930" s="193"/>
      <c r="C930" s="193"/>
      <c r="D930" s="193"/>
      <c r="E930" s="193"/>
      <c r="F930" s="193"/>
      <c r="G930" s="193"/>
      <c r="H930" s="193"/>
      <c r="I930" s="193"/>
      <c r="J930" s="193"/>
      <c r="K930" s="193"/>
      <c r="L930" s="193"/>
      <c r="M930" s="193"/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  <c r="X930" s="193"/>
      <c r="Y930" s="193"/>
      <c r="Z930" s="193"/>
    </row>
    <row r="931">
      <c r="A931" s="193"/>
      <c r="B931" s="193"/>
      <c r="C931" s="193"/>
      <c r="D931" s="193"/>
      <c r="E931" s="193"/>
      <c r="F931" s="193"/>
      <c r="G931" s="193"/>
      <c r="H931" s="193"/>
      <c r="I931" s="193"/>
      <c r="J931" s="193"/>
      <c r="K931" s="193"/>
      <c r="L931" s="193"/>
      <c r="M931" s="193"/>
      <c r="N931" s="193"/>
      <c r="O931" s="193"/>
      <c r="P931" s="193"/>
      <c r="Q931" s="193"/>
      <c r="R931" s="193"/>
      <c r="S931" s="193"/>
      <c r="T931" s="193"/>
      <c r="U931" s="193"/>
      <c r="V931" s="193"/>
      <c r="W931" s="193"/>
      <c r="X931" s="193"/>
      <c r="Y931" s="193"/>
      <c r="Z931" s="193"/>
    </row>
    <row r="932">
      <c r="A932" s="193"/>
      <c r="B932" s="193"/>
      <c r="C932" s="193"/>
      <c r="D932" s="193"/>
      <c r="E932" s="193"/>
      <c r="F932" s="193"/>
      <c r="G932" s="193"/>
      <c r="H932" s="193"/>
      <c r="I932" s="193"/>
      <c r="J932" s="193"/>
      <c r="K932" s="193"/>
      <c r="L932" s="193"/>
      <c r="M932" s="193"/>
      <c r="N932" s="193"/>
      <c r="O932" s="193"/>
      <c r="P932" s="193"/>
      <c r="Q932" s="193"/>
      <c r="R932" s="193"/>
      <c r="S932" s="193"/>
      <c r="T932" s="193"/>
      <c r="U932" s="193"/>
      <c r="V932" s="193"/>
      <c r="W932" s="193"/>
      <c r="X932" s="193"/>
      <c r="Y932" s="193"/>
      <c r="Z932" s="193"/>
    </row>
    <row r="933">
      <c r="A933" s="193"/>
      <c r="B933" s="193"/>
      <c r="C933" s="193"/>
      <c r="D933" s="193"/>
      <c r="E933" s="193"/>
      <c r="F933" s="193"/>
      <c r="G933" s="193"/>
      <c r="H933" s="193"/>
      <c r="I933" s="193"/>
      <c r="J933" s="193"/>
      <c r="K933" s="193"/>
      <c r="L933" s="193"/>
      <c r="M933" s="193"/>
      <c r="N933" s="193"/>
      <c r="O933" s="193"/>
      <c r="P933" s="193"/>
      <c r="Q933" s="193"/>
      <c r="R933" s="193"/>
      <c r="S933" s="193"/>
      <c r="T933" s="193"/>
      <c r="U933" s="193"/>
      <c r="V933" s="193"/>
      <c r="W933" s="193"/>
      <c r="X933" s="193"/>
      <c r="Y933" s="193"/>
      <c r="Z933" s="193"/>
    </row>
    <row r="934">
      <c r="A934" s="193"/>
      <c r="B934" s="193"/>
      <c r="C934" s="193"/>
      <c r="D934" s="193"/>
      <c r="E934" s="193"/>
      <c r="F934" s="193"/>
      <c r="G934" s="193"/>
      <c r="H934" s="193"/>
      <c r="I934" s="193"/>
      <c r="J934" s="193"/>
      <c r="K934" s="193"/>
      <c r="L934" s="193"/>
      <c r="M934" s="193"/>
      <c r="N934" s="193"/>
      <c r="O934" s="193"/>
      <c r="P934" s="193"/>
      <c r="Q934" s="193"/>
      <c r="R934" s="193"/>
      <c r="S934" s="193"/>
      <c r="T934" s="193"/>
      <c r="U934" s="193"/>
      <c r="V934" s="193"/>
      <c r="W934" s="193"/>
      <c r="X934" s="193"/>
      <c r="Y934" s="193"/>
      <c r="Z934" s="193"/>
    </row>
    <row r="935">
      <c r="A935" s="193"/>
      <c r="B935" s="193"/>
      <c r="C935" s="193"/>
      <c r="D935" s="193"/>
      <c r="E935" s="193"/>
      <c r="F935" s="193"/>
      <c r="G935" s="193"/>
      <c r="H935" s="193"/>
      <c r="I935" s="193"/>
      <c r="J935" s="193"/>
      <c r="K935" s="193"/>
      <c r="L935" s="193"/>
      <c r="M935" s="193"/>
      <c r="N935" s="193"/>
      <c r="O935" s="193"/>
      <c r="P935" s="193"/>
      <c r="Q935" s="193"/>
      <c r="R935" s="193"/>
      <c r="S935" s="193"/>
      <c r="T935" s="193"/>
      <c r="U935" s="193"/>
      <c r="V935" s="193"/>
      <c r="W935" s="193"/>
      <c r="X935" s="193"/>
      <c r="Y935" s="193"/>
      <c r="Z935" s="193"/>
    </row>
    <row r="936">
      <c r="A936" s="193"/>
      <c r="B936" s="193"/>
      <c r="C936" s="193"/>
      <c r="D936" s="193"/>
      <c r="E936" s="193"/>
      <c r="F936" s="193"/>
      <c r="G936" s="193"/>
      <c r="H936" s="193"/>
      <c r="I936" s="193"/>
      <c r="J936" s="193"/>
      <c r="K936" s="193"/>
      <c r="L936" s="193"/>
      <c r="M936" s="193"/>
      <c r="N936" s="193"/>
      <c r="O936" s="193"/>
      <c r="P936" s="193"/>
      <c r="Q936" s="193"/>
      <c r="R936" s="193"/>
      <c r="S936" s="193"/>
      <c r="T936" s="193"/>
      <c r="U936" s="193"/>
      <c r="V936" s="193"/>
      <c r="W936" s="193"/>
      <c r="X936" s="193"/>
      <c r="Y936" s="193"/>
      <c r="Z936" s="193"/>
    </row>
    <row r="937">
      <c r="A937" s="193"/>
      <c r="B937" s="193"/>
      <c r="C937" s="193"/>
      <c r="D937" s="193"/>
      <c r="E937" s="193"/>
      <c r="F937" s="193"/>
      <c r="G937" s="193"/>
      <c r="H937" s="193"/>
      <c r="I937" s="193"/>
      <c r="J937" s="193"/>
      <c r="K937" s="193"/>
      <c r="L937" s="193"/>
      <c r="M937" s="193"/>
      <c r="N937" s="193"/>
      <c r="O937" s="193"/>
      <c r="P937" s="193"/>
      <c r="Q937" s="193"/>
      <c r="R937" s="193"/>
      <c r="S937" s="193"/>
      <c r="T937" s="193"/>
      <c r="U937" s="193"/>
      <c r="V937" s="193"/>
      <c r="W937" s="193"/>
      <c r="X937" s="193"/>
      <c r="Y937" s="193"/>
      <c r="Z937" s="193"/>
    </row>
    <row r="938">
      <c r="A938" s="193"/>
      <c r="B938" s="193"/>
      <c r="C938" s="193"/>
      <c r="D938" s="193"/>
      <c r="E938" s="193"/>
      <c r="F938" s="193"/>
      <c r="G938" s="193"/>
      <c r="H938" s="193"/>
      <c r="I938" s="193"/>
      <c r="J938" s="193"/>
      <c r="K938" s="193"/>
      <c r="L938" s="193"/>
      <c r="M938" s="193"/>
      <c r="N938" s="193"/>
      <c r="O938" s="193"/>
      <c r="P938" s="193"/>
      <c r="Q938" s="193"/>
      <c r="R938" s="193"/>
      <c r="S938" s="193"/>
      <c r="T938" s="193"/>
      <c r="U938" s="193"/>
      <c r="V938" s="193"/>
      <c r="W938" s="193"/>
      <c r="X938" s="193"/>
      <c r="Y938" s="193"/>
      <c r="Z938" s="193"/>
    </row>
    <row r="939">
      <c r="A939" s="193"/>
      <c r="B939" s="193"/>
      <c r="C939" s="193"/>
      <c r="D939" s="193"/>
      <c r="E939" s="193"/>
      <c r="F939" s="193"/>
      <c r="G939" s="193"/>
      <c r="H939" s="193"/>
      <c r="I939" s="193"/>
      <c r="J939" s="193"/>
      <c r="K939" s="193"/>
      <c r="L939" s="193"/>
      <c r="M939" s="193"/>
      <c r="N939" s="193"/>
      <c r="O939" s="193"/>
      <c r="P939" s="193"/>
      <c r="Q939" s="193"/>
      <c r="R939" s="193"/>
      <c r="S939" s="193"/>
      <c r="T939" s="193"/>
      <c r="U939" s="193"/>
      <c r="V939" s="193"/>
      <c r="W939" s="193"/>
      <c r="X939" s="193"/>
      <c r="Y939" s="193"/>
      <c r="Z939" s="193"/>
    </row>
    <row r="940">
      <c r="A940" s="193"/>
      <c r="B940" s="193"/>
      <c r="C940" s="193"/>
      <c r="D940" s="193"/>
      <c r="E940" s="193"/>
      <c r="F940" s="193"/>
      <c r="G940" s="193"/>
      <c r="H940" s="193"/>
      <c r="I940" s="193"/>
      <c r="J940" s="193"/>
      <c r="K940" s="193"/>
      <c r="L940" s="193"/>
      <c r="M940" s="193"/>
      <c r="N940" s="193"/>
      <c r="O940" s="193"/>
      <c r="P940" s="193"/>
      <c r="Q940" s="193"/>
      <c r="R940" s="193"/>
      <c r="S940" s="193"/>
      <c r="T940" s="193"/>
      <c r="U940" s="193"/>
      <c r="V940" s="193"/>
      <c r="W940" s="193"/>
      <c r="X940" s="193"/>
      <c r="Y940" s="193"/>
      <c r="Z940" s="193"/>
    </row>
    <row r="941">
      <c r="A941" s="193"/>
      <c r="B941" s="193"/>
      <c r="C941" s="193"/>
      <c r="D941" s="193"/>
      <c r="E941" s="193"/>
      <c r="F941" s="193"/>
      <c r="G941" s="193"/>
      <c r="H941" s="193"/>
      <c r="I941" s="193"/>
      <c r="J941" s="193"/>
      <c r="K941" s="193"/>
      <c r="L941" s="193"/>
      <c r="M941" s="193"/>
      <c r="N941" s="193"/>
      <c r="O941" s="193"/>
      <c r="P941" s="193"/>
      <c r="Q941" s="193"/>
      <c r="R941" s="193"/>
      <c r="S941" s="193"/>
      <c r="T941" s="193"/>
      <c r="U941" s="193"/>
      <c r="V941" s="193"/>
      <c r="W941" s="193"/>
      <c r="X941" s="193"/>
      <c r="Y941" s="193"/>
      <c r="Z941" s="193"/>
    </row>
    <row r="942">
      <c r="A942" s="193"/>
      <c r="B942" s="193"/>
      <c r="C942" s="193"/>
      <c r="D942" s="193"/>
      <c r="E942" s="193"/>
      <c r="F942" s="193"/>
      <c r="G942" s="193"/>
      <c r="H942" s="193"/>
      <c r="I942" s="193"/>
      <c r="J942" s="193"/>
      <c r="K942" s="193"/>
      <c r="L942" s="193"/>
      <c r="M942" s="193"/>
      <c r="N942" s="193"/>
      <c r="O942" s="193"/>
      <c r="P942" s="193"/>
      <c r="Q942" s="193"/>
      <c r="R942" s="193"/>
      <c r="S942" s="193"/>
      <c r="T942" s="193"/>
      <c r="U942" s="193"/>
      <c r="V942" s="193"/>
      <c r="W942" s="193"/>
      <c r="X942" s="193"/>
      <c r="Y942" s="193"/>
      <c r="Z942" s="193"/>
    </row>
    <row r="943">
      <c r="A943" s="193"/>
      <c r="B943" s="193"/>
      <c r="C943" s="193"/>
      <c r="D943" s="193"/>
      <c r="E943" s="193"/>
      <c r="F943" s="193"/>
      <c r="G943" s="193"/>
      <c r="H943" s="193"/>
      <c r="I943" s="193"/>
      <c r="J943" s="193"/>
      <c r="K943" s="193"/>
      <c r="L943" s="193"/>
      <c r="M943" s="193"/>
      <c r="N943" s="193"/>
      <c r="O943" s="193"/>
      <c r="P943" s="193"/>
      <c r="Q943" s="193"/>
      <c r="R943" s="193"/>
      <c r="S943" s="193"/>
      <c r="T943" s="193"/>
      <c r="U943" s="193"/>
      <c r="V943" s="193"/>
      <c r="W943" s="193"/>
      <c r="X943" s="193"/>
      <c r="Y943" s="193"/>
      <c r="Z943" s="193"/>
    </row>
    <row r="944">
      <c r="A944" s="193"/>
      <c r="B944" s="193"/>
      <c r="C944" s="193"/>
      <c r="D944" s="193"/>
      <c r="E944" s="193"/>
      <c r="F944" s="193"/>
      <c r="G944" s="193"/>
      <c r="H944" s="193"/>
      <c r="I944" s="193"/>
      <c r="J944" s="193"/>
      <c r="K944" s="193"/>
      <c r="L944" s="193"/>
      <c r="M944" s="193"/>
      <c r="N944" s="193"/>
      <c r="O944" s="193"/>
      <c r="P944" s="193"/>
      <c r="Q944" s="193"/>
      <c r="R944" s="193"/>
      <c r="S944" s="193"/>
      <c r="T944" s="193"/>
      <c r="U944" s="193"/>
      <c r="V944" s="193"/>
      <c r="W944" s="193"/>
      <c r="X944" s="193"/>
      <c r="Y944" s="193"/>
      <c r="Z944" s="193"/>
    </row>
    <row r="945">
      <c r="A945" s="193"/>
      <c r="B945" s="193"/>
      <c r="C945" s="193"/>
      <c r="D945" s="193"/>
      <c r="E945" s="193"/>
      <c r="F945" s="193"/>
      <c r="G945" s="193"/>
      <c r="H945" s="193"/>
      <c r="I945" s="193"/>
      <c r="J945" s="193"/>
      <c r="K945" s="193"/>
      <c r="L945" s="193"/>
      <c r="M945" s="193"/>
      <c r="N945" s="193"/>
      <c r="O945" s="193"/>
      <c r="P945" s="193"/>
      <c r="Q945" s="193"/>
      <c r="R945" s="193"/>
      <c r="S945" s="193"/>
      <c r="T945" s="193"/>
      <c r="U945" s="193"/>
      <c r="V945" s="193"/>
      <c r="W945" s="193"/>
      <c r="X945" s="193"/>
      <c r="Y945" s="193"/>
      <c r="Z945" s="193"/>
    </row>
    <row r="946">
      <c r="A946" s="193"/>
      <c r="B946" s="193"/>
      <c r="C946" s="193"/>
      <c r="D946" s="193"/>
      <c r="E946" s="193"/>
      <c r="F946" s="193"/>
      <c r="G946" s="193"/>
      <c r="H946" s="193"/>
      <c r="I946" s="193"/>
      <c r="J946" s="193"/>
      <c r="K946" s="193"/>
      <c r="L946" s="193"/>
      <c r="M946" s="193"/>
      <c r="N946" s="193"/>
      <c r="O946" s="193"/>
      <c r="P946" s="193"/>
      <c r="Q946" s="193"/>
      <c r="R946" s="193"/>
      <c r="S946" s="193"/>
      <c r="T946" s="193"/>
      <c r="U946" s="193"/>
      <c r="V946" s="193"/>
      <c r="W946" s="193"/>
      <c r="X946" s="193"/>
      <c r="Y946" s="193"/>
      <c r="Z946" s="193"/>
    </row>
    <row r="947">
      <c r="A947" s="193"/>
      <c r="B947" s="193"/>
      <c r="C947" s="193"/>
      <c r="D947" s="193"/>
      <c r="E947" s="193"/>
      <c r="F947" s="193"/>
      <c r="G947" s="193"/>
      <c r="H947" s="193"/>
      <c r="I947" s="193"/>
      <c r="J947" s="193"/>
      <c r="K947" s="193"/>
      <c r="L947" s="193"/>
      <c r="M947" s="193"/>
      <c r="N947" s="193"/>
      <c r="O947" s="193"/>
      <c r="P947" s="193"/>
      <c r="Q947" s="193"/>
      <c r="R947" s="193"/>
      <c r="S947" s="193"/>
      <c r="T947" s="193"/>
      <c r="U947" s="193"/>
      <c r="V947" s="193"/>
      <c r="W947" s="193"/>
      <c r="X947" s="193"/>
      <c r="Y947" s="193"/>
      <c r="Z947" s="193"/>
    </row>
    <row r="948">
      <c r="A948" s="193"/>
      <c r="B948" s="193"/>
      <c r="C948" s="193"/>
      <c r="D948" s="193"/>
      <c r="E948" s="193"/>
      <c r="F948" s="193"/>
      <c r="G948" s="193"/>
      <c r="H948" s="193"/>
      <c r="I948" s="193"/>
      <c r="J948" s="193"/>
      <c r="K948" s="193"/>
      <c r="L948" s="193"/>
      <c r="M948" s="193"/>
      <c r="N948" s="193"/>
      <c r="O948" s="193"/>
      <c r="P948" s="193"/>
      <c r="Q948" s="193"/>
      <c r="R948" s="193"/>
      <c r="S948" s="193"/>
      <c r="T948" s="193"/>
      <c r="U948" s="193"/>
      <c r="V948" s="193"/>
      <c r="W948" s="193"/>
      <c r="X948" s="193"/>
      <c r="Y948" s="193"/>
      <c r="Z948" s="193"/>
    </row>
    <row r="949">
      <c r="A949" s="193"/>
      <c r="B949" s="193"/>
      <c r="C949" s="193"/>
      <c r="D949" s="193"/>
      <c r="E949" s="193"/>
      <c r="F949" s="193"/>
      <c r="G949" s="193"/>
      <c r="H949" s="193"/>
      <c r="I949" s="193"/>
      <c r="J949" s="193"/>
      <c r="K949" s="193"/>
      <c r="L949" s="193"/>
      <c r="M949" s="193"/>
      <c r="N949" s="193"/>
      <c r="O949" s="193"/>
      <c r="P949" s="193"/>
      <c r="Q949" s="193"/>
      <c r="R949" s="193"/>
      <c r="S949" s="193"/>
      <c r="T949" s="193"/>
      <c r="U949" s="193"/>
      <c r="V949" s="193"/>
      <c r="W949" s="193"/>
      <c r="X949" s="193"/>
      <c r="Y949" s="193"/>
      <c r="Z949" s="193"/>
    </row>
    <row r="950">
      <c r="A950" s="193"/>
      <c r="B950" s="193"/>
      <c r="C950" s="193"/>
      <c r="D950" s="193"/>
      <c r="E950" s="193"/>
      <c r="F950" s="193"/>
      <c r="G950" s="193"/>
      <c r="H950" s="193"/>
      <c r="I950" s="193"/>
      <c r="J950" s="193"/>
      <c r="K950" s="193"/>
      <c r="L950" s="193"/>
      <c r="M950" s="193"/>
      <c r="N950" s="193"/>
      <c r="O950" s="193"/>
      <c r="P950" s="193"/>
      <c r="Q950" s="193"/>
      <c r="R950" s="193"/>
      <c r="S950" s="193"/>
      <c r="T950" s="193"/>
      <c r="U950" s="193"/>
      <c r="V950" s="193"/>
      <c r="W950" s="193"/>
      <c r="X950" s="193"/>
      <c r="Y950" s="193"/>
      <c r="Z950" s="193"/>
    </row>
    <row r="951">
      <c r="A951" s="193"/>
      <c r="B951" s="193"/>
      <c r="C951" s="193"/>
      <c r="D951" s="193"/>
      <c r="E951" s="193"/>
      <c r="F951" s="193"/>
      <c r="G951" s="193"/>
      <c r="H951" s="193"/>
      <c r="I951" s="193"/>
      <c r="J951" s="193"/>
      <c r="K951" s="193"/>
      <c r="L951" s="193"/>
      <c r="M951" s="193"/>
      <c r="N951" s="193"/>
      <c r="O951" s="193"/>
      <c r="P951" s="193"/>
      <c r="Q951" s="193"/>
      <c r="R951" s="193"/>
      <c r="S951" s="193"/>
      <c r="T951" s="193"/>
      <c r="U951" s="193"/>
      <c r="V951" s="193"/>
      <c r="W951" s="193"/>
      <c r="X951" s="193"/>
      <c r="Y951" s="193"/>
      <c r="Z951" s="193"/>
    </row>
    <row r="952">
      <c r="A952" s="193"/>
      <c r="B952" s="193"/>
      <c r="C952" s="193"/>
      <c r="D952" s="193"/>
      <c r="E952" s="193"/>
      <c r="F952" s="193"/>
      <c r="G952" s="193"/>
      <c r="H952" s="193"/>
      <c r="I952" s="193"/>
      <c r="J952" s="193"/>
      <c r="K952" s="193"/>
      <c r="L952" s="193"/>
      <c r="M952" s="193"/>
      <c r="N952" s="193"/>
      <c r="O952" s="193"/>
      <c r="P952" s="193"/>
      <c r="Q952" s="193"/>
      <c r="R952" s="193"/>
      <c r="S952" s="193"/>
      <c r="T952" s="193"/>
      <c r="U952" s="193"/>
      <c r="V952" s="193"/>
      <c r="W952" s="193"/>
      <c r="X952" s="193"/>
      <c r="Y952" s="193"/>
      <c r="Z952" s="193"/>
    </row>
    <row r="953">
      <c r="A953" s="193"/>
      <c r="B953" s="193"/>
      <c r="C953" s="193"/>
      <c r="D953" s="193"/>
      <c r="E953" s="193"/>
      <c r="F953" s="193"/>
      <c r="G953" s="193"/>
      <c r="H953" s="193"/>
      <c r="I953" s="193"/>
      <c r="J953" s="193"/>
      <c r="K953" s="193"/>
      <c r="L953" s="193"/>
      <c r="M953" s="193"/>
      <c r="N953" s="193"/>
      <c r="O953" s="193"/>
      <c r="P953" s="193"/>
      <c r="Q953" s="193"/>
      <c r="R953" s="193"/>
      <c r="S953" s="193"/>
      <c r="T953" s="193"/>
      <c r="U953" s="193"/>
      <c r="V953" s="193"/>
      <c r="W953" s="193"/>
      <c r="X953" s="193"/>
      <c r="Y953" s="193"/>
      <c r="Z953" s="193"/>
    </row>
    <row r="954">
      <c r="A954" s="193"/>
      <c r="B954" s="193"/>
      <c r="C954" s="193"/>
      <c r="D954" s="193"/>
      <c r="E954" s="193"/>
      <c r="F954" s="193"/>
      <c r="G954" s="193"/>
      <c r="H954" s="193"/>
      <c r="I954" s="193"/>
      <c r="J954" s="193"/>
      <c r="K954" s="193"/>
      <c r="L954" s="193"/>
      <c r="M954" s="193"/>
      <c r="N954" s="193"/>
      <c r="O954" s="193"/>
      <c r="P954" s="193"/>
      <c r="Q954" s="193"/>
      <c r="R954" s="193"/>
      <c r="S954" s="193"/>
      <c r="T954" s="193"/>
      <c r="U954" s="193"/>
      <c r="V954" s="193"/>
      <c r="W954" s="193"/>
      <c r="X954" s="193"/>
      <c r="Y954" s="193"/>
      <c r="Z954" s="193"/>
    </row>
    <row r="955">
      <c r="A955" s="193"/>
      <c r="B955" s="193"/>
      <c r="C955" s="193"/>
      <c r="D955" s="193"/>
      <c r="E955" s="193"/>
      <c r="F955" s="193"/>
      <c r="G955" s="193"/>
      <c r="H955" s="193"/>
      <c r="I955" s="193"/>
      <c r="J955" s="193"/>
      <c r="K955" s="193"/>
      <c r="L955" s="193"/>
      <c r="M955" s="193"/>
      <c r="N955" s="193"/>
      <c r="O955" s="193"/>
      <c r="P955" s="193"/>
      <c r="Q955" s="193"/>
      <c r="R955" s="193"/>
      <c r="S955" s="193"/>
      <c r="T955" s="193"/>
      <c r="U955" s="193"/>
      <c r="V955" s="193"/>
      <c r="W955" s="193"/>
      <c r="X955" s="193"/>
      <c r="Y955" s="193"/>
      <c r="Z955" s="193"/>
    </row>
    <row r="956">
      <c r="A956" s="193"/>
      <c r="B956" s="193"/>
      <c r="C956" s="193"/>
      <c r="D956" s="193"/>
      <c r="E956" s="193"/>
      <c r="F956" s="193"/>
      <c r="G956" s="193"/>
      <c r="H956" s="193"/>
      <c r="I956" s="193"/>
      <c r="J956" s="193"/>
      <c r="K956" s="193"/>
      <c r="L956" s="193"/>
      <c r="M956" s="193"/>
      <c r="N956" s="193"/>
      <c r="O956" s="193"/>
      <c r="P956" s="193"/>
      <c r="Q956" s="193"/>
      <c r="R956" s="193"/>
      <c r="S956" s="193"/>
      <c r="T956" s="193"/>
      <c r="U956" s="193"/>
      <c r="V956" s="193"/>
      <c r="W956" s="193"/>
      <c r="X956" s="193"/>
      <c r="Y956" s="193"/>
      <c r="Z956" s="193"/>
    </row>
    <row r="957">
      <c r="A957" s="193"/>
      <c r="B957" s="193"/>
      <c r="C957" s="193"/>
      <c r="D957" s="193"/>
      <c r="E957" s="193"/>
      <c r="F957" s="193"/>
      <c r="G957" s="193"/>
      <c r="H957" s="193"/>
      <c r="I957" s="193"/>
      <c r="J957" s="193"/>
      <c r="K957" s="193"/>
      <c r="L957" s="193"/>
      <c r="M957" s="193"/>
      <c r="N957" s="193"/>
      <c r="O957" s="193"/>
      <c r="P957" s="193"/>
      <c r="Q957" s="193"/>
      <c r="R957" s="193"/>
      <c r="S957" s="193"/>
      <c r="T957" s="193"/>
      <c r="U957" s="193"/>
      <c r="V957" s="193"/>
      <c r="W957" s="193"/>
      <c r="X957" s="193"/>
      <c r="Y957" s="193"/>
      <c r="Z957" s="193"/>
    </row>
    <row r="958">
      <c r="A958" s="193"/>
      <c r="B958" s="193"/>
      <c r="C958" s="193"/>
      <c r="D958" s="193"/>
      <c r="E958" s="193"/>
      <c r="F958" s="193"/>
      <c r="G958" s="193"/>
      <c r="H958" s="193"/>
      <c r="I958" s="193"/>
      <c r="J958" s="193"/>
      <c r="K958" s="193"/>
      <c r="L958" s="193"/>
      <c r="M958" s="193"/>
      <c r="N958" s="193"/>
      <c r="O958" s="193"/>
      <c r="P958" s="193"/>
      <c r="Q958" s="193"/>
      <c r="R958" s="193"/>
      <c r="S958" s="193"/>
      <c r="T958" s="193"/>
      <c r="U958" s="193"/>
      <c r="V958" s="193"/>
      <c r="W958" s="193"/>
      <c r="X958" s="193"/>
      <c r="Y958" s="193"/>
      <c r="Z958" s="193"/>
    </row>
    <row r="959">
      <c r="A959" s="193"/>
      <c r="B959" s="193"/>
      <c r="C959" s="193"/>
      <c r="D959" s="193"/>
      <c r="E959" s="193"/>
      <c r="F959" s="193"/>
      <c r="G959" s="193"/>
      <c r="H959" s="193"/>
      <c r="I959" s="193"/>
      <c r="J959" s="193"/>
      <c r="K959" s="193"/>
      <c r="L959" s="193"/>
      <c r="M959" s="193"/>
      <c r="N959" s="193"/>
      <c r="O959" s="193"/>
      <c r="P959" s="193"/>
      <c r="Q959" s="193"/>
      <c r="R959" s="193"/>
      <c r="S959" s="193"/>
      <c r="T959" s="193"/>
      <c r="U959" s="193"/>
      <c r="V959" s="193"/>
      <c r="W959" s="193"/>
      <c r="X959" s="193"/>
      <c r="Y959" s="193"/>
      <c r="Z959" s="193"/>
    </row>
    <row r="960">
      <c r="A960" s="193"/>
      <c r="B960" s="193"/>
      <c r="C960" s="193"/>
      <c r="D960" s="193"/>
      <c r="E960" s="193"/>
      <c r="F960" s="193"/>
      <c r="G960" s="193"/>
      <c r="H960" s="193"/>
      <c r="I960" s="193"/>
      <c r="J960" s="193"/>
      <c r="K960" s="193"/>
      <c r="L960" s="193"/>
      <c r="M960" s="193"/>
      <c r="N960" s="193"/>
      <c r="O960" s="193"/>
      <c r="P960" s="193"/>
      <c r="Q960" s="193"/>
      <c r="R960" s="193"/>
      <c r="S960" s="193"/>
      <c r="T960" s="193"/>
      <c r="U960" s="193"/>
      <c r="V960" s="193"/>
      <c r="W960" s="193"/>
      <c r="X960" s="193"/>
      <c r="Y960" s="193"/>
      <c r="Z960" s="193"/>
    </row>
    <row r="961">
      <c r="A961" s="193"/>
      <c r="B961" s="193"/>
      <c r="C961" s="193"/>
      <c r="D961" s="193"/>
      <c r="E961" s="193"/>
      <c r="F961" s="193"/>
      <c r="G961" s="193"/>
      <c r="H961" s="193"/>
      <c r="I961" s="193"/>
      <c r="J961" s="193"/>
      <c r="K961" s="193"/>
      <c r="L961" s="193"/>
      <c r="M961" s="193"/>
      <c r="N961" s="193"/>
      <c r="O961" s="193"/>
      <c r="P961" s="193"/>
      <c r="Q961" s="193"/>
      <c r="R961" s="193"/>
      <c r="S961" s="193"/>
      <c r="T961" s="193"/>
      <c r="U961" s="193"/>
      <c r="V961" s="193"/>
      <c r="W961" s="193"/>
      <c r="X961" s="193"/>
      <c r="Y961" s="193"/>
      <c r="Z961" s="193"/>
    </row>
    <row r="962">
      <c r="A962" s="193"/>
      <c r="B962" s="193"/>
      <c r="C962" s="193"/>
      <c r="D962" s="193"/>
      <c r="E962" s="193"/>
      <c r="F962" s="193"/>
      <c r="G962" s="193"/>
      <c r="H962" s="193"/>
      <c r="I962" s="193"/>
      <c r="J962" s="193"/>
      <c r="K962" s="193"/>
      <c r="L962" s="193"/>
      <c r="M962" s="193"/>
      <c r="N962" s="193"/>
      <c r="O962" s="193"/>
      <c r="P962" s="193"/>
      <c r="Q962" s="193"/>
      <c r="R962" s="193"/>
      <c r="S962" s="193"/>
      <c r="T962" s="193"/>
      <c r="U962" s="193"/>
      <c r="V962" s="193"/>
      <c r="W962" s="193"/>
      <c r="X962" s="193"/>
      <c r="Y962" s="193"/>
      <c r="Z962" s="193"/>
    </row>
    <row r="963">
      <c r="A963" s="193"/>
      <c r="B963" s="193"/>
      <c r="C963" s="193"/>
      <c r="D963" s="193"/>
      <c r="E963" s="193"/>
      <c r="F963" s="193"/>
      <c r="G963" s="193"/>
      <c r="H963" s="193"/>
      <c r="I963" s="193"/>
      <c r="J963" s="193"/>
      <c r="K963" s="193"/>
      <c r="L963" s="193"/>
      <c r="M963" s="193"/>
      <c r="N963" s="193"/>
      <c r="O963" s="193"/>
      <c r="P963" s="193"/>
      <c r="Q963" s="193"/>
      <c r="R963" s="193"/>
      <c r="S963" s="193"/>
      <c r="T963" s="193"/>
      <c r="U963" s="193"/>
      <c r="V963" s="193"/>
      <c r="W963" s="193"/>
      <c r="X963" s="193"/>
      <c r="Y963" s="193"/>
      <c r="Z963" s="193"/>
    </row>
    <row r="964">
      <c r="A964" s="193"/>
      <c r="B964" s="193"/>
      <c r="C964" s="193"/>
      <c r="D964" s="193"/>
      <c r="E964" s="193"/>
      <c r="F964" s="193"/>
      <c r="G964" s="193"/>
      <c r="H964" s="193"/>
      <c r="I964" s="193"/>
      <c r="J964" s="193"/>
      <c r="K964" s="193"/>
      <c r="L964" s="193"/>
      <c r="M964" s="193"/>
      <c r="N964" s="193"/>
      <c r="O964" s="193"/>
      <c r="P964" s="193"/>
      <c r="Q964" s="193"/>
      <c r="R964" s="193"/>
      <c r="S964" s="193"/>
      <c r="T964" s="193"/>
      <c r="U964" s="193"/>
      <c r="V964" s="193"/>
      <c r="W964" s="193"/>
      <c r="X964" s="193"/>
      <c r="Y964" s="193"/>
      <c r="Z964" s="193"/>
    </row>
    <row r="965">
      <c r="A965" s="193"/>
      <c r="B965" s="193"/>
      <c r="C965" s="193"/>
      <c r="D965" s="193"/>
      <c r="E965" s="193"/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3"/>
      <c r="Q965" s="193"/>
      <c r="R965" s="193"/>
      <c r="S965" s="193"/>
      <c r="T965" s="193"/>
      <c r="U965" s="193"/>
      <c r="V965" s="193"/>
      <c r="W965" s="193"/>
      <c r="X965" s="193"/>
      <c r="Y965" s="193"/>
      <c r="Z965" s="193"/>
    </row>
    <row r="966">
      <c r="A966" s="193"/>
      <c r="B966" s="193"/>
      <c r="C966" s="193"/>
      <c r="D966" s="193"/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  <c r="P966" s="193"/>
      <c r="Q966" s="193"/>
      <c r="R966" s="193"/>
      <c r="S966" s="193"/>
      <c r="T966" s="193"/>
      <c r="U966" s="193"/>
      <c r="V966" s="193"/>
      <c r="W966" s="193"/>
      <c r="X966" s="193"/>
      <c r="Y966" s="193"/>
      <c r="Z966" s="193"/>
    </row>
    <row r="967">
      <c r="A967" s="193"/>
      <c r="B967" s="193"/>
      <c r="C967" s="193"/>
      <c r="D967" s="193"/>
      <c r="E967" s="193"/>
      <c r="F967" s="193"/>
      <c r="G967" s="193"/>
      <c r="H967" s="193"/>
      <c r="I967" s="193"/>
      <c r="J967" s="193"/>
      <c r="K967" s="193"/>
      <c r="L967" s="193"/>
      <c r="M967" s="193"/>
      <c r="N967" s="193"/>
      <c r="O967" s="193"/>
      <c r="P967" s="193"/>
      <c r="Q967" s="193"/>
      <c r="R967" s="193"/>
      <c r="S967" s="193"/>
      <c r="T967" s="193"/>
      <c r="U967" s="193"/>
      <c r="V967" s="193"/>
      <c r="W967" s="193"/>
      <c r="X967" s="193"/>
      <c r="Y967" s="193"/>
      <c r="Z967" s="193"/>
    </row>
    <row r="968">
      <c r="A968" s="193"/>
      <c r="B968" s="193"/>
      <c r="C968" s="193"/>
      <c r="D968" s="193"/>
      <c r="E968" s="193"/>
      <c r="F968" s="193"/>
      <c r="G968" s="193"/>
      <c r="H968" s="193"/>
      <c r="I968" s="193"/>
      <c r="J968" s="193"/>
      <c r="K968" s="193"/>
      <c r="L968" s="193"/>
      <c r="M968" s="193"/>
      <c r="N968" s="193"/>
      <c r="O968" s="193"/>
      <c r="P968" s="193"/>
      <c r="Q968" s="193"/>
      <c r="R968" s="193"/>
      <c r="S968" s="193"/>
      <c r="T968" s="193"/>
      <c r="U968" s="193"/>
      <c r="V968" s="193"/>
      <c r="W968" s="193"/>
      <c r="X968" s="193"/>
      <c r="Y968" s="193"/>
      <c r="Z968" s="193"/>
    </row>
    <row r="969">
      <c r="A969" s="193"/>
      <c r="B969" s="193"/>
      <c r="C969" s="193"/>
      <c r="D969" s="193"/>
      <c r="E969" s="193"/>
      <c r="F969" s="193"/>
      <c r="G969" s="193"/>
      <c r="H969" s="193"/>
      <c r="I969" s="193"/>
      <c r="J969" s="193"/>
      <c r="K969" s="193"/>
      <c r="L969" s="193"/>
      <c r="M969" s="193"/>
      <c r="N969" s="193"/>
      <c r="O969" s="193"/>
      <c r="P969" s="193"/>
      <c r="Q969" s="193"/>
      <c r="R969" s="193"/>
      <c r="S969" s="193"/>
      <c r="T969" s="193"/>
      <c r="U969" s="193"/>
      <c r="V969" s="193"/>
      <c r="W969" s="193"/>
      <c r="X969" s="193"/>
      <c r="Y969" s="193"/>
      <c r="Z969" s="193"/>
    </row>
    <row r="970">
      <c r="A970" s="193"/>
      <c r="B970" s="193"/>
      <c r="C970" s="193"/>
      <c r="D970" s="193"/>
      <c r="E970" s="193"/>
      <c r="F970" s="193"/>
      <c r="G970" s="193"/>
      <c r="H970" s="193"/>
      <c r="I970" s="193"/>
      <c r="J970" s="193"/>
      <c r="K970" s="193"/>
      <c r="L970" s="193"/>
      <c r="M970" s="193"/>
      <c r="N970" s="193"/>
      <c r="O970" s="193"/>
      <c r="P970" s="193"/>
      <c r="Q970" s="193"/>
      <c r="R970" s="193"/>
      <c r="S970" s="193"/>
      <c r="T970" s="193"/>
      <c r="U970" s="193"/>
      <c r="V970" s="193"/>
      <c r="W970" s="193"/>
      <c r="X970" s="193"/>
      <c r="Y970" s="193"/>
      <c r="Z970" s="193"/>
    </row>
    <row r="971">
      <c r="A971" s="193"/>
      <c r="B971" s="193"/>
      <c r="C971" s="193"/>
      <c r="D971" s="193"/>
      <c r="E971" s="193"/>
      <c r="F971" s="193"/>
      <c r="G971" s="193"/>
      <c r="H971" s="193"/>
      <c r="I971" s="193"/>
      <c r="J971" s="193"/>
      <c r="K971" s="193"/>
      <c r="L971" s="193"/>
      <c r="M971" s="193"/>
      <c r="N971" s="193"/>
      <c r="O971" s="193"/>
      <c r="P971" s="193"/>
      <c r="Q971" s="193"/>
      <c r="R971" s="193"/>
      <c r="S971" s="193"/>
      <c r="T971" s="193"/>
      <c r="U971" s="193"/>
      <c r="V971" s="193"/>
      <c r="W971" s="193"/>
      <c r="X971" s="193"/>
      <c r="Y971" s="193"/>
      <c r="Z971" s="193"/>
    </row>
    <row r="972">
      <c r="A972" s="193"/>
      <c r="B972" s="193"/>
      <c r="C972" s="193"/>
      <c r="D972" s="193"/>
      <c r="E972" s="193"/>
      <c r="F972" s="193"/>
      <c r="G972" s="193"/>
      <c r="H972" s="193"/>
      <c r="I972" s="193"/>
      <c r="J972" s="193"/>
      <c r="K972" s="193"/>
      <c r="L972" s="193"/>
      <c r="M972" s="193"/>
      <c r="N972" s="193"/>
      <c r="O972" s="193"/>
      <c r="P972" s="193"/>
      <c r="Q972" s="193"/>
      <c r="R972" s="193"/>
      <c r="S972" s="193"/>
      <c r="T972" s="193"/>
      <c r="U972" s="193"/>
      <c r="V972" s="193"/>
      <c r="W972" s="193"/>
      <c r="X972" s="193"/>
      <c r="Y972" s="193"/>
      <c r="Z972" s="193"/>
    </row>
    <row r="973">
      <c r="A973" s="193"/>
      <c r="B973" s="193"/>
      <c r="C973" s="193"/>
      <c r="D973" s="193"/>
      <c r="E973" s="193"/>
      <c r="F973" s="193"/>
      <c r="G973" s="193"/>
      <c r="H973" s="193"/>
      <c r="I973" s="193"/>
      <c r="J973" s="193"/>
      <c r="K973" s="193"/>
      <c r="L973" s="193"/>
      <c r="M973" s="193"/>
      <c r="N973" s="193"/>
      <c r="O973" s="193"/>
      <c r="P973" s="193"/>
      <c r="Q973" s="193"/>
      <c r="R973" s="193"/>
      <c r="S973" s="193"/>
      <c r="T973" s="193"/>
      <c r="U973" s="193"/>
      <c r="V973" s="193"/>
      <c r="W973" s="193"/>
      <c r="X973" s="193"/>
      <c r="Y973" s="193"/>
      <c r="Z973" s="193"/>
    </row>
    <row r="974">
      <c r="A974" s="193"/>
      <c r="B974" s="193"/>
      <c r="C974" s="193"/>
      <c r="D974" s="193"/>
      <c r="E974" s="193"/>
      <c r="F974" s="193"/>
      <c r="G974" s="193"/>
      <c r="H974" s="193"/>
      <c r="I974" s="193"/>
      <c r="J974" s="193"/>
      <c r="K974" s="193"/>
      <c r="L974" s="193"/>
      <c r="M974" s="193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</row>
    <row r="975">
      <c r="A975" s="193"/>
      <c r="B975" s="193"/>
      <c r="C975" s="193"/>
      <c r="D975" s="193"/>
      <c r="E975" s="193"/>
      <c r="F975" s="193"/>
      <c r="G975" s="193"/>
      <c r="H975" s="193"/>
      <c r="I975" s="193"/>
      <c r="J975" s="193"/>
      <c r="K975" s="193"/>
      <c r="L975" s="193"/>
      <c r="M975" s="193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</row>
    <row r="976">
      <c r="A976" s="193"/>
      <c r="B976" s="193"/>
      <c r="C976" s="193"/>
      <c r="D976" s="193"/>
      <c r="E976" s="193"/>
      <c r="F976" s="193"/>
      <c r="G976" s="193"/>
      <c r="H976" s="193"/>
      <c r="I976" s="193"/>
      <c r="J976" s="193"/>
      <c r="K976" s="193"/>
      <c r="L976" s="193"/>
      <c r="M976" s="193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</row>
    <row r="977">
      <c r="A977" s="193"/>
      <c r="B977" s="193"/>
      <c r="C977" s="193"/>
      <c r="D977" s="193"/>
      <c r="E977" s="193"/>
      <c r="F977" s="193"/>
      <c r="G977" s="193"/>
      <c r="H977" s="193"/>
      <c r="I977" s="193"/>
      <c r="J977" s="193"/>
      <c r="K977" s="193"/>
      <c r="L977" s="193"/>
      <c r="M977" s="193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</row>
    <row r="978">
      <c r="A978" s="193"/>
      <c r="B978" s="193"/>
      <c r="C978" s="193"/>
      <c r="D978" s="193"/>
      <c r="E978" s="193"/>
      <c r="F978" s="193"/>
      <c r="G978" s="193"/>
      <c r="H978" s="193"/>
      <c r="I978" s="193"/>
      <c r="J978" s="193"/>
      <c r="K978" s="193"/>
      <c r="L978" s="193"/>
      <c r="M978" s="193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</row>
    <row r="979">
      <c r="A979" s="193"/>
      <c r="B979" s="193"/>
      <c r="C979" s="193"/>
      <c r="D979" s="193"/>
      <c r="E979" s="193"/>
      <c r="F979" s="193"/>
      <c r="G979" s="193"/>
      <c r="H979" s="193"/>
      <c r="I979" s="193"/>
      <c r="J979" s="193"/>
      <c r="K979" s="193"/>
      <c r="L979" s="193"/>
      <c r="M979" s="193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</row>
    <row r="980">
      <c r="A980" s="193"/>
      <c r="B980" s="193"/>
      <c r="C980" s="193"/>
      <c r="D980" s="193"/>
      <c r="E980" s="193"/>
      <c r="F980" s="193"/>
      <c r="G980" s="193"/>
      <c r="H980" s="193"/>
      <c r="I980" s="193"/>
      <c r="J980" s="193"/>
      <c r="K980" s="193"/>
      <c r="L980" s="193"/>
      <c r="M980" s="193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</row>
    <row r="981">
      <c r="A981" s="193"/>
      <c r="B981" s="193"/>
      <c r="C981" s="193"/>
      <c r="D981" s="193"/>
      <c r="E981" s="193"/>
      <c r="F981" s="193"/>
      <c r="G981" s="193"/>
      <c r="H981" s="193"/>
      <c r="I981" s="193"/>
      <c r="J981" s="193"/>
      <c r="K981" s="193"/>
      <c r="L981" s="193"/>
      <c r="M981" s="193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</row>
    <row r="982">
      <c r="A982" s="193"/>
      <c r="B982" s="193"/>
      <c r="C982" s="193"/>
      <c r="D982" s="193"/>
      <c r="E982" s="193"/>
      <c r="F982" s="193"/>
      <c r="G982" s="193"/>
      <c r="H982" s="193"/>
      <c r="I982" s="193"/>
      <c r="J982" s="193"/>
      <c r="K982" s="193"/>
      <c r="L982" s="193"/>
      <c r="M982" s="193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</row>
    <row r="983">
      <c r="A983" s="193"/>
      <c r="B983" s="193"/>
      <c r="C983" s="193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</row>
    <row r="984">
      <c r="A984" s="193"/>
      <c r="B984" s="193"/>
      <c r="C984" s="193"/>
      <c r="D984" s="193"/>
      <c r="E984" s="193"/>
      <c r="F984" s="193"/>
      <c r="G984" s="193"/>
      <c r="H984" s="193"/>
      <c r="I984" s="193"/>
      <c r="J984" s="193"/>
      <c r="K984" s="193"/>
      <c r="L984" s="193"/>
      <c r="M984" s="193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</row>
    <row r="985">
      <c r="A985" s="193"/>
      <c r="B985" s="193"/>
      <c r="C985" s="193"/>
      <c r="D985" s="193"/>
      <c r="E985" s="193"/>
      <c r="F985" s="193"/>
      <c r="G985" s="193"/>
      <c r="H985" s="193"/>
      <c r="I985" s="193"/>
      <c r="J985" s="193"/>
      <c r="K985" s="193"/>
      <c r="L985" s="193"/>
      <c r="M985" s="193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</row>
    <row r="986">
      <c r="A986" s="193"/>
      <c r="B986" s="193"/>
      <c r="C986" s="193"/>
      <c r="D986" s="193"/>
      <c r="E986" s="193"/>
      <c r="F986" s="193"/>
      <c r="G986" s="193"/>
      <c r="H986" s="193"/>
      <c r="I986" s="193"/>
      <c r="J986" s="193"/>
      <c r="K986" s="193"/>
      <c r="L986" s="193"/>
      <c r="M986" s="193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</row>
    <row r="987">
      <c r="A987" s="193"/>
      <c r="B987" s="193"/>
      <c r="C987" s="193"/>
      <c r="D987" s="193"/>
      <c r="E987" s="193"/>
      <c r="F987" s="193"/>
      <c r="G987" s="193"/>
      <c r="H987" s="193"/>
      <c r="I987" s="193"/>
      <c r="J987" s="193"/>
      <c r="K987" s="193"/>
      <c r="L987" s="193"/>
      <c r="M987" s="193"/>
      <c r="N987" s="193"/>
      <c r="O987" s="193"/>
      <c r="P987" s="193"/>
      <c r="Q987" s="193"/>
      <c r="R987" s="193"/>
      <c r="S987" s="193"/>
      <c r="T987" s="193"/>
      <c r="U987" s="193"/>
      <c r="V987" s="193"/>
      <c r="W987" s="193"/>
      <c r="X987" s="193"/>
      <c r="Y987" s="193"/>
      <c r="Z987" s="193"/>
    </row>
    <row r="988">
      <c r="A988" s="193"/>
      <c r="B988" s="193"/>
      <c r="C988" s="193"/>
      <c r="D988" s="193"/>
      <c r="E988" s="193"/>
      <c r="F988" s="193"/>
      <c r="G988" s="193"/>
      <c r="H988" s="193"/>
      <c r="I988" s="193"/>
      <c r="J988" s="193"/>
      <c r="K988" s="193"/>
      <c r="L988" s="193"/>
      <c r="M988" s="193"/>
      <c r="N988" s="193"/>
      <c r="O988" s="193"/>
      <c r="P988" s="193"/>
      <c r="Q988" s="193"/>
      <c r="R988" s="193"/>
      <c r="S988" s="193"/>
      <c r="T988" s="193"/>
      <c r="U988" s="193"/>
      <c r="V988" s="193"/>
      <c r="W988" s="193"/>
      <c r="X988" s="193"/>
      <c r="Y988" s="193"/>
      <c r="Z988" s="193"/>
    </row>
    <row r="989">
      <c r="A989" s="193"/>
      <c r="B989" s="193"/>
      <c r="C989" s="193"/>
      <c r="D989" s="193"/>
      <c r="E989" s="193"/>
      <c r="F989" s="193"/>
      <c r="G989" s="193"/>
      <c r="H989" s="193"/>
      <c r="I989" s="193"/>
      <c r="J989" s="193"/>
      <c r="K989" s="193"/>
      <c r="L989" s="193"/>
      <c r="M989" s="193"/>
      <c r="N989" s="193"/>
      <c r="O989" s="193"/>
      <c r="P989" s="193"/>
      <c r="Q989" s="193"/>
      <c r="R989" s="193"/>
      <c r="S989" s="193"/>
      <c r="T989" s="193"/>
      <c r="U989" s="193"/>
      <c r="V989" s="193"/>
      <c r="W989" s="193"/>
      <c r="X989" s="193"/>
      <c r="Y989" s="193"/>
      <c r="Z989" s="193"/>
    </row>
    <row r="990">
      <c r="A990" s="193"/>
      <c r="B990" s="193"/>
      <c r="C990" s="193"/>
      <c r="D990" s="193"/>
      <c r="E990" s="193"/>
      <c r="F990" s="193"/>
      <c r="G990" s="193"/>
      <c r="H990" s="193"/>
      <c r="I990" s="193"/>
      <c r="J990" s="193"/>
      <c r="K990" s="193"/>
      <c r="L990" s="193"/>
      <c r="M990" s="193"/>
      <c r="N990" s="193"/>
      <c r="O990" s="193"/>
      <c r="P990" s="193"/>
      <c r="Q990" s="193"/>
      <c r="R990" s="193"/>
      <c r="S990" s="193"/>
      <c r="T990" s="193"/>
      <c r="U990" s="193"/>
      <c r="V990" s="193"/>
      <c r="W990" s="193"/>
      <c r="X990" s="193"/>
      <c r="Y990" s="193"/>
      <c r="Z990" s="193"/>
    </row>
    <row r="991">
      <c r="A991" s="193"/>
      <c r="B991" s="193"/>
      <c r="C991" s="193"/>
      <c r="D991" s="193"/>
      <c r="E991" s="193"/>
      <c r="F991" s="193"/>
      <c r="G991" s="193"/>
      <c r="H991" s="193"/>
      <c r="I991" s="193"/>
      <c r="J991" s="193"/>
      <c r="K991" s="193"/>
      <c r="L991" s="193"/>
      <c r="M991" s="193"/>
      <c r="N991" s="193"/>
      <c r="O991" s="193"/>
      <c r="P991" s="193"/>
      <c r="Q991" s="193"/>
      <c r="R991" s="193"/>
      <c r="S991" s="193"/>
      <c r="T991" s="193"/>
      <c r="U991" s="193"/>
      <c r="V991" s="193"/>
      <c r="W991" s="193"/>
      <c r="X991" s="193"/>
      <c r="Y991" s="193"/>
      <c r="Z991" s="193"/>
    </row>
    <row r="992">
      <c r="A992" s="193"/>
      <c r="B992" s="193"/>
      <c r="C992" s="193"/>
      <c r="D992" s="193"/>
      <c r="E992" s="193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</row>
    <row r="993">
      <c r="A993" s="193"/>
      <c r="B993" s="193"/>
      <c r="C993" s="193"/>
      <c r="D993" s="193"/>
      <c r="E993" s="193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</row>
    <row r="994">
      <c r="A994" s="193"/>
      <c r="B994" s="193"/>
      <c r="C994" s="193"/>
      <c r="D994" s="193"/>
      <c r="E994" s="193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</row>
    <row r="995">
      <c r="A995" s="193"/>
      <c r="B995" s="193"/>
      <c r="C995" s="193"/>
      <c r="D995" s="193"/>
      <c r="E995" s="193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</row>
    <row r="996">
      <c r="A996" s="193"/>
      <c r="B996" s="193"/>
      <c r="C996" s="193"/>
      <c r="D996" s="193"/>
      <c r="E996" s="193"/>
      <c r="F996" s="193"/>
      <c r="G996" s="193"/>
      <c r="H996" s="193"/>
      <c r="I996" s="193"/>
      <c r="J996" s="193"/>
      <c r="K996" s="193"/>
      <c r="L996" s="193"/>
      <c r="M996" s="193"/>
      <c r="N996" s="193"/>
      <c r="O996" s="193"/>
      <c r="P996" s="193"/>
      <c r="Q996" s="193"/>
      <c r="R996" s="193"/>
      <c r="S996" s="193"/>
      <c r="T996" s="193"/>
      <c r="U996" s="193"/>
      <c r="V996" s="193"/>
      <c r="W996" s="193"/>
      <c r="X996" s="193"/>
      <c r="Y996" s="193"/>
      <c r="Z996" s="193"/>
    </row>
    <row r="997">
      <c r="A997" s="193"/>
      <c r="B997" s="193"/>
      <c r="C997" s="193"/>
      <c r="D997" s="193"/>
      <c r="E997" s="193"/>
      <c r="F997" s="193"/>
      <c r="G997" s="193"/>
      <c r="H997" s="193"/>
      <c r="I997" s="193"/>
      <c r="J997" s="193"/>
      <c r="K997" s="193"/>
      <c r="L997" s="193"/>
      <c r="M997" s="193"/>
      <c r="N997" s="193"/>
      <c r="O997" s="193"/>
      <c r="P997" s="193"/>
      <c r="Q997" s="193"/>
      <c r="R997" s="193"/>
      <c r="S997" s="193"/>
      <c r="T997" s="193"/>
      <c r="U997" s="193"/>
      <c r="V997" s="193"/>
      <c r="W997" s="193"/>
      <c r="X997" s="193"/>
      <c r="Y997" s="193"/>
      <c r="Z997" s="193"/>
    </row>
    <row r="998">
      <c r="A998" s="193"/>
      <c r="B998" s="193"/>
      <c r="C998" s="193"/>
      <c r="D998" s="193"/>
      <c r="E998" s="193"/>
      <c r="F998" s="193"/>
      <c r="G998" s="193"/>
      <c r="H998" s="193"/>
      <c r="I998" s="193"/>
      <c r="J998" s="193"/>
      <c r="K998" s="193"/>
      <c r="L998" s="193"/>
      <c r="M998" s="193"/>
      <c r="N998" s="193"/>
      <c r="O998" s="193"/>
      <c r="P998" s="193"/>
      <c r="Q998" s="193"/>
      <c r="R998" s="193"/>
      <c r="S998" s="193"/>
      <c r="T998" s="193"/>
      <c r="U998" s="193"/>
      <c r="V998" s="193"/>
      <c r="W998" s="193"/>
      <c r="X998" s="193"/>
      <c r="Y998" s="193"/>
      <c r="Z998" s="193"/>
    </row>
    <row r="999">
      <c r="A999" s="193"/>
      <c r="B999" s="193"/>
      <c r="C999" s="193"/>
      <c r="D999" s="193"/>
      <c r="E999" s="193"/>
      <c r="F999" s="193"/>
      <c r="G999" s="193"/>
      <c r="H999" s="193"/>
      <c r="I999" s="193"/>
      <c r="J999" s="193"/>
      <c r="K999" s="193"/>
      <c r="L999" s="193"/>
      <c r="M999" s="193"/>
      <c r="N999" s="193"/>
      <c r="O999" s="193"/>
      <c r="P999" s="193"/>
      <c r="Q999" s="193"/>
      <c r="R999" s="193"/>
      <c r="S999" s="193"/>
      <c r="T999" s="193"/>
      <c r="U999" s="193"/>
      <c r="V999" s="193"/>
      <c r="W999" s="193"/>
      <c r="X999" s="193"/>
      <c r="Y999" s="193"/>
      <c r="Z999" s="193"/>
    </row>
    <row r="1000">
      <c r="A1000" s="193"/>
      <c r="B1000" s="193"/>
      <c r="C1000" s="193"/>
      <c r="D1000" s="193"/>
      <c r="E1000" s="193"/>
      <c r="F1000" s="193"/>
      <c r="G1000" s="193"/>
      <c r="H1000" s="193"/>
      <c r="I1000" s="193"/>
      <c r="J1000" s="193"/>
      <c r="K1000" s="193"/>
      <c r="L1000" s="193"/>
      <c r="M1000" s="193"/>
      <c r="N1000" s="193"/>
      <c r="O1000" s="193"/>
      <c r="P1000" s="193"/>
      <c r="Q1000" s="193"/>
      <c r="R1000" s="193"/>
      <c r="S1000" s="193"/>
      <c r="T1000" s="193"/>
      <c r="U1000" s="193"/>
      <c r="V1000" s="193"/>
      <c r="W1000" s="193"/>
      <c r="X1000" s="193"/>
      <c r="Y1000" s="193"/>
      <c r="Z1000" s="193"/>
    </row>
    <row r="1001">
      <c r="A1001" s="193"/>
      <c r="B1001" s="193"/>
      <c r="C1001" s="193"/>
      <c r="D1001" s="193"/>
      <c r="E1001" s="193"/>
      <c r="F1001" s="193"/>
      <c r="G1001" s="193"/>
      <c r="H1001" s="193"/>
      <c r="I1001" s="193"/>
      <c r="J1001" s="193"/>
      <c r="K1001" s="193"/>
      <c r="L1001" s="193"/>
      <c r="M1001" s="193"/>
      <c r="N1001" s="193"/>
      <c r="O1001" s="193"/>
      <c r="P1001" s="193"/>
      <c r="Q1001" s="193"/>
      <c r="R1001" s="193"/>
      <c r="S1001" s="193"/>
      <c r="T1001" s="193"/>
      <c r="U1001" s="193"/>
      <c r="V1001" s="193"/>
      <c r="W1001" s="193"/>
      <c r="X1001" s="193"/>
      <c r="Y1001" s="193"/>
      <c r="Z1001" s="193"/>
    </row>
    <row r="1002">
      <c r="A1002" s="193"/>
      <c r="B1002" s="193"/>
      <c r="C1002" s="193"/>
      <c r="D1002" s="193"/>
      <c r="E1002" s="193"/>
      <c r="F1002" s="193"/>
      <c r="G1002" s="193"/>
      <c r="H1002" s="193"/>
      <c r="I1002" s="193"/>
      <c r="J1002" s="193"/>
      <c r="K1002" s="193"/>
      <c r="L1002" s="193"/>
      <c r="M1002" s="193"/>
      <c r="N1002" s="193"/>
      <c r="O1002" s="193"/>
      <c r="P1002" s="193"/>
      <c r="Q1002" s="193"/>
      <c r="R1002" s="193"/>
      <c r="S1002" s="193"/>
      <c r="T1002" s="193"/>
      <c r="U1002" s="193"/>
      <c r="V1002" s="193"/>
      <c r="W1002" s="193"/>
      <c r="X1002" s="193"/>
      <c r="Y1002" s="193"/>
      <c r="Z1002" s="193"/>
    </row>
    <row r="1003">
      <c r="A1003" s="193"/>
      <c r="B1003" s="193"/>
      <c r="C1003" s="193"/>
      <c r="D1003" s="193"/>
      <c r="E1003" s="193"/>
      <c r="F1003" s="193"/>
      <c r="G1003" s="193"/>
      <c r="H1003" s="193"/>
      <c r="I1003" s="193"/>
      <c r="J1003" s="193"/>
      <c r="K1003" s="193"/>
      <c r="L1003" s="193"/>
      <c r="M1003" s="193"/>
      <c r="N1003" s="193"/>
      <c r="O1003" s="193"/>
      <c r="P1003" s="193"/>
      <c r="Q1003" s="193"/>
      <c r="R1003" s="193"/>
      <c r="S1003" s="193"/>
      <c r="T1003" s="193"/>
      <c r="U1003" s="193"/>
      <c r="V1003" s="193"/>
      <c r="W1003" s="193"/>
      <c r="X1003" s="193"/>
      <c r="Y1003" s="193"/>
      <c r="Z1003" s="193"/>
    </row>
    <row r="1004">
      <c r="A1004" s="193"/>
      <c r="B1004" s="193"/>
      <c r="C1004" s="193"/>
      <c r="D1004" s="193"/>
      <c r="E1004" s="193"/>
      <c r="F1004" s="193"/>
      <c r="G1004" s="193"/>
      <c r="H1004" s="193"/>
      <c r="I1004" s="193"/>
      <c r="J1004" s="193"/>
      <c r="K1004" s="193"/>
      <c r="L1004" s="193"/>
      <c r="M1004" s="193"/>
      <c r="N1004" s="193"/>
      <c r="O1004" s="193"/>
      <c r="P1004" s="193"/>
      <c r="Q1004" s="193"/>
      <c r="R1004" s="193"/>
      <c r="S1004" s="193"/>
      <c r="T1004" s="193"/>
      <c r="U1004" s="193"/>
      <c r="V1004" s="193"/>
      <c r="W1004" s="193"/>
      <c r="X1004" s="193"/>
      <c r="Y1004" s="193"/>
      <c r="Z1004" s="193"/>
    </row>
    <row r="1005">
      <c r="A1005" s="193"/>
      <c r="B1005" s="193"/>
      <c r="C1005" s="193"/>
      <c r="D1005" s="193"/>
      <c r="E1005" s="193"/>
      <c r="F1005" s="193"/>
      <c r="G1005" s="193"/>
      <c r="H1005" s="193"/>
      <c r="I1005" s="193"/>
      <c r="J1005" s="193"/>
      <c r="K1005" s="193"/>
      <c r="L1005" s="193"/>
      <c r="M1005" s="193"/>
      <c r="N1005" s="193"/>
      <c r="O1005" s="193"/>
      <c r="P1005" s="193"/>
      <c r="Q1005" s="193"/>
      <c r="R1005" s="193"/>
      <c r="S1005" s="193"/>
      <c r="T1005" s="193"/>
      <c r="U1005" s="193"/>
      <c r="V1005" s="193"/>
      <c r="W1005" s="193"/>
      <c r="X1005" s="193"/>
      <c r="Y1005" s="193"/>
      <c r="Z1005" s="193"/>
    </row>
    <row r="1006">
      <c r="A1006" s="193"/>
      <c r="B1006" s="193"/>
      <c r="C1006" s="193"/>
      <c r="D1006" s="193"/>
      <c r="E1006" s="193"/>
      <c r="F1006" s="193"/>
      <c r="G1006" s="193"/>
      <c r="H1006" s="193"/>
      <c r="I1006" s="193"/>
      <c r="J1006" s="193"/>
      <c r="K1006" s="193"/>
      <c r="L1006" s="193"/>
      <c r="M1006" s="193"/>
      <c r="N1006" s="193"/>
      <c r="O1006" s="193"/>
      <c r="P1006" s="193"/>
      <c r="Q1006" s="193"/>
      <c r="R1006" s="193"/>
      <c r="S1006" s="193"/>
      <c r="T1006" s="193"/>
      <c r="U1006" s="193"/>
      <c r="V1006" s="193"/>
      <c r="W1006" s="193"/>
      <c r="X1006" s="193"/>
      <c r="Y1006" s="193"/>
      <c r="Z1006" s="193"/>
    </row>
    <row r="1007">
      <c r="A1007" s="193"/>
      <c r="B1007" s="193"/>
      <c r="C1007" s="193"/>
      <c r="D1007" s="193"/>
      <c r="E1007" s="193"/>
      <c r="F1007" s="193"/>
      <c r="G1007" s="193"/>
      <c r="H1007" s="193"/>
      <c r="I1007" s="193"/>
      <c r="J1007" s="193"/>
      <c r="K1007" s="193"/>
      <c r="L1007" s="193"/>
      <c r="M1007" s="193"/>
      <c r="N1007" s="193"/>
      <c r="O1007" s="193"/>
      <c r="P1007" s="193"/>
      <c r="Q1007" s="193"/>
      <c r="R1007" s="193"/>
      <c r="S1007" s="193"/>
      <c r="T1007" s="193"/>
      <c r="U1007" s="193"/>
      <c r="V1007" s="193"/>
      <c r="W1007" s="193"/>
      <c r="X1007" s="193"/>
      <c r="Y1007" s="193"/>
      <c r="Z1007" s="193"/>
    </row>
    <row r="1008">
      <c r="A1008" s="193"/>
      <c r="B1008" s="193"/>
      <c r="C1008" s="193"/>
      <c r="D1008" s="193"/>
      <c r="E1008" s="193"/>
      <c r="F1008" s="193"/>
      <c r="G1008" s="193"/>
      <c r="H1008" s="193"/>
      <c r="I1008" s="193"/>
      <c r="J1008" s="193"/>
      <c r="K1008" s="193"/>
      <c r="L1008" s="193"/>
      <c r="M1008" s="193"/>
      <c r="N1008" s="193"/>
      <c r="O1008" s="193"/>
      <c r="P1008" s="193"/>
      <c r="Q1008" s="193"/>
      <c r="R1008" s="193"/>
      <c r="S1008" s="193"/>
      <c r="T1008" s="193"/>
      <c r="U1008" s="193"/>
      <c r="V1008" s="193"/>
      <c r="W1008" s="193"/>
      <c r="X1008" s="193"/>
      <c r="Y1008" s="193"/>
      <c r="Z1008" s="193"/>
    </row>
    <row r="1009">
      <c r="A1009" s="193"/>
      <c r="B1009" s="193"/>
      <c r="C1009" s="193"/>
      <c r="D1009" s="193"/>
      <c r="E1009" s="193"/>
      <c r="F1009" s="193"/>
      <c r="G1009" s="193"/>
      <c r="H1009" s="193"/>
      <c r="I1009" s="193"/>
      <c r="J1009" s="193"/>
      <c r="K1009" s="193"/>
      <c r="L1009" s="193"/>
      <c r="M1009" s="193"/>
      <c r="N1009" s="193"/>
      <c r="O1009" s="193"/>
      <c r="P1009" s="193"/>
      <c r="Q1009" s="193"/>
      <c r="R1009" s="193"/>
      <c r="S1009" s="193"/>
      <c r="T1009" s="193"/>
      <c r="U1009" s="193"/>
      <c r="V1009" s="193"/>
      <c r="W1009" s="193"/>
      <c r="X1009" s="193"/>
      <c r="Y1009" s="193"/>
      <c r="Z1009" s="193"/>
    </row>
    <row r="1010">
      <c r="A1010" s="193"/>
      <c r="B1010" s="193"/>
      <c r="C1010" s="193"/>
      <c r="D1010" s="193"/>
      <c r="E1010" s="193"/>
      <c r="F1010" s="193"/>
      <c r="G1010" s="193"/>
      <c r="H1010" s="193"/>
      <c r="I1010" s="193"/>
      <c r="J1010" s="193"/>
      <c r="K1010" s="193"/>
      <c r="L1010" s="193"/>
      <c r="M1010" s="193"/>
      <c r="N1010" s="193"/>
      <c r="O1010" s="193"/>
      <c r="P1010" s="193"/>
      <c r="Q1010" s="193"/>
      <c r="R1010" s="193"/>
      <c r="S1010" s="193"/>
      <c r="T1010" s="193"/>
      <c r="U1010" s="193"/>
      <c r="V1010" s="193"/>
      <c r="W1010" s="193"/>
      <c r="X1010" s="193"/>
      <c r="Y1010" s="193"/>
      <c r="Z1010" s="193"/>
    </row>
    <row r="1011">
      <c r="A1011" s="193"/>
      <c r="B1011" s="193"/>
      <c r="C1011" s="193"/>
      <c r="D1011" s="193"/>
      <c r="E1011" s="193"/>
      <c r="F1011" s="193"/>
      <c r="G1011" s="193"/>
      <c r="H1011" s="193"/>
      <c r="I1011" s="193"/>
      <c r="J1011" s="193"/>
      <c r="K1011" s="193"/>
      <c r="L1011" s="193"/>
      <c r="M1011" s="193"/>
      <c r="N1011" s="193"/>
      <c r="O1011" s="193"/>
      <c r="P1011" s="193"/>
      <c r="Q1011" s="193"/>
      <c r="R1011" s="193"/>
      <c r="S1011" s="193"/>
      <c r="T1011" s="193"/>
      <c r="U1011" s="193"/>
      <c r="V1011" s="193"/>
      <c r="W1011" s="193"/>
      <c r="X1011" s="193"/>
      <c r="Y1011" s="193"/>
      <c r="Z1011" s="193"/>
    </row>
    <row r="1012">
      <c r="A1012" s="193"/>
      <c r="B1012" s="193"/>
      <c r="C1012" s="193"/>
      <c r="D1012" s="193"/>
      <c r="E1012" s="193"/>
      <c r="F1012" s="193"/>
      <c r="G1012" s="193"/>
      <c r="H1012" s="193"/>
      <c r="I1012" s="193"/>
      <c r="J1012" s="193"/>
      <c r="K1012" s="193"/>
      <c r="L1012" s="193"/>
      <c r="M1012" s="193"/>
      <c r="N1012" s="193"/>
      <c r="O1012" s="193"/>
      <c r="P1012" s="193"/>
      <c r="Q1012" s="193"/>
      <c r="R1012" s="193"/>
      <c r="S1012" s="193"/>
      <c r="T1012" s="193"/>
      <c r="U1012" s="193"/>
      <c r="V1012" s="193"/>
      <c r="W1012" s="193"/>
      <c r="X1012" s="193"/>
      <c r="Y1012" s="193"/>
      <c r="Z1012" s="193"/>
    </row>
    <row r="1013">
      <c r="A1013" s="193"/>
      <c r="B1013" s="193"/>
      <c r="C1013" s="193"/>
      <c r="D1013" s="193"/>
      <c r="E1013" s="193"/>
      <c r="F1013" s="193"/>
      <c r="G1013" s="193"/>
      <c r="H1013" s="193"/>
      <c r="I1013" s="193"/>
      <c r="J1013" s="193"/>
      <c r="K1013" s="193"/>
      <c r="L1013" s="193"/>
      <c r="M1013" s="193"/>
      <c r="N1013" s="193"/>
      <c r="O1013" s="193"/>
      <c r="P1013" s="193"/>
      <c r="Q1013" s="193"/>
      <c r="R1013" s="193"/>
      <c r="S1013" s="193"/>
      <c r="T1013" s="193"/>
      <c r="U1013" s="193"/>
      <c r="V1013" s="193"/>
      <c r="W1013" s="193"/>
      <c r="X1013" s="193"/>
      <c r="Y1013" s="193"/>
      <c r="Z1013" s="193"/>
    </row>
    <row r="1014">
      <c r="A1014" s="193"/>
      <c r="B1014" s="193"/>
      <c r="C1014" s="193"/>
      <c r="D1014" s="193"/>
      <c r="E1014" s="193"/>
      <c r="F1014" s="193"/>
      <c r="G1014" s="193"/>
      <c r="H1014" s="193"/>
      <c r="I1014" s="193"/>
      <c r="J1014" s="193"/>
      <c r="K1014" s="193"/>
      <c r="L1014" s="193"/>
      <c r="M1014" s="193"/>
      <c r="N1014" s="193"/>
      <c r="O1014" s="193"/>
      <c r="P1014" s="193"/>
      <c r="Q1014" s="193"/>
      <c r="R1014" s="193"/>
      <c r="S1014" s="193"/>
      <c r="T1014" s="193"/>
      <c r="U1014" s="193"/>
      <c r="V1014" s="193"/>
      <c r="W1014" s="193"/>
      <c r="X1014" s="193"/>
      <c r="Y1014" s="193"/>
      <c r="Z1014" s="193"/>
    </row>
    <row r="1015">
      <c r="A1015" s="193"/>
      <c r="B1015" s="193"/>
      <c r="C1015" s="193"/>
      <c r="D1015" s="193"/>
      <c r="E1015" s="193"/>
      <c r="F1015" s="193"/>
      <c r="G1015" s="193"/>
      <c r="H1015" s="193"/>
      <c r="I1015" s="193"/>
      <c r="J1015" s="193"/>
      <c r="K1015" s="193"/>
      <c r="L1015" s="193"/>
      <c r="M1015" s="193"/>
      <c r="N1015" s="193"/>
      <c r="O1015" s="193"/>
      <c r="P1015" s="193"/>
      <c r="Q1015" s="193"/>
      <c r="R1015" s="193"/>
      <c r="S1015" s="193"/>
      <c r="T1015" s="193"/>
      <c r="U1015" s="193"/>
      <c r="V1015" s="193"/>
      <c r="W1015" s="193"/>
      <c r="X1015" s="193"/>
      <c r="Y1015" s="193"/>
      <c r="Z1015" s="193"/>
    </row>
    <row r="1016">
      <c r="A1016" s="193"/>
      <c r="B1016" s="193"/>
      <c r="C1016" s="193"/>
      <c r="D1016" s="193"/>
      <c r="E1016" s="193"/>
      <c r="F1016" s="193"/>
      <c r="G1016" s="193"/>
      <c r="H1016" s="193"/>
      <c r="I1016" s="193"/>
      <c r="J1016" s="193"/>
      <c r="K1016" s="193"/>
      <c r="L1016" s="193"/>
      <c r="M1016" s="193"/>
      <c r="N1016" s="193"/>
      <c r="O1016" s="193"/>
      <c r="P1016" s="193"/>
      <c r="Q1016" s="193"/>
      <c r="R1016" s="193"/>
      <c r="S1016" s="193"/>
      <c r="T1016" s="193"/>
      <c r="U1016" s="193"/>
      <c r="V1016" s="193"/>
      <c r="W1016" s="193"/>
      <c r="X1016" s="193"/>
      <c r="Y1016" s="193"/>
      <c r="Z1016" s="193"/>
    </row>
    <row r="1017">
      <c r="A1017" s="193"/>
      <c r="B1017" s="193"/>
      <c r="C1017" s="193"/>
      <c r="D1017" s="193"/>
      <c r="E1017" s="193"/>
      <c r="F1017" s="193"/>
      <c r="G1017" s="193"/>
      <c r="H1017" s="193"/>
      <c r="I1017" s="193"/>
      <c r="J1017" s="193"/>
      <c r="K1017" s="193"/>
      <c r="L1017" s="193"/>
      <c r="M1017" s="193"/>
      <c r="N1017" s="193"/>
      <c r="O1017" s="193"/>
      <c r="P1017" s="193"/>
      <c r="Q1017" s="193"/>
      <c r="R1017" s="193"/>
      <c r="S1017" s="193"/>
      <c r="T1017" s="193"/>
      <c r="U1017" s="193"/>
      <c r="V1017" s="193"/>
      <c r="W1017" s="193"/>
      <c r="X1017" s="193"/>
      <c r="Y1017" s="193"/>
      <c r="Z1017" s="193"/>
    </row>
    <row r="1018">
      <c r="A1018" s="193"/>
      <c r="B1018" s="193"/>
      <c r="C1018" s="193"/>
      <c r="D1018" s="193"/>
      <c r="E1018" s="193"/>
      <c r="F1018" s="193"/>
      <c r="G1018" s="193"/>
      <c r="H1018" s="193"/>
      <c r="I1018" s="193"/>
      <c r="J1018" s="193"/>
      <c r="K1018" s="193"/>
      <c r="L1018" s="193"/>
      <c r="M1018" s="193"/>
      <c r="N1018" s="193"/>
      <c r="O1018" s="193"/>
      <c r="P1018" s="193"/>
      <c r="Q1018" s="193"/>
      <c r="R1018" s="193"/>
      <c r="S1018" s="193"/>
      <c r="T1018" s="193"/>
      <c r="U1018" s="193"/>
      <c r="V1018" s="193"/>
      <c r="W1018" s="193"/>
      <c r="X1018" s="193"/>
      <c r="Y1018" s="193"/>
      <c r="Z1018" s="193"/>
    </row>
    <row r="1019">
      <c r="A1019" s="193"/>
      <c r="B1019" s="193"/>
      <c r="C1019" s="193"/>
      <c r="D1019" s="193"/>
      <c r="E1019" s="193"/>
      <c r="F1019" s="193"/>
      <c r="G1019" s="193"/>
      <c r="H1019" s="193"/>
      <c r="I1019" s="193"/>
      <c r="J1019" s="193"/>
      <c r="K1019" s="193"/>
      <c r="L1019" s="193"/>
      <c r="M1019" s="193"/>
      <c r="N1019" s="193"/>
      <c r="O1019" s="193"/>
      <c r="P1019" s="193"/>
      <c r="Q1019" s="193"/>
      <c r="R1019" s="193"/>
      <c r="S1019" s="193"/>
      <c r="T1019" s="193"/>
      <c r="U1019" s="193"/>
      <c r="V1019" s="193"/>
      <c r="W1019" s="193"/>
      <c r="X1019" s="193"/>
      <c r="Y1019" s="193"/>
      <c r="Z1019" s="193"/>
    </row>
    <row r="1020">
      <c r="A1020" s="193"/>
      <c r="B1020" s="193"/>
      <c r="C1020" s="193"/>
      <c r="D1020" s="193"/>
      <c r="E1020" s="193"/>
      <c r="F1020" s="193"/>
      <c r="G1020" s="193"/>
      <c r="H1020" s="193"/>
      <c r="I1020" s="193"/>
      <c r="J1020" s="193"/>
      <c r="K1020" s="193"/>
      <c r="L1020" s="193"/>
      <c r="M1020" s="193"/>
      <c r="N1020" s="193"/>
      <c r="O1020" s="193"/>
      <c r="P1020" s="193"/>
      <c r="Q1020" s="193"/>
      <c r="R1020" s="193"/>
      <c r="S1020" s="193"/>
      <c r="T1020" s="193"/>
      <c r="U1020" s="193"/>
      <c r="V1020" s="193"/>
      <c r="W1020" s="193"/>
      <c r="X1020" s="193"/>
      <c r="Y1020" s="193"/>
      <c r="Z1020" s="193"/>
    </row>
    <row r="1021">
      <c r="A1021" s="193"/>
      <c r="B1021" s="193"/>
      <c r="C1021" s="193"/>
      <c r="D1021" s="193"/>
      <c r="E1021" s="193"/>
      <c r="F1021" s="193"/>
      <c r="G1021" s="193"/>
      <c r="H1021" s="193"/>
      <c r="I1021" s="193"/>
      <c r="J1021" s="193"/>
      <c r="K1021" s="193"/>
      <c r="L1021" s="193"/>
      <c r="M1021" s="193"/>
      <c r="N1021" s="193"/>
      <c r="O1021" s="193"/>
      <c r="P1021" s="193"/>
      <c r="Q1021" s="193"/>
      <c r="R1021" s="193"/>
      <c r="S1021" s="193"/>
      <c r="T1021" s="193"/>
      <c r="U1021" s="193"/>
      <c r="V1021" s="193"/>
      <c r="W1021" s="193"/>
      <c r="X1021" s="193"/>
      <c r="Y1021" s="193"/>
      <c r="Z1021" s="193"/>
    </row>
    <row r="1022">
      <c r="A1022" s="193"/>
      <c r="B1022" s="193"/>
      <c r="C1022" s="193"/>
      <c r="D1022" s="193"/>
      <c r="E1022" s="193"/>
      <c r="F1022" s="193"/>
      <c r="G1022" s="193"/>
      <c r="H1022" s="193"/>
      <c r="I1022" s="193"/>
      <c r="J1022" s="193"/>
      <c r="K1022" s="193"/>
      <c r="L1022" s="193"/>
      <c r="M1022" s="193"/>
      <c r="N1022" s="193"/>
      <c r="O1022" s="193"/>
      <c r="P1022" s="193"/>
      <c r="Q1022" s="193"/>
      <c r="R1022" s="193"/>
      <c r="S1022" s="193"/>
      <c r="T1022" s="193"/>
      <c r="U1022" s="193"/>
      <c r="V1022" s="193"/>
      <c r="W1022" s="193"/>
      <c r="X1022" s="193"/>
      <c r="Y1022" s="193"/>
      <c r="Z1022" s="193"/>
    </row>
    <row r="1023">
      <c r="A1023" s="193"/>
      <c r="B1023" s="193"/>
      <c r="C1023" s="193"/>
      <c r="D1023" s="193"/>
      <c r="E1023" s="193"/>
      <c r="F1023" s="193"/>
      <c r="G1023" s="193"/>
      <c r="H1023" s="193"/>
      <c r="I1023" s="193"/>
      <c r="J1023" s="193"/>
      <c r="K1023" s="193"/>
      <c r="L1023" s="193"/>
      <c r="M1023" s="193"/>
      <c r="N1023" s="193"/>
      <c r="O1023" s="193"/>
      <c r="P1023" s="193"/>
      <c r="Q1023" s="193"/>
      <c r="R1023" s="193"/>
      <c r="S1023" s="193"/>
      <c r="T1023" s="193"/>
      <c r="U1023" s="193"/>
      <c r="V1023" s="193"/>
      <c r="W1023" s="193"/>
      <c r="X1023" s="193"/>
      <c r="Y1023" s="193"/>
      <c r="Z1023" s="193"/>
    </row>
    <row r="1024">
      <c r="A1024" s="193"/>
      <c r="B1024" s="193"/>
      <c r="C1024" s="193"/>
      <c r="D1024" s="193"/>
      <c r="E1024" s="193"/>
      <c r="F1024" s="193"/>
      <c r="G1024" s="193"/>
      <c r="H1024" s="193"/>
      <c r="I1024" s="193"/>
      <c r="J1024" s="193"/>
      <c r="K1024" s="193"/>
      <c r="L1024" s="193"/>
      <c r="M1024" s="193"/>
      <c r="N1024" s="193"/>
      <c r="O1024" s="193"/>
      <c r="P1024" s="193"/>
      <c r="Q1024" s="193"/>
      <c r="R1024" s="193"/>
      <c r="S1024" s="193"/>
      <c r="T1024" s="193"/>
      <c r="U1024" s="193"/>
      <c r="V1024" s="193"/>
      <c r="W1024" s="193"/>
      <c r="X1024" s="193"/>
      <c r="Y1024" s="193"/>
      <c r="Z1024" s="193"/>
    </row>
    <row r="1025">
      <c r="A1025" s="193"/>
      <c r="B1025" s="193"/>
      <c r="C1025" s="193"/>
      <c r="D1025" s="193"/>
      <c r="E1025" s="193"/>
      <c r="F1025" s="193"/>
      <c r="G1025" s="193"/>
      <c r="H1025" s="193"/>
      <c r="I1025" s="193"/>
      <c r="J1025" s="193"/>
      <c r="K1025" s="193"/>
      <c r="L1025" s="193"/>
      <c r="M1025" s="193"/>
      <c r="N1025" s="193"/>
      <c r="O1025" s="193"/>
      <c r="P1025" s="193"/>
      <c r="Q1025" s="193"/>
      <c r="R1025" s="193"/>
      <c r="S1025" s="193"/>
      <c r="T1025" s="193"/>
      <c r="U1025" s="193"/>
      <c r="V1025" s="193"/>
      <c r="W1025" s="193"/>
      <c r="X1025" s="193"/>
      <c r="Y1025" s="193"/>
      <c r="Z1025" s="193"/>
    </row>
    <row r="1026">
      <c r="A1026" s="193"/>
      <c r="B1026" s="193"/>
      <c r="C1026" s="193"/>
      <c r="D1026" s="193"/>
      <c r="E1026" s="193"/>
      <c r="F1026" s="193"/>
      <c r="G1026" s="193"/>
      <c r="H1026" s="193"/>
      <c r="I1026" s="193"/>
      <c r="J1026" s="193"/>
      <c r="K1026" s="193"/>
      <c r="L1026" s="193"/>
      <c r="M1026" s="193"/>
      <c r="N1026" s="193"/>
      <c r="O1026" s="193"/>
      <c r="P1026" s="193"/>
      <c r="Q1026" s="193"/>
      <c r="R1026" s="193"/>
      <c r="S1026" s="193"/>
      <c r="T1026" s="193"/>
      <c r="U1026" s="193"/>
      <c r="V1026" s="193"/>
      <c r="W1026" s="193"/>
      <c r="X1026" s="193"/>
      <c r="Y1026" s="193"/>
      <c r="Z1026" s="193"/>
    </row>
    <row r="1027">
      <c r="A1027" s="193"/>
      <c r="B1027" s="193"/>
      <c r="C1027" s="193"/>
      <c r="D1027" s="193"/>
      <c r="E1027" s="193"/>
      <c r="F1027" s="193"/>
      <c r="G1027" s="193"/>
      <c r="H1027" s="193"/>
      <c r="I1027" s="193"/>
      <c r="J1027" s="193"/>
      <c r="K1027" s="193"/>
      <c r="L1027" s="193"/>
      <c r="M1027" s="193"/>
      <c r="N1027" s="193"/>
      <c r="O1027" s="193"/>
      <c r="P1027" s="193"/>
      <c r="Q1027" s="193"/>
      <c r="R1027" s="193"/>
      <c r="S1027" s="193"/>
      <c r="T1027" s="193"/>
      <c r="U1027" s="193"/>
      <c r="V1027" s="193"/>
      <c r="W1027" s="193"/>
      <c r="X1027" s="193"/>
      <c r="Y1027" s="193"/>
      <c r="Z1027" s="193"/>
    </row>
    <row r="1028">
      <c r="A1028" s="193"/>
      <c r="B1028" s="193"/>
      <c r="C1028" s="193"/>
      <c r="D1028" s="193"/>
      <c r="E1028" s="193"/>
      <c r="F1028" s="193"/>
      <c r="G1028" s="193"/>
      <c r="H1028" s="193"/>
      <c r="I1028" s="193"/>
      <c r="J1028" s="193"/>
      <c r="K1028" s="193"/>
      <c r="L1028" s="193"/>
      <c r="M1028" s="193"/>
      <c r="N1028" s="193"/>
      <c r="O1028" s="193"/>
      <c r="P1028" s="193"/>
      <c r="Q1028" s="193"/>
      <c r="R1028" s="193"/>
      <c r="S1028" s="193"/>
      <c r="T1028" s="193"/>
      <c r="U1028" s="193"/>
      <c r="V1028" s="193"/>
      <c r="W1028" s="193"/>
      <c r="X1028" s="193"/>
      <c r="Y1028" s="193"/>
      <c r="Z1028" s="193"/>
    </row>
    <row r="1029">
      <c r="A1029" s="193"/>
      <c r="B1029" s="193"/>
      <c r="C1029" s="193"/>
      <c r="D1029" s="193"/>
      <c r="E1029" s="193"/>
      <c r="F1029" s="193"/>
      <c r="G1029" s="193"/>
      <c r="H1029" s="193"/>
      <c r="I1029" s="193"/>
      <c r="J1029" s="193"/>
      <c r="K1029" s="193"/>
      <c r="L1029" s="193"/>
      <c r="M1029" s="193"/>
      <c r="N1029" s="193"/>
      <c r="O1029" s="193"/>
      <c r="P1029" s="193"/>
      <c r="Q1029" s="193"/>
      <c r="R1029" s="193"/>
      <c r="S1029" s="193"/>
      <c r="T1029" s="193"/>
      <c r="U1029" s="193"/>
      <c r="V1029" s="193"/>
      <c r="W1029" s="193"/>
      <c r="X1029" s="193"/>
      <c r="Y1029" s="193"/>
      <c r="Z1029" s="193"/>
    </row>
    <row r="1030">
      <c r="A1030" s="193"/>
      <c r="B1030" s="193"/>
      <c r="C1030" s="193"/>
      <c r="D1030" s="193"/>
      <c r="E1030" s="193"/>
      <c r="F1030" s="193"/>
      <c r="G1030" s="193"/>
      <c r="H1030" s="193"/>
      <c r="I1030" s="193"/>
      <c r="J1030" s="193"/>
      <c r="K1030" s="193"/>
      <c r="L1030" s="193"/>
      <c r="M1030" s="193"/>
      <c r="N1030" s="193"/>
      <c r="O1030" s="193"/>
      <c r="P1030" s="193"/>
      <c r="Q1030" s="193"/>
      <c r="R1030" s="193"/>
      <c r="S1030" s="193"/>
      <c r="T1030" s="193"/>
      <c r="U1030" s="193"/>
      <c r="V1030" s="193"/>
      <c r="W1030" s="193"/>
      <c r="X1030" s="193"/>
      <c r="Y1030" s="193"/>
      <c r="Z1030" s="193"/>
    </row>
    <row r="1031">
      <c r="A1031" s="193"/>
      <c r="B1031" s="193"/>
      <c r="C1031" s="193"/>
      <c r="D1031" s="193"/>
      <c r="E1031" s="193"/>
      <c r="F1031" s="193"/>
      <c r="G1031" s="193"/>
      <c r="H1031" s="193"/>
      <c r="I1031" s="193"/>
      <c r="J1031" s="193"/>
      <c r="K1031" s="193"/>
      <c r="L1031" s="193"/>
      <c r="M1031" s="193"/>
      <c r="N1031" s="193"/>
      <c r="O1031" s="193"/>
      <c r="P1031" s="193"/>
      <c r="Q1031" s="193"/>
      <c r="R1031" s="193"/>
      <c r="S1031" s="193"/>
      <c r="T1031" s="193"/>
      <c r="U1031" s="193"/>
      <c r="V1031" s="193"/>
      <c r="W1031" s="193"/>
      <c r="X1031" s="193"/>
      <c r="Y1031" s="193"/>
      <c r="Z1031" s="193"/>
    </row>
    <row r="1032">
      <c r="A1032" s="193"/>
      <c r="B1032" s="193"/>
      <c r="C1032" s="193"/>
      <c r="D1032" s="193"/>
      <c r="E1032" s="193"/>
      <c r="F1032" s="193"/>
      <c r="G1032" s="193"/>
      <c r="H1032" s="193"/>
      <c r="I1032" s="193"/>
      <c r="J1032" s="193"/>
      <c r="K1032" s="193"/>
      <c r="L1032" s="193"/>
      <c r="M1032" s="193"/>
      <c r="N1032" s="193"/>
      <c r="O1032" s="193"/>
      <c r="P1032" s="193"/>
      <c r="Q1032" s="193"/>
      <c r="R1032" s="193"/>
      <c r="S1032" s="193"/>
      <c r="T1032" s="193"/>
      <c r="U1032" s="193"/>
      <c r="V1032" s="193"/>
      <c r="W1032" s="193"/>
      <c r="X1032" s="193"/>
      <c r="Y1032" s="193"/>
      <c r="Z1032" s="193"/>
    </row>
    <row r="1033">
      <c r="A1033" s="193"/>
      <c r="B1033" s="193"/>
      <c r="C1033" s="193"/>
      <c r="D1033" s="193"/>
      <c r="E1033" s="193"/>
      <c r="F1033" s="193"/>
      <c r="G1033" s="193"/>
      <c r="H1033" s="193"/>
      <c r="I1033" s="193"/>
      <c r="J1033" s="193"/>
      <c r="K1033" s="193"/>
      <c r="L1033" s="193"/>
      <c r="M1033" s="193"/>
      <c r="N1033" s="193"/>
      <c r="O1033" s="193"/>
      <c r="P1033" s="193"/>
      <c r="Q1033" s="193"/>
      <c r="R1033" s="193"/>
      <c r="S1033" s="193"/>
      <c r="T1033" s="193"/>
      <c r="U1033" s="193"/>
      <c r="V1033" s="193"/>
      <c r="W1033" s="193"/>
      <c r="X1033" s="193"/>
      <c r="Y1033" s="193"/>
      <c r="Z1033" s="193"/>
    </row>
    <row r="1034">
      <c r="A1034" s="193"/>
      <c r="B1034" s="193"/>
      <c r="C1034" s="193"/>
      <c r="D1034" s="193"/>
      <c r="E1034" s="193"/>
      <c r="F1034" s="193"/>
      <c r="G1034" s="193"/>
      <c r="H1034" s="193"/>
      <c r="I1034" s="193"/>
      <c r="J1034" s="193"/>
      <c r="K1034" s="193"/>
      <c r="L1034" s="193"/>
      <c r="M1034" s="193"/>
      <c r="N1034" s="193"/>
      <c r="O1034" s="193"/>
      <c r="P1034" s="193"/>
      <c r="Q1034" s="193"/>
      <c r="R1034" s="193"/>
      <c r="S1034" s="193"/>
      <c r="T1034" s="193"/>
      <c r="U1034" s="193"/>
      <c r="V1034" s="193"/>
      <c r="W1034" s="193"/>
      <c r="X1034" s="193"/>
      <c r="Y1034" s="193"/>
      <c r="Z1034" s="19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M1036" s="3"/>
      <c r="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M1037" s="3"/>
      <c r="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M1038" s="3"/>
      <c r="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M1039" s="3"/>
      <c r="N1039" s="3"/>
    </row>
  </sheetData>
  <mergeCells count="3">
    <mergeCell ref="H93:H100"/>
    <mergeCell ref="K93:K97"/>
    <mergeCell ref="B112:C11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1" t="s">
        <v>241</v>
      </c>
      <c r="B1" s="63"/>
      <c r="C1" s="63"/>
      <c r="D1" s="63"/>
      <c r="E1" s="63"/>
      <c r="F1" s="63"/>
      <c r="G1" s="63"/>
      <c r="H1" s="222"/>
      <c r="I1" s="63"/>
      <c r="J1" s="63"/>
      <c r="K1" s="63"/>
      <c r="L1" s="63"/>
      <c r="M1" s="63"/>
    </row>
    <row r="2">
      <c r="A2" s="63"/>
      <c r="B2" s="63"/>
      <c r="C2" s="63"/>
      <c r="D2" s="63"/>
      <c r="E2" s="63"/>
      <c r="F2" s="63"/>
      <c r="G2" s="63"/>
      <c r="H2" s="222"/>
      <c r="I2" s="63"/>
      <c r="J2" s="63"/>
      <c r="K2" s="63"/>
      <c r="L2" s="63"/>
      <c r="M2" s="63"/>
    </row>
    <row r="3">
      <c r="A3" s="63" t="s">
        <v>242</v>
      </c>
      <c r="B3" s="223">
        <v>1.0</v>
      </c>
      <c r="C3" s="223">
        <v>2.0</v>
      </c>
      <c r="D3" s="223">
        <v>3.0</v>
      </c>
      <c r="E3" s="223">
        <v>4.0</v>
      </c>
      <c r="F3" s="223">
        <v>5.0</v>
      </c>
      <c r="G3" s="223">
        <v>6.0</v>
      </c>
      <c r="H3" s="223">
        <v>7.0</v>
      </c>
      <c r="I3" s="223">
        <v>8.0</v>
      </c>
      <c r="J3" s="223">
        <v>9.0</v>
      </c>
      <c r="K3" s="223">
        <v>10.0</v>
      </c>
      <c r="L3" s="223">
        <v>11.0</v>
      </c>
      <c r="M3" s="223">
        <v>12.0</v>
      </c>
    </row>
    <row r="4">
      <c r="A4" s="63" t="s">
        <v>80</v>
      </c>
      <c r="B4" s="224" t="s">
        <v>227</v>
      </c>
      <c r="C4" s="224" t="s">
        <v>227</v>
      </c>
      <c r="D4" s="224" t="s">
        <v>227</v>
      </c>
      <c r="E4" s="224" t="s">
        <v>227</v>
      </c>
      <c r="F4" s="224" t="s">
        <v>227</v>
      </c>
      <c r="G4" s="224" t="s">
        <v>227</v>
      </c>
      <c r="H4" s="224" t="s">
        <v>227</v>
      </c>
      <c r="I4" s="224" t="s">
        <v>227</v>
      </c>
      <c r="J4" s="224" t="s">
        <v>227</v>
      </c>
      <c r="K4" s="224" t="s">
        <v>227</v>
      </c>
      <c r="L4" s="224" t="s">
        <v>227</v>
      </c>
      <c r="M4" s="224" t="s">
        <v>227</v>
      </c>
    </row>
    <row r="5">
      <c r="A5" s="63" t="s">
        <v>82</v>
      </c>
      <c r="B5" s="224" t="s">
        <v>227</v>
      </c>
      <c r="C5" s="224" t="s">
        <v>227</v>
      </c>
      <c r="D5" s="224" t="s">
        <v>227</v>
      </c>
      <c r="E5" s="224" t="s">
        <v>227</v>
      </c>
      <c r="F5" s="224" t="s">
        <v>227</v>
      </c>
      <c r="G5" s="224" t="s">
        <v>227</v>
      </c>
      <c r="H5" s="224" t="s">
        <v>227</v>
      </c>
      <c r="I5" s="224" t="s">
        <v>227</v>
      </c>
      <c r="J5" s="224" t="s">
        <v>227</v>
      </c>
      <c r="K5" s="224" t="s">
        <v>227</v>
      </c>
      <c r="L5" s="224" t="s">
        <v>227</v>
      </c>
      <c r="M5" s="224" t="s">
        <v>227</v>
      </c>
    </row>
    <row r="6">
      <c r="A6" s="63" t="s">
        <v>83</v>
      </c>
      <c r="B6" s="224" t="s">
        <v>227</v>
      </c>
      <c r="C6" s="224" t="s">
        <v>227</v>
      </c>
      <c r="D6" s="224" t="s">
        <v>227</v>
      </c>
      <c r="E6" s="224" t="s">
        <v>227</v>
      </c>
      <c r="F6" s="224" t="s">
        <v>227</v>
      </c>
      <c r="G6" s="224" t="s">
        <v>227</v>
      </c>
      <c r="H6" s="224" t="s">
        <v>227</v>
      </c>
      <c r="I6" s="224" t="s">
        <v>227</v>
      </c>
      <c r="J6" s="224" t="s">
        <v>227</v>
      </c>
      <c r="K6" s="224" t="s">
        <v>227</v>
      </c>
      <c r="L6" s="224" t="s">
        <v>227</v>
      </c>
      <c r="M6" s="224" t="s">
        <v>227</v>
      </c>
    </row>
    <row r="7">
      <c r="A7" s="63" t="s">
        <v>84</v>
      </c>
      <c r="B7" s="224" t="s">
        <v>227</v>
      </c>
      <c r="C7" s="224" t="s">
        <v>227</v>
      </c>
      <c r="D7" s="224" t="s">
        <v>227</v>
      </c>
      <c r="E7" s="224" t="s">
        <v>227</v>
      </c>
      <c r="F7" s="224" t="s">
        <v>227</v>
      </c>
      <c r="G7" s="224" t="s">
        <v>227</v>
      </c>
      <c r="H7" s="224" t="s">
        <v>227</v>
      </c>
      <c r="I7" s="224" t="s">
        <v>227</v>
      </c>
      <c r="J7" s="224" t="s">
        <v>227</v>
      </c>
      <c r="K7" s="224" t="s">
        <v>227</v>
      </c>
      <c r="L7" s="224" t="s">
        <v>227</v>
      </c>
      <c r="M7" s="224" t="s">
        <v>227</v>
      </c>
    </row>
    <row r="8">
      <c r="A8" s="63" t="s">
        <v>85</v>
      </c>
      <c r="B8" s="224" t="s">
        <v>227</v>
      </c>
      <c r="C8" s="224" t="s">
        <v>227</v>
      </c>
      <c r="D8" s="224" t="s">
        <v>227</v>
      </c>
      <c r="E8" s="224" t="s">
        <v>227</v>
      </c>
      <c r="F8" s="224" t="s">
        <v>227</v>
      </c>
      <c r="G8" s="224" t="s">
        <v>227</v>
      </c>
      <c r="H8" s="224" t="s">
        <v>227</v>
      </c>
      <c r="I8" s="224" t="s">
        <v>227</v>
      </c>
      <c r="J8" s="224" t="s">
        <v>227</v>
      </c>
      <c r="K8" s="224" t="s">
        <v>227</v>
      </c>
      <c r="L8" s="224" t="s">
        <v>227</v>
      </c>
      <c r="M8" s="224" t="s">
        <v>227</v>
      </c>
    </row>
    <row r="9">
      <c r="A9" s="63" t="s">
        <v>86</v>
      </c>
      <c r="B9" s="224" t="s">
        <v>227</v>
      </c>
      <c r="C9" s="224" t="s">
        <v>227</v>
      </c>
      <c r="D9" s="224" t="s">
        <v>227</v>
      </c>
      <c r="E9" s="224" t="s">
        <v>227</v>
      </c>
      <c r="F9" s="224" t="s">
        <v>227</v>
      </c>
      <c r="G9" s="224" t="s">
        <v>227</v>
      </c>
      <c r="H9" s="224" t="s">
        <v>227</v>
      </c>
      <c r="I9" s="224" t="s">
        <v>227</v>
      </c>
      <c r="J9" s="224" t="s">
        <v>227</v>
      </c>
      <c r="K9" s="224" t="s">
        <v>227</v>
      </c>
      <c r="L9" s="224" t="s">
        <v>227</v>
      </c>
      <c r="M9" s="224" t="s">
        <v>227</v>
      </c>
    </row>
    <row r="10">
      <c r="A10" s="63" t="s">
        <v>87</v>
      </c>
      <c r="B10" s="197" t="s">
        <v>228</v>
      </c>
      <c r="C10" s="224" t="s">
        <v>227</v>
      </c>
      <c r="D10" s="224" t="s">
        <v>227</v>
      </c>
      <c r="E10" s="224" t="s">
        <v>227</v>
      </c>
      <c r="F10" s="224" t="s">
        <v>227</v>
      </c>
      <c r="G10" s="224" t="s">
        <v>227</v>
      </c>
      <c r="H10" s="197" t="s">
        <v>228</v>
      </c>
      <c r="I10" s="224" t="s">
        <v>227</v>
      </c>
      <c r="J10" s="224" t="s">
        <v>227</v>
      </c>
      <c r="K10" s="224" t="s">
        <v>227</v>
      </c>
      <c r="L10" s="224" t="s">
        <v>227</v>
      </c>
      <c r="M10" s="224" t="s">
        <v>227</v>
      </c>
    </row>
    <row r="11">
      <c r="A11" s="63" t="s">
        <v>88</v>
      </c>
      <c r="B11" s="197" t="s">
        <v>228</v>
      </c>
      <c r="C11" s="197" t="s">
        <v>228</v>
      </c>
      <c r="D11" s="197" t="s">
        <v>228</v>
      </c>
      <c r="E11" s="197" t="s">
        <v>228</v>
      </c>
      <c r="F11" s="197" t="s">
        <v>228</v>
      </c>
      <c r="G11" s="197" t="s">
        <v>228</v>
      </c>
      <c r="H11" s="197" t="s">
        <v>228</v>
      </c>
      <c r="I11" s="197" t="s">
        <v>228</v>
      </c>
      <c r="J11" s="197" t="s">
        <v>228</v>
      </c>
      <c r="K11" s="197" t="s">
        <v>228</v>
      </c>
      <c r="L11" s="197" t="s">
        <v>228</v>
      </c>
      <c r="M11" s="197" t="s">
        <v>228</v>
      </c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>
      <c r="A14" s="63" t="s">
        <v>243</v>
      </c>
      <c r="B14" s="223">
        <v>1.0</v>
      </c>
      <c r="C14" s="223">
        <v>2.0</v>
      </c>
      <c r="D14" s="223">
        <v>3.0</v>
      </c>
      <c r="E14" s="223">
        <v>4.0</v>
      </c>
      <c r="F14" s="223">
        <v>5.0</v>
      </c>
      <c r="G14" s="223">
        <v>6.0</v>
      </c>
      <c r="H14" s="223">
        <v>7.0</v>
      </c>
      <c r="I14" s="223">
        <v>8.0</v>
      </c>
      <c r="J14" s="223">
        <v>9.0</v>
      </c>
      <c r="K14" s="223">
        <v>10.0</v>
      </c>
      <c r="L14" s="223">
        <v>11.0</v>
      </c>
      <c r="M14" s="223">
        <v>12.0</v>
      </c>
    </row>
    <row r="15">
      <c r="A15" s="63" t="s">
        <v>80</v>
      </c>
      <c r="B15" s="225" t="s">
        <v>244</v>
      </c>
      <c r="C15" s="225" t="s">
        <v>244</v>
      </c>
      <c r="D15" s="225" t="s">
        <v>244</v>
      </c>
      <c r="E15" s="225" t="s">
        <v>244</v>
      </c>
      <c r="F15" s="225" t="s">
        <v>244</v>
      </c>
      <c r="G15" s="225" t="s">
        <v>244</v>
      </c>
      <c r="H15" s="225" t="s">
        <v>244</v>
      </c>
      <c r="I15" s="225" t="s">
        <v>244</v>
      </c>
      <c r="J15" s="225" t="s">
        <v>244</v>
      </c>
      <c r="K15" s="225" t="s">
        <v>244</v>
      </c>
      <c r="L15" s="225" t="s">
        <v>244</v>
      </c>
      <c r="M15" s="225" t="s">
        <v>244</v>
      </c>
    </row>
    <row r="16">
      <c r="A16" s="63" t="s">
        <v>82</v>
      </c>
      <c r="B16" s="225" t="s">
        <v>244</v>
      </c>
      <c r="C16" s="225" t="s">
        <v>244</v>
      </c>
      <c r="D16" s="225" t="s">
        <v>244</v>
      </c>
      <c r="E16" s="225" t="s">
        <v>244</v>
      </c>
      <c r="F16" s="225" t="s">
        <v>244</v>
      </c>
      <c r="G16" s="225" t="s">
        <v>244</v>
      </c>
      <c r="H16" s="225" t="s">
        <v>244</v>
      </c>
      <c r="I16" s="225" t="s">
        <v>244</v>
      </c>
      <c r="J16" s="225" t="s">
        <v>244</v>
      </c>
      <c r="K16" s="225" t="s">
        <v>244</v>
      </c>
      <c r="L16" s="225" t="s">
        <v>244</v>
      </c>
      <c r="M16" s="225" t="s">
        <v>244</v>
      </c>
    </row>
    <row r="17">
      <c r="A17" s="63" t="s">
        <v>83</v>
      </c>
      <c r="B17" s="225" t="s">
        <v>244</v>
      </c>
      <c r="C17" s="225" t="s">
        <v>244</v>
      </c>
      <c r="D17" s="225" t="s">
        <v>244</v>
      </c>
      <c r="E17" s="225" t="s">
        <v>244</v>
      </c>
      <c r="F17" s="225" t="s">
        <v>244</v>
      </c>
      <c r="G17" s="225" t="s">
        <v>244</v>
      </c>
      <c r="H17" s="225" t="s">
        <v>244</v>
      </c>
      <c r="I17" s="225" t="s">
        <v>244</v>
      </c>
      <c r="J17" s="225" t="s">
        <v>244</v>
      </c>
      <c r="K17" s="225" t="s">
        <v>244</v>
      </c>
      <c r="L17" s="225" t="s">
        <v>244</v>
      </c>
      <c r="M17" s="225" t="s">
        <v>244</v>
      </c>
    </row>
    <row r="18">
      <c r="A18" s="63" t="s">
        <v>84</v>
      </c>
      <c r="B18" s="225" t="s">
        <v>244</v>
      </c>
      <c r="C18" s="225" t="s">
        <v>244</v>
      </c>
      <c r="D18" s="225" t="s">
        <v>244</v>
      </c>
      <c r="E18" s="225" t="s">
        <v>244</v>
      </c>
      <c r="F18" s="225" t="s">
        <v>244</v>
      </c>
      <c r="G18" s="225" t="s">
        <v>244</v>
      </c>
      <c r="H18" s="225" t="s">
        <v>244</v>
      </c>
      <c r="I18" s="225" t="s">
        <v>244</v>
      </c>
      <c r="J18" s="225" t="s">
        <v>244</v>
      </c>
      <c r="K18" s="225" t="s">
        <v>244</v>
      </c>
      <c r="L18" s="225" t="s">
        <v>244</v>
      </c>
      <c r="M18" s="225" t="s">
        <v>244</v>
      </c>
    </row>
    <row r="19">
      <c r="A19" s="63" t="s">
        <v>85</v>
      </c>
      <c r="B19" s="225" t="s">
        <v>244</v>
      </c>
      <c r="C19" s="225" t="s">
        <v>244</v>
      </c>
      <c r="D19" s="225" t="s">
        <v>244</v>
      </c>
      <c r="E19" s="225" t="s">
        <v>244</v>
      </c>
      <c r="F19" s="225" t="s">
        <v>244</v>
      </c>
      <c r="G19" s="225" t="s">
        <v>244</v>
      </c>
      <c r="H19" s="225" t="s">
        <v>244</v>
      </c>
      <c r="I19" s="225" t="s">
        <v>244</v>
      </c>
      <c r="J19" s="225" t="s">
        <v>244</v>
      </c>
      <c r="K19" s="225" t="s">
        <v>244</v>
      </c>
      <c r="L19" s="225" t="s">
        <v>244</v>
      </c>
      <c r="M19" s="225" t="s">
        <v>244</v>
      </c>
    </row>
    <row r="20">
      <c r="A20" s="63" t="s">
        <v>86</v>
      </c>
      <c r="B20" s="225" t="s">
        <v>244</v>
      </c>
      <c r="C20" s="225" t="s">
        <v>244</v>
      </c>
      <c r="D20" s="225" t="s">
        <v>244</v>
      </c>
      <c r="E20" s="225" t="s">
        <v>244</v>
      </c>
      <c r="F20" s="225" t="s">
        <v>244</v>
      </c>
      <c r="G20" s="225" t="s">
        <v>244</v>
      </c>
      <c r="H20" s="225" t="s">
        <v>244</v>
      </c>
      <c r="I20" s="225" t="s">
        <v>244</v>
      </c>
      <c r="J20" s="225" t="s">
        <v>244</v>
      </c>
      <c r="K20" s="225" t="s">
        <v>244</v>
      </c>
      <c r="L20" s="225" t="s">
        <v>244</v>
      </c>
      <c r="M20" s="225" t="s">
        <v>244</v>
      </c>
    </row>
    <row r="21">
      <c r="A21" s="63" t="s">
        <v>87</v>
      </c>
      <c r="B21" s="226"/>
      <c r="C21" s="225" t="s">
        <v>244</v>
      </c>
      <c r="D21" s="225" t="s">
        <v>244</v>
      </c>
      <c r="E21" s="225" t="s">
        <v>244</v>
      </c>
      <c r="F21" s="225" t="s">
        <v>244</v>
      </c>
      <c r="G21" s="225" t="s">
        <v>244</v>
      </c>
      <c r="H21" s="226"/>
      <c r="I21" s="225" t="s">
        <v>244</v>
      </c>
      <c r="J21" s="225" t="s">
        <v>244</v>
      </c>
      <c r="K21" s="225" t="s">
        <v>244</v>
      </c>
      <c r="L21" s="225" t="s">
        <v>244</v>
      </c>
      <c r="M21" s="225" t="s">
        <v>244</v>
      </c>
    </row>
    <row r="22">
      <c r="A22" s="63" t="s">
        <v>88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</row>
    <row r="24">
      <c r="A24" s="63"/>
      <c r="B24" s="150" t="s">
        <v>108</v>
      </c>
      <c r="C24" s="150" t="s">
        <v>110</v>
      </c>
      <c r="D24" s="150" t="s">
        <v>245</v>
      </c>
      <c r="E24" s="150" t="s">
        <v>246</v>
      </c>
      <c r="F24" s="150" t="s">
        <v>247</v>
      </c>
      <c r="G24" s="150" t="s">
        <v>248</v>
      </c>
      <c r="H24" s="150" t="s">
        <v>249</v>
      </c>
      <c r="I24" s="227" t="s">
        <v>250</v>
      </c>
      <c r="J24" s="227" t="s">
        <v>251</v>
      </c>
      <c r="K24" s="227" t="s">
        <v>252</v>
      </c>
      <c r="L24" s="227" t="s">
        <v>253</v>
      </c>
      <c r="M24" s="227" t="s">
        <v>254</v>
      </c>
    </row>
    <row r="25">
      <c r="A25" s="68" t="s">
        <v>255</v>
      </c>
      <c r="B25" s="223">
        <v>1.0</v>
      </c>
      <c r="C25" s="223">
        <v>2.0</v>
      </c>
      <c r="D25" s="223">
        <v>3.0</v>
      </c>
      <c r="E25" s="223">
        <v>4.0</v>
      </c>
      <c r="F25" s="223">
        <v>5.0</v>
      </c>
      <c r="G25" s="223">
        <v>6.0</v>
      </c>
      <c r="H25" s="223">
        <v>7.0</v>
      </c>
      <c r="I25" s="223">
        <v>8.0</v>
      </c>
      <c r="J25" s="223">
        <v>9.0</v>
      </c>
      <c r="K25" s="223">
        <v>10.0</v>
      </c>
      <c r="L25" s="223">
        <v>11.0</v>
      </c>
      <c r="M25" s="223">
        <v>12.0</v>
      </c>
    </row>
    <row r="26">
      <c r="A26" s="63" t="s">
        <v>80</v>
      </c>
      <c r="B26" s="228">
        <v>8000.0</v>
      </c>
      <c r="C26" s="228">
        <v>2000.0</v>
      </c>
      <c r="D26" s="228">
        <f t="shared" ref="D26:G26" si="1">C26/2</f>
        <v>1000</v>
      </c>
      <c r="E26" s="229">
        <f t="shared" si="1"/>
        <v>500</v>
      </c>
      <c r="F26" s="229">
        <f t="shared" si="1"/>
        <v>250</v>
      </c>
      <c r="G26" s="229">
        <f t="shared" si="1"/>
        <v>125</v>
      </c>
      <c r="H26" s="228">
        <v>8000.0</v>
      </c>
      <c r="I26" s="228">
        <v>2000.0</v>
      </c>
      <c r="J26" s="228">
        <f t="shared" ref="J26:M26" si="2">I26/2</f>
        <v>1000</v>
      </c>
      <c r="K26" s="229">
        <f t="shared" si="2"/>
        <v>500</v>
      </c>
      <c r="L26" s="229">
        <f t="shared" si="2"/>
        <v>250</v>
      </c>
      <c r="M26" s="229">
        <f t="shared" si="2"/>
        <v>125</v>
      </c>
    </row>
    <row r="27">
      <c r="A27" s="63" t="s">
        <v>82</v>
      </c>
      <c r="B27" s="228">
        <v>8000.0</v>
      </c>
      <c r="C27" s="228">
        <v>2000.0</v>
      </c>
      <c r="D27" s="228">
        <f t="shared" ref="D27:G27" si="3">C27/2</f>
        <v>1000</v>
      </c>
      <c r="E27" s="229">
        <f t="shared" si="3"/>
        <v>500</v>
      </c>
      <c r="F27" s="229">
        <f t="shared" si="3"/>
        <v>250</v>
      </c>
      <c r="G27" s="229">
        <f t="shared" si="3"/>
        <v>125</v>
      </c>
      <c r="H27" s="228">
        <v>8000.0</v>
      </c>
      <c r="I27" s="228">
        <v>2000.0</v>
      </c>
      <c r="J27" s="228">
        <f t="shared" ref="J27:M27" si="4">I27/2</f>
        <v>1000</v>
      </c>
      <c r="K27" s="229">
        <f t="shared" si="4"/>
        <v>500</v>
      </c>
      <c r="L27" s="229">
        <f t="shared" si="4"/>
        <v>250</v>
      </c>
      <c r="M27" s="229">
        <f t="shared" si="4"/>
        <v>125</v>
      </c>
    </row>
    <row r="28">
      <c r="A28" s="63" t="s">
        <v>83</v>
      </c>
      <c r="B28" s="228">
        <v>8000.0</v>
      </c>
      <c r="C28" s="228">
        <v>2000.0</v>
      </c>
      <c r="D28" s="228">
        <f t="shared" ref="D28:G28" si="5">C28/2</f>
        <v>1000</v>
      </c>
      <c r="E28" s="229">
        <f t="shared" si="5"/>
        <v>500</v>
      </c>
      <c r="F28" s="229">
        <f t="shared" si="5"/>
        <v>250</v>
      </c>
      <c r="G28" s="229">
        <f t="shared" si="5"/>
        <v>125</v>
      </c>
      <c r="H28" s="228">
        <v>8000.0</v>
      </c>
      <c r="I28" s="228">
        <v>2000.0</v>
      </c>
      <c r="J28" s="228">
        <f t="shared" ref="J28:M28" si="6">I28/2</f>
        <v>1000</v>
      </c>
      <c r="K28" s="229">
        <f t="shared" si="6"/>
        <v>500</v>
      </c>
      <c r="L28" s="229">
        <f t="shared" si="6"/>
        <v>250</v>
      </c>
      <c r="M28" s="229">
        <f t="shared" si="6"/>
        <v>125</v>
      </c>
    </row>
    <row r="29">
      <c r="A29" s="63" t="s">
        <v>84</v>
      </c>
      <c r="B29" s="228">
        <v>8000.0</v>
      </c>
      <c r="C29" s="228">
        <v>2000.0</v>
      </c>
      <c r="D29" s="228">
        <f t="shared" ref="D29:G29" si="7">C29/2</f>
        <v>1000</v>
      </c>
      <c r="E29" s="229">
        <f t="shared" si="7"/>
        <v>500</v>
      </c>
      <c r="F29" s="229">
        <f t="shared" si="7"/>
        <v>250</v>
      </c>
      <c r="G29" s="229">
        <f t="shared" si="7"/>
        <v>125</v>
      </c>
      <c r="H29" s="228">
        <v>8000.0</v>
      </c>
      <c r="I29" s="228">
        <v>2000.0</v>
      </c>
      <c r="J29" s="228">
        <f t="shared" ref="J29:M29" si="8">I29/2</f>
        <v>1000</v>
      </c>
      <c r="K29" s="229">
        <f t="shared" si="8"/>
        <v>500</v>
      </c>
      <c r="L29" s="229">
        <f t="shared" si="8"/>
        <v>250</v>
      </c>
      <c r="M29" s="229">
        <f t="shared" si="8"/>
        <v>125</v>
      </c>
    </row>
    <row r="30">
      <c r="A30" s="63" t="s">
        <v>85</v>
      </c>
      <c r="B30" s="228">
        <v>8000.0</v>
      </c>
      <c r="C30" s="228">
        <v>2000.0</v>
      </c>
      <c r="D30" s="228">
        <f t="shared" ref="D30:G30" si="9">C30/2</f>
        <v>1000</v>
      </c>
      <c r="E30" s="229">
        <f t="shared" si="9"/>
        <v>500</v>
      </c>
      <c r="F30" s="229">
        <f t="shared" si="9"/>
        <v>250</v>
      </c>
      <c r="G30" s="229">
        <f t="shared" si="9"/>
        <v>125</v>
      </c>
      <c r="H30" s="228">
        <v>8000.0</v>
      </c>
      <c r="I30" s="228">
        <v>2000.0</v>
      </c>
      <c r="J30" s="228">
        <f t="shared" ref="J30:M30" si="10">I30/2</f>
        <v>1000</v>
      </c>
      <c r="K30" s="229">
        <f t="shared" si="10"/>
        <v>500</v>
      </c>
      <c r="L30" s="229">
        <f t="shared" si="10"/>
        <v>250</v>
      </c>
      <c r="M30" s="229">
        <f t="shared" si="10"/>
        <v>125</v>
      </c>
    </row>
    <row r="31">
      <c r="A31" s="63" t="s">
        <v>86</v>
      </c>
      <c r="B31" s="228">
        <v>8000.0</v>
      </c>
      <c r="C31" s="228">
        <v>2000.0</v>
      </c>
      <c r="D31" s="228">
        <f t="shared" ref="D31:G31" si="11">C31/2</f>
        <v>1000</v>
      </c>
      <c r="E31" s="228">
        <f t="shared" si="11"/>
        <v>500</v>
      </c>
      <c r="F31" s="228">
        <f t="shared" si="11"/>
        <v>250</v>
      </c>
      <c r="G31" s="228">
        <f t="shared" si="11"/>
        <v>125</v>
      </c>
      <c r="H31" s="228">
        <v>8000.0</v>
      </c>
      <c r="I31" s="228">
        <v>2000.0</v>
      </c>
      <c r="J31" s="228">
        <f t="shared" ref="J31:M31" si="12">I31/2</f>
        <v>1000</v>
      </c>
      <c r="K31" s="228">
        <f t="shared" si="12"/>
        <v>500</v>
      </c>
      <c r="L31" s="228">
        <f t="shared" si="12"/>
        <v>250</v>
      </c>
      <c r="M31" s="228">
        <f t="shared" si="12"/>
        <v>125</v>
      </c>
    </row>
    <row r="32">
      <c r="A32" s="63" t="s">
        <v>87</v>
      </c>
      <c r="B32" s="223" t="s">
        <v>105</v>
      </c>
      <c r="C32" s="228">
        <v>2000.0</v>
      </c>
      <c r="D32" s="228">
        <f t="shared" ref="D32:G32" si="13">C32/2</f>
        <v>1000</v>
      </c>
      <c r="E32" s="228">
        <f t="shared" si="13"/>
        <v>500</v>
      </c>
      <c r="F32" s="228">
        <f t="shared" si="13"/>
        <v>250</v>
      </c>
      <c r="G32" s="228">
        <f t="shared" si="13"/>
        <v>125</v>
      </c>
      <c r="H32" s="223" t="s">
        <v>105</v>
      </c>
      <c r="I32" s="228">
        <v>2000.0</v>
      </c>
      <c r="J32" s="228">
        <f t="shared" ref="J32:M32" si="14">I32/2</f>
        <v>1000</v>
      </c>
      <c r="K32" s="228">
        <f t="shared" si="14"/>
        <v>500</v>
      </c>
      <c r="L32" s="228">
        <f t="shared" si="14"/>
        <v>250</v>
      </c>
      <c r="M32" s="228">
        <f t="shared" si="14"/>
        <v>125</v>
      </c>
    </row>
    <row r="33">
      <c r="A33" s="63" t="s">
        <v>88</v>
      </c>
      <c r="B33" s="223" t="s">
        <v>105</v>
      </c>
      <c r="C33" s="223" t="s">
        <v>105</v>
      </c>
      <c r="D33" s="223" t="s">
        <v>105</v>
      </c>
      <c r="E33" s="223" t="s">
        <v>105</v>
      </c>
      <c r="F33" s="223" t="s">
        <v>105</v>
      </c>
      <c r="G33" s="223" t="s">
        <v>105</v>
      </c>
      <c r="H33" s="223" t="s">
        <v>105</v>
      </c>
      <c r="I33" s="223" t="s">
        <v>105</v>
      </c>
      <c r="J33" s="223" t="s">
        <v>105</v>
      </c>
      <c r="K33" s="223" t="s">
        <v>105</v>
      </c>
      <c r="L33" s="223" t="s">
        <v>105</v>
      </c>
      <c r="M33" s="223" t="s">
        <v>105</v>
      </c>
    </row>
    <row r="34">
      <c r="A34" s="63"/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</row>
    <row r="35">
      <c r="A35" s="63" t="s">
        <v>256</v>
      </c>
      <c r="B35" s="150" t="s">
        <v>108</v>
      </c>
      <c r="C35" s="150" t="s">
        <v>110</v>
      </c>
      <c r="D35" s="150" t="s">
        <v>245</v>
      </c>
      <c r="E35" s="150" t="s">
        <v>246</v>
      </c>
      <c r="F35" s="150" t="s">
        <v>247</v>
      </c>
      <c r="G35" s="150" t="s">
        <v>248</v>
      </c>
      <c r="H35" s="63"/>
      <c r="I35" s="63"/>
      <c r="J35" s="63"/>
      <c r="K35" s="63"/>
      <c r="L35" s="63"/>
      <c r="M35" s="63"/>
    </row>
    <row r="36">
      <c r="A36" s="63"/>
      <c r="B36" s="230">
        <v>1.0</v>
      </c>
      <c r="C36" s="230">
        <v>2.0</v>
      </c>
      <c r="D36" s="230">
        <v>3.0</v>
      </c>
      <c r="E36" s="230">
        <v>4.0</v>
      </c>
      <c r="F36" s="230">
        <v>5.0</v>
      </c>
      <c r="G36" s="230">
        <v>6.0</v>
      </c>
      <c r="H36" s="230">
        <v>7.0</v>
      </c>
      <c r="I36" s="230">
        <v>8.0</v>
      </c>
      <c r="J36" s="230">
        <v>9.0</v>
      </c>
      <c r="K36" s="230">
        <v>10.0</v>
      </c>
      <c r="L36" s="230">
        <v>11.0</v>
      </c>
      <c r="M36" s="230">
        <v>12.0</v>
      </c>
    </row>
    <row r="37">
      <c r="A37" s="231" t="s">
        <v>80</v>
      </c>
      <c r="B37" s="232">
        <f t="shared" ref="B37:M37" si="15">B26/1000</f>
        <v>8</v>
      </c>
      <c r="C37" s="232">
        <f t="shared" si="15"/>
        <v>2</v>
      </c>
      <c r="D37" s="232">
        <f t="shared" si="15"/>
        <v>1</v>
      </c>
      <c r="E37" s="232">
        <f t="shared" si="15"/>
        <v>0.5</v>
      </c>
      <c r="F37" s="232">
        <f t="shared" si="15"/>
        <v>0.25</v>
      </c>
      <c r="G37" s="232">
        <f t="shared" si="15"/>
        <v>0.125</v>
      </c>
      <c r="H37" s="232">
        <f t="shared" si="15"/>
        <v>8</v>
      </c>
      <c r="I37" s="232">
        <f t="shared" si="15"/>
        <v>2</v>
      </c>
      <c r="J37" s="232">
        <f t="shared" si="15"/>
        <v>1</v>
      </c>
      <c r="K37" s="232">
        <f t="shared" si="15"/>
        <v>0.5</v>
      </c>
      <c r="L37" s="232">
        <f t="shared" si="15"/>
        <v>0.25</v>
      </c>
      <c r="M37" s="232">
        <f t="shared" si="15"/>
        <v>0.125</v>
      </c>
    </row>
    <row r="38">
      <c r="A38" s="231" t="s">
        <v>82</v>
      </c>
      <c r="B38" s="232">
        <f t="shared" ref="B38:M38" si="16">B27/1000</f>
        <v>8</v>
      </c>
      <c r="C38" s="232">
        <f t="shared" si="16"/>
        <v>2</v>
      </c>
      <c r="D38" s="232">
        <f t="shared" si="16"/>
        <v>1</v>
      </c>
      <c r="E38" s="232">
        <f t="shared" si="16"/>
        <v>0.5</v>
      </c>
      <c r="F38" s="232">
        <f t="shared" si="16"/>
        <v>0.25</v>
      </c>
      <c r="G38" s="232">
        <f t="shared" si="16"/>
        <v>0.125</v>
      </c>
      <c r="H38" s="232">
        <f t="shared" si="16"/>
        <v>8</v>
      </c>
      <c r="I38" s="232">
        <f t="shared" si="16"/>
        <v>2</v>
      </c>
      <c r="J38" s="232">
        <f t="shared" si="16"/>
        <v>1</v>
      </c>
      <c r="K38" s="232">
        <f t="shared" si="16"/>
        <v>0.5</v>
      </c>
      <c r="L38" s="232">
        <f t="shared" si="16"/>
        <v>0.25</v>
      </c>
      <c r="M38" s="232">
        <f t="shared" si="16"/>
        <v>0.125</v>
      </c>
    </row>
    <row r="39">
      <c r="A39" s="231" t="s">
        <v>83</v>
      </c>
      <c r="B39" s="232">
        <f t="shared" ref="B39:M39" si="17">B28/1000</f>
        <v>8</v>
      </c>
      <c r="C39" s="232">
        <f t="shared" si="17"/>
        <v>2</v>
      </c>
      <c r="D39" s="232">
        <f t="shared" si="17"/>
        <v>1</v>
      </c>
      <c r="E39" s="232">
        <f t="shared" si="17"/>
        <v>0.5</v>
      </c>
      <c r="F39" s="232">
        <f t="shared" si="17"/>
        <v>0.25</v>
      </c>
      <c r="G39" s="232">
        <f t="shared" si="17"/>
        <v>0.125</v>
      </c>
      <c r="H39" s="232">
        <f t="shared" si="17"/>
        <v>8</v>
      </c>
      <c r="I39" s="232">
        <f t="shared" si="17"/>
        <v>2</v>
      </c>
      <c r="J39" s="232">
        <f t="shared" si="17"/>
        <v>1</v>
      </c>
      <c r="K39" s="232">
        <f t="shared" si="17"/>
        <v>0.5</v>
      </c>
      <c r="L39" s="232">
        <f t="shared" si="17"/>
        <v>0.25</v>
      </c>
      <c r="M39" s="232">
        <f t="shared" si="17"/>
        <v>0.125</v>
      </c>
    </row>
    <row r="40">
      <c r="A40" s="231" t="s">
        <v>84</v>
      </c>
      <c r="B40" s="232">
        <f t="shared" ref="B40:M40" si="18">B29/1000</f>
        <v>8</v>
      </c>
      <c r="C40" s="232">
        <f t="shared" si="18"/>
        <v>2</v>
      </c>
      <c r="D40" s="232">
        <f t="shared" si="18"/>
        <v>1</v>
      </c>
      <c r="E40" s="232">
        <f t="shared" si="18"/>
        <v>0.5</v>
      </c>
      <c r="F40" s="232">
        <f t="shared" si="18"/>
        <v>0.25</v>
      </c>
      <c r="G40" s="232">
        <f t="shared" si="18"/>
        <v>0.125</v>
      </c>
      <c r="H40" s="232">
        <f t="shared" si="18"/>
        <v>8</v>
      </c>
      <c r="I40" s="232">
        <f t="shared" si="18"/>
        <v>2</v>
      </c>
      <c r="J40" s="232">
        <f t="shared" si="18"/>
        <v>1</v>
      </c>
      <c r="K40" s="232">
        <f t="shared" si="18"/>
        <v>0.5</v>
      </c>
      <c r="L40" s="232">
        <f t="shared" si="18"/>
        <v>0.25</v>
      </c>
      <c r="M40" s="232">
        <f t="shared" si="18"/>
        <v>0.125</v>
      </c>
    </row>
    <row r="41">
      <c r="A41" s="231" t="s">
        <v>85</v>
      </c>
      <c r="B41" s="232">
        <f t="shared" ref="B41:M41" si="19">B30/1000</f>
        <v>8</v>
      </c>
      <c r="C41" s="232">
        <f t="shared" si="19"/>
        <v>2</v>
      </c>
      <c r="D41" s="232">
        <f t="shared" si="19"/>
        <v>1</v>
      </c>
      <c r="E41" s="232">
        <f t="shared" si="19"/>
        <v>0.5</v>
      </c>
      <c r="F41" s="232">
        <f t="shared" si="19"/>
        <v>0.25</v>
      </c>
      <c r="G41" s="232">
        <f t="shared" si="19"/>
        <v>0.125</v>
      </c>
      <c r="H41" s="232">
        <f t="shared" si="19"/>
        <v>8</v>
      </c>
      <c r="I41" s="232">
        <f t="shared" si="19"/>
        <v>2</v>
      </c>
      <c r="J41" s="232">
        <f t="shared" si="19"/>
        <v>1</v>
      </c>
      <c r="K41" s="232">
        <f t="shared" si="19"/>
        <v>0.5</v>
      </c>
      <c r="L41" s="232">
        <f t="shared" si="19"/>
        <v>0.25</v>
      </c>
      <c r="M41" s="232">
        <f t="shared" si="19"/>
        <v>0.125</v>
      </c>
    </row>
    <row r="42">
      <c r="A42" s="231" t="s">
        <v>86</v>
      </c>
      <c r="B42" s="232">
        <f t="shared" ref="B42:M42" si="20">B31/1000</f>
        <v>8</v>
      </c>
      <c r="C42" s="232">
        <f t="shared" si="20"/>
        <v>2</v>
      </c>
      <c r="D42" s="232">
        <f t="shared" si="20"/>
        <v>1</v>
      </c>
      <c r="E42" s="232">
        <f t="shared" si="20"/>
        <v>0.5</v>
      </c>
      <c r="F42" s="232">
        <f t="shared" si="20"/>
        <v>0.25</v>
      </c>
      <c r="G42" s="232">
        <f t="shared" si="20"/>
        <v>0.125</v>
      </c>
      <c r="H42" s="232">
        <f t="shared" si="20"/>
        <v>8</v>
      </c>
      <c r="I42" s="232">
        <f t="shared" si="20"/>
        <v>2</v>
      </c>
      <c r="J42" s="232">
        <f t="shared" si="20"/>
        <v>1</v>
      </c>
      <c r="K42" s="232">
        <f t="shared" si="20"/>
        <v>0.5</v>
      </c>
      <c r="L42" s="232">
        <f t="shared" si="20"/>
        <v>0.25</v>
      </c>
      <c r="M42" s="232">
        <f t="shared" si="20"/>
        <v>0.125</v>
      </c>
    </row>
    <row r="43">
      <c r="A43" s="231" t="s">
        <v>87</v>
      </c>
      <c r="B43" s="223" t="s">
        <v>105</v>
      </c>
      <c r="C43" s="232">
        <f t="shared" ref="C43:G43" si="21">C32/1000</f>
        <v>2</v>
      </c>
      <c r="D43" s="232">
        <f t="shared" si="21"/>
        <v>1</v>
      </c>
      <c r="E43" s="232">
        <f t="shared" si="21"/>
        <v>0.5</v>
      </c>
      <c r="F43" s="232">
        <f t="shared" si="21"/>
        <v>0.25</v>
      </c>
      <c r="G43" s="232">
        <f t="shared" si="21"/>
        <v>0.125</v>
      </c>
      <c r="H43" s="223" t="s">
        <v>105</v>
      </c>
      <c r="I43" s="232">
        <f t="shared" ref="I43:M43" si="22">I32/1000</f>
        <v>2</v>
      </c>
      <c r="J43" s="232">
        <f t="shared" si="22"/>
        <v>1</v>
      </c>
      <c r="K43" s="232">
        <f t="shared" si="22"/>
        <v>0.5</v>
      </c>
      <c r="L43" s="232">
        <f t="shared" si="22"/>
        <v>0.25</v>
      </c>
      <c r="M43" s="232">
        <f t="shared" si="22"/>
        <v>0.125</v>
      </c>
    </row>
    <row r="44">
      <c r="A44" s="231" t="s">
        <v>88</v>
      </c>
      <c r="B44" s="223" t="s">
        <v>105</v>
      </c>
      <c r="C44" s="223" t="s">
        <v>105</v>
      </c>
      <c r="D44" s="223" t="s">
        <v>105</v>
      </c>
      <c r="E44" s="223" t="s">
        <v>105</v>
      </c>
      <c r="F44" s="223" t="s">
        <v>105</v>
      </c>
      <c r="G44" s="223" t="s">
        <v>105</v>
      </c>
      <c r="H44" s="223" t="s">
        <v>105</v>
      </c>
      <c r="I44" s="223" t="s">
        <v>105</v>
      </c>
      <c r="J44" s="223" t="s">
        <v>105</v>
      </c>
      <c r="K44" s="223" t="s">
        <v>105</v>
      </c>
      <c r="L44" s="223" t="s">
        <v>105</v>
      </c>
      <c r="M44" s="223" t="s">
        <v>105</v>
      </c>
    </row>
    <row r="46">
      <c r="A46" s="63" t="s">
        <v>256</v>
      </c>
      <c r="B46" s="150" t="s">
        <v>108</v>
      </c>
      <c r="C46" s="150" t="s">
        <v>110</v>
      </c>
      <c r="D46" s="150" t="s">
        <v>245</v>
      </c>
      <c r="E46" s="150" t="s">
        <v>246</v>
      </c>
      <c r="F46" s="150" t="s">
        <v>247</v>
      </c>
      <c r="G46" s="150" t="s">
        <v>248</v>
      </c>
      <c r="H46" s="63"/>
      <c r="I46" s="63"/>
      <c r="J46" s="63"/>
      <c r="K46" s="63"/>
      <c r="L46" s="63"/>
      <c r="M46" s="63"/>
    </row>
    <row r="47">
      <c r="A47" s="63"/>
      <c r="B47" s="230">
        <v>1.0</v>
      </c>
      <c r="C47" s="230">
        <v>2.0</v>
      </c>
      <c r="D47" s="230">
        <v>3.0</v>
      </c>
      <c r="E47" s="230">
        <v>4.0</v>
      </c>
      <c r="F47" s="230">
        <v>5.0</v>
      </c>
      <c r="G47" s="230">
        <v>6.0</v>
      </c>
      <c r="H47" s="230">
        <v>7.0</v>
      </c>
      <c r="I47" s="230">
        <v>8.0</v>
      </c>
      <c r="J47" s="230">
        <v>9.0</v>
      </c>
      <c r="K47" s="230">
        <v>10.0</v>
      </c>
      <c r="L47" s="230">
        <v>11.0</v>
      </c>
      <c r="M47" s="230">
        <v>12.0</v>
      </c>
    </row>
    <row r="48">
      <c r="A48" s="231" t="s">
        <v>80</v>
      </c>
      <c r="B48" s="232">
        <f t="shared" ref="B48:M48" si="23">B37*7</f>
        <v>56</v>
      </c>
      <c r="C48" s="232">
        <f t="shared" si="23"/>
        <v>14</v>
      </c>
      <c r="D48" s="232">
        <f t="shared" si="23"/>
        <v>7</v>
      </c>
      <c r="E48" s="232">
        <f t="shared" si="23"/>
        <v>3.5</v>
      </c>
      <c r="F48" s="232">
        <f t="shared" si="23"/>
        <v>1.75</v>
      </c>
      <c r="G48" s="232">
        <f t="shared" si="23"/>
        <v>0.875</v>
      </c>
      <c r="H48" s="232">
        <f t="shared" si="23"/>
        <v>56</v>
      </c>
      <c r="I48" s="232">
        <f t="shared" si="23"/>
        <v>14</v>
      </c>
      <c r="J48" s="232">
        <f t="shared" si="23"/>
        <v>7</v>
      </c>
      <c r="K48" s="232">
        <f t="shared" si="23"/>
        <v>3.5</v>
      </c>
      <c r="L48" s="232">
        <f t="shared" si="23"/>
        <v>1.75</v>
      </c>
      <c r="M48" s="232">
        <f t="shared" si="23"/>
        <v>0.875</v>
      </c>
    </row>
    <row r="49">
      <c r="A49" s="231" t="s">
        <v>82</v>
      </c>
      <c r="B49" s="232">
        <f t="shared" ref="B49:M49" si="24">B38*7</f>
        <v>56</v>
      </c>
      <c r="C49" s="232">
        <f t="shared" si="24"/>
        <v>14</v>
      </c>
      <c r="D49" s="232">
        <f t="shared" si="24"/>
        <v>7</v>
      </c>
      <c r="E49" s="232">
        <f t="shared" si="24"/>
        <v>3.5</v>
      </c>
      <c r="F49" s="232">
        <f t="shared" si="24"/>
        <v>1.75</v>
      </c>
      <c r="G49" s="232">
        <f t="shared" si="24"/>
        <v>0.875</v>
      </c>
      <c r="H49" s="232">
        <f t="shared" si="24"/>
        <v>56</v>
      </c>
      <c r="I49" s="232">
        <f t="shared" si="24"/>
        <v>14</v>
      </c>
      <c r="J49" s="232">
        <f t="shared" si="24"/>
        <v>7</v>
      </c>
      <c r="K49" s="232">
        <f t="shared" si="24"/>
        <v>3.5</v>
      </c>
      <c r="L49" s="232">
        <f t="shared" si="24"/>
        <v>1.75</v>
      </c>
      <c r="M49" s="232">
        <f t="shared" si="24"/>
        <v>0.875</v>
      </c>
    </row>
    <row r="50">
      <c r="A50" s="231" t="s">
        <v>83</v>
      </c>
      <c r="B50" s="232">
        <f t="shared" ref="B50:M50" si="25">B39*7</f>
        <v>56</v>
      </c>
      <c r="C50" s="232">
        <f t="shared" si="25"/>
        <v>14</v>
      </c>
      <c r="D50" s="232">
        <f t="shared" si="25"/>
        <v>7</v>
      </c>
      <c r="E50" s="232">
        <f t="shared" si="25"/>
        <v>3.5</v>
      </c>
      <c r="F50" s="232">
        <f t="shared" si="25"/>
        <v>1.75</v>
      </c>
      <c r="G50" s="232">
        <f t="shared" si="25"/>
        <v>0.875</v>
      </c>
      <c r="H50" s="232">
        <f t="shared" si="25"/>
        <v>56</v>
      </c>
      <c r="I50" s="232">
        <f t="shared" si="25"/>
        <v>14</v>
      </c>
      <c r="J50" s="232">
        <f t="shared" si="25"/>
        <v>7</v>
      </c>
      <c r="K50" s="232">
        <f t="shared" si="25"/>
        <v>3.5</v>
      </c>
      <c r="L50" s="232">
        <f t="shared" si="25"/>
        <v>1.75</v>
      </c>
      <c r="M50" s="232">
        <f t="shared" si="25"/>
        <v>0.875</v>
      </c>
    </row>
    <row r="51">
      <c r="A51" s="231" t="s">
        <v>84</v>
      </c>
      <c r="B51" s="232">
        <f t="shared" ref="B51:M51" si="26">B40*7</f>
        <v>56</v>
      </c>
      <c r="C51" s="232">
        <f t="shared" si="26"/>
        <v>14</v>
      </c>
      <c r="D51" s="232">
        <f t="shared" si="26"/>
        <v>7</v>
      </c>
      <c r="E51" s="232">
        <f t="shared" si="26"/>
        <v>3.5</v>
      </c>
      <c r="F51" s="232">
        <f t="shared" si="26"/>
        <v>1.75</v>
      </c>
      <c r="G51" s="232">
        <f t="shared" si="26"/>
        <v>0.875</v>
      </c>
      <c r="H51" s="232">
        <f t="shared" si="26"/>
        <v>56</v>
      </c>
      <c r="I51" s="232">
        <f t="shared" si="26"/>
        <v>14</v>
      </c>
      <c r="J51" s="232">
        <f t="shared" si="26"/>
        <v>7</v>
      </c>
      <c r="K51" s="232">
        <f t="shared" si="26"/>
        <v>3.5</v>
      </c>
      <c r="L51" s="232">
        <f t="shared" si="26"/>
        <v>1.75</v>
      </c>
      <c r="M51" s="232">
        <f t="shared" si="26"/>
        <v>0.875</v>
      </c>
    </row>
    <row r="52">
      <c r="A52" s="231" t="s">
        <v>85</v>
      </c>
      <c r="B52" s="232">
        <f t="shared" ref="B52:M52" si="27">B41*7</f>
        <v>56</v>
      </c>
      <c r="C52" s="232">
        <f t="shared" si="27"/>
        <v>14</v>
      </c>
      <c r="D52" s="232">
        <f t="shared" si="27"/>
        <v>7</v>
      </c>
      <c r="E52" s="232">
        <f t="shared" si="27"/>
        <v>3.5</v>
      </c>
      <c r="F52" s="232">
        <f t="shared" si="27"/>
        <v>1.75</v>
      </c>
      <c r="G52" s="232">
        <f t="shared" si="27"/>
        <v>0.875</v>
      </c>
      <c r="H52" s="232">
        <f t="shared" si="27"/>
        <v>56</v>
      </c>
      <c r="I52" s="232">
        <f t="shared" si="27"/>
        <v>14</v>
      </c>
      <c r="J52" s="232">
        <f t="shared" si="27"/>
        <v>7</v>
      </c>
      <c r="K52" s="232">
        <f t="shared" si="27"/>
        <v>3.5</v>
      </c>
      <c r="L52" s="232">
        <f t="shared" si="27"/>
        <v>1.75</v>
      </c>
      <c r="M52" s="232">
        <f t="shared" si="27"/>
        <v>0.875</v>
      </c>
    </row>
    <row r="53">
      <c r="A53" s="231" t="s">
        <v>86</v>
      </c>
      <c r="B53" s="232">
        <f t="shared" ref="B53:M53" si="28">B42*7</f>
        <v>56</v>
      </c>
      <c r="C53" s="232">
        <f t="shared" si="28"/>
        <v>14</v>
      </c>
      <c r="D53" s="232">
        <f t="shared" si="28"/>
        <v>7</v>
      </c>
      <c r="E53" s="232">
        <f t="shared" si="28"/>
        <v>3.5</v>
      </c>
      <c r="F53" s="232">
        <f t="shared" si="28"/>
        <v>1.75</v>
      </c>
      <c r="G53" s="232">
        <f t="shared" si="28"/>
        <v>0.875</v>
      </c>
      <c r="H53" s="232">
        <f t="shared" si="28"/>
        <v>56</v>
      </c>
      <c r="I53" s="232">
        <f t="shared" si="28"/>
        <v>14</v>
      </c>
      <c r="J53" s="232">
        <f t="shared" si="28"/>
        <v>7</v>
      </c>
      <c r="K53" s="232">
        <f t="shared" si="28"/>
        <v>3.5</v>
      </c>
      <c r="L53" s="232">
        <f t="shared" si="28"/>
        <v>1.75</v>
      </c>
      <c r="M53" s="232">
        <f t="shared" si="28"/>
        <v>0.875</v>
      </c>
    </row>
    <row r="54">
      <c r="A54" s="231" t="s">
        <v>87</v>
      </c>
      <c r="B54" s="223" t="s">
        <v>105</v>
      </c>
      <c r="C54" s="232">
        <f t="shared" ref="C54:G54" si="29">C43*7</f>
        <v>14</v>
      </c>
      <c r="D54" s="232">
        <f t="shared" si="29"/>
        <v>7</v>
      </c>
      <c r="E54" s="232">
        <f t="shared" si="29"/>
        <v>3.5</v>
      </c>
      <c r="F54" s="232">
        <f t="shared" si="29"/>
        <v>1.75</v>
      </c>
      <c r="G54" s="232">
        <f t="shared" si="29"/>
        <v>0.875</v>
      </c>
      <c r="H54" s="223" t="s">
        <v>105</v>
      </c>
      <c r="I54" s="232">
        <f t="shared" ref="I54:M54" si="30">I43*7</f>
        <v>14</v>
      </c>
      <c r="J54" s="232">
        <f t="shared" si="30"/>
        <v>7</v>
      </c>
      <c r="K54" s="232">
        <f t="shared" si="30"/>
        <v>3.5</v>
      </c>
      <c r="L54" s="232">
        <f t="shared" si="30"/>
        <v>1.75</v>
      </c>
      <c r="M54" s="232">
        <f t="shared" si="30"/>
        <v>0.875</v>
      </c>
    </row>
    <row r="55">
      <c r="A55" s="231" t="s">
        <v>88</v>
      </c>
      <c r="B55" s="223" t="s">
        <v>105</v>
      </c>
      <c r="C55" s="223" t="s">
        <v>105</v>
      </c>
      <c r="D55" s="223" t="s">
        <v>105</v>
      </c>
      <c r="E55" s="223" t="s">
        <v>105</v>
      </c>
      <c r="F55" s="223" t="s">
        <v>105</v>
      </c>
      <c r="G55" s="223" t="s">
        <v>105</v>
      </c>
      <c r="H55" s="223" t="s">
        <v>105</v>
      </c>
      <c r="I55" s="223" t="s">
        <v>105</v>
      </c>
      <c r="J55" s="223" t="s">
        <v>105</v>
      </c>
      <c r="K55" s="223" t="s">
        <v>105</v>
      </c>
      <c r="L55" s="223" t="s">
        <v>105</v>
      </c>
      <c r="M55" s="223" t="s">
        <v>105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3" t="s">
        <v>242</v>
      </c>
      <c r="B1" s="142">
        <v>1.0</v>
      </c>
      <c r="C1" s="142">
        <v>2.0</v>
      </c>
      <c r="D1" s="142">
        <v>3.0</v>
      </c>
      <c r="E1" s="142">
        <v>4.0</v>
      </c>
      <c r="F1" s="142">
        <v>5.0</v>
      </c>
      <c r="G1" s="142">
        <v>6.0</v>
      </c>
      <c r="H1" s="142">
        <v>7.0</v>
      </c>
      <c r="I1" s="142">
        <v>8.0</v>
      </c>
      <c r="J1" s="142">
        <v>9.0</v>
      </c>
      <c r="K1" s="142">
        <v>10.0</v>
      </c>
      <c r="L1" s="234">
        <v>11.0</v>
      </c>
      <c r="M1" s="234">
        <v>12.0</v>
      </c>
    </row>
    <row r="2">
      <c r="A2" s="233" t="s">
        <v>80</v>
      </c>
      <c r="B2" s="196" t="s">
        <v>229</v>
      </c>
      <c r="C2" s="196" t="s">
        <v>230</v>
      </c>
      <c r="D2" s="196" t="s">
        <v>231</v>
      </c>
      <c r="E2" s="196" t="s">
        <v>232</v>
      </c>
      <c r="F2" s="196" t="s">
        <v>233</v>
      </c>
      <c r="G2" s="196" t="s">
        <v>234</v>
      </c>
      <c r="H2" s="197" t="s">
        <v>235</v>
      </c>
      <c r="I2" s="197" t="s">
        <v>236</v>
      </c>
      <c r="J2" s="197" t="s">
        <v>237</v>
      </c>
      <c r="K2" s="197" t="s">
        <v>238</v>
      </c>
      <c r="L2" s="197" t="s">
        <v>239</v>
      </c>
      <c r="M2" s="197" t="s">
        <v>240</v>
      </c>
    </row>
    <row r="3">
      <c r="A3" s="233" t="s">
        <v>82</v>
      </c>
      <c r="B3" s="196" t="s">
        <v>229</v>
      </c>
      <c r="C3" s="196" t="s">
        <v>230</v>
      </c>
      <c r="D3" s="196" t="s">
        <v>231</v>
      </c>
      <c r="E3" s="196" t="s">
        <v>232</v>
      </c>
      <c r="F3" s="196" t="s">
        <v>233</v>
      </c>
      <c r="G3" s="196" t="s">
        <v>234</v>
      </c>
      <c r="H3" s="197" t="s">
        <v>235</v>
      </c>
      <c r="I3" s="197" t="s">
        <v>236</v>
      </c>
      <c r="J3" s="197" t="s">
        <v>237</v>
      </c>
      <c r="K3" s="197" t="s">
        <v>238</v>
      </c>
      <c r="L3" s="197" t="s">
        <v>239</v>
      </c>
      <c r="M3" s="197" t="s">
        <v>240</v>
      </c>
    </row>
    <row r="4">
      <c r="A4" s="233" t="s">
        <v>83</v>
      </c>
      <c r="B4" s="196" t="s">
        <v>229</v>
      </c>
      <c r="C4" s="196" t="s">
        <v>230</v>
      </c>
      <c r="D4" s="196" t="s">
        <v>231</v>
      </c>
      <c r="E4" s="196" t="s">
        <v>232</v>
      </c>
      <c r="F4" s="196" t="s">
        <v>233</v>
      </c>
      <c r="G4" s="196" t="s">
        <v>234</v>
      </c>
      <c r="H4" s="197" t="s">
        <v>235</v>
      </c>
      <c r="I4" s="197" t="s">
        <v>236</v>
      </c>
      <c r="J4" s="197" t="s">
        <v>237</v>
      </c>
      <c r="K4" s="197" t="s">
        <v>238</v>
      </c>
      <c r="L4" s="197" t="s">
        <v>239</v>
      </c>
      <c r="M4" s="197" t="s">
        <v>240</v>
      </c>
    </row>
    <row r="5">
      <c r="A5" s="233" t="s">
        <v>84</v>
      </c>
      <c r="B5" s="196" t="s">
        <v>229</v>
      </c>
      <c r="C5" s="196" t="s">
        <v>230</v>
      </c>
      <c r="D5" s="196" t="s">
        <v>231</v>
      </c>
      <c r="E5" s="196" t="s">
        <v>232</v>
      </c>
      <c r="F5" s="196" t="s">
        <v>233</v>
      </c>
      <c r="G5" s="196" t="s">
        <v>234</v>
      </c>
      <c r="H5" s="197" t="s">
        <v>235</v>
      </c>
      <c r="I5" s="197" t="s">
        <v>236</v>
      </c>
      <c r="J5" s="197" t="s">
        <v>237</v>
      </c>
      <c r="K5" s="197" t="s">
        <v>238</v>
      </c>
      <c r="L5" s="197" t="s">
        <v>239</v>
      </c>
      <c r="M5" s="197" t="s">
        <v>240</v>
      </c>
    </row>
    <row r="6">
      <c r="A6" s="233" t="s">
        <v>85</v>
      </c>
      <c r="B6" s="196" t="s">
        <v>229</v>
      </c>
      <c r="C6" s="196" t="s">
        <v>230</v>
      </c>
      <c r="D6" s="196" t="s">
        <v>231</v>
      </c>
      <c r="E6" s="196" t="s">
        <v>232</v>
      </c>
      <c r="F6" s="196" t="s">
        <v>233</v>
      </c>
      <c r="G6" s="196" t="s">
        <v>234</v>
      </c>
      <c r="H6" s="197" t="s">
        <v>235</v>
      </c>
      <c r="I6" s="197" t="s">
        <v>236</v>
      </c>
      <c r="J6" s="197" t="s">
        <v>237</v>
      </c>
      <c r="K6" s="197" t="s">
        <v>238</v>
      </c>
      <c r="L6" s="197" t="s">
        <v>239</v>
      </c>
      <c r="M6" s="197" t="s">
        <v>240</v>
      </c>
    </row>
    <row r="7">
      <c r="A7" s="233" t="s">
        <v>86</v>
      </c>
      <c r="B7" s="196" t="s">
        <v>229</v>
      </c>
      <c r="C7" s="196" t="s">
        <v>230</v>
      </c>
      <c r="D7" s="196" t="s">
        <v>231</v>
      </c>
      <c r="E7" s="196" t="s">
        <v>232</v>
      </c>
      <c r="F7" s="196" t="s">
        <v>233</v>
      </c>
      <c r="G7" s="196" t="s">
        <v>234</v>
      </c>
      <c r="H7" s="197" t="s">
        <v>235</v>
      </c>
      <c r="I7" s="197" t="s">
        <v>236</v>
      </c>
      <c r="J7" s="197" t="s">
        <v>237</v>
      </c>
      <c r="K7" s="197" t="s">
        <v>238</v>
      </c>
      <c r="L7" s="197" t="s">
        <v>239</v>
      </c>
      <c r="M7" s="197" t="s">
        <v>240</v>
      </c>
    </row>
    <row r="8">
      <c r="A8" s="235" t="s">
        <v>87</v>
      </c>
      <c r="B8" s="196" t="s">
        <v>229</v>
      </c>
      <c r="C8" s="196" t="s">
        <v>230</v>
      </c>
      <c r="D8" s="196" t="s">
        <v>231</v>
      </c>
      <c r="E8" s="196" t="s">
        <v>232</v>
      </c>
      <c r="F8" s="196" t="s">
        <v>233</v>
      </c>
      <c r="G8" s="196" t="s">
        <v>234</v>
      </c>
      <c r="H8" s="197" t="s">
        <v>235</v>
      </c>
      <c r="I8" s="197" t="s">
        <v>236</v>
      </c>
      <c r="J8" s="197" t="s">
        <v>237</v>
      </c>
      <c r="K8" s="197" t="s">
        <v>238</v>
      </c>
      <c r="L8" s="197" t="s">
        <v>239</v>
      </c>
      <c r="M8" s="197" t="s">
        <v>240</v>
      </c>
    </row>
    <row r="9">
      <c r="A9" s="236" t="s">
        <v>88</v>
      </c>
      <c r="B9" s="196" t="s">
        <v>229</v>
      </c>
      <c r="C9" s="196" t="s">
        <v>230</v>
      </c>
      <c r="D9" s="196" t="s">
        <v>231</v>
      </c>
      <c r="E9" s="196" t="s">
        <v>232</v>
      </c>
      <c r="F9" s="196" t="s">
        <v>233</v>
      </c>
      <c r="G9" s="196" t="s">
        <v>234</v>
      </c>
      <c r="H9" s="197" t="s">
        <v>235</v>
      </c>
      <c r="I9" s="197" t="s">
        <v>236</v>
      </c>
      <c r="J9" s="197" t="s">
        <v>237</v>
      </c>
      <c r="K9" s="197" t="s">
        <v>238</v>
      </c>
      <c r="L9" s="197" t="s">
        <v>239</v>
      </c>
      <c r="M9" s="197" t="s">
        <v>240</v>
      </c>
    </row>
    <row r="10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</row>
    <row r="11">
      <c r="A11" s="233" t="s">
        <v>243</v>
      </c>
      <c r="B11" s="142">
        <v>1.0</v>
      </c>
      <c r="C11" s="142">
        <v>2.0</v>
      </c>
      <c r="D11" s="142">
        <v>3.0</v>
      </c>
      <c r="E11" s="142">
        <v>4.0</v>
      </c>
      <c r="F11" s="142">
        <v>5.0</v>
      </c>
      <c r="G11" s="142">
        <v>6.0</v>
      </c>
      <c r="H11" s="142">
        <v>7.0</v>
      </c>
      <c r="I11" s="142">
        <v>8.0</v>
      </c>
      <c r="J11" s="142">
        <v>9.0</v>
      </c>
      <c r="K11" s="142">
        <v>10.0</v>
      </c>
      <c r="L11" s="142">
        <v>11.0</v>
      </c>
      <c r="M11" s="142">
        <v>12.0</v>
      </c>
    </row>
    <row r="12">
      <c r="A12" s="233" t="s">
        <v>80</v>
      </c>
      <c r="B12" s="225" t="s">
        <v>244</v>
      </c>
      <c r="C12" s="225" t="s">
        <v>244</v>
      </c>
      <c r="D12" s="225" t="s">
        <v>244</v>
      </c>
      <c r="E12" s="225" t="s">
        <v>244</v>
      </c>
      <c r="F12" s="225" t="s">
        <v>244</v>
      </c>
      <c r="G12" s="225" t="s">
        <v>244</v>
      </c>
      <c r="H12" s="225" t="s">
        <v>244</v>
      </c>
      <c r="I12" s="225" t="s">
        <v>244</v>
      </c>
      <c r="J12" s="225" t="s">
        <v>244</v>
      </c>
      <c r="K12" s="225" t="s">
        <v>244</v>
      </c>
      <c r="L12" s="225" t="s">
        <v>244</v>
      </c>
      <c r="M12" s="225" t="s">
        <v>244</v>
      </c>
    </row>
    <row r="13">
      <c r="A13" s="233" t="s">
        <v>82</v>
      </c>
      <c r="B13" s="225" t="s">
        <v>244</v>
      </c>
      <c r="C13" s="225" t="s">
        <v>244</v>
      </c>
      <c r="D13" s="225" t="s">
        <v>244</v>
      </c>
      <c r="E13" s="225" t="s">
        <v>244</v>
      </c>
      <c r="F13" s="225" t="s">
        <v>244</v>
      </c>
      <c r="G13" s="225" t="s">
        <v>244</v>
      </c>
      <c r="H13" s="225" t="s">
        <v>244</v>
      </c>
      <c r="I13" s="225" t="s">
        <v>244</v>
      </c>
      <c r="J13" s="225" t="s">
        <v>244</v>
      </c>
      <c r="K13" s="225" t="s">
        <v>244</v>
      </c>
      <c r="L13" s="225" t="s">
        <v>244</v>
      </c>
      <c r="M13" s="225" t="s">
        <v>244</v>
      </c>
    </row>
    <row r="14">
      <c r="A14" s="233" t="s">
        <v>83</v>
      </c>
      <c r="B14" s="225" t="s">
        <v>244</v>
      </c>
      <c r="C14" s="225" t="s">
        <v>244</v>
      </c>
      <c r="D14" s="225" t="s">
        <v>244</v>
      </c>
      <c r="E14" s="225" t="s">
        <v>244</v>
      </c>
      <c r="F14" s="225" t="s">
        <v>244</v>
      </c>
      <c r="G14" s="225" t="s">
        <v>244</v>
      </c>
      <c r="H14" s="225" t="s">
        <v>244</v>
      </c>
      <c r="I14" s="225" t="s">
        <v>244</v>
      </c>
      <c r="J14" s="225" t="s">
        <v>244</v>
      </c>
      <c r="K14" s="225" t="s">
        <v>244</v>
      </c>
      <c r="L14" s="225" t="s">
        <v>244</v>
      </c>
      <c r="M14" s="225" t="s">
        <v>244</v>
      </c>
    </row>
    <row r="15">
      <c r="A15" s="233" t="s">
        <v>84</v>
      </c>
      <c r="B15" s="225" t="s">
        <v>244</v>
      </c>
      <c r="C15" s="225" t="s">
        <v>244</v>
      </c>
      <c r="D15" s="225" t="s">
        <v>244</v>
      </c>
      <c r="E15" s="225" t="s">
        <v>244</v>
      </c>
      <c r="F15" s="225" t="s">
        <v>244</v>
      </c>
      <c r="G15" s="225" t="s">
        <v>244</v>
      </c>
      <c r="H15" s="225" t="s">
        <v>244</v>
      </c>
      <c r="I15" s="225" t="s">
        <v>244</v>
      </c>
      <c r="J15" s="225" t="s">
        <v>244</v>
      </c>
      <c r="K15" s="225" t="s">
        <v>244</v>
      </c>
      <c r="L15" s="225" t="s">
        <v>244</v>
      </c>
      <c r="M15" s="225" t="s">
        <v>244</v>
      </c>
    </row>
    <row r="16">
      <c r="A16" s="233" t="s">
        <v>85</v>
      </c>
      <c r="B16" s="225" t="s">
        <v>244</v>
      </c>
      <c r="C16" s="225" t="s">
        <v>244</v>
      </c>
      <c r="D16" s="225" t="s">
        <v>244</v>
      </c>
      <c r="E16" s="225" t="s">
        <v>244</v>
      </c>
      <c r="F16" s="225" t="s">
        <v>244</v>
      </c>
      <c r="G16" s="225" t="s">
        <v>244</v>
      </c>
      <c r="H16" s="225" t="s">
        <v>244</v>
      </c>
      <c r="I16" s="225" t="s">
        <v>244</v>
      </c>
      <c r="J16" s="225" t="s">
        <v>244</v>
      </c>
      <c r="K16" s="225" t="s">
        <v>244</v>
      </c>
      <c r="L16" s="225" t="s">
        <v>244</v>
      </c>
      <c r="M16" s="225" t="s">
        <v>244</v>
      </c>
    </row>
    <row r="17">
      <c r="A17" s="233" t="s">
        <v>86</v>
      </c>
      <c r="B17" s="2" t="s">
        <v>105</v>
      </c>
      <c r="C17" s="2" t="s">
        <v>105</v>
      </c>
      <c r="D17" s="2" t="s">
        <v>105</v>
      </c>
      <c r="E17" s="2" t="s">
        <v>105</v>
      </c>
      <c r="F17" s="2" t="s">
        <v>105</v>
      </c>
      <c r="G17" s="2" t="s">
        <v>105</v>
      </c>
      <c r="H17" s="2" t="s">
        <v>105</v>
      </c>
      <c r="I17" s="2" t="s">
        <v>105</v>
      </c>
      <c r="J17" s="2" t="s">
        <v>105</v>
      </c>
      <c r="K17" s="2" t="s">
        <v>105</v>
      </c>
      <c r="L17" s="2" t="s">
        <v>105</v>
      </c>
      <c r="M17" s="2" t="s">
        <v>105</v>
      </c>
    </row>
    <row r="18">
      <c r="A18" s="233" t="s">
        <v>87</v>
      </c>
      <c r="B18" s="2" t="s">
        <v>105</v>
      </c>
      <c r="C18" s="2" t="s">
        <v>105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</row>
    <row r="19">
      <c r="A19" s="233" t="s">
        <v>88</v>
      </c>
      <c r="B19" s="2" t="s">
        <v>105</v>
      </c>
      <c r="C19" s="2" t="s">
        <v>105</v>
      </c>
      <c r="D19" s="2" t="s">
        <v>105</v>
      </c>
      <c r="E19" s="2" t="s">
        <v>105</v>
      </c>
      <c r="F19" s="2" t="s">
        <v>105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</row>
    <row r="20">
      <c r="A20" s="237"/>
      <c r="B20" s="238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</row>
    <row r="21">
      <c r="A21" s="223"/>
      <c r="B21" s="223">
        <v>1.0</v>
      </c>
      <c r="C21" s="223">
        <v>2.0</v>
      </c>
      <c r="D21" s="223">
        <v>3.0</v>
      </c>
      <c r="E21" s="223">
        <v>4.0</v>
      </c>
      <c r="F21" s="223">
        <v>5.0</v>
      </c>
      <c r="G21" s="223">
        <v>6.0</v>
      </c>
      <c r="H21" s="223">
        <v>7.0</v>
      </c>
      <c r="I21" s="223">
        <v>8.0</v>
      </c>
      <c r="J21" s="223">
        <v>9.0</v>
      </c>
      <c r="K21" s="223">
        <v>10.0</v>
      </c>
      <c r="L21" s="223">
        <v>11.0</v>
      </c>
      <c r="M21" s="223">
        <v>12.0</v>
      </c>
    </row>
    <row r="22">
      <c r="A22" s="238" t="s">
        <v>80</v>
      </c>
      <c r="B22" s="239">
        <v>150000.0</v>
      </c>
      <c r="C22" s="239">
        <v>150000.0</v>
      </c>
      <c r="D22" s="239">
        <v>150000.0</v>
      </c>
      <c r="E22" s="239">
        <v>150000.0</v>
      </c>
      <c r="F22" s="239">
        <v>150000.0</v>
      </c>
      <c r="G22" s="239">
        <v>150000.0</v>
      </c>
      <c r="H22" s="239">
        <v>150000.0</v>
      </c>
      <c r="I22" s="239">
        <v>150000.0</v>
      </c>
      <c r="J22" s="239">
        <v>150000.0</v>
      </c>
      <c r="K22" s="239">
        <v>150000.0</v>
      </c>
      <c r="L22" s="239">
        <v>150000.0</v>
      </c>
      <c r="M22" s="239">
        <v>150000.0</v>
      </c>
    </row>
    <row r="23">
      <c r="A23" s="238" t="s">
        <v>82</v>
      </c>
      <c r="B23" s="175">
        <f t="shared" ref="B23:M23" si="1">B22/2</f>
        <v>75000</v>
      </c>
      <c r="C23" s="175">
        <f t="shared" si="1"/>
        <v>75000</v>
      </c>
      <c r="D23" s="175">
        <f t="shared" si="1"/>
        <v>75000</v>
      </c>
      <c r="E23" s="175">
        <f t="shared" si="1"/>
        <v>75000</v>
      </c>
      <c r="F23" s="175">
        <f t="shared" si="1"/>
        <v>75000</v>
      </c>
      <c r="G23" s="175">
        <f t="shared" si="1"/>
        <v>75000</v>
      </c>
      <c r="H23" s="175">
        <f t="shared" si="1"/>
        <v>75000</v>
      </c>
      <c r="I23" s="175">
        <f t="shared" si="1"/>
        <v>75000</v>
      </c>
      <c r="J23" s="175">
        <f t="shared" si="1"/>
        <v>75000</v>
      </c>
      <c r="K23" s="175">
        <f t="shared" si="1"/>
        <v>75000</v>
      </c>
      <c r="L23" s="175">
        <f t="shared" si="1"/>
        <v>75000</v>
      </c>
      <c r="M23" s="175">
        <f t="shared" si="1"/>
        <v>75000</v>
      </c>
    </row>
    <row r="24">
      <c r="A24" s="238" t="s">
        <v>83</v>
      </c>
      <c r="B24" s="175">
        <f t="shared" ref="B24:M24" si="2">B23/2</f>
        <v>37500</v>
      </c>
      <c r="C24" s="175">
        <f t="shared" si="2"/>
        <v>37500</v>
      </c>
      <c r="D24" s="175">
        <f t="shared" si="2"/>
        <v>37500</v>
      </c>
      <c r="E24" s="175">
        <f t="shared" si="2"/>
        <v>37500</v>
      </c>
      <c r="F24" s="175">
        <f t="shared" si="2"/>
        <v>37500</v>
      </c>
      <c r="G24" s="175">
        <f t="shared" si="2"/>
        <v>37500</v>
      </c>
      <c r="H24" s="175">
        <f t="shared" si="2"/>
        <v>37500</v>
      </c>
      <c r="I24" s="175">
        <f t="shared" si="2"/>
        <v>37500</v>
      </c>
      <c r="J24" s="175">
        <f t="shared" si="2"/>
        <v>37500</v>
      </c>
      <c r="K24" s="175">
        <f t="shared" si="2"/>
        <v>37500</v>
      </c>
      <c r="L24" s="175">
        <f t="shared" si="2"/>
        <v>37500</v>
      </c>
      <c r="M24" s="175">
        <f t="shared" si="2"/>
        <v>37500</v>
      </c>
    </row>
    <row r="25">
      <c r="A25" s="238" t="s">
        <v>84</v>
      </c>
      <c r="B25" s="175">
        <f t="shared" ref="B25:M25" si="3">B24/2</f>
        <v>18750</v>
      </c>
      <c r="C25" s="175">
        <f t="shared" si="3"/>
        <v>18750</v>
      </c>
      <c r="D25" s="175">
        <f t="shared" si="3"/>
        <v>18750</v>
      </c>
      <c r="E25" s="175">
        <f t="shared" si="3"/>
        <v>18750</v>
      </c>
      <c r="F25" s="175">
        <f t="shared" si="3"/>
        <v>18750</v>
      </c>
      <c r="G25" s="175">
        <f t="shared" si="3"/>
        <v>18750</v>
      </c>
      <c r="H25" s="175">
        <f t="shared" si="3"/>
        <v>18750</v>
      </c>
      <c r="I25" s="175">
        <f t="shared" si="3"/>
        <v>18750</v>
      </c>
      <c r="J25" s="175">
        <f t="shared" si="3"/>
        <v>18750</v>
      </c>
      <c r="K25" s="175">
        <f t="shared" si="3"/>
        <v>18750</v>
      </c>
      <c r="L25" s="175">
        <f t="shared" si="3"/>
        <v>18750</v>
      </c>
      <c r="M25" s="175">
        <f t="shared" si="3"/>
        <v>18750</v>
      </c>
    </row>
    <row r="26">
      <c r="A26" s="238" t="s">
        <v>85</v>
      </c>
      <c r="B26" s="175">
        <f t="shared" ref="B26:M26" si="4">B25/2</f>
        <v>9375</v>
      </c>
      <c r="C26" s="175">
        <f t="shared" si="4"/>
        <v>9375</v>
      </c>
      <c r="D26" s="175">
        <f t="shared" si="4"/>
        <v>9375</v>
      </c>
      <c r="E26" s="175">
        <f t="shared" si="4"/>
        <v>9375</v>
      </c>
      <c r="F26" s="175">
        <f t="shared" si="4"/>
        <v>9375</v>
      </c>
      <c r="G26" s="175">
        <f t="shared" si="4"/>
        <v>9375</v>
      </c>
      <c r="H26" s="175">
        <f t="shared" si="4"/>
        <v>9375</v>
      </c>
      <c r="I26" s="175">
        <f t="shared" si="4"/>
        <v>9375</v>
      </c>
      <c r="J26" s="175">
        <f t="shared" si="4"/>
        <v>9375</v>
      </c>
      <c r="K26" s="175">
        <f t="shared" si="4"/>
        <v>9375</v>
      </c>
      <c r="L26" s="175">
        <f t="shared" si="4"/>
        <v>9375</v>
      </c>
      <c r="M26" s="175">
        <f t="shared" si="4"/>
        <v>9375</v>
      </c>
    </row>
    <row r="27">
      <c r="A27" s="238" t="s">
        <v>86</v>
      </c>
      <c r="B27" s="2" t="s">
        <v>105</v>
      </c>
      <c r="C27" s="2" t="s">
        <v>105</v>
      </c>
      <c r="D27" s="2" t="s">
        <v>105</v>
      </c>
      <c r="E27" s="2" t="s">
        <v>105</v>
      </c>
      <c r="F27" s="2" t="s">
        <v>105</v>
      </c>
      <c r="G27" s="2" t="s">
        <v>105</v>
      </c>
      <c r="H27" s="2" t="s">
        <v>105</v>
      </c>
      <c r="I27" s="2" t="s">
        <v>105</v>
      </c>
      <c r="J27" s="2" t="s">
        <v>105</v>
      </c>
      <c r="K27" s="2" t="s">
        <v>105</v>
      </c>
      <c r="L27" s="2" t="s">
        <v>105</v>
      </c>
      <c r="M27" s="2" t="s">
        <v>105</v>
      </c>
    </row>
    <row r="28">
      <c r="A28" s="238" t="s">
        <v>87</v>
      </c>
      <c r="B28" s="2" t="s">
        <v>105</v>
      </c>
      <c r="C28" s="2" t="s">
        <v>105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</row>
    <row r="29">
      <c r="A29" s="238" t="s">
        <v>88</v>
      </c>
      <c r="B29" s="2" t="s">
        <v>105</v>
      </c>
      <c r="C29" s="2" t="s">
        <v>105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</row>
    <row r="30">
      <c r="A30" s="240"/>
      <c r="B30" s="193"/>
      <c r="C30" s="52"/>
      <c r="D30" s="52"/>
      <c r="E30" s="52"/>
      <c r="F30" s="52"/>
      <c r="G30" s="52"/>
      <c r="H30" s="52"/>
      <c r="I30" s="193" t="s">
        <v>105</v>
      </c>
      <c r="J30" s="193" t="s">
        <v>105</v>
      </c>
      <c r="K30" s="193" t="s">
        <v>105</v>
      </c>
      <c r="L30" s="193" t="s">
        <v>105</v>
      </c>
      <c r="M30" s="193"/>
    </row>
    <row r="31">
      <c r="A31" s="241" t="s">
        <v>257</v>
      </c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</row>
    <row r="32">
      <c r="A32" s="242" t="s">
        <v>258</v>
      </c>
      <c r="B32" s="142">
        <v>1.0</v>
      </c>
      <c r="C32" s="142">
        <v>2.0</v>
      </c>
      <c r="D32" s="142">
        <v>3.0</v>
      </c>
      <c r="E32" s="142">
        <v>4.0</v>
      </c>
      <c r="F32" s="142">
        <v>5.0</v>
      </c>
      <c r="G32" s="142">
        <v>6.0</v>
      </c>
      <c r="H32" s="142">
        <v>7.0</v>
      </c>
      <c r="I32" s="142">
        <v>8.0</v>
      </c>
      <c r="J32" s="142">
        <v>9.0</v>
      </c>
      <c r="K32" s="142">
        <v>10.0</v>
      </c>
      <c r="L32" s="142">
        <v>11.0</v>
      </c>
      <c r="M32" s="142">
        <v>12.0</v>
      </c>
    </row>
    <row r="33">
      <c r="A33" s="238" t="s">
        <v>80</v>
      </c>
      <c r="B33" s="243">
        <f t="shared" ref="B33:M33" si="5">(B22/1000)*7</f>
        <v>1050</v>
      </c>
      <c r="C33" s="243">
        <f t="shared" si="5"/>
        <v>1050</v>
      </c>
      <c r="D33" s="243">
        <f t="shared" si="5"/>
        <v>1050</v>
      </c>
      <c r="E33" s="243">
        <f t="shared" si="5"/>
        <v>1050</v>
      </c>
      <c r="F33" s="243">
        <f t="shared" si="5"/>
        <v>1050</v>
      </c>
      <c r="G33" s="243">
        <f t="shared" si="5"/>
        <v>1050</v>
      </c>
      <c r="H33" s="243">
        <f t="shared" si="5"/>
        <v>1050</v>
      </c>
      <c r="I33" s="243">
        <f t="shared" si="5"/>
        <v>1050</v>
      </c>
      <c r="J33" s="243">
        <f t="shared" si="5"/>
        <v>1050</v>
      </c>
      <c r="K33" s="243">
        <f t="shared" si="5"/>
        <v>1050</v>
      </c>
      <c r="L33" s="243">
        <f t="shared" si="5"/>
        <v>1050</v>
      </c>
      <c r="M33" s="243">
        <f t="shared" si="5"/>
        <v>1050</v>
      </c>
    </row>
    <row r="34">
      <c r="A34" s="238" t="s">
        <v>82</v>
      </c>
      <c r="B34" s="243">
        <f t="shared" ref="B34:M34" si="6">(B23/1000)*7</f>
        <v>525</v>
      </c>
      <c r="C34" s="243">
        <f t="shared" si="6"/>
        <v>525</v>
      </c>
      <c r="D34" s="243">
        <f t="shared" si="6"/>
        <v>525</v>
      </c>
      <c r="E34" s="243">
        <f t="shared" si="6"/>
        <v>525</v>
      </c>
      <c r="F34" s="243">
        <f t="shared" si="6"/>
        <v>525</v>
      </c>
      <c r="G34" s="243">
        <f t="shared" si="6"/>
        <v>525</v>
      </c>
      <c r="H34" s="243">
        <f t="shared" si="6"/>
        <v>525</v>
      </c>
      <c r="I34" s="243">
        <f t="shared" si="6"/>
        <v>525</v>
      </c>
      <c r="J34" s="243">
        <f t="shared" si="6"/>
        <v>525</v>
      </c>
      <c r="K34" s="243">
        <f t="shared" si="6"/>
        <v>525</v>
      </c>
      <c r="L34" s="243">
        <f t="shared" si="6"/>
        <v>525</v>
      </c>
      <c r="M34" s="243">
        <f t="shared" si="6"/>
        <v>525</v>
      </c>
    </row>
    <row r="35">
      <c r="A35" s="238" t="s">
        <v>83</v>
      </c>
      <c r="B35" s="243">
        <f t="shared" ref="B35:M35" si="7">(B24/1000)*7</f>
        <v>262.5</v>
      </c>
      <c r="C35" s="243">
        <f t="shared" si="7"/>
        <v>262.5</v>
      </c>
      <c r="D35" s="243">
        <f t="shared" si="7"/>
        <v>262.5</v>
      </c>
      <c r="E35" s="243">
        <f t="shared" si="7"/>
        <v>262.5</v>
      </c>
      <c r="F35" s="243">
        <f t="shared" si="7"/>
        <v>262.5</v>
      </c>
      <c r="G35" s="243">
        <f t="shared" si="7"/>
        <v>262.5</v>
      </c>
      <c r="H35" s="243">
        <f t="shared" si="7"/>
        <v>262.5</v>
      </c>
      <c r="I35" s="243">
        <f t="shared" si="7"/>
        <v>262.5</v>
      </c>
      <c r="J35" s="243">
        <f t="shared" si="7"/>
        <v>262.5</v>
      </c>
      <c r="K35" s="243">
        <f t="shared" si="7"/>
        <v>262.5</v>
      </c>
      <c r="L35" s="243">
        <f t="shared" si="7"/>
        <v>262.5</v>
      </c>
      <c r="M35" s="243">
        <f t="shared" si="7"/>
        <v>262.5</v>
      </c>
    </row>
    <row r="36">
      <c r="A36" s="238" t="s">
        <v>84</v>
      </c>
      <c r="B36" s="243">
        <f t="shared" ref="B36:M36" si="8">(B25/1000)*7</f>
        <v>131.25</v>
      </c>
      <c r="C36" s="243">
        <f t="shared" si="8"/>
        <v>131.25</v>
      </c>
      <c r="D36" s="243">
        <f t="shared" si="8"/>
        <v>131.25</v>
      </c>
      <c r="E36" s="243">
        <f t="shared" si="8"/>
        <v>131.25</v>
      </c>
      <c r="F36" s="243">
        <f t="shared" si="8"/>
        <v>131.25</v>
      </c>
      <c r="G36" s="243">
        <f t="shared" si="8"/>
        <v>131.25</v>
      </c>
      <c r="H36" s="243">
        <f t="shared" si="8"/>
        <v>131.25</v>
      </c>
      <c r="I36" s="243">
        <f t="shared" si="8"/>
        <v>131.25</v>
      </c>
      <c r="J36" s="243">
        <f t="shared" si="8"/>
        <v>131.25</v>
      </c>
      <c r="K36" s="243">
        <f t="shared" si="8"/>
        <v>131.25</v>
      </c>
      <c r="L36" s="243">
        <f t="shared" si="8"/>
        <v>131.25</v>
      </c>
      <c r="M36" s="243">
        <f t="shared" si="8"/>
        <v>131.25</v>
      </c>
    </row>
    <row r="37">
      <c r="A37" s="238" t="s">
        <v>85</v>
      </c>
      <c r="B37" s="243">
        <f t="shared" ref="B37:M37" si="9">(B26/1000)*7</f>
        <v>65.625</v>
      </c>
      <c r="C37" s="243">
        <f t="shared" si="9"/>
        <v>65.625</v>
      </c>
      <c r="D37" s="243">
        <f t="shared" si="9"/>
        <v>65.625</v>
      </c>
      <c r="E37" s="243">
        <f t="shared" si="9"/>
        <v>65.625</v>
      </c>
      <c r="F37" s="243">
        <f t="shared" si="9"/>
        <v>65.625</v>
      </c>
      <c r="G37" s="243">
        <f t="shared" si="9"/>
        <v>65.625</v>
      </c>
      <c r="H37" s="243">
        <f t="shared" si="9"/>
        <v>65.625</v>
      </c>
      <c r="I37" s="243">
        <f t="shared" si="9"/>
        <v>65.625</v>
      </c>
      <c r="J37" s="243">
        <f t="shared" si="9"/>
        <v>65.625</v>
      </c>
      <c r="K37" s="243">
        <f t="shared" si="9"/>
        <v>65.625</v>
      </c>
      <c r="L37" s="243">
        <f t="shared" si="9"/>
        <v>65.625</v>
      </c>
      <c r="M37" s="243">
        <f t="shared" si="9"/>
        <v>65.625</v>
      </c>
    </row>
    <row r="38">
      <c r="A38" s="238" t="s">
        <v>86</v>
      </c>
      <c r="B38" s="238" t="s">
        <v>105</v>
      </c>
      <c r="C38" s="238" t="s">
        <v>105</v>
      </c>
      <c r="D38" s="238" t="s">
        <v>105</v>
      </c>
      <c r="E38" s="238" t="s">
        <v>105</v>
      </c>
      <c r="F38" s="238" t="s">
        <v>105</v>
      </c>
      <c r="G38" s="238" t="s">
        <v>105</v>
      </c>
      <c r="H38" s="238" t="s">
        <v>105</v>
      </c>
      <c r="I38" s="238" t="s">
        <v>105</v>
      </c>
      <c r="J38" s="238" t="s">
        <v>105</v>
      </c>
      <c r="K38" s="238" t="s">
        <v>105</v>
      </c>
      <c r="L38" s="238" t="s">
        <v>105</v>
      </c>
      <c r="M38" s="238" t="s">
        <v>105</v>
      </c>
    </row>
    <row r="39">
      <c r="A39" s="238" t="s">
        <v>87</v>
      </c>
      <c r="B39" s="238" t="s">
        <v>105</v>
      </c>
      <c r="C39" s="238" t="s">
        <v>105</v>
      </c>
      <c r="D39" s="238" t="s">
        <v>105</v>
      </c>
      <c r="E39" s="238" t="s">
        <v>105</v>
      </c>
      <c r="F39" s="238" t="s">
        <v>105</v>
      </c>
      <c r="G39" s="238" t="s">
        <v>105</v>
      </c>
      <c r="H39" s="238" t="s">
        <v>105</v>
      </c>
      <c r="I39" s="238" t="s">
        <v>105</v>
      </c>
      <c r="J39" s="238" t="s">
        <v>105</v>
      </c>
      <c r="K39" s="238" t="s">
        <v>105</v>
      </c>
      <c r="L39" s="238" t="s">
        <v>105</v>
      </c>
      <c r="M39" s="238" t="s">
        <v>105</v>
      </c>
    </row>
    <row r="40">
      <c r="A40" s="238" t="s">
        <v>88</v>
      </c>
      <c r="B40" s="238" t="s">
        <v>105</v>
      </c>
      <c r="C40" s="238" t="s">
        <v>105</v>
      </c>
      <c r="D40" s="238" t="s">
        <v>105</v>
      </c>
      <c r="E40" s="238" t="s">
        <v>105</v>
      </c>
      <c r="F40" s="238" t="s">
        <v>105</v>
      </c>
      <c r="G40" s="238" t="s">
        <v>105</v>
      </c>
      <c r="H40" s="238" t="s">
        <v>105</v>
      </c>
      <c r="I40" s="238" t="s">
        <v>105</v>
      </c>
      <c r="J40" s="238" t="s">
        <v>105</v>
      </c>
      <c r="K40" s="238" t="s">
        <v>105</v>
      </c>
      <c r="L40" s="238" t="s">
        <v>105</v>
      </c>
      <c r="M40" s="238" t="s">
        <v>105</v>
      </c>
    </row>
    <row r="41">
      <c r="A41" s="193"/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</row>
    <row r="42">
      <c r="A42" s="244" t="s">
        <v>259</v>
      </c>
      <c r="B42" s="193"/>
      <c r="C42" s="193"/>
      <c r="D42" s="193"/>
      <c r="E42" s="193"/>
      <c r="F42" s="193"/>
      <c r="G42" s="193"/>
      <c r="H42" s="244" t="s">
        <v>260</v>
      </c>
      <c r="I42" s="193"/>
      <c r="J42" s="193"/>
      <c r="K42" s="193"/>
      <c r="L42" s="193"/>
      <c r="M42" s="193"/>
    </row>
    <row r="43">
      <c r="A43" s="244" t="s">
        <v>261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</row>
    <row r="44">
      <c r="A44" s="193"/>
      <c r="B44" s="196">
        <v>0.0</v>
      </c>
      <c r="C44" s="196">
        <v>37.5</v>
      </c>
      <c r="D44" s="196">
        <v>25.0</v>
      </c>
      <c r="E44" s="196">
        <v>0.0</v>
      </c>
      <c r="F44" s="196">
        <v>37.5</v>
      </c>
      <c r="G44" s="196">
        <v>25.0</v>
      </c>
      <c r="H44" s="197">
        <v>0.0</v>
      </c>
      <c r="I44" s="197">
        <v>7.5</v>
      </c>
      <c r="J44" s="197">
        <v>5.0</v>
      </c>
      <c r="K44" s="197">
        <v>0.0</v>
      </c>
      <c r="L44" s="197">
        <v>7.5</v>
      </c>
      <c r="M44" s="197">
        <v>5.0</v>
      </c>
    </row>
    <row r="45">
      <c r="A45" s="193"/>
      <c r="B45" s="196">
        <f t="shared" ref="B45:M45" si="10">B$44</f>
        <v>0</v>
      </c>
      <c r="C45" s="196">
        <f t="shared" si="10"/>
        <v>37.5</v>
      </c>
      <c r="D45" s="196">
        <f t="shared" si="10"/>
        <v>25</v>
      </c>
      <c r="E45" s="196">
        <f t="shared" si="10"/>
        <v>0</v>
      </c>
      <c r="F45" s="196">
        <f t="shared" si="10"/>
        <v>37.5</v>
      </c>
      <c r="G45" s="196">
        <f t="shared" si="10"/>
        <v>25</v>
      </c>
      <c r="H45" s="197">
        <f t="shared" si="10"/>
        <v>0</v>
      </c>
      <c r="I45" s="197">
        <f t="shared" si="10"/>
        <v>7.5</v>
      </c>
      <c r="J45" s="197">
        <f t="shared" si="10"/>
        <v>5</v>
      </c>
      <c r="K45" s="197">
        <f t="shared" si="10"/>
        <v>0</v>
      </c>
      <c r="L45" s="197">
        <f t="shared" si="10"/>
        <v>7.5</v>
      </c>
      <c r="M45" s="197">
        <f t="shared" si="10"/>
        <v>5</v>
      </c>
    </row>
    <row r="46">
      <c r="A46" s="193"/>
      <c r="B46" s="196">
        <f t="shared" ref="B46:M46" si="11">B$44</f>
        <v>0</v>
      </c>
      <c r="C46" s="196">
        <f t="shared" si="11"/>
        <v>37.5</v>
      </c>
      <c r="D46" s="196">
        <f t="shared" si="11"/>
        <v>25</v>
      </c>
      <c r="E46" s="196">
        <f t="shared" si="11"/>
        <v>0</v>
      </c>
      <c r="F46" s="196">
        <f t="shared" si="11"/>
        <v>37.5</v>
      </c>
      <c r="G46" s="196">
        <f t="shared" si="11"/>
        <v>25</v>
      </c>
      <c r="H46" s="197">
        <f t="shared" si="11"/>
        <v>0</v>
      </c>
      <c r="I46" s="197">
        <f t="shared" si="11"/>
        <v>7.5</v>
      </c>
      <c r="J46" s="197">
        <f t="shared" si="11"/>
        <v>5</v>
      </c>
      <c r="K46" s="197">
        <f t="shared" si="11"/>
        <v>0</v>
      </c>
      <c r="L46" s="197">
        <f t="shared" si="11"/>
        <v>7.5</v>
      </c>
      <c r="M46" s="197">
        <f t="shared" si="11"/>
        <v>5</v>
      </c>
    </row>
    <row r="47">
      <c r="A47" s="193"/>
      <c r="B47" s="196">
        <f t="shared" ref="B47:M47" si="12">B$44</f>
        <v>0</v>
      </c>
      <c r="C47" s="196">
        <f t="shared" si="12"/>
        <v>37.5</v>
      </c>
      <c r="D47" s="196">
        <f t="shared" si="12"/>
        <v>25</v>
      </c>
      <c r="E47" s="196">
        <f t="shared" si="12"/>
        <v>0</v>
      </c>
      <c r="F47" s="196">
        <f t="shared" si="12"/>
        <v>37.5</v>
      </c>
      <c r="G47" s="196">
        <f t="shared" si="12"/>
        <v>25</v>
      </c>
      <c r="H47" s="197">
        <f t="shared" si="12"/>
        <v>0</v>
      </c>
      <c r="I47" s="197">
        <f t="shared" si="12"/>
        <v>7.5</v>
      </c>
      <c r="J47" s="197">
        <f t="shared" si="12"/>
        <v>5</v>
      </c>
      <c r="K47" s="197">
        <f t="shared" si="12"/>
        <v>0</v>
      </c>
      <c r="L47" s="197">
        <f t="shared" si="12"/>
        <v>7.5</v>
      </c>
      <c r="M47" s="197">
        <f t="shared" si="12"/>
        <v>5</v>
      </c>
    </row>
    <row r="48">
      <c r="A48" s="193"/>
      <c r="B48" s="196">
        <f t="shared" ref="B48:M48" si="13">B$44</f>
        <v>0</v>
      </c>
      <c r="C48" s="196">
        <f t="shared" si="13"/>
        <v>37.5</v>
      </c>
      <c r="D48" s="196">
        <f t="shared" si="13"/>
        <v>25</v>
      </c>
      <c r="E48" s="196">
        <f t="shared" si="13"/>
        <v>0</v>
      </c>
      <c r="F48" s="196">
        <f t="shared" si="13"/>
        <v>37.5</v>
      </c>
      <c r="G48" s="196">
        <f t="shared" si="13"/>
        <v>25</v>
      </c>
      <c r="H48" s="197">
        <f t="shared" si="13"/>
        <v>0</v>
      </c>
      <c r="I48" s="197">
        <f t="shared" si="13"/>
        <v>7.5</v>
      </c>
      <c r="J48" s="197">
        <f t="shared" si="13"/>
        <v>5</v>
      </c>
      <c r="K48" s="197">
        <f t="shared" si="13"/>
        <v>0</v>
      </c>
      <c r="L48" s="197">
        <f t="shared" si="13"/>
        <v>7.5</v>
      </c>
      <c r="M48" s="197">
        <f t="shared" si="13"/>
        <v>5</v>
      </c>
    </row>
    <row r="49">
      <c r="A49" s="193"/>
      <c r="B49" s="196">
        <f t="shared" ref="B49:M49" si="14">B$44</f>
        <v>0</v>
      </c>
      <c r="C49" s="196">
        <f t="shared" si="14"/>
        <v>37.5</v>
      </c>
      <c r="D49" s="196">
        <f t="shared" si="14"/>
        <v>25</v>
      </c>
      <c r="E49" s="196">
        <f t="shared" si="14"/>
        <v>0</v>
      </c>
      <c r="F49" s="196">
        <f t="shared" si="14"/>
        <v>37.5</v>
      </c>
      <c r="G49" s="196">
        <f t="shared" si="14"/>
        <v>25</v>
      </c>
      <c r="H49" s="197">
        <f t="shared" si="14"/>
        <v>0</v>
      </c>
      <c r="I49" s="197">
        <f t="shared" si="14"/>
        <v>7.5</v>
      </c>
      <c r="J49" s="197">
        <f t="shared" si="14"/>
        <v>5</v>
      </c>
      <c r="K49" s="197">
        <f t="shared" si="14"/>
        <v>0</v>
      </c>
      <c r="L49" s="197">
        <f t="shared" si="14"/>
        <v>7.5</v>
      </c>
      <c r="M49" s="197">
        <f t="shared" si="14"/>
        <v>5</v>
      </c>
    </row>
    <row r="50">
      <c r="A50" s="193"/>
      <c r="B50" s="196">
        <f t="shared" ref="B50:M50" si="15">B$44</f>
        <v>0</v>
      </c>
      <c r="C50" s="196">
        <f t="shared" si="15"/>
        <v>37.5</v>
      </c>
      <c r="D50" s="196">
        <f t="shared" si="15"/>
        <v>25</v>
      </c>
      <c r="E50" s="196">
        <f t="shared" si="15"/>
        <v>0</v>
      </c>
      <c r="F50" s="196">
        <f t="shared" si="15"/>
        <v>37.5</v>
      </c>
      <c r="G50" s="196">
        <f t="shared" si="15"/>
        <v>25</v>
      </c>
      <c r="H50" s="197">
        <f t="shared" si="15"/>
        <v>0</v>
      </c>
      <c r="I50" s="197">
        <f t="shared" si="15"/>
        <v>7.5</v>
      </c>
      <c r="J50" s="197">
        <f t="shared" si="15"/>
        <v>5</v>
      </c>
      <c r="K50" s="197">
        <f t="shared" si="15"/>
        <v>0</v>
      </c>
      <c r="L50" s="197">
        <f t="shared" si="15"/>
        <v>7.5</v>
      </c>
      <c r="M50" s="197">
        <f t="shared" si="15"/>
        <v>5</v>
      </c>
    </row>
    <row r="51">
      <c r="A51" s="193"/>
      <c r="B51" s="196">
        <f t="shared" ref="B51:M51" si="16">B$44</f>
        <v>0</v>
      </c>
      <c r="C51" s="196">
        <f t="shared" si="16"/>
        <v>37.5</v>
      </c>
      <c r="D51" s="196">
        <f t="shared" si="16"/>
        <v>25</v>
      </c>
      <c r="E51" s="196">
        <f t="shared" si="16"/>
        <v>0</v>
      </c>
      <c r="F51" s="196">
        <f t="shared" si="16"/>
        <v>37.5</v>
      </c>
      <c r="G51" s="196">
        <f t="shared" si="16"/>
        <v>25</v>
      </c>
      <c r="H51" s="197">
        <f t="shared" si="16"/>
        <v>0</v>
      </c>
      <c r="I51" s="197">
        <f t="shared" si="16"/>
        <v>7.5</v>
      </c>
      <c r="J51" s="197">
        <f t="shared" si="16"/>
        <v>5</v>
      </c>
      <c r="K51" s="197">
        <f t="shared" si="16"/>
        <v>0</v>
      </c>
      <c r="L51" s="197">
        <f t="shared" si="16"/>
        <v>7.5</v>
      </c>
      <c r="M51" s="197">
        <f t="shared" si="16"/>
        <v>5</v>
      </c>
    </row>
    <row r="52">
      <c r="A52" s="193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</row>
    <row r="53">
      <c r="A53" s="18" t="s">
        <v>262</v>
      </c>
    </row>
    <row r="54">
      <c r="B54" s="196">
        <v>87.5</v>
      </c>
      <c r="C54" s="196">
        <v>37.5</v>
      </c>
      <c r="D54" s="196">
        <v>25.0</v>
      </c>
      <c r="E54" s="196">
        <v>87.5</v>
      </c>
      <c r="F54" s="196">
        <v>37.5</v>
      </c>
      <c r="G54" s="196">
        <v>25.0</v>
      </c>
      <c r="H54" s="197">
        <v>17.5</v>
      </c>
      <c r="I54" s="197">
        <v>7.5</v>
      </c>
      <c r="J54" s="197">
        <v>5.0</v>
      </c>
      <c r="K54" s="197">
        <v>17.5</v>
      </c>
      <c r="L54" s="197">
        <v>7.5</v>
      </c>
      <c r="M54" s="197">
        <v>5.0</v>
      </c>
    </row>
    <row r="55">
      <c r="B55" s="196">
        <f t="shared" ref="B55:M55" si="17">B$54</f>
        <v>87.5</v>
      </c>
      <c r="C55" s="196">
        <f t="shared" si="17"/>
        <v>37.5</v>
      </c>
      <c r="D55" s="196">
        <f t="shared" si="17"/>
        <v>25</v>
      </c>
      <c r="E55" s="196">
        <f t="shared" si="17"/>
        <v>87.5</v>
      </c>
      <c r="F55" s="196">
        <f t="shared" si="17"/>
        <v>37.5</v>
      </c>
      <c r="G55" s="196">
        <f t="shared" si="17"/>
        <v>25</v>
      </c>
      <c r="H55" s="197">
        <f t="shared" si="17"/>
        <v>17.5</v>
      </c>
      <c r="I55" s="197">
        <f t="shared" si="17"/>
        <v>7.5</v>
      </c>
      <c r="J55" s="197">
        <f t="shared" si="17"/>
        <v>5</v>
      </c>
      <c r="K55" s="197">
        <f t="shared" si="17"/>
        <v>17.5</v>
      </c>
      <c r="L55" s="197">
        <f t="shared" si="17"/>
        <v>7.5</v>
      </c>
      <c r="M55" s="197">
        <f t="shared" si="17"/>
        <v>5</v>
      </c>
    </row>
    <row r="56">
      <c r="B56" s="196">
        <f t="shared" ref="B56:M56" si="18">B$54</f>
        <v>87.5</v>
      </c>
      <c r="C56" s="196">
        <f t="shared" si="18"/>
        <v>37.5</v>
      </c>
      <c r="D56" s="196">
        <f t="shared" si="18"/>
        <v>25</v>
      </c>
      <c r="E56" s="196">
        <f t="shared" si="18"/>
        <v>87.5</v>
      </c>
      <c r="F56" s="196">
        <f t="shared" si="18"/>
        <v>37.5</v>
      </c>
      <c r="G56" s="196">
        <f t="shared" si="18"/>
        <v>25</v>
      </c>
      <c r="H56" s="197">
        <f t="shared" si="18"/>
        <v>17.5</v>
      </c>
      <c r="I56" s="197">
        <f t="shared" si="18"/>
        <v>7.5</v>
      </c>
      <c r="J56" s="197">
        <f t="shared" si="18"/>
        <v>5</v>
      </c>
      <c r="K56" s="197">
        <f t="shared" si="18"/>
        <v>17.5</v>
      </c>
      <c r="L56" s="197">
        <f t="shared" si="18"/>
        <v>7.5</v>
      </c>
      <c r="M56" s="197">
        <f t="shared" si="18"/>
        <v>5</v>
      </c>
    </row>
    <row r="57">
      <c r="B57" s="196">
        <f t="shared" ref="B57:M57" si="19">B$54</f>
        <v>87.5</v>
      </c>
      <c r="C57" s="196">
        <f t="shared" si="19"/>
        <v>37.5</v>
      </c>
      <c r="D57" s="196">
        <f t="shared" si="19"/>
        <v>25</v>
      </c>
      <c r="E57" s="196">
        <f t="shared" si="19"/>
        <v>87.5</v>
      </c>
      <c r="F57" s="196">
        <f t="shared" si="19"/>
        <v>37.5</v>
      </c>
      <c r="G57" s="196">
        <f t="shared" si="19"/>
        <v>25</v>
      </c>
      <c r="H57" s="197">
        <f t="shared" si="19"/>
        <v>17.5</v>
      </c>
      <c r="I57" s="197">
        <f t="shared" si="19"/>
        <v>7.5</v>
      </c>
      <c r="J57" s="197">
        <f t="shared" si="19"/>
        <v>5</v>
      </c>
      <c r="K57" s="197">
        <f t="shared" si="19"/>
        <v>17.5</v>
      </c>
      <c r="L57" s="197">
        <f t="shared" si="19"/>
        <v>7.5</v>
      </c>
      <c r="M57" s="197">
        <f t="shared" si="19"/>
        <v>5</v>
      </c>
    </row>
    <row r="58">
      <c r="B58" s="196">
        <f t="shared" ref="B58:M58" si="20">B$54</f>
        <v>87.5</v>
      </c>
      <c r="C58" s="196">
        <f t="shared" si="20"/>
        <v>37.5</v>
      </c>
      <c r="D58" s="196">
        <f t="shared" si="20"/>
        <v>25</v>
      </c>
      <c r="E58" s="196">
        <f t="shared" si="20"/>
        <v>87.5</v>
      </c>
      <c r="F58" s="196">
        <f t="shared" si="20"/>
        <v>37.5</v>
      </c>
      <c r="G58" s="196">
        <f t="shared" si="20"/>
        <v>25</v>
      </c>
      <c r="H58" s="197">
        <f t="shared" si="20"/>
        <v>17.5</v>
      </c>
      <c r="I58" s="197">
        <f t="shared" si="20"/>
        <v>7.5</v>
      </c>
      <c r="J58" s="197">
        <f t="shared" si="20"/>
        <v>5</v>
      </c>
      <c r="K58" s="197">
        <f t="shared" si="20"/>
        <v>17.5</v>
      </c>
      <c r="L58" s="197">
        <f t="shared" si="20"/>
        <v>7.5</v>
      </c>
      <c r="M58" s="197">
        <f t="shared" si="20"/>
        <v>5</v>
      </c>
    </row>
    <row r="59">
      <c r="B59" s="196">
        <f t="shared" ref="B59:M59" si="21">B$54</f>
        <v>87.5</v>
      </c>
      <c r="C59" s="196">
        <f t="shared" si="21"/>
        <v>37.5</v>
      </c>
      <c r="D59" s="196">
        <f t="shared" si="21"/>
        <v>25</v>
      </c>
      <c r="E59" s="196">
        <f t="shared" si="21"/>
        <v>87.5</v>
      </c>
      <c r="F59" s="196">
        <f t="shared" si="21"/>
        <v>37.5</v>
      </c>
      <c r="G59" s="196">
        <f t="shared" si="21"/>
        <v>25</v>
      </c>
      <c r="H59" s="197">
        <f t="shared" si="21"/>
        <v>17.5</v>
      </c>
      <c r="I59" s="197">
        <f t="shared" si="21"/>
        <v>7.5</v>
      </c>
      <c r="J59" s="197">
        <f t="shared" si="21"/>
        <v>5</v>
      </c>
      <c r="K59" s="197">
        <f t="shared" si="21"/>
        <v>17.5</v>
      </c>
      <c r="L59" s="197">
        <f t="shared" si="21"/>
        <v>7.5</v>
      </c>
      <c r="M59" s="197">
        <f t="shared" si="21"/>
        <v>5</v>
      </c>
    </row>
    <row r="60">
      <c r="B60" s="196">
        <f t="shared" ref="B60:M60" si="22">B$54</f>
        <v>87.5</v>
      </c>
      <c r="C60" s="196">
        <f t="shared" si="22"/>
        <v>37.5</v>
      </c>
      <c r="D60" s="196">
        <f t="shared" si="22"/>
        <v>25</v>
      </c>
      <c r="E60" s="196">
        <f t="shared" si="22"/>
        <v>87.5</v>
      </c>
      <c r="F60" s="196">
        <f t="shared" si="22"/>
        <v>37.5</v>
      </c>
      <c r="G60" s="196">
        <f t="shared" si="22"/>
        <v>25</v>
      </c>
      <c r="H60" s="197">
        <f t="shared" si="22"/>
        <v>17.5</v>
      </c>
      <c r="I60" s="197">
        <f t="shared" si="22"/>
        <v>7.5</v>
      </c>
      <c r="J60" s="197">
        <f t="shared" si="22"/>
        <v>5</v>
      </c>
      <c r="K60" s="197">
        <f t="shared" si="22"/>
        <v>17.5</v>
      </c>
      <c r="L60" s="197">
        <f t="shared" si="22"/>
        <v>7.5</v>
      </c>
      <c r="M60" s="197">
        <f t="shared" si="22"/>
        <v>5</v>
      </c>
    </row>
    <row r="61">
      <c r="B61" s="196">
        <f t="shared" ref="B61:M61" si="23">B$54</f>
        <v>87.5</v>
      </c>
      <c r="C61" s="196">
        <f t="shared" si="23"/>
        <v>37.5</v>
      </c>
      <c r="D61" s="196">
        <f t="shared" si="23"/>
        <v>25</v>
      </c>
      <c r="E61" s="196">
        <f t="shared" si="23"/>
        <v>87.5</v>
      </c>
      <c r="F61" s="196">
        <f t="shared" si="23"/>
        <v>37.5</v>
      </c>
      <c r="G61" s="196">
        <f t="shared" si="23"/>
        <v>25</v>
      </c>
      <c r="H61" s="197">
        <f t="shared" si="23"/>
        <v>17.5</v>
      </c>
      <c r="I61" s="197">
        <f t="shared" si="23"/>
        <v>7.5</v>
      </c>
      <c r="J61" s="197">
        <f t="shared" si="23"/>
        <v>5</v>
      </c>
      <c r="K61" s="197">
        <f t="shared" si="23"/>
        <v>17.5</v>
      </c>
      <c r="L61" s="197">
        <f t="shared" si="23"/>
        <v>7.5</v>
      </c>
      <c r="M61" s="197">
        <f t="shared" si="23"/>
        <v>5</v>
      </c>
    </row>
    <row r="64">
      <c r="B64" s="193"/>
      <c r="C64" s="193"/>
      <c r="D64" s="193"/>
      <c r="E64" s="193"/>
      <c r="F64" s="193"/>
      <c r="G64" s="193"/>
      <c r="H64" s="193"/>
      <c r="I64" s="238"/>
      <c r="J64" s="238"/>
      <c r="K64" s="238"/>
      <c r="L64" s="238"/>
      <c r="M64" s="238"/>
      <c r="N64" s="238"/>
    </row>
    <row r="65">
      <c r="B65" s="5" t="s">
        <v>263</v>
      </c>
      <c r="C65" s="193"/>
      <c r="D65" s="193"/>
      <c r="E65" s="193"/>
      <c r="F65" s="193"/>
      <c r="G65" s="193"/>
      <c r="H65" s="245"/>
      <c r="I65" s="238" t="s">
        <v>112</v>
      </c>
      <c r="J65" s="60">
        <v>50.0</v>
      </c>
      <c r="K65" s="245"/>
      <c r="L65" s="238"/>
      <c r="M65" s="139" t="s">
        <v>113</v>
      </c>
      <c r="N65" s="140">
        <v>7.0035039E7</v>
      </c>
    </row>
    <row r="66">
      <c r="B66" s="193"/>
      <c r="C66" s="193"/>
      <c r="D66" s="193"/>
      <c r="E66" s="193"/>
      <c r="F66" s="193"/>
      <c r="G66" s="193"/>
      <c r="H66" s="246"/>
      <c r="I66" s="238" t="s">
        <v>114</v>
      </c>
      <c r="J66" s="64">
        <f>J65*J70</f>
        <v>50</v>
      </c>
      <c r="K66" s="246"/>
      <c r="L66" s="238"/>
      <c r="M66" s="238"/>
      <c r="N66" s="238"/>
    </row>
    <row r="67">
      <c r="B67" s="193"/>
      <c r="C67" s="193"/>
      <c r="D67" s="193"/>
      <c r="E67" s="193"/>
      <c r="F67" s="193"/>
      <c r="G67" s="193"/>
      <c r="H67" s="246"/>
      <c r="I67" s="238" t="s">
        <v>115</v>
      </c>
      <c r="J67" s="141">
        <v>50.0</v>
      </c>
      <c r="K67" s="246"/>
      <c r="L67" s="238"/>
      <c r="M67" s="142" t="s">
        <v>116</v>
      </c>
      <c r="N67" s="142" t="s">
        <v>117</v>
      </c>
    </row>
    <row r="68">
      <c r="B68" s="143" t="s">
        <v>118</v>
      </c>
      <c r="C68" s="193"/>
      <c r="D68" s="193"/>
      <c r="E68" s="193"/>
      <c r="F68" s="193"/>
      <c r="G68" s="247"/>
      <c r="H68" s="246"/>
      <c r="I68" s="238" t="s">
        <v>119</v>
      </c>
      <c r="J68" s="144">
        <v>2.0</v>
      </c>
      <c r="K68" s="246"/>
      <c r="L68" s="63" t="s">
        <v>264</v>
      </c>
      <c r="M68" s="145">
        <v>375000.0</v>
      </c>
      <c r="N68" s="238"/>
    </row>
    <row r="69">
      <c r="B69" s="248" t="str">
        <f>"&gt;We aim for " &amp; text(G69,"0") &amp;" copies at the highest dilution in 7 uL volume (amount added to PCR rxn)"</f>
        <v>&gt;We aim for 1050 copies at the highest dilution in 7 uL volume (amount added to PCR rxn)</v>
      </c>
      <c r="C69" s="238"/>
      <c r="D69" s="238"/>
      <c r="E69" s="238"/>
      <c r="F69" s="238"/>
      <c r="G69" s="249">
        <v>1050.0</v>
      </c>
      <c r="H69" s="246"/>
      <c r="I69" s="250" t="s">
        <v>121</v>
      </c>
      <c r="J69" s="147">
        <v>50.0</v>
      </c>
      <c r="K69" s="251"/>
      <c r="L69" s="63" t="s">
        <v>265</v>
      </c>
      <c r="M69" s="223">
        <f>M68/N69</f>
        <v>3750</v>
      </c>
      <c r="N69" s="252">
        <v>100.0</v>
      </c>
    </row>
    <row r="70">
      <c r="B70" s="248" t="str">
        <f>"&gt; that translates into " &amp; text(G70,"0") &amp;" copies per uL in D1 "</f>
        <v>&gt; that translates into 150 copies per uL in D1 </v>
      </c>
      <c r="C70" s="238"/>
      <c r="D70" s="193"/>
      <c r="E70" s="193"/>
      <c r="F70" s="238"/>
      <c r="G70" s="151">
        <f>G69/7</f>
        <v>150</v>
      </c>
      <c r="H70" s="246"/>
      <c r="I70" s="238" t="s">
        <v>122</v>
      </c>
      <c r="J70" s="144">
        <v>1.0</v>
      </c>
      <c r="K70" s="214"/>
      <c r="L70" s="193"/>
      <c r="M70" s="193"/>
      <c r="N70" s="193"/>
    </row>
    <row r="71">
      <c r="B71" s="248" t="str">
        <f>"&gt; that translates into " &amp; text(G71,"0") &amp;" copies in " &amp; text(J69,"0") &amp;" uL D1"</f>
        <v>&gt; that translates into 7500 copies in 50 uL D1</v>
      </c>
      <c r="C71" s="238"/>
      <c r="D71" s="193"/>
      <c r="E71" s="193"/>
      <c r="F71" s="238"/>
      <c r="G71" s="253">
        <f>G70*J69</f>
        <v>7500</v>
      </c>
      <c r="H71" s="246"/>
      <c r="I71" s="238" t="str">
        <f>"copies for " &amp; text(J70,"0") &amp;" 96-well plates"</f>
        <v>copies for 1 96-well plates</v>
      </c>
      <c r="J71" s="253">
        <f>G71*J70</f>
        <v>7500</v>
      </c>
      <c r="K71" s="193"/>
      <c r="L71" s="193"/>
      <c r="M71" s="193"/>
      <c r="N71" s="193"/>
    </row>
    <row r="72">
      <c r="B72" s="248" t="str">
        <f>"&gt; that translates to " &amp; text(G72,"0") &amp; " copies in " &amp; text(J69, "0") &amp; " uL (" &amp; text(J65,"0.0") &amp; " is total of well + " &amp; text(J67,"0.0") &amp; " added for dilution)"</f>
        <v>&gt; that translates to 7500 copies in 50 uL (50.0 is total of well + 50.0 added for dilution)</v>
      </c>
      <c r="C72" s="238"/>
      <c r="D72" s="238"/>
      <c r="E72" s="238"/>
      <c r="F72" s="238"/>
      <c r="G72" s="254">
        <f>G70*J69</f>
        <v>7500</v>
      </c>
      <c r="H72" s="251"/>
      <c r="I72" s="238" t="s">
        <v>266</v>
      </c>
      <c r="J72" s="64">
        <f>J69-J67</f>
        <v>0</v>
      </c>
      <c r="K72" s="193"/>
      <c r="L72" s="193"/>
      <c r="M72" s="193"/>
      <c r="N72" s="193"/>
    </row>
    <row r="73"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</row>
    <row r="74">
      <c r="B74" s="143" t="s">
        <v>123</v>
      </c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</row>
    <row r="75">
      <c r="B75" s="248"/>
      <c r="C75" s="238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</row>
    <row r="76">
      <c r="B76" s="248" t="str">
        <f>"&gt; add "&amp; text(E82,"0.00") &amp;" uL of saliva to D1 rows"</f>
        <v>&gt; add 48.00 uL of saliva to D1 rows</v>
      </c>
      <c r="C76" s="238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</row>
    <row r="77">
      <c r="B77" s="248" t="str">
        <f>"&gt; add "&amp; text(E81,"0.00") &amp;" uL of Virus Spike Dilution to D1 saliva"</f>
        <v>&gt; add 2.00 uL of Virus Spike Dilution to D1 saliva</v>
      </c>
      <c r="C77" s="238"/>
      <c r="D77" s="193"/>
      <c r="E77" s="202"/>
      <c r="F77" s="193"/>
      <c r="G77" s="193"/>
      <c r="H77" s="193"/>
      <c r="I77" s="193"/>
      <c r="J77" s="193"/>
      <c r="K77" s="193"/>
      <c r="L77" s="193"/>
      <c r="M77" s="193"/>
      <c r="N77" s="193"/>
    </row>
    <row r="78">
      <c r="B78" s="248" t="s">
        <v>124</v>
      </c>
      <c r="C78" s="238"/>
      <c r="D78" s="238"/>
      <c r="E78" s="216"/>
      <c r="F78" s="193"/>
      <c r="G78" s="193"/>
      <c r="H78" s="193"/>
      <c r="I78" s="193"/>
      <c r="J78" s="193" t="s">
        <v>125</v>
      </c>
      <c r="K78" s="193"/>
      <c r="L78" s="193"/>
      <c r="M78" s="193"/>
      <c r="N78" s="193"/>
    </row>
    <row r="79">
      <c r="B79" s="193"/>
      <c r="C79" s="193"/>
      <c r="D79" s="238"/>
      <c r="E79" s="255"/>
      <c r="F79" s="193"/>
      <c r="G79" s="193"/>
      <c r="H79" s="193"/>
      <c r="I79" s="193"/>
      <c r="J79" s="193"/>
      <c r="K79" s="193"/>
      <c r="L79" s="193"/>
      <c r="M79" s="193"/>
      <c r="N79" s="193"/>
    </row>
    <row r="80">
      <c r="B80" s="193"/>
      <c r="C80" s="238"/>
      <c r="D80" s="68" t="s">
        <v>126</v>
      </c>
      <c r="E80" s="256">
        <f>M69</f>
        <v>3750</v>
      </c>
      <c r="F80" s="193"/>
      <c r="G80" s="193"/>
      <c r="H80" s="193"/>
      <c r="I80" s="193"/>
      <c r="J80" s="193"/>
      <c r="K80" s="193"/>
      <c r="L80" s="193"/>
      <c r="M80" s="193"/>
      <c r="N80" s="193"/>
    </row>
    <row r="81">
      <c r="B81" s="193"/>
      <c r="C81" s="238"/>
      <c r="D81" s="68" t="s">
        <v>267</v>
      </c>
      <c r="E81" s="257">
        <f>J71/E80</f>
        <v>2</v>
      </c>
      <c r="F81" s="209">
        <f t="shared" ref="F81:F82" si="24">E81*7</f>
        <v>14</v>
      </c>
      <c r="G81" s="193"/>
      <c r="H81" s="193"/>
      <c r="I81" s="193"/>
      <c r="J81" s="193"/>
      <c r="K81" s="193"/>
      <c r="L81" s="193"/>
      <c r="M81" s="193"/>
      <c r="N81" s="193"/>
    </row>
    <row r="82">
      <c r="B82" s="193"/>
      <c r="C82" s="238"/>
      <c r="D82" s="68" t="s">
        <v>128</v>
      </c>
      <c r="E82" s="257">
        <f>J67-E81</f>
        <v>48</v>
      </c>
      <c r="F82" s="209">
        <f t="shared" si="24"/>
        <v>336</v>
      </c>
      <c r="G82" s="193"/>
      <c r="H82" s="193"/>
      <c r="I82" s="193"/>
      <c r="J82" s="193"/>
      <c r="K82" s="193"/>
      <c r="L82" s="193"/>
      <c r="M82" s="193"/>
      <c r="N82" s="193"/>
    </row>
    <row r="86">
      <c r="B86" s="193"/>
      <c r="C86" s="193"/>
      <c r="D86" s="193"/>
      <c r="E86" s="193"/>
      <c r="F86" s="193"/>
      <c r="G86" s="193"/>
      <c r="H86" s="193"/>
      <c r="I86" s="238"/>
      <c r="J86" s="238"/>
      <c r="K86" s="238"/>
      <c r="L86" s="238"/>
      <c r="M86" s="238"/>
      <c r="N86" s="238"/>
    </row>
    <row r="87">
      <c r="B87" s="5" t="s">
        <v>268</v>
      </c>
      <c r="C87" s="193"/>
      <c r="D87" s="193"/>
      <c r="E87" s="193"/>
      <c r="F87" s="193"/>
      <c r="G87" s="193"/>
      <c r="H87" s="245"/>
      <c r="I87" s="238" t="s">
        <v>112</v>
      </c>
      <c r="J87" s="60">
        <v>10.0</v>
      </c>
      <c r="K87" s="245"/>
      <c r="L87" s="238"/>
      <c r="M87" s="139" t="s">
        <v>113</v>
      </c>
      <c r="N87" s="140">
        <v>7.0035039E7</v>
      </c>
    </row>
    <row r="88">
      <c r="B88" s="193"/>
      <c r="C88" s="193"/>
      <c r="D88" s="193"/>
      <c r="E88" s="193"/>
      <c r="F88" s="193"/>
      <c r="G88" s="193"/>
      <c r="H88" s="246"/>
      <c r="I88" s="238" t="s">
        <v>114</v>
      </c>
      <c r="J88" s="64">
        <f>J87*J92</f>
        <v>10</v>
      </c>
      <c r="K88" s="246"/>
      <c r="L88" s="238"/>
      <c r="M88" s="238"/>
      <c r="N88" s="238"/>
    </row>
    <row r="89">
      <c r="B89" s="193"/>
      <c r="C89" s="193"/>
      <c r="D89" s="193"/>
      <c r="E89" s="193"/>
      <c r="F89" s="193"/>
      <c r="G89" s="193"/>
      <c r="H89" s="246"/>
      <c r="I89" s="238" t="s">
        <v>115</v>
      </c>
      <c r="J89" s="141">
        <v>10.0</v>
      </c>
      <c r="K89" s="246"/>
      <c r="L89" s="238"/>
      <c r="M89" s="142" t="s">
        <v>116</v>
      </c>
      <c r="N89" s="142" t="s">
        <v>117</v>
      </c>
    </row>
    <row r="90">
      <c r="B90" s="143" t="s">
        <v>118</v>
      </c>
      <c r="C90" s="193"/>
      <c r="D90" s="193"/>
      <c r="E90" s="193"/>
      <c r="F90" s="193"/>
      <c r="G90" s="247"/>
      <c r="H90" s="246"/>
      <c r="I90" s="238" t="s">
        <v>119</v>
      </c>
      <c r="J90" s="144">
        <v>2.0</v>
      </c>
      <c r="K90" s="246"/>
      <c r="L90" s="63" t="s">
        <v>264</v>
      </c>
      <c r="M90" s="145">
        <v>375000.0</v>
      </c>
      <c r="N90" s="238"/>
    </row>
    <row r="91">
      <c r="B91" s="248" t="str">
        <f>"&gt;We aim for " &amp; text(G91,"0") &amp;" copies at the highest dilution in 7 uL volume (amount added to PCR rxn)"</f>
        <v>&gt;We aim for 1050 copies at the highest dilution in 7 uL volume (amount added to PCR rxn)</v>
      </c>
      <c r="C91" s="238"/>
      <c r="D91" s="238"/>
      <c r="E91" s="238"/>
      <c r="F91" s="238"/>
      <c r="G91" s="249">
        <v>1050.0</v>
      </c>
      <c r="H91" s="246"/>
      <c r="I91" s="250" t="s">
        <v>121</v>
      </c>
      <c r="J91" s="147">
        <v>10.0</v>
      </c>
      <c r="K91" s="251"/>
      <c r="L91" s="63" t="s">
        <v>265</v>
      </c>
      <c r="M91" s="223">
        <f>M90/N91</f>
        <v>3750</v>
      </c>
      <c r="N91" s="252">
        <v>100.0</v>
      </c>
    </row>
    <row r="92">
      <c r="B92" s="248" t="str">
        <f>"&gt; that translates into " &amp; text(G92,"0") &amp;" copies per uL in D1 "</f>
        <v>&gt; that translates into 150 copies per uL in D1 </v>
      </c>
      <c r="C92" s="238"/>
      <c r="D92" s="193"/>
      <c r="E92" s="193"/>
      <c r="F92" s="238"/>
      <c r="G92" s="151">
        <f>G91/7</f>
        <v>150</v>
      </c>
      <c r="H92" s="246"/>
      <c r="I92" s="238" t="s">
        <v>122</v>
      </c>
      <c r="J92" s="144">
        <v>1.0</v>
      </c>
      <c r="K92" s="214"/>
      <c r="L92" s="193"/>
      <c r="M92" s="193"/>
      <c r="N92" s="193"/>
    </row>
    <row r="93">
      <c r="B93" s="248" t="str">
        <f>"&gt; that translates into " &amp; text(G93,"0") &amp;" copies in " &amp; text(J91,"0") &amp;" uL D1"</f>
        <v>&gt; that translates into 1500 copies in 10 uL D1</v>
      </c>
      <c r="C93" s="238"/>
      <c r="D93" s="193"/>
      <c r="E93" s="193"/>
      <c r="F93" s="238"/>
      <c r="G93" s="253">
        <f>G92*J91</f>
        <v>1500</v>
      </c>
      <c r="H93" s="246"/>
      <c r="I93" s="238" t="str">
        <f>"copies for " &amp; text(J92,"0") &amp;" 96-well plates"</f>
        <v>copies for 1 96-well plates</v>
      </c>
      <c r="J93" s="253">
        <f>G93*J92</f>
        <v>1500</v>
      </c>
      <c r="K93" s="193"/>
      <c r="L93" s="193"/>
      <c r="M93" s="193"/>
      <c r="N93" s="193"/>
    </row>
    <row r="94">
      <c r="B94" s="248" t="str">
        <f>"&gt; that translates to " &amp; text(G94,"0") &amp; " copies in " &amp; text(J91, "0") &amp; " uL (" &amp; text(J87,"0.0") &amp; " is total of well + " &amp; text(J89,"0.0") &amp; " added for dilution)"</f>
        <v>&gt; that translates to 1500 copies in 10 uL (10.0 is total of well + 10.0 added for dilution)</v>
      </c>
      <c r="C94" s="238"/>
      <c r="D94" s="238"/>
      <c r="E94" s="238"/>
      <c r="F94" s="238"/>
      <c r="G94" s="254">
        <f>G92*J91</f>
        <v>1500</v>
      </c>
      <c r="H94" s="251"/>
      <c r="I94" s="238" t="s">
        <v>266</v>
      </c>
      <c r="J94" s="64">
        <f>J91-J89</f>
        <v>0</v>
      </c>
      <c r="K94" s="193"/>
      <c r="L94" s="193"/>
      <c r="M94" s="193"/>
      <c r="N94" s="193"/>
    </row>
    <row r="95"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</row>
    <row r="96">
      <c r="B96" s="143" t="s">
        <v>123</v>
      </c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</row>
    <row r="97">
      <c r="B97" s="248"/>
      <c r="C97" s="238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</row>
    <row r="98">
      <c r="B98" s="248" t="str">
        <f>"&gt; add "&amp; text(E104,"0.00") &amp;" uL of saliva to D1 rows"</f>
        <v>&gt; add 9.60 uL of saliva to D1 rows</v>
      </c>
      <c r="C98" s="238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</row>
    <row r="99">
      <c r="B99" s="248" t="str">
        <f>"&gt; add "&amp; text(E103,"0.00") &amp;" uL of Virus Spike Dilution to D1 saliva"</f>
        <v>&gt; add 0.40 uL of Virus Spike Dilution to D1 saliva</v>
      </c>
      <c r="C99" s="238"/>
      <c r="D99" s="193"/>
      <c r="E99" s="202"/>
      <c r="F99" s="193"/>
      <c r="G99" s="193"/>
      <c r="H99" s="193"/>
      <c r="I99" s="193"/>
      <c r="J99" s="193"/>
      <c r="K99" s="193"/>
      <c r="L99" s="193"/>
      <c r="M99" s="193"/>
      <c r="N99" s="193"/>
    </row>
    <row r="100">
      <c r="B100" s="248" t="s">
        <v>124</v>
      </c>
      <c r="C100" s="238"/>
      <c r="D100" s="238"/>
      <c r="E100" s="216"/>
      <c r="F100" s="193"/>
      <c r="G100" s="193"/>
      <c r="H100" s="193"/>
      <c r="I100" s="193"/>
      <c r="J100" s="193" t="s">
        <v>125</v>
      </c>
      <c r="K100" s="193"/>
      <c r="L100" s="193"/>
      <c r="M100" s="193"/>
      <c r="N100" s="193"/>
    </row>
    <row r="101">
      <c r="B101" s="193"/>
      <c r="C101" s="193"/>
      <c r="D101" s="238"/>
      <c r="E101" s="255"/>
      <c r="F101" s="193"/>
      <c r="G101" s="193"/>
      <c r="H101" s="193"/>
      <c r="I101" s="193"/>
      <c r="J101" s="193"/>
      <c r="K101" s="193"/>
      <c r="L101" s="193"/>
      <c r="M101" s="193"/>
      <c r="N101" s="193"/>
    </row>
    <row r="102">
      <c r="B102" s="193"/>
      <c r="C102" s="238"/>
      <c r="D102" s="68" t="s">
        <v>126</v>
      </c>
      <c r="E102" s="256">
        <f>M91</f>
        <v>3750</v>
      </c>
      <c r="F102" s="193"/>
      <c r="G102" s="193"/>
      <c r="H102" s="193"/>
      <c r="I102" s="193"/>
      <c r="J102" s="193"/>
      <c r="K102" s="193"/>
      <c r="L102" s="193"/>
      <c r="M102" s="193"/>
      <c r="N102" s="193"/>
    </row>
    <row r="103">
      <c r="B103" s="193"/>
      <c r="C103" s="238"/>
      <c r="D103" s="68" t="s">
        <v>267</v>
      </c>
      <c r="E103" s="257">
        <f>J93/E102</f>
        <v>0.4</v>
      </c>
      <c r="F103" s="209">
        <f t="shared" ref="F103:F104" si="25">E103*7</f>
        <v>2.8</v>
      </c>
      <c r="G103" s="193"/>
      <c r="H103" s="193"/>
      <c r="I103" s="193"/>
      <c r="J103" s="193"/>
      <c r="K103" s="193"/>
      <c r="L103" s="193"/>
      <c r="M103" s="193"/>
      <c r="N103" s="193"/>
    </row>
    <row r="104">
      <c r="B104" s="193"/>
      <c r="C104" s="238"/>
      <c r="D104" s="68" t="s">
        <v>128</v>
      </c>
      <c r="E104" s="257">
        <f>J89-E103</f>
        <v>9.6</v>
      </c>
      <c r="F104" s="209">
        <f t="shared" si="25"/>
        <v>67.2</v>
      </c>
      <c r="G104" s="193"/>
      <c r="H104" s="193"/>
      <c r="I104" s="193"/>
      <c r="J104" s="193"/>
      <c r="K104" s="193"/>
      <c r="L104" s="193"/>
      <c r="M104" s="193"/>
      <c r="N104" s="193"/>
    </row>
  </sheetData>
  <mergeCells count="4">
    <mergeCell ref="H65:H72"/>
    <mergeCell ref="K65:K69"/>
    <mergeCell ref="H87:H94"/>
    <mergeCell ref="K87:K9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178"/>
      <c r="B1" s="119"/>
      <c r="C1" s="32"/>
      <c r="D1" s="120"/>
      <c r="E1" s="120"/>
      <c r="F1" s="121"/>
      <c r="G1" s="122"/>
      <c r="H1" s="123"/>
      <c r="I1" s="124"/>
      <c r="J1" s="125"/>
      <c r="K1" s="125"/>
      <c r="L1" s="121"/>
      <c r="M1" s="121"/>
      <c r="N1" s="3"/>
    </row>
    <row r="2">
      <c r="A2" s="126">
        <v>13.0</v>
      </c>
      <c r="B2" s="127">
        <v>14.0</v>
      </c>
      <c r="C2" s="32"/>
      <c r="D2" s="33" t="str">
        <f>'Run set up notes'!E31</f>
        <v>EUAV2_vtm</v>
      </c>
      <c r="E2" s="33" t="str">
        <f>'Run set up notes'!F31</f>
        <v/>
      </c>
      <c r="F2" s="121"/>
      <c r="G2" s="190"/>
      <c r="H2" s="182"/>
      <c r="I2" s="124"/>
      <c r="J2" s="125"/>
      <c r="K2" s="125"/>
      <c r="L2" s="121"/>
      <c r="M2" s="121"/>
      <c r="N2" s="3"/>
    </row>
    <row r="3">
      <c r="A3" s="126">
        <v>15.0</v>
      </c>
      <c r="B3" s="127">
        <v>16.0</v>
      </c>
      <c r="C3" s="32"/>
      <c r="D3" s="33" t="str">
        <f>'Run set up notes'!E32</f>
        <v/>
      </c>
      <c r="E3" s="46" t="str">
        <f>'Run set up notes'!F32</f>
        <v>Swab lysate</v>
      </c>
      <c r="F3" s="121"/>
      <c r="G3" s="190"/>
      <c r="H3" s="190"/>
      <c r="I3" s="124"/>
      <c r="K3" s="125"/>
      <c r="L3" s="121"/>
      <c r="M3" s="121"/>
      <c r="N3" s="3"/>
    </row>
    <row r="4">
      <c r="A4" s="6" t="s">
        <v>11</v>
      </c>
      <c r="B4" s="121"/>
      <c r="C4" s="121"/>
      <c r="E4" s="121"/>
      <c r="F4" s="121"/>
      <c r="G4" s="122"/>
      <c r="H4" s="123"/>
      <c r="I4" s="124"/>
      <c r="J4" s="125"/>
      <c r="K4" s="123"/>
      <c r="L4" s="121"/>
      <c r="M4" s="121"/>
      <c r="N4" s="3"/>
    </row>
    <row r="5">
      <c r="A5" s="6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3"/>
    </row>
    <row r="6">
      <c r="A6" s="258"/>
      <c r="B6" s="259" t="s">
        <v>269</v>
      </c>
      <c r="C6" s="238"/>
      <c r="D6" s="238"/>
      <c r="E6" s="238"/>
      <c r="F6" s="238"/>
      <c r="G6" s="193"/>
      <c r="H6" s="260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</row>
    <row r="7">
      <c r="A7" s="143"/>
      <c r="B7" s="259" t="s">
        <v>270</v>
      </c>
      <c r="C7" s="238"/>
      <c r="D7" s="238"/>
      <c r="E7" s="238"/>
      <c r="F7" s="238"/>
      <c r="G7" s="238"/>
      <c r="H7" s="261"/>
      <c r="I7" s="238"/>
      <c r="J7" s="238"/>
      <c r="K7" s="238"/>
      <c r="L7" s="238"/>
      <c r="M7" s="262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</row>
    <row r="8">
      <c r="A8" s="238"/>
      <c r="B8" s="259" t="s">
        <v>263</v>
      </c>
      <c r="C8" s="238"/>
      <c r="D8" s="238"/>
      <c r="E8" s="238"/>
      <c r="F8" s="238"/>
      <c r="G8" s="238"/>
      <c r="H8" s="261"/>
      <c r="I8" s="238"/>
      <c r="J8" s="238"/>
      <c r="K8" s="238"/>
      <c r="L8" s="238"/>
      <c r="M8" s="262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</row>
    <row r="9">
      <c r="A9" s="238"/>
      <c r="B9" s="238"/>
      <c r="C9" s="238"/>
      <c r="D9" s="238"/>
      <c r="E9" s="262"/>
      <c r="F9" s="238"/>
      <c r="G9" s="238"/>
      <c r="H9" s="261"/>
      <c r="I9" s="238"/>
      <c r="J9" s="238"/>
      <c r="K9" s="238"/>
      <c r="L9" s="262"/>
      <c r="M9" s="262"/>
      <c r="N9" s="52">
        <f>8*18</f>
        <v>144</v>
      </c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</row>
    <row r="10">
      <c r="A10" s="233" t="s">
        <v>242</v>
      </c>
      <c r="B10" s="142">
        <v>1.0</v>
      </c>
      <c r="C10" s="142">
        <v>2.0</v>
      </c>
      <c r="D10" s="142">
        <v>3.0</v>
      </c>
      <c r="E10" s="142">
        <v>4.0</v>
      </c>
      <c r="F10" s="142">
        <v>5.0</v>
      </c>
      <c r="G10" s="142">
        <v>6.0</v>
      </c>
      <c r="H10" s="142">
        <v>7.0</v>
      </c>
      <c r="I10" s="142">
        <v>8.0</v>
      </c>
      <c r="J10" s="142">
        <v>9.0</v>
      </c>
      <c r="K10" s="142">
        <v>10.0</v>
      </c>
      <c r="L10" s="234">
        <v>11.0</v>
      </c>
      <c r="M10" s="234">
        <v>12.0</v>
      </c>
      <c r="N10" s="52">
        <f>N9/2</f>
        <v>72</v>
      </c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</row>
    <row r="11">
      <c r="A11" s="233" t="s">
        <v>80</v>
      </c>
      <c r="B11" s="263" t="s">
        <v>271</v>
      </c>
      <c r="C11" s="263" t="s">
        <v>271</v>
      </c>
      <c r="D11" s="264" t="s">
        <v>270</v>
      </c>
      <c r="E11" s="264" t="s">
        <v>270</v>
      </c>
      <c r="F11" s="265" t="s">
        <v>263</v>
      </c>
      <c r="G11" s="265" t="s">
        <v>263</v>
      </c>
      <c r="H11" s="265" t="s">
        <v>263</v>
      </c>
      <c r="I11" s="265" t="s">
        <v>263</v>
      </c>
      <c r="J11" s="266" t="s">
        <v>272</v>
      </c>
      <c r="K11" s="266" t="s">
        <v>272</v>
      </c>
      <c r="L11" s="266" t="s">
        <v>272</v>
      </c>
      <c r="M11" s="266" t="s">
        <v>272</v>
      </c>
      <c r="N11" s="260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</row>
    <row r="12">
      <c r="A12" s="233" t="s">
        <v>82</v>
      </c>
      <c r="B12" s="263" t="s">
        <v>271</v>
      </c>
      <c r="C12" s="263" t="s">
        <v>271</v>
      </c>
      <c r="D12" s="264" t="s">
        <v>270</v>
      </c>
      <c r="E12" s="264" t="s">
        <v>270</v>
      </c>
      <c r="F12" s="265" t="s">
        <v>263</v>
      </c>
      <c r="G12" s="265" t="s">
        <v>263</v>
      </c>
      <c r="H12" s="265" t="s">
        <v>263</v>
      </c>
      <c r="I12" s="265" t="s">
        <v>263</v>
      </c>
      <c r="J12" s="266" t="s">
        <v>272</v>
      </c>
      <c r="K12" s="266" t="s">
        <v>272</v>
      </c>
      <c r="L12" s="266" t="s">
        <v>272</v>
      </c>
      <c r="M12" s="266" t="s">
        <v>272</v>
      </c>
      <c r="N12" s="260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</row>
    <row r="13">
      <c r="A13" s="233" t="s">
        <v>83</v>
      </c>
      <c r="B13" s="263" t="s">
        <v>271</v>
      </c>
      <c r="C13" s="263" t="s">
        <v>271</v>
      </c>
      <c r="D13" s="264" t="s">
        <v>270</v>
      </c>
      <c r="E13" s="264" t="s">
        <v>270</v>
      </c>
      <c r="F13" s="265" t="s">
        <v>263</v>
      </c>
      <c r="G13" s="265" t="s">
        <v>263</v>
      </c>
      <c r="H13" s="265" t="s">
        <v>263</v>
      </c>
      <c r="I13" s="265" t="s">
        <v>263</v>
      </c>
      <c r="J13" s="266" t="s">
        <v>272</v>
      </c>
      <c r="K13" s="266" t="s">
        <v>272</v>
      </c>
      <c r="L13" s="266" t="s">
        <v>272</v>
      </c>
      <c r="M13" s="266" t="s">
        <v>272</v>
      </c>
      <c r="N13" s="260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</row>
    <row r="14">
      <c r="A14" s="233" t="s">
        <v>84</v>
      </c>
      <c r="B14" s="263" t="s">
        <v>271</v>
      </c>
      <c r="C14" s="263" t="s">
        <v>271</v>
      </c>
      <c r="D14" s="264" t="s">
        <v>270</v>
      </c>
      <c r="E14" s="264" t="s">
        <v>270</v>
      </c>
      <c r="F14" s="265" t="s">
        <v>263</v>
      </c>
      <c r="G14" s="265" t="s">
        <v>263</v>
      </c>
      <c r="H14" s="265" t="s">
        <v>263</v>
      </c>
      <c r="I14" s="265" t="s">
        <v>263</v>
      </c>
      <c r="J14" s="266" t="s">
        <v>272</v>
      </c>
      <c r="K14" s="266" t="s">
        <v>272</v>
      </c>
      <c r="L14" s="266" t="s">
        <v>272</v>
      </c>
      <c r="M14" s="266" t="s">
        <v>272</v>
      </c>
      <c r="N14" s="260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</row>
    <row r="15">
      <c r="A15" s="233" t="s">
        <v>85</v>
      </c>
      <c r="B15" s="263" t="s">
        <v>271</v>
      </c>
      <c r="C15" s="263" t="s">
        <v>271</v>
      </c>
      <c r="D15" s="264" t="s">
        <v>270</v>
      </c>
      <c r="E15" s="264" t="s">
        <v>270</v>
      </c>
      <c r="F15" s="265" t="s">
        <v>263</v>
      </c>
      <c r="G15" s="265" t="s">
        <v>263</v>
      </c>
      <c r="H15" s="265" t="s">
        <v>263</v>
      </c>
      <c r="I15" s="265" t="s">
        <v>263</v>
      </c>
      <c r="J15" s="266" t="s">
        <v>272</v>
      </c>
      <c r="K15" s="266" t="s">
        <v>272</v>
      </c>
      <c r="L15" s="266" t="s">
        <v>272</v>
      </c>
      <c r="M15" s="266" t="s">
        <v>272</v>
      </c>
      <c r="N15" s="260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</row>
    <row r="16">
      <c r="A16" s="233" t="s">
        <v>86</v>
      </c>
      <c r="B16" s="263" t="s">
        <v>271</v>
      </c>
      <c r="C16" s="263" t="s">
        <v>271</v>
      </c>
      <c r="D16" s="264" t="s">
        <v>270</v>
      </c>
      <c r="E16" s="264" t="s">
        <v>270</v>
      </c>
      <c r="F16" s="265" t="s">
        <v>263</v>
      </c>
      <c r="G16" s="265" t="s">
        <v>263</v>
      </c>
      <c r="H16" s="265" t="s">
        <v>263</v>
      </c>
      <c r="I16" s="265" t="s">
        <v>263</v>
      </c>
      <c r="J16" s="266" t="s">
        <v>272</v>
      </c>
      <c r="K16" s="266" t="s">
        <v>272</v>
      </c>
      <c r="L16" s="266" t="s">
        <v>272</v>
      </c>
      <c r="M16" s="266" t="s">
        <v>272</v>
      </c>
      <c r="N16" s="260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</row>
    <row r="17">
      <c r="A17" s="235" t="s">
        <v>87</v>
      </c>
      <c r="B17" s="263" t="s">
        <v>271</v>
      </c>
      <c r="C17" s="263" t="s">
        <v>271</v>
      </c>
      <c r="D17" s="264" t="s">
        <v>270</v>
      </c>
      <c r="E17" s="264" t="s">
        <v>270</v>
      </c>
      <c r="F17" s="265" t="s">
        <v>263</v>
      </c>
      <c r="G17" s="265" t="s">
        <v>263</v>
      </c>
      <c r="H17" s="265" t="s">
        <v>263</v>
      </c>
      <c r="I17" s="265" t="s">
        <v>263</v>
      </c>
      <c r="J17" s="266" t="s">
        <v>272</v>
      </c>
      <c r="K17" s="266" t="s">
        <v>272</v>
      </c>
      <c r="L17" s="266" t="s">
        <v>272</v>
      </c>
      <c r="M17" s="266" t="s">
        <v>272</v>
      </c>
      <c r="N17" s="260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</row>
    <row r="18">
      <c r="A18" s="236" t="s">
        <v>88</v>
      </c>
      <c r="B18" s="263" t="s">
        <v>271</v>
      </c>
      <c r="C18" s="263" t="s">
        <v>271</v>
      </c>
      <c r="D18" s="264" t="s">
        <v>270</v>
      </c>
      <c r="E18" s="264" t="s">
        <v>270</v>
      </c>
      <c r="F18" s="265" t="s">
        <v>263</v>
      </c>
      <c r="G18" s="265" t="s">
        <v>263</v>
      </c>
      <c r="H18" s="265" t="s">
        <v>263</v>
      </c>
      <c r="I18" s="265" t="s">
        <v>263</v>
      </c>
      <c r="J18" s="266" t="s">
        <v>272</v>
      </c>
      <c r="K18" s="266" t="s">
        <v>272</v>
      </c>
      <c r="L18" s="266" t="s">
        <v>272</v>
      </c>
      <c r="M18" s="266" t="s">
        <v>272</v>
      </c>
      <c r="N18" s="260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</row>
    <row r="19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</row>
    <row r="20">
      <c r="A20" s="233" t="s">
        <v>243</v>
      </c>
      <c r="B20" s="142">
        <v>1.0</v>
      </c>
      <c r="C20" s="142">
        <v>2.0</v>
      </c>
      <c r="D20" s="142">
        <v>3.0</v>
      </c>
      <c r="E20" s="142">
        <v>4.0</v>
      </c>
      <c r="F20" s="142">
        <v>5.0</v>
      </c>
      <c r="G20" s="142">
        <v>6.0</v>
      </c>
      <c r="H20" s="142">
        <v>7.0</v>
      </c>
      <c r="I20" s="142">
        <v>8.0</v>
      </c>
      <c r="J20" s="142">
        <v>9.0</v>
      </c>
      <c r="K20" s="142">
        <v>10.0</v>
      </c>
      <c r="L20" s="142">
        <v>11.0</v>
      </c>
      <c r="M20" s="142">
        <v>12.0</v>
      </c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</row>
    <row r="21">
      <c r="A21" s="233" t="s">
        <v>80</v>
      </c>
      <c r="B21" s="225" t="s">
        <v>244</v>
      </c>
      <c r="C21" s="225" t="s">
        <v>244</v>
      </c>
      <c r="D21" s="225" t="s">
        <v>244</v>
      </c>
      <c r="E21" s="225" t="s">
        <v>244</v>
      </c>
      <c r="F21" s="225" t="s">
        <v>244</v>
      </c>
      <c r="G21" s="225" t="s">
        <v>244</v>
      </c>
      <c r="H21" s="225" t="s">
        <v>244</v>
      </c>
      <c r="I21" s="225" t="s">
        <v>244</v>
      </c>
      <c r="J21" s="225" t="s">
        <v>244</v>
      </c>
      <c r="K21" s="225" t="s">
        <v>244</v>
      </c>
      <c r="L21" s="225" t="s">
        <v>244</v>
      </c>
      <c r="M21" s="225" t="s">
        <v>244</v>
      </c>
      <c r="N21" s="220" t="s">
        <v>108</v>
      </c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</row>
    <row r="22">
      <c r="A22" s="233" t="s">
        <v>82</v>
      </c>
      <c r="B22" s="225" t="s">
        <v>244</v>
      </c>
      <c r="C22" s="225" t="s">
        <v>244</v>
      </c>
      <c r="D22" s="225" t="s">
        <v>244</v>
      </c>
      <c r="E22" s="225" t="s">
        <v>244</v>
      </c>
      <c r="F22" s="225" t="s">
        <v>244</v>
      </c>
      <c r="G22" s="225" t="s">
        <v>244</v>
      </c>
      <c r="H22" s="225" t="s">
        <v>244</v>
      </c>
      <c r="I22" s="225" t="s">
        <v>244</v>
      </c>
      <c r="J22" s="225" t="s">
        <v>244</v>
      </c>
      <c r="K22" s="225" t="s">
        <v>244</v>
      </c>
      <c r="L22" s="225" t="s">
        <v>244</v>
      </c>
      <c r="M22" s="225" t="s">
        <v>244</v>
      </c>
      <c r="N22" s="220" t="s">
        <v>110</v>
      </c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</row>
    <row r="23">
      <c r="A23" s="233" t="s">
        <v>83</v>
      </c>
      <c r="B23" s="225" t="s">
        <v>244</v>
      </c>
      <c r="C23" s="225" t="s">
        <v>244</v>
      </c>
      <c r="D23" s="225" t="s">
        <v>244</v>
      </c>
      <c r="E23" s="225" t="s">
        <v>244</v>
      </c>
      <c r="F23" s="225" t="s">
        <v>244</v>
      </c>
      <c r="G23" s="225" t="s">
        <v>244</v>
      </c>
      <c r="H23" s="225" t="s">
        <v>244</v>
      </c>
      <c r="I23" s="225" t="s">
        <v>244</v>
      </c>
      <c r="J23" s="225" t="s">
        <v>244</v>
      </c>
      <c r="K23" s="225" t="s">
        <v>244</v>
      </c>
      <c r="L23" s="225" t="s">
        <v>244</v>
      </c>
      <c r="M23" s="225" t="s">
        <v>244</v>
      </c>
      <c r="N23" s="220" t="s">
        <v>245</v>
      </c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</row>
    <row r="24">
      <c r="A24" s="233" t="s">
        <v>84</v>
      </c>
      <c r="B24" s="225" t="s">
        <v>244</v>
      </c>
      <c r="C24" s="225" t="s">
        <v>244</v>
      </c>
      <c r="D24" s="225" t="s">
        <v>244</v>
      </c>
      <c r="E24" s="225" t="s">
        <v>244</v>
      </c>
      <c r="F24" s="225" t="s">
        <v>244</v>
      </c>
      <c r="G24" s="225" t="s">
        <v>244</v>
      </c>
      <c r="H24" s="225" t="s">
        <v>244</v>
      </c>
      <c r="I24" s="225" t="s">
        <v>244</v>
      </c>
      <c r="J24" s="225" t="s">
        <v>244</v>
      </c>
      <c r="K24" s="225" t="s">
        <v>244</v>
      </c>
      <c r="L24" s="225" t="s">
        <v>244</v>
      </c>
      <c r="M24" s="225" t="s">
        <v>244</v>
      </c>
      <c r="N24" s="220" t="s">
        <v>246</v>
      </c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</row>
    <row r="25">
      <c r="A25" s="233" t="s">
        <v>85</v>
      </c>
      <c r="B25" s="225" t="s">
        <v>244</v>
      </c>
      <c r="C25" s="225" t="s">
        <v>244</v>
      </c>
      <c r="D25" s="225" t="s">
        <v>244</v>
      </c>
      <c r="E25" s="225" t="s">
        <v>244</v>
      </c>
      <c r="F25" s="225" t="s">
        <v>244</v>
      </c>
      <c r="G25" s="225" t="s">
        <v>244</v>
      </c>
      <c r="H25" s="225" t="s">
        <v>244</v>
      </c>
      <c r="I25" s="225" t="s">
        <v>244</v>
      </c>
      <c r="J25" s="225" t="s">
        <v>244</v>
      </c>
      <c r="K25" s="225" t="s">
        <v>244</v>
      </c>
      <c r="L25" s="225" t="s">
        <v>244</v>
      </c>
      <c r="M25" s="225" t="s">
        <v>244</v>
      </c>
      <c r="N25" s="220" t="s">
        <v>247</v>
      </c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</row>
    <row r="26">
      <c r="A26" s="233" t="s">
        <v>86</v>
      </c>
      <c r="B26" s="2" t="s">
        <v>105</v>
      </c>
      <c r="C26" s="2" t="s">
        <v>105</v>
      </c>
      <c r="D26" s="2" t="s">
        <v>105</v>
      </c>
      <c r="E26" s="2" t="s">
        <v>105</v>
      </c>
      <c r="F26" s="2" t="s">
        <v>105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20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</row>
    <row r="27">
      <c r="A27" s="233" t="s">
        <v>87</v>
      </c>
      <c r="B27" s="2" t="s">
        <v>105</v>
      </c>
      <c r="C27" s="2" t="s">
        <v>105</v>
      </c>
      <c r="D27" s="2" t="s">
        <v>105</v>
      </c>
      <c r="E27" s="2" t="s">
        <v>105</v>
      </c>
      <c r="F27" s="2" t="s">
        <v>105</v>
      </c>
      <c r="G27" s="2" t="s">
        <v>105</v>
      </c>
      <c r="H27" s="2" t="s">
        <v>105</v>
      </c>
      <c r="I27" s="2" t="s">
        <v>105</v>
      </c>
      <c r="J27" s="2" t="s">
        <v>105</v>
      </c>
      <c r="K27" s="2" t="s">
        <v>105</v>
      </c>
      <c r="L27" s="2" t="s">
        <v>105</v>
      </c>
      <c r="M27" s="2" t="s">
        <v>105</v>
      </c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</row>
    <row r="28">
      <c r="A28" s="233" t="s">
        <v>88</v>
      </c>
      <c r="B28" s="2" t="s">
        <v>105</v>
      </c>
      <c r="C28" s="2" t="s">
        <v>105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</row>
    <row r="29">
      <c r="A29" s="237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</row>
    <row r="30">
      <c r="A30" s="223"/>
      <c r="B30" s="223">
        <v>1.0</v>
      </c>
      <c r="C30" s="223">
        <v>2.0</v>
      </c>
      <c r="D30" s="223">
        <v>3.0</v>
      </c>
      <c r="E30" s="223">
        <v>4.0</v>
      </c>
      <c r="F30" s="223">
        <v>5.0</v>
      </c>
      <c r="G30" s="223">
        <v>6.0</v>
      </c>
      <c r="H30" s="223">
        <v>7.0</v>
      </c>
      <c r="I30" s="223">
        <v>8.0</v>
      </c>
      <c r="J30" s="223">
        <v>9.0</v>
      </c>
      <c r="K30" s="223">
        <v>10.0</v>
      </c>
      <c r="L30" s="223">
        <v>11.0</v>
      </c>
      <c r="M30" s="223">
        <v>12.0</v>
      </c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</row>
    <row r="31">
      <c r="A31" s="238" t="s">
        <v>80</v>
      </c>
      <c r="B31" s="175">
        <v>16000.0</v>
      </c>
      <c r="C31" s="175">
        <v>16000.0</v>
      </c>
      <c r="D31" s="175">
        <v>16000.0</v>
      </c>
      <c r="E31" s="175">
        <v>16000.0</v>
      </c>
      <c r="F31" s="175">
        <v>16000.0</v>
      </c>
      <c r="G31" s="175">
        <v>16000.0</v>
      </c>
      <c r="H31" s="175">
        <v>16000.0</v>
      </c>
      <c r="I31" s="175">
        <v>16000.0</v>
      </c>
      <c r="J31" s="175">
        <v>16000.0</v>
      </c>
      <c r="K31" s="175">
        <v>16000.0</v>
      </c>
      <c r="L31" s="175">
        <v>16000.0</v>
      </c>
      <c r="M31" s="175">
        <v>16000.0</v>
      </c>
      <c r="N31" s="220" t="s">
        <v>108</v>
      </c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</row>
    <row r="32">
      <c r="A32" s="238" t="s">
        <v>82</v>
      </c>
      <c r="B32" s="175">
        <f t="shared" ref="B32:M32" si="1">B31/2</f>
        <v>8000</v>
      </c>
      <c r="C32" s="175">
        <f t="shared" si="1"/>
        <v>8000</v>
      </c>
      <c r="D32" s="175">
        <f t="shared" si="1"/>
        <v>8000</v>
      </c>
      <c r="E32" s="175">
        <f t="shared" si="1"/>
        <v>8000</v>
      </c>
      <c r="F32" s="175">
        <f t="shared" si="1"/>
        <v>8000</v>
      </c>
      <c r="G32" s="175">
        <f t="shared" si="1"/>
        <v>8000</v>
      </c>
      <c r="H32" s="175">
        <f t="shared" si="1"/>
        <v>8000</v>
      </c>
      <c r="I32" s="175">
        <f t="shared" si="1"/>
        <v>8000</v>
      </c>
      <c r="J32" s="175">
        <f t="shared" si="1"/>
        <v>8000</v>
      </c>
      <c r="K32" s="175">
        <f t="shared" si="1"/>
        <v>8000</v>
      </c>
      <c r="L32" s="175">
        <f t="shared" si="1"/>
        <v>8000</v>
      </c>
      <c r="M32" s="175">
        <f t="shared" si="1"/>
        <v>8000</v>
      </c>
      <c r="N32" s="220" t="s">
        <v>110</v>
      </c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</row>
    <row r="33">
      <c r="A33" s="238" t="s">
        <v>83</v>
      </c>
      <c r="B33" s="175">
        <f t="shared" ref="B33:M33" si="2">B32/2</f>
        <v>4000</v>
      </c>
      <c r="C33" s="175">
        <f t="shared" si="2"/>
        <v>4000</v>
      </c>
      <c r="D33" s="175">
        <f t="shared" si="2"/>
        <v>4000</v>
      </c>
      <c r="E33" s="175">
        <f t="shared" si="2"/>
        <v>4000</v>
      </c>
      <c r="F33" s="175">
        <f t="shared" si="2"/>
        <v>4000</v>
      </c>
      <c r="G33" s="175">
        <f t="shared" si="2"/>
        <v>4000</v>
      </c>
      <c r="H33" s="175">
        <f t="shared" si="2"/>
        <v>4000</v>
      </c>
      <c r="I33" s="175">
        <f t="shared" si="2"/>
        <v>4000</v>
      </c>
      <c r="J33" s="175">
        <f t="shared" si="2"/>
        <v>4000</v>
      </c>
      <c r="K33" s="175">
        <f t="shared" si="2"/>
        <v>4000</v>
      </c>
      <c r="L33" s="175">
        <f t="shared" si="2"/>
        <v>4000</v>
      </c>
      <c r="M33" s="175">
        <f t="shared" si="2"/>
        <v>4000</v>
      </c>
      <c r="N33" s="220" t="s">
        <v>245</v>
      </c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</row>
    <row r="34">
      <c r="A34" s="238" t="s">
        <v>84</v>
      </c>
      <c r="B34" s="175">
        <f t="shared" ref="B34:M34" si="3">B33/2</f>
        <v>2000</v>
      </c>
      <c r="C34" s="175">
        <f t="shared" si="3"/>
        <v>2000</v>
      </c>
      <c r="D34" s="175">
        <f t="shared" si="3"/>
        <v>2000</v>
      </c>
      <c r="E34" s="175">
        <f t="shared" si="3"/>
        <v>2000</v>
      </c>
      <c r="F34" s="175">
        <f t="shared" si="3"/>
        <v>2000</v>
      </c>
      <c r="G34" s="175">
        <f t="shared" si="3"/>
        <v>2000</v>
      </c>
      <c r="H34" s="175">
        <f t="shared" si="3"/>
        <v>2000</v>
      </c>
      <c r="I34" s="175">
        <f t="shared" si="3"/>
        <v>2000</v>
      </c>
      <c r="J34" s="175">
        <f t="shared" si="3"/>
        <v>2000</v>
      </c>
      <c r="K34" s="175">
        <f t="shared" si="3"/>
        <v>2000</v>
      </c>
      <c r="L34" s="175">
        <f t="shared" si="3"/>
        <v>2000</v>
      </c>
      <c r="M34" s="175">
        <f t="shared" si="3"/>
        <v>2000</v>
      </c>
      <c r="N34" s="220" t="s">
        <v>246</v>
      </c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</row>
    <row r="35">
      <c r="A35" s="238" t="s">
        <v>85</v>
      </c>
      <c r="B35" s="175">
        <f t="shared" ref="B35:M35" si="4">B34/2</f>
        <v>1000</v>
      </c>
      <c r="C35" s="175">
        <f t="shared" si="4"/>
        <v>1000</v>
      </c>
      <c r="D35" s="175">
        <f t="shared" si="4"/>
        <v>1000</v>
      </c>
      <c r="E35" s="175">
        <f t="shared" si="4"/>
        <v>1000</v>
      </c>
      <c r="F35" s="175">
        <f t="shared" si="4"/>
        <v>1000</v>
      </c>
      <c r="G35" s="175">
        <f t="shared" si="4"/>
        <v>1000</v>
      </c>
      <c r="H35" s="175">
        <f t="shared" si="4"/>
        <v>1000</v>
      </c>
      <c r="I35" s="175">
        <f t="shared" si="4"/>
        <v>1000</v>
      </c>
      <c r="J35" s="175">
        <f t="shared" si="4"/>
        <v>1000</v>
      </c>
      <c r="K35" s="175">
        <f t="shared" si="4"/>
        <v>1000</v>
      </c>
      <c r="L35" s="175">
        <f t="shared" si="4"/>
        <v>1000</v>
      </c>
      <c r="M35" s="175">
        <f t="shared" si="4"/>
        <v>1000</v>
      </c>
      <c r="N35" s="220" t="s">
        <v>247</v>
      </c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</row>
    <row r="36">
      <c r="A36" s="238" t="s">
        <v>86</v>
      </c>
      <c r="B36" s="2" t="s">
        <v>105</v>
      </c>
      <c r="C36" s="2" t="s">
        <v>105</v>
      </c>
      <c r="D36" s="2" t="s">
        <v>105</v>
      </c>
      <c r="E36" s="2" t="s">
        <v>105</v>
      </c>
      <c r="F36" s="2" t="s">
        <v>105</v>
      </c>
      <c r="G36" s="2" t="s">
        <v>105</v>
      </c>
      <c r="H36" s="2" t="s">
        <v>105</v>
      </c>
      <c r="I36" s="2" t="s">
        <v>105</v>
      </c>
      <c r="J36" s="2" t="s">
        <v>105</v>
      </c>
      <c r="K36" s="2" t="s">
        <v>105</v>
      </c>
      <c r="L36" s="2" t="s">
        <v>105</v>
      </c>
      <c r="M36" s="2" t="s">
        <v>105</v>
      </c>
      <c r="N36" s="220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</row>
    <row r="37">
      <c r="A37" s="238" t="s">
        <v>87</v>
      </c>
      <c r="B37" s="2" t="s">
        <v>105</v>
      </c>
      <c r="C37" s="2" t="s">
        <v>105</v>
      </c>
      <c r="D37" s="2" t="s">
        <v>105</v>
      </c>
      <c r="E37" s="2" t="s">
        <v>105</v>
      </c>
      <c r="F37" s="2" t="s">
        <v>105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</row>
    <row r="38">
      <c r="A38" s="238" t="s">
        <v>88</v>
      </c>
      <c r="B38" s="2" t="s">
        <v>105</v>
      </c>
      <c r="C38" s="2" t="s">
        <v>105</v>
      </c>
      <c r="D38" s="2" t="s">
        <v>105</v>
      </c>
      <c r="E38" s="2" t="s">
        <v>105</v>
      </c>
      <c r="F38" s="2" t="s">
        <v>105</v>
      </c>
      <c r="G38" s="2" t="s">
        <v>105</v>
      </c>
      <c r="H38" s="2" t="s">
        <v>105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</row>
    <row r="39">
      <c r="A39" s="240"/>
      <c r="B39" s="193"/>
      <c r="C39" s="52"/>
      <c r="D39" s="52"/>
      <c r="E39" s="52"/>
      <c r="F39" s="52"/>
      <c r="G39" s="52"/>
      <c r="H39" s="52"/>
      <c r="I39" s="193" t="s">
        <v>105</v>
      </c>
      <c r="J39" s="193" t="s">
        <v>105</v>
      </c>
      <c r="K39" s="193" t="s">
        <v>105</v>
      </c>
      <c r="L39" s="193" t="s">
        <v>105</v>
      </c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</row>
    <row r="40">
      <c r="A40" s="241" t="s">
        <v>257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</row>
    <row r="41">
      <c r="A41" s="242" t="s">
        <v>258</v>
      </c>
      <c r="B41" s="142">
        <v>1.0</v>
      </c>
      <c r="C41" s="142">
        <v>2.0</v>
      </c>
      <c r="D41" s="142">
        <v>3.0</v>
      </c>
      <c r="E41" s="142">
        <v>4.0</v>
      </c>
      <c r="F41" s="142">
        <v>5.0</v>
      </c>
      <c r="G41" s="142">
        <v>6.0</v>
      </c>
      <c r="H41" s="142">
        <v>7.0</v>
      </c>
      <c r="I41" s="142">
        <v>8.0</v>
      </c>
      <c r="J41" s="142">
        <v>9.0</v>
      </c>
      <c r="K41" s="142">
        <v>10.0</v>
      </c>
      <c r="L41" s="142">
        <v>11.0</v>
      </c>
      <c r="M41" s="142">
        <v>12.0</v>
      </c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</row>
    <row r="42">
      <c r="A42" s="238" t="s">
        <v>80</v>
      </c>
      <c r="B42" s="243">
        <f t="shared" ref="B42:M42" si="5">(B31/1000)*7</f>
        <v>112</v>
      </c>
      <c r="C42" s="243">
        <f t="shared" si="5"/>
        <v>112</v>
      </c>
      <c r="D42" s="243">
        <f t="shared" si="5"/>
        <v>112</v>
      </c>
      <c r="E42" s="243">
        <f t="shared" si="5"/>
        <v>112</v>
      </c>
      <c r="F42" s="243">
        <f t="shared" si="5"/>
        <v>112</v>
      </c>
      <c r="G42" s="243">
        <f t="shared" si="5"/>
        <v>112</v>
      </c>
      <c r="H42" s="243">
        <f t="shared" si="5"/>
        <v>112</v>
      </c>
      <c r="I42" s="243">
        <f t="shared" si="5"/>
        <v>112</v>
      </c>
      <c r="J42" s="243">
        <f t="shared" si="5"/>
        <v>112</v>
      </c>
      <c r="K42" s="243">
        <f t="shared" si="5"/>
        <v>112</v>
      </c>
      <c r="L42" s="243">
        <f t="shared" si="5"/>
        <v>112</v>
      </c>
      <c r="M42" s="243">
        <f t="shared" si="5"/>
        <v>112</v>
      </c>
      <c r="N42" s="220" t="s">
        <v>108</v>
      </c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</row>
    <row r="43">
      <c r="A43" s="238" t="s">
        <v>82</v>
      </c>
      <c r="B43" s="243">
        <f t="shared" ref="B43:M43" si="6">(B32/1000)*7</f>
        <v>56</v>
      </c>
      <c r="C43" s="243">
        <f t="shared" si="6"/>
        <v>56</v>
      </c>
      <c r="D43" s="243">
        <f t="shared" si="6"/>
        <v>56</v>
      </c>
      <c r="E43" s="243">
        <f t="shared" si="6"/>
        <v>56</v>
      </c>
      <c r="F43" s="243">
        <f t="shared" si="6"/>
        <v>56</v>
      </c>
      <c r="G43" s="243">
        <f t="shared" si="6"/>
        <v>56</v>
      </c>
      <c r="H43" s="243">
        <f t="shared" si="6"/>
        <v>56</v>
      </c>
      <c r="I43" s="243">
        <f t="shared" si="6"/>
        <v>56</v>
      </c>
      <c r="J43" s="243">
        <f t="shared" si="6"/>
        <v>56</v>
      </c>
      <c r="K43" s="243">
        <f t="shared" si="6"/>
        <v>56</v>
      </c>
      <c r="L43" s="243">
        <f t="shared" si="6"/>
        <v>56</v>
      </c>
      <c r="M43" s="243">
        <f t="shared" si="6"/>
        <v>56</v>
      </c>
      <c r="N43" s="220" t="s">
        <v>110</v>
      </c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</row>
    <row r="44">
      <c r="A44" s="238" t="s">
        <v>83</v>
      </c>
      <c r="B44" s="243">
        <f t="shared" ref="B44:M44" si="7">(B33/1000)*7</f>
        <v>28</v>
      </c>
      <c r="C44" s="243">
        <f t="shared" si="7"/>
        <v>28</v>
      </c>
      <c r="D44" s="243">
        <f t="shared" si="7"/>
        <v>28</v>
      </c>
      <c r="E44" s="243">
        <f t="shared" si="7"/>
        <v>28</v>
      </c>
      <c r="F44" s="243">
        <f t="shared" si="7"/>
        <v>28</v>
      </c>
      <c r="G44" s="243">
        <f t="shared" si="7"/>
        <v>28</v>
      </c>
      <c r="H44" s="243">
        <f t="shared" si="7"/>
        <v>28</v>
      </c>
      <c r="I44" s="243">
        <f t="shared" si="7"/>
        <v>28</v>
      </c>
      <c r="J44" s="243">
        <f t="shared" si="7"/>
        <v>28</v>
      </c>
      <c r="K44" s="243">
        <f t="shared" si="7"/>
        <v>28</v>
      </c>
      <c r="L44" s="243">
        <f t="shared" si="7"/>
        <v>28</v>
      </c>
      <c r="M44" s="243">
        <f t="shared" si="7"/>
        <v>28</v>
      </c>
      <c r="N44" s="220" t="s">
        <v>245</v>
      </c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</row>
    <row r="45">
      <c r="A45" s="238" t="s">
        <v>84</v>
      </c>
      <c r="B45" s="243">
        <f t="shared" ref="B45:M45" si="8">(B34/1000)*7</f>
        <v>14</v>
      </c>
      <c r="C45" s="243">
        <f t="shared" si="8"/>
        <v>14</v>
      </c>
      <c r="D45" s="243">
        <f t="shared" si="8"/>
        <v>14</v>
      </c>
      <c r="E45" s="243">
        <f t="shared" si="8"/>
        <v>14</v>
      </c>
      <c r="F45" s="243">
        <f t="shared" si="8"/>
        <v>14</v>
      </c>
      <c r="G45" s="243">
        <f t="shared" si="8"/>
        <v>14</v>
      </c>
      <c r="H45" s="243">
        <f t="shared" si="8"/>
        <v>14</v>
      </c>
      <c r="I45" s="243">
        <f t="shared" si="8"/>
        <v>14</v>
      </c>
      <c r="J45" s="243">
        <f t="shared" si="8"/>
        <v>14</v>
      </c>
      <c r="K45" s="243">
        <f t="shared" si="8"/>
        <v>14</v>
      </c>
      <c r="L45" s="243">
        <f t="shared" si="8"/>
        <v>14</v>
      </c>
      <c r="M45" s="243">
        <f t="shared" si="8"/>
        <v>14</v>
      </c>
      <c r="N45" s="220" t="s">
        <v>246</v>
      </c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</row>
    <row r="46">
      <c r="A46" s="238" t="s">
        <v>85</v>
      </c>
      <c r="B46" s="243">
        <f t="shared" ref="B46:M46" si="9">(B35/1000)*7</f>
        <v>7</v>
      </c>
      <c r="C46" s="243">
        <f t="shared" si="9"/>
        <v>7</v>
      </c>
      <c r="D46" s="243">
        <f t="shared" si="9"/>
        <v>7</v>
      </c>
      <c r="E46" s="243">
        <f t="shared" si="9"/>
        <v>7</v>
      </c>
      <c r="F46" s="243">
        <f t="shared" si="9"/>
        <v>7</v>
      </c>
      <c r="G46" s="243">
        <f t="shared" si="9"/>
        <v>7</v>
      </c>
      <c r="H46" s="243">
        <f t="shared" si="9"/>
        <v>7</v>
      </c>
      <c r="I46" s="243">
        <f t="shared" si="9"/>
        <v>7</v>
      </c>
      <c r="J46" s="243">
        <f t="shared" si="9"/>
        <v>7</v>
      </c>
      <c r="K46" s="243">
        <f t="shared" si="9"/>
        <v>7</v>
      </c>
      <c r="L46" s="243">
        <f t="shared" si="9"/>
        <v>7</v>
      </c>
      <c r="M46" s="243">
        <f t="shared" si="9"/>
        <v>7</v>
      </c>
      <c r="N46" s="220" t="s">
        <v>247</v>
      </c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</row>
    <row r="47">
      <c r="A47" s="238" t="s">
        <v>86</v>
      </c>
      <c r="B47" s="238" t="s">
        <v>105</v>
      </c>
      <c r="C47" s="238" t="s">
        <v>105</v>
      </c>
      <c r="D47" s="238" t="s">
        <v>105</v>
      </c>
      <c r="E47" s="238" t="s">
        <v>105</v>
      </c>
      <c r="F47" s="238" t="s">
        <v>105</v>
      </c>
      <c r="G47" s="238" t="s">
        <v>105</v>
      </c>
      <c r="H47" s="238" t="s">
        <v>105</v>
      </c>
      <c r="I47" s="238" t="s">
        <v>105</v>
      </c>
      <c r="J47" s="238" t="s">
        <v>105</v>
      </c>
      <c r="K47" s="238" t="s">
        <v>105</v>
      </c>
      <c r="L47" s="238" t="s">
        <v>105</v>
      </c>
      <c r="M47" s="238" t="s">
        <v>105</v>
      </c>
      <c r="N47" s="220" t="s">
        <v>248</v>
      </c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</row>
    <row r="48">
      <c r="A48" s="238" t="s">
        <v>87</v>
      </c>
      <c r="B48" s="238" t="s">
        <v>105</v>
      </c>
      <c r="C48" s="238" t="s">
        <v>105</v>
      </c>
      <c r="D48" s="238" t="s">
        <v>105</v>
      </c>
      <c r="E48" s="238" t="s">
        <v>105</v>
      </c>
      <c r="F48" s="238" t="s">
        <v>105</v>
      </c>
      <c r="G48" s="238" t="s">
        <v>105</v>
      </c>
      <c r="H48" s="238" t="s">
        <v>105</v>
      </c>
      <c r="I48" s="238" t="s">
        <v>105</v>
      </c>
      <c r="J48" s="238" t="s">
        <v>105</v>
      </c>
      <c r="K48" s="238" t="s">
        <v>105</v>
      </c>
      <c r="L48" s="238" t="s">
        <v>105</v>
      </c>
      <c r="M48" s="238" t="s">
        <v>105</v>
      </c>
      <c r="N48" s="220" t="s">
        <v>249</v>
      </c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</row>
    <row r="49">
      <c r="A49" s="238" t="s">
        <v>88</v>
      </c>
      <c r="B49" s="238" t="s">
        <v>105</v>
      </c>
      <c r="C49" s="238" t="s">
        <v>105</v>
      </c>
      <c r="D49" s="238" t="s">
        <v>105</v>
      </c>
      <c r="E49" s="238" t="s">
        <v>105</v>
      </c>
      <c r="F49" s="238" t="s">
        <v>105</v>
      </c>
      <c r="G49" s="238" t="s">
        <v>105</v>
      </c>
      <c r="H49" s="238" t="s">
        <v>105</v>
      </c>
      <c r="I49" s="238" t="s">
        <v>105</v>
      </c>
      <c r="J49" s="238" t="s">
        <v>105</v>
      </c>
      <c r="K49" s="238" t="s">
        <v>105</v>
      </c>
      <c r="L49" s="238" t="s">
        <v>105</v>
      </c>
      <c r="M49" s="238" t="s">
        <v>105</v>
      </c>
      <c r="N49" s="220" t="s">
        <v>273</v>
      </c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</row>
    <row r="50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</row>
    <row r="51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</row>
    <row r="5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</row>
    <row r="53">
      <c r="A53" s="238"/>
      <c r="B53" s="223">
        <v>1.0</v>
      </c>
      <c r="C53" s="223">
        <v>2.0</v>
      </c>
      <c r="D53" s="223">
        <v>3.0</v>
      </c>
      <c r="E53" s="223">
        <v>4.0</v>
      </c>
      <c r="F53" s="223">
        <v>5.0</v>
      </c>
      <c r="G53" s="223">
        <v>6.0</v>
      </c>
      <c r="H53" s="223">
        <v>7.0</v>
      </c>
      <c r="I53" s="223">
        <v>8.0</v>
      </c>
      <c r="J53" s="223">
        <v>9.0</v>
      </c>
      <c r="K53" s="223">
        <v>10.0</v>
      </c>
      <c r="L53" s="223">
        <v>11.0</v>
      </c>
      <c r="M53" s="223">
        <v>12.0</v>
      </c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</row>
    <row r="54">
      <c r="A54" s="238" t="s">
        <v>80</v>
      </c>
      <c r="B54" s="223" t="s">
        <v>274</v>
      </c>
      <c r="C54" s="223" t="s">
        <v>274</v>
      </c>
      <c r="D54" s="223" t="s">
        <v>274</v>
      </c>
      <c r="E54" s="223" t="s">
        <v>274</v>
      </c>
      <c r="F54" s="223" t="s">
        <v>274</v>
      </c>
      <c r="G54" s="223" t="s">
        <v>274</v>
      </c>
      <c r="H54" s="223" t="s">
        <v>274</v>
      </c>
      <c r="I54" s="223" t="s">
        <v>274</v>
      </c>
      <c r="J54" s="223" t="s">
        <v>274</v>
      </c>
      <c r="K54" s="223" t="s">
        <v>274</v>
      </c>
      <c r="L54" s="223" t="s">
        <v>274</v>
      </c>
      <c r="M54" s="223" t="s">
        <v>274</v>
      </c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</row>
    <row r="55">
      <c r="A55" s="238" t="s">
        <v>82</v>
      </c>
      <c r="B55" s="223" t="s">
        <v>274</v>
      </c>
      <c r="C55" s="223" t="s">
        <v>274</v>
      </c>
      <c r="D55" s="223" t="s">
        <v>274</v>
      </c>
      <c r="E55" s="223" t="s">
        <v>274</v>
      </c>
      <c r="F55" s="223" t="s">
        <v>274</v>
      </c>
      <c r="G55" s="223" t="s">
        <v>274</v>
      </c>
      <c r="H55" s="223" t="s">
        <v>274</v>
      </c>
      <c r="I55" s="223" t="s">
        <v>274</v>
      </c>
      <c r="J55" s="223" t="s">
        <v>274</v>
      </c>
      <c r="K55" s="223" t="s">
        <v>274</v>
      </c>
      <c r="L55" s="223" t="s">
        <v>274</v>
      </c>
      <c r="M55" s="223" t="s">
        <v>274</v>
      </c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</row>
    <row r="56">
      <c r="A56" s="238" t="s">
        <v>83</v>
      </c>
      <c r="B56" s="223" t="s">
        <v>274</v>
      </c>
      <c r="C56" s="267" t="s">
        <v>274</v>
      </c>
      <c r="D56" s="223" t="s">
        <v>274</v>
      </c>
      <c r="E56" s="223" t="s">
        <v>274</v>
      </c>
      <c r="F56" s="223" t="s">
        <v>274</v>
      </c>
      <c r="G56" s="223" t="s">
        <v>274</v>
      </c>
      <c r="H56" s="223" t="s">
        <v>274</v>
      </c>
      <c r="I56" s="223" t="s">
        <v>274</v>
      </c>
      <c r="J56" s="223" t="s">
        <v>274</v>
      </c>
      <c r="K56" s="223" t="s">
        <v>274</v>
      </c>
      <c r="L56" s="223" t="s">
        <v>274</v>
      </c>
      <c r="M56" s="223" t="s">
        <v>274</v>
      </c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</row>
    <row r="57">
      <c r="A57" s="238" t="s">
        <v>84</v>
      </c>
      <c r="B57" s="223" t="s">
        <v>274</v>
      </c>
      <c r="C57" s="223" t="s">
        <v>274</v>
      </c>
      <c r="D57" s="223" t="s">
        <v>274</v>
      </c>
      <c r="E57" s="223" t="s">
        <v>274</v>
      </c>
      <c r="F57" s="223" t="s">
        <v>274</v>
      </c>
      <c r="G57" s="223" t="s">
        <v>274</v>
      </c>
      <c r="H57" s="223" t="s">
        <v>274</v>
      </c>
      <c r="I57" s="223" t="s">
        <v>274</v>
      </c>
      <c r="J57" s="223" t="s">
        <v>274</v>
      </c>
      <c r="K57" s="223" t="s">
        <v>274</v>
      </c>
      <c r="L57" s="223" t="s">
        <v>274</v>
      </c>
      <c r="M57" s="223" t="s">
        <v>274</v>
      </c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</row>
    <row r="58">
      <c r="A58" s="238" t="s">
        <v>85</v>
      </c>
      <c r="B58" s="223" t="s">
        <v>274</v>
      </c>
      <c r="C58" s="223" t="s">
        <v>274</v>
      </c>
      <c r="D58" s="223" t="s">
        <v>274</v>
      </c>
      <c r="E58" s="223" t="s">
        <v>274</v>
      </c>
      <c r="F58" s="223" t="s">
        <v>274</v>
      </c>
      <c r="G58" s="223" t="s">
        <v>274</v>
      </c>
      <c r="H58" s="223" t="s">
        <v>274</v>
      </c>
      <c r="I58" s="223" t="s">
        <v>274</v>
      </c>
      <c r="J58" s="223" t="s">
        <v>274</v>
      </c>
      <c r="K58" s="223" t="s">
        <v>274</v>
      </c>
      <c r="L58" s="223" t="s">
        <v>274</v>
      </c>
      <c r="M58" s="223" t="s">
        <v>274</v>
      </c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</row>
    <row r="59">
      <c r="A59" s="238" t="s">
        <v>86</v>
      </c>
      <c r="B59" s="223" t="s">
        <v>274</v>
      </c>
      <c r="C59" s="223" t="s">
        <v>274</v>
      </c>
      <c r="D59" s="223" t="s">
        <v>274</v>
      </c>
      <c r="E59" s="223" t="s">
        <v>274</v>
      </c>
      <c r="F59" s="223" t="s">
        <v>274</v>
      </c>
      <c r="G59" s="223" t="s">
        <v>274</v>
      </c>
      <c r="H59" s="223" t="s">
        <v>274</v>
      </c>
      <c r="I59" s="223" t="s">
        <v>274</v>
      </c>
      <c r="J59" s="223" t="s">
        <v>274</v>
      </c>
      <c r="K59" s="223" t="s">
        <v>274</v>
      </c>
      <c r="L59" s="223" t="s">
        <v>274</v>
      </c>
      <c r="M59" s="223" t="s">
        <v>274</v>
      </c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</row>
    <row r="60">
      <c r="A60" s="238" t="s">
        <v>87</v>
      </c>
      <c r="B60" s="223" t="s">
        <v>274</v>
      </c>
      <c r="C60" s="267" t="s">
        <v>274</v>
      </c>
      <c r="D60" s="223" t="s">
        <v>274</v>
      </c>
      <c r="E60" s="223" t="s">
        <v>274</v>
      </c>
      <c r="F60" s="223" t="s">
        <v>274</v>
      </c>
      <c r="G60" s="223" t="s">
        <v>274</v>
      </c>
      <c r="H60" s="223" t="s">
        <v>274</v>
      </c>
      <c r="I60" s="223" t="s">
        <v>274</v>
      </c>
      <c r="J60" s="223" t="s">
        <v>274</v>
      </c>
      <c r="K60" s="223" t="s">
        <v>274</v>
      </c>
      <c r="L60" s="223" t="s">
        <v>274</v>
      </c>
      <c r="M60" s="223" t="s">
        <v>274</v>
      </c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</row>
    <row r="61">
      <c r="A61" s="238" t="s">
        <v>88</v>
      </c>
      <c r="B61" s="223" t="s">
        <v>274</v>
      </c>
      <c r="C61" s="223" t="s">
        <v>274</v>
      </c>
      <c r="D61" s="223" t="s">
        <v>274</v>
      </c>
      <c r="E61" s="223" t="s">
        <v>274</v>
      </c>
      <c r="F61" s="223" t="s">
        <v>274</v>
      </c>
      <c r="G61" s="223" t="s">
        <v>274</v>
      </c>
      <c r="H61" s="223" t="s">
        <v>274</v>
      </c>
      <c r="I61" s="223" t="s">
        <v>274</v>
      </c>
      <c r="J61" s="223" t="s">
        <v>274</v>
      </c>
      <c r="K61" s="223" t="s">
        <v>274</v>
      </c>
      <c r="L61" s="223" t="s">
        <v>274</v>
      </c>
      <c r="M61" s="223" t="s">
        <v>274</v>
      </c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</row>
    <row r="62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</row>
    <row r="63">
      <c r="A63" s="193"/>
      <c r="B63" s="143" t="s">
        <v>275</v>
      </c>
      <c r="C63" s="238"/>
      <c r="D63" s="193"/>
      <c r="E63" s="238"/>
      <c r="F63" s="238"/>
      <c r="G63" s="238"/>
      <c r="H63" s="238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</row>
    <row r="64">
      <c r="A64" s="193"/>
      <c r="B64" s="193"/>
      <c r="C64" s="193"/>
      <c r="D64" s="238"/>
      <c r="E64" s="238"/>
      <c r="F64" s="142" t="s">
        <v>276</v>
      </c>
      <c r="G64" s="142" t="s">
        <v>277</v>
      </c>
      <c r="H64" s="142" t="s">
        <v>278</v>
      </c>
      <c r="I64" s="260"/>
      <c r="J64" s="260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</row>
    <row r="65">
      <c r="A65" s="193"/>
      <c r="B65" s="260"/>
      <c r="C65" s="193"/>
      <c r="D65" s="238"/>
      <c r="E65" s="142" t="s">
        <v>81</v>
      </c>
      <c r="F65" s="223">
        <v>25.0</v>
      </c>
      <c r="G65" s="223">
        <v>96.0</v>
      </c>
      <c r="H65" s="223">
        <f>G65*F65</f>
        <v>2400</v>
      </c>
      <c r="I65" s="268" t="s">
        <v>279</v>
      </c>
      <c r="J65" s="203"/>
      <c r="K65" s="20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</row>
    <row r="66">
      <c r="A66" s="193"/>
      <c r="B66" s="193"/>
      <c r="C66" s="193"/>
      <c r="D66" s="193"/>
      <c r="E66" s="193"/>
      <c r="F66" s="52"/>
      <c r="G66" s="52"/>
      <c r="H66" s="52"/>
      <c r="I66" s="203"/>
      <c r="J66" s="260"/>
      <c r="K66" s="260"/>
      <c r="L66" s="193"/>
      <c r="M66" s="203"/>
      <c r="N66" s="20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</row>
    <row r="67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</row>
    <row r="68">
      <c r="A68" s="193"/>
      <c r="B68" s="248" t="s">
        <v>280</v>
      </c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</row>
    <row r="69">
      <c r="A69" s="193"/>
      <c r="B69" s="193"/>
      <c r="C69" s="248" t="s">
        <v>281</v>
      </c>
      <c r="D69" s="238"/>
      <c r="E69" s="238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</row>
    <row r="70">
      <c r="A70" s="193"/>
      <c r="B70" s="193"/>
      <c r="C70" s="62" t="s">
        <v>282</v>
      </c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</row>
    <row r="71">
      <c r="A71" s="193"/>
      <c r="B71" s="193"/>
      <c r="C71" s="193" t="s">
        <v>283</v>
      </c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</row>
    <row r="72">
      <c r="A72" s="193"/>
      <c r="B72" s="12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</row>
    <row r="73">
      <c r="A73" s="193"/>
      <c r="B73" s="143" t="s">
        <v>284</v>
      </c>
      <c r="C73" s="238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</row>
    <row r="74">
      <c r="A74" s="193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</row>
    <row r="75">
      <c r="A75" s="193"/>
      <c r="B75" s="143" t="s">
        <v>285</v>
      </c>
      <c r="C75" s="238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</row>
    <row r="76">
      <c r="A76" s="193"/>
      <c r="B76" s="248" t="s">
        <v>286</v>
      </c>
      <c r="C76" s="238"/>
      <c r="D76" s="238"/>
      <c r="E76" s="238"/>
      <c r="F76" s="238"/>
      <c r="G76" s="238"/>
      <c r="H76" s="238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</row>
    <row r="77">
      <c r="A77" s="193"/>
      <c r="B77" s="248" t="str">
        <f>"Prepare " &amp;text(J100, "0.0") &amp;" uL per sample &gt; need to add " &amp;text(J93,"0") &amp; " uL to PCR; make sure have sufficient pipetting reserved, here its 12uL"</f>
        <v>Prepare 0.0 uL per sample &gt; need to add 50 uL to PCR; make sure have sufficient pipetting reserved, here its 12uL</v>
      </c>
      <c r="C77" s="238"/>
      <c r="D77" s="238"/>
      <c r="E77" s="238"/>
      <c r="F77" s="238"/>
      <c r="G77" s="238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</row>
    <row r="78">
      <c r="A78" s="193"/>
      <c r="B78" s="193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</row>
    <row r="79">
      <c r="A79" s="193"/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</row>
    <row r="80">
      <c r="A80" s="193"/>
      <c r="B80" s="193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</row>
    <row r="81">
      <c r="A81" s="193"/>
      <c r="B81" s="193" t="s">
        <v>287</v>
      </c>
      <c r="C81" s="52">
        <f>J96</f>
        <v>2</v>
      </c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</row>
    <row r="82">
      <c r="A82" s="193"/>
      <c r="B82" s="238" t="s">
        <v>288</v>
      </c>
      <c r="C82" s="238"/>
      <c r="D82" s="238"/>
      <c r="E82" s="238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</row>
    <row r="83">
      <c r="A83" s="193"/>
      <c r="B83" s="63" t="s">
        <v>289</v>
      </c>
      <c r="C83" s="62" t="str">
        <f> text(J97,"0") &amp;" uL total volume: appropriate background with virus spike-in (see below)"</f>
        <v>50 uL total volume: appropriate background with virus spike-in (see below)</v>
      </c>
      <c r="D83" s="238"/>
      <c r="E83" s="238"/>
      <c r="F83" s="238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</row>
    <row r="84">
      <c r="A84" s="238"/>
      <c r="B84" s="238" t="s">
        <v>290</v>
      </c>
      <c r="C84" s="62" t="str">
        <f>text(J95,"0.0") &amp;" from D1, pipet up and down 8 times"</f>
        <v>50.0 from D1, pipet up and down 8 times</v>
      </c>
      <c r="D84" s="238"/>
      <c r="E84" s="238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</row>
    <row r="85">
      <c r="A85" s="238"/>
      <c r="B85" s="238" t="s">
        <v>291</v>
      </c>
      <c r="C85" s="62" t="str">
        <f>text(J95,"0.0") &amp;" from D2, pipet up and down 8 times"</f>
        <v>50.0 from D2, pipet up and down 8 times</v>
      </c>
      <c r="D85" s="238"/>
      <c r="E85" s="238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</row>
    <row r="86">
      <c r="A86" s="238"/>
      <c r="B86" s="238" t="s">
        <v>292</v>
      </c>
      <c r="C86" s="62" t="str">
        <f>text(J95,"0.0") &amp;" from D3, pipet up and down 8 times"</f>
        <v>50.0 from D3, pipet up and down 8 times</v>
      </c>
      <c r="D86" s="238"/>
      <c r="E86" s="238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</row>
    <row r="87">
      <c r="A87" s="238"/>
      <c r="B87" s="238" t="s">
        <v>293</v>
      </c>
      <c r="C87" s="62" t="str">
        <f>text(J95,"0.0") &amp;" from D4, pipet up and down 8 times"</f>
        <v>50.0 from D4, pipet up and down 8 times</v>
      </c>
      <c r="D87" s="238"/>
      <c r="E87" s="238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</row>
    <row r="88">
      <c r="A88" s="238"/>
      <c r="B88" s="63" t="s">
        <v>294</v>
      </c>
      <c r="C88" s="62" t="str">
        <f>text(J95,"0.0") &amp;" from D5, pipet up and down 8 times"</f>
        <v>50.0 from D5, pipet up and down 8 times</v>
      </c>
      <c r="D88" s="238"/>
      <c r="E88" s="238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</row>
    <row r="89">
      <c r="A89" s="238"/>
      <c r="B89" s="63" t="s">
        <v>295</v>
      </c>
      <c r="C89" s="62" t="str">
        <f>text(J95,"0.0") &amp;" from D6, pipet up and down 8 times"</f>
        <v>50.0 from D6, pipet up and down 8 times</v>
      </c>
      <c r="D89" s="238"/>
      <c r="E89" s="238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</row>
    <row r="90">
      <c r="A90" s="238"/>
      <c r="B90" s="63" t="s">
        <v>296</v>
      </c>
      <c r="C90" s="62" t="str">
        <f>text(J95,"0.0") &amp;" from D7, pipet up and down 8 times"</f>
        <v>50.0 from D7, pipet up and down 8 times</v>
      </c>
      <c r="D90" s="238"/>
      <c r="E90" s="238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</row>
    <row r="91">
      <c r="A91" s="193"/>
      <c r="B91" s="193"/>
      <c r="C91" s="248" t="s">
        <v>297</v>
      </c>
      <c r="D91" s="238"/>
      <c r="E91" s="238"/>
      <c r="F91" s="238"/>
      <c r="G91" s="238"/>
      <c r="H91" s="238"/>
      <c r="I91" s="238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</row>
    <row r="92">
      <c r="A92" s="193"/>
      <c r="B92" s="193"/>
      <c r="C92" s="193"/>
      <c r="D92" s="193"/>
      <c r="E92" s="193"/>
      <c r="F92" s="193"/>
      <c r="G92" s="193"/>
      <c r="H92" s="193"/>
      <c r="I92" s="238"/>
      <c r="J92" s="238"/>
      <c r="K92" s="238"/>
      <c r="L92" s="238"/>
      <c r="M92" s="238"/>
      <c r="N92" s="238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</row>
    <row r="93">
      <c r="A93" s="193"/>
      <c r="B93" s="3"/>
      <c r="C93" s="193"/>
      <c r="D93" s="193"/>
      <c r="E93" s="193"/>
      <c r="F93" s="193"/>
      <c r="G93" s="193"/>
      <c r="H93" s="245"/>
      <c r="I93" s="238" t="s">
        <v>112</v>
      </c>
      <c r="J93" s="60">
        <v>50.0</v>
      </c>
      <c r="K93" s="245"/>
      <c r="L93" s="238"/>
      <c r="M93" s="139" t="s">
        <v>113</v>
      </c>
      <c r="N93" s="140">
        <v>7.0035039E7</v>
      </c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</row>
    <row r="94">
      <c r="A94" s="193"/>
      <c r="B94" s="193"/>
      <c r="C94" s="193"/>
      <c r="D94" s="193"/>
      <c r="E94" s="193"/>
      <c r="F94" s="193"/>
      <c r="G94" s="193"/>
      <c r="H94" s="246"/>
      <c r="I94" s="238" t="s">
        <v>114</v>
      </c>
      <c r="J94" s="64">
        <f>J93*J98</f>
        <v>50</v>
      </c>
      <c r="K94" s="246"/>
      <c r="L94" s="238"/>
      <c r="M94" s="238"/>
      <c r="N94" s="238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</row>
    <row r="95">
      <c r="A95" s="193"/>
      <c r="B95" s="193"/>
      <c r="C95" s="193"/>
      <c r="D95" s="193"/>
      <c r="E95" s="193"/>
      <c r="F95" s="193"/>
      <c r="G95" s="193"/>
      <c r="H95" s="246"/>
      <c r="I95" s="238" t="s">
        <v>115</v>
      </c>
      <c r="J95" s="141">
        <v>50.0</v>
      </c>
      <c r="K95" s="246"/>
      <c r="L95" s="238"/>
      <c r="M95" s="142" t="s">
        <v>116</v>
      </c>
      <c r="N95" s="142" t="s">
        <v>117</v>
      </c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</row>
    <row r="96">
      <c r="A96" s="193"/>
      <c r="B96" s="143" t="s">
        <v>118</v>
      </c>
      <c r="C96" s="193"/>
      <c r="D96" s="193"/>
      <c r="E96" s="193"/>
      <c r="F96" s="193"/>
      <c r="G96" s="247"/>
      <c r="H96" s="246"/>
      <c r="I96" s="238" t="s">
        <v>119</v>
      </c>
      <c r="J96" s="144">
        <v>2.0</v>
      </c>
      <c r="K96" s="246"/>
      <c r="L96" s="63" t="s">
        <v>264</v>
      </c>
      <c r="M96" s="145">
        <v>375000.0</v>
      </c>
      <c r="N96" s="238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</row>
    <row r="97">
      <c r="A97" s="193"/>
      <c r="B97" s="248" t="str">
        <f>"&gt;We aim for " &amp; text(G97,"0") &amp;" copies at the highest dilution in 7 uL volume (amount added to PCR rxn)"</f>
        <v>&gt;We aim for 1050 copies at the highest dilution in 7 uL volume (amount added to PCR rxn)</v>
      </c>
      <c r="C97" s="238"/>
      <c r="D97" s="238"/>
      <c r="E97" s="238"/>
      <c r="F97" s="238"/>
      <c r="G97" s="249">
        <v>1050.0</v>
      </c>
      <c r="H97" s="246"/>
      <c r="I97" s="250" t="s">
        <v>121</v>
      </c>
      <c r="J97" s="147">
        <v>50.0</v>
      </c>
      <c r="K97" s="251"/>
      <c r="L97" s="63" t="s">
        <v>265</v>
      </c>
      <c r="M97" s="223">
        <f>M96/N97</f>
        <v>3750</v>
      </c>
      <c r="N97" s="252">
        <v>100.0</v>
      </c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</row>
    <row r="98">
      <c r="A98" s="193"/>
      <c r="B98" s="248" t="str">
        <f>"&gt; that translates into " &amp; text(G98,"0") &amp;" copies per uL in D1 "</f>
        <v>&gt; that translates into 150 copies per uL in D1 </v>
      </c>
      <c r="C98" s="238"/>
      <c r="D98" s="193"/>
      <c r="E98" s="193"/>
      <c r="F98" s="238"/>
      <c r="G98" s="151">
        <f>G97/7</f>
        <v>150</v>
      </c>
      <c r="H98" s="246"/>
      <c r="I98" s="238" t="s">
        <v>122</v>
      </c>
      <c r="J98" s="144">
        <v>1.0</v>
      </c>
      <c r="K98" s="214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</row>
    <row r="99">
      <c r="A99" s="193"/>
      <c r="B99" s="248" t="str">
        <f>"&gt; that translates into " &amp; text(G99,"0") &amp;" copies in " &amp; text(J97,"0") &amp;" uL D1"</f>
        <v>&gt; that translates into 7500 copies in 50 uL D1</v>
      </c>
      <c r="C99" s="238"/>
      <c r="D99" s="193"/>
      <c r="E99" s="193"/>
      <c r="F99" s="238"/>
      <c r="G99" s="253">
        <f>G98*J97</f>
        <v>7500</v>
      </c>
      <c r="H99" s="246"/>
      <c r="I99" s="238" t="str">
        <f>"copies for " &amp; text(J98,"0") &amp;" 96-well plates"</f>
        <v>copies for 1 96-well plates</v>
      </c>
      <c r="J99" s="253">
        <f>G99*J98</f>
        <v>7500</v>
      </c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</row>
    <row r="100">
      <c r="A100" s="193"/>
      <c r="B100" s="248" t="str">
        <f>"&gt; that translates to " &amp; text(G100,"0") &amp; " copies in " &amp; text(J97, "0") &amp; " uL (" &amp; text(J93,"0.0") &amp; " is total of well + " &amp; text(J95,"0.0") &amp; " added for dilution)"</f>
        <v>&gt; that translates to 7500 copies in 50 uL (50.0 is total of well + 50.0 added for dilution)</v>
      </c>
      <c r="C100" s="238"/>
      <c r="D100" s="238"/>
      <c r="E100" s="238"/>
      <c r="F100" s="238"/>
      <c r="G100" s="254">
        <f>G98*J97</f>
        <v>7500</v>
      </c>
      <c r="H100" s="251"/>
      <c r="I100" s="238" t="s">
        <v>266</v>
      </c>
      <c r="J100" s="64">
        <f>J97-J95</f>
        <v>0</v>
      </c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</row>
    <row r="101">
      <c r="A101" s="193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</row>
    <row r="102">
      <c r="A102" s="193"/>
      <c r="B102" s="143" t="s">
        <v>123</v>
      </c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</row>
    <row r="103">
      <c r="A103" s="193"/>
      <c r="B103" s="248"/>
      <c r="C103" s="238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</row>
    <row r="104">
      <c r="A104" s="193"/>
      <c r="B104" s="248" t="str">
        <f>"&gt; add "&amp; text(E110,"0.00") &amp;" uL of saliva to D1 rows"</f>
        <v>&gt; add 48.00 uL of saliva to D1 rows</v>
      </c>
      <c r="C104" s="238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</row>
    <row r="105">
      <c r="A105" s="193"/>
      <c r="B105" s="248" t="str">
        <f>"&gt; add "&amp; text(E109,"0.00") &amp;" uL of Virus Spike Dilution to D1 saliva"</f>
        <v>&gt; add 2.00 uL of Virus Spike Dilution to D1 saliva</v>
      </c>
      <c r="C105" s="238"/>
      <c r="D105" s="193"/>
      <c r="E105" s="202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</row>
    <row r="106">
      <c r="A106" s="193"/>
      <c r="B106" s="248" t="s">
        <v>124</v>
      </c>
      <c r="C106" s="238"/>
      <c r="D106" s="238"/>
      <c r="E106" s="216"/>
      <c r="F106" s="193"/>
      <c r="G106" s="193"/>
      <c r="H106" s="193"/>
      <c r="I106" s="193"/>
      <c r="J106" s="193" t="s">
        <v>125</v>
      </c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</row>
    <row r="107">
      <c r="A107" s="193"/>
      <c r="B107" s="193"/>
      <c r="C107" s="193"/>
      <c r="D107" s="238"/>
      <c r="E107" s="255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</row>
    <row r="108">
      <c r="A108" s="193"/>
      <c r="B108" s="193"/>
      <c r="C108" s="238"/>
      <c r="D108" s="68" t="s">
        <v>126</v>
      </c>
      <c r="E108" s="256">
        <f>M97</f>
        <v>3750</v>
      </c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</row>
    <row r="109">
      <c r="A109" s="193"/>
      <c r="B109" s="193"/>
      <c r="C109" s="238"/>
      <c r="D109" s="68" t="s">
        <v>267</v>
      </c>
      <c r="E109" s="257">
        <f>J99/E108</f>
        <v>2</v>
      </c>
      <c r="F109" s="209"/>
      <c r="G109" s="193"/>
      <c r="H109" s="193"/>
      <c r="I109" s="193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</row>
    <row r="110">
      <c r="A110" s="193"/>
      <c r="B110" s="193"/>
      <c r="C110" s="238"/>
      <c r="D110" s="68" t="s">
        <v>128</v>
      </c>
      <c r="E110" s="257">
        <f>J95-E109</f>
        <v>48</v>
      </c>
      <c r="F110" s="209"/>
      <c r="G110" s="193"/>
      <c r="H110" s="193"/>
      <c r="I110" s="193"/>
      <c r="J110" s="193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</row>
    <row r="111">
      <c r="A111" s="193"/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</row>
    <row r="112">
      <c r="A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</row>
    <row r="113">
      <c r="A113" s="193"/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</row>
    <row r="114">
      <c r="A114" s="193"/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</row>
    <row r="115">
      <c r="A115" s="193"/>
      <c r="B115" s="193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</row>
    <row r="116">
      <c r="A116" s="193"/>
      <c r="B116" s="193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</row>
    <row r="117">
      <c r="A117" s="193"/>
      <c r="B117" s="193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</row>
    <row r="118">
      <c r="A118" s="193"/>
      <c r="B118" s="193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</row>
    <row r="119">
      <c r="A119" s="193"/>
      <c r="B119" s="193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</row>
    <row r="120">
      <c r="A120" s="193"/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</row>
    <row r="121">
      <c r="A121" s="193"/>
      <c r="B121" s="193"/>
      <c r="C121" s="220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</row>
    <row r="122">
      <c r="A122" s="193"/>
      <c r="B122" s="193"/>
      <c r="C122" s="220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</row>
    <row r="123">
      <c r="A123" s="193"/>
      <c r="B123" s="193"/>
      <c r="C123" s="220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</row>
    <row r="124">
      <c r="A124" s="193"/>
      <c r="B124" s="193"/>
      <c r="C124" s="19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</row>
    <row r="125">
      <c r="A125" s="193"/>
      <c r="B125" s="193"/>
      <c r="C125" s="220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</row>
    <row r="126">
      <c r="A126" s="193"/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</row>
    <row r="127">
      <c r="A127" s="193"/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</row>
    <row r="128">
      <c r="A128" s="193"/>
      <c r="B128" s="12"/>
      <c r="C128" s="193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</row>
    <row r="129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</row>
    <row r="130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</row>
    <row r="131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</row>
    <row r="132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</row>
    <row r="133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</row>
    <row r="134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3"/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</row>
    <row r="135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</row>
    <row r="136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</row>
    <row r="137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</row>
    <row r="138">
      <c r="A138" s="193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</row>
    <row r="139">
      <c r="A139" s="193"/>
      <c r="B139" s="193"/>
      <c r="C139" s="193"/>
      <c r="D139" s="193"/>
      <c r="E139" s="193"/>
      <c r="F139" s="193"/>
      <c r="G139" s="193"/>
      <c r="H139" s="193"/>
      <c r="I139" s="193"/>
      <c r="J139" s="193"/>
      <c r="K139" s="193"/>
      <c r="L139" s="193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</row>
    <row r="140">
      <c r="A140" s="193"/>
      <c r="B140" s="193"/>
      <c r="C140" s="193"/>
      <c r="D140" s="193"/>
      <c r="E140" s="193"/>
      <c r="F140" s="193"/>
      <c r="G140" s="193"/>
      <c r="H140" s="193"/>
      <c r="I140" s="193"/>
      <c r="J140" s="193"/>
      <c r="K140" s="193"/>
      <c r="L140" s="193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</row>
    <row r="141">
      <c r="A141" s="193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</row>
    <row r="142">
      <c r="A142" s="193"/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</row>
    <row r="143">
      <c r="A143" s="193"/>
      <c r="B143" s="193"/>
      <c r="C143" s="193"/>
      <c r="D143" s="193"/>
      <c r="E143" s="193"/>
      <c r="F143" s="193"/>
      <c r="G143" s="193"/>
      <c r="H143" s="193"/>
      <c r="I143" s="193"/>
      <c r="J143" s="193"/>
      <c r="K143" s="193"/>
      <c r="L143" s="193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</row>
    <row r="144">
      <c r="A144" s="193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</row>
    <row r="145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</row>
    <row r="146">
      <c r="A146" s="193"/>
      <c r="B146" s="193"/>
      <c r="C146" s="193"/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</row>
    <row r="147">
      <c r="A147" s="193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</row>
    <row r="148">
      <c r="A148" s="193"/>
      <c r="B148" s="193"/>
      <c r="C148" s="193"/>
      <c r="D148" s="193"/>
      <c r="E148" s="193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</row>
    <row r="149">
      <c r="A149" s="193"/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</row>
    <row r="150">
      <c r="A150" s="193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</row>
    <row r="151">
      <c r="A151" s="193"/>
      <c r="B151" s="193"/>
      <c r="C151" s="193"/>
      <c r="D151" s="193"/>
      <c r="E151" s="193"/>
      <c r="F151" s="193"/>
      <c r="G151" s="193"/>
      <c r="H151" s="193"/>
      <c r="I151" s="193"/>
      <c r="J151" s="193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</row>
    <row r="152">
      <c r="A152" s="193"/>
      <c r="B152" s="193"/>
      <c r="C152" s="193"/>
      <c r="D152" s="193"/>
      <c r="E152" s="193"/>
      <c r="F152" s="193"/>
      <c r="G152" s="193"/>
      <c r="H152" s="193"/>
      <c r="I152" s="193"/>
      <c r="J152" s="193"/>
      <c r="K152" s="193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</row>
    <row r="153">
      <c r="A153" s="193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</row>
    <row r="154">
      <c r="A154" s="193"/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</row>
    <row r="155">
      <c r="A155" s="193"/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</row>
    <row r="156">
      <c r="A156" s="193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</row>
    <row r="157">
      <c r="A157" s="193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</row>
    <row r="158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</row>
    <row r="159">
      <c r="A159" s="193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</row>
    <row r="160">
      <c r="A160" s="193"/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</row>
    <row r="161">
      <c r="A161" s="193"/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</row>
    <row r="162">
      <c r="A162" s="193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</row>
    <row r="163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</row>
    <row r="164">
      <c r="A164" s="193"/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</row>
    <row r="165">
      <c r="A165" s="193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</row>
    <row r="166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</row>
    <row r="167">
      <c r="A167" s="193"/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</row>
    <row r="168">
      <c r="A168" s="193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</row>
    <row r="169">
      <c r="A169" s="193"/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</row>
    <row r="170">
      <c r="A170" s="193"/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</row>
    <row r="171">
      <c r="A171" s="193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</row>
    <row r="172">
      <c r="A172" s="193"/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</row>
    <row r="173">
      <c r="A173" s="193"/>
      <c r="B173" s="193"/>
      <c r="C173" s="193"/>
      <c r="D173" s="193"/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</row>
    <row r="174">
      <c r="A174" s="193"/>
      <c r="B174" s="193"/>
      <c r="C174" s="193"/>
      <c r="D174" s="193"/>
      <c r="E174" s="193"/>
      <c r="F174" s="193"/>
      <c r="G174" s="193"/>
      <c r="H174" s="193"/>
      <c r="I174" s="193"/>
      <c r="J174" s="193"/>
      <c r="K174" s="193"/>
      <c r="L174" s="193"/>
      <c r="M174" s="193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</row>
    <row r="175">
      <c r="A175" s="193"/>
      <c r="B175" s="193"/>
      <c r="C175" s="193"/>
      <c r="D175" s="193"/>
      <c r="E175" s="193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</row>
    <row r="176">
      <c r="A176" s="193"/>
      <c r="B176" s="193"/>
      <c r="C176" s="193"/>
      <c r="D176" s="193"/>
      <c r="E176" s="193"/>
      <c r="F176" s="193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</row>
    <row r="177">
      <c r="A177" s="193"/>
      <c r="B177" s="193"/>
      <c r="C177" s="193"/>
      <c r="D177" s="193"/>
      <c r="E177" s="193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</row>
    <row r="178">
      <c r="A178" s="193"/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</row>
    <row r="179">
      <c r="A179" s="193"/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</row>
    <row r="180">
      <c r="A180" s="193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</row>
    <row r="181">
      <c r="A181" s="193"/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</row>
    <row r="182">
      <c r="A182" s="193"/>
      <c r="B182" s="193"/>
      <c r="C182" s="193"/>
      <c r="D182" s="193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</row>
    <row r="183">
      <c r="A183" s="193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</row>
    <row r="184">
      <c r="A184" s="193"/>
      <c r="B184" s="193"/>
      <c r="C184" s="193"/>
      <c r="D184" s="193"/>
      <c r="E184" s="193"/>
      <c r="F184" s="193"/>
      <c r="G184" s="193"/>
      <c r="H184" s="193"/>
      <c r="I184" s="193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</row>
    <row r="185">
      <c r="A185" s="193"/>
      <c r="B185" s="193"/>
      <c r="C185" s="193"/>
      <c r="D185" s="193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</row>
    <row r="186">
      <c r="A186" s="193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</row>
    <row r="187">
      <c r="A187" s="193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</row>
    <row r="188">
      <c r="A188" s="193"/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</row>
    <row r="189">
      <c r="A189" s="193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</row>
    <row r="190">
      <c r="A190" s="193"/>
      <c r="B190" s="193"/>
      <c r="C190" s="193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</row>
    <row r="191">
      <c r="A191" s="193"/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</row>
    <row r="192">
      <c r="A192" s="193"/>
      <c r="B192" s="193"/>
      <c r="C192" s="193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</row>
    <row r="193">
      <c r="A193" s="193"/>
      <c r="B193" s="193"/>
      <c r="C193" s="193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</row>
    <row r="194">
      <c r="A194" s="193"/>
      <c r="B194" s="193"/>
      <c r="C194" s="193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</row>
    <row r="195">
      <c r="A195" s="193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</row>
    <row r="196">
      <c r="A196" s="193"/>
      <c r="B196" s="193"/>
      <c r="C196" s="193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</row>
    <row r="197">
      <c r="A197" s="193"/>
      <c r="B197" s="193"/>
      <c r="C197" s="193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</row>
    <row r="198">
      <c r="A198" s="193"/>
      <c r="B198" s="193"/>
      <c r="C198" s="193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</row>
    <row r="199">
      <c r="A199" s="193"/>
      <c r="B199" s="193"/>
      <c r="C199" s="193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</row>
    <row r="200">
      <c r="A200" s="193"/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</row>
    <row r="201">
      <c r="A201" s="193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</row>
    <row r="202">
      <c r="A202" s="193"/>
      <c r="B202" s="193"/>
      <c r="C202" s="193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</row>
    <row r="203">
      <c r="A203" s="193"/>
      <c r="B203" s="193"/>
      <c r="C203" s="193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</row>
    <row r="204">
      <c r="A204" s="193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</row>
    <row r="205">
      <c r="A205" s="193"/>
      <c r="B205" s="193"/>
      <c r="C205" s="193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</row>
    <row r="206">
      <c r="A206" s="193"/>
      <c r="B206" s="193"/>
      <c r="C206" s="193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</row>
    <row r="207">
      <c r="A207" s="193"/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</row>
    <row r="208">
      <c r="A208" s="193"/>
      <c r="B208" s="193"/>
      <c r="C208" s="193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</row>
    <row r="209">
      <c r="A209" s="193"/>
      <c r="B209" s="193"/>
      <c r="C209" s="193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</row>
    <row r="210">
      <c r="A210" s="193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</row>
    <row r="211">
      <c r="A211" s="193"/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</row>
    <row r="212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</row>
    <row r="213">
      <c r="A213" s="193"/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</row>
    <row r="214">
      <c r="A214" s="193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</row>
    <row r="215">
      <c r="A215" s="193"/>
      <c r="B215" s="193"/>
      <c r="C215" s="193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</row>
    <row r="216">
      <c r="A216" s="193"/>
      <c r="B216" s="193"/>
      <c r="C216" s="193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</row>
    <row r="217">
      <c r="A217" s="193"/>
      <c r="B217" s="193"/>
      <c r="C217" s="193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</row>
    <row r="218">
      <c r="A218" s="193"/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</row>
    <row r="219">
      <c r="A219" s="193"/>
      <c r="B219" s="193"/>
      <c r="C219" s="193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</row>
    <row r="220">
      <c r="A220" s="193"/>
      <c r="B220" s="193"/>
      <c r="C220" s="193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</row>
    <row r="221">
      <c r="A221" s="193"/>
      <c r="B221" s="193"/>
      <c r="C221" s="193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</row>
    <row r="222">
      <c r="A222" s="193"/>
      <c r="B222" s="193"/>
      <c r="C222" s="193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</row>
    <row r="223">
      <c r="A223" s="193"/>
      <c r="B223" s="193"/>
      <c r="C223" s="193"/>
      <c r="D223" s="193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</row>
    <row r="224">
      <c r="A224" s="193"/>
      <c r="B224" s="193"/>
      <c r="C224" s="193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</row>
    <row r="225">
      <c r="A225" s="193"/>
      <c r="B225" s="193"/>
      <c r="C225" s="193"/>
      <c r="D225" s="193"/>
      <c r="E225" s="193"/>
      <c r="F225" s="193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</row>
    <row r="226">
      <c r="A226" s="193"/>
      <c r="B226" s="193"/>
      <c r="C226" s="193"/>
      <c r="D226" s="193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</row>
    <row r="227">
      <c r="A227" s="193"/>
      <c r="B227" s="193"/>
      <c r="C227" s="193"/>
      <c r="D227" s="193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</row>
    <row r="228">
      <c r="A228" s="193"/>
      <c r="B228" s="193"/>
      <c r="C228" s="193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</row>
    <row r="229">
      <c r="A229" s="193"/>
      <c r="B229" s="193"/>
      <c r="C229" s="193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</row>
    <row r="230">
      <c r="A230" s="193"/>
      <c r="B230" s="193"/>
      <c r="C230" s="193"/>
      <c r="D230" s="193"/>
      <c r="E230" s="193"/>
      <c r="F230" s="193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</row>
    <row r="231">
      <c r="A231" s="193"/>
      <c r="B231" s="193"/>
      <c r="C231" s="193"/>
      <c r="D231" s="193"/>
      <c r="E231" s="193"/>
      <c r="F231" s="193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</row>
    <row r="232">
      <c r="A232" s="193"/>
      <c r="B232" s="193"/>
      <c r="C232" s="193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</row>
    <row r="233">
      <c r="A233" s="193"/>
      <c r="B233" s="193"/>
      <c r="C233" s="193"/>
      <c r="D233" s="193"/>
      <c r="E233" s="193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</row>
    <row r="234">
      <c r="A234" s="193"/>
      <c r="B234" s="193"/>
      <c r="C234" s="193"/>
      <c r="D234" s="193"/>
      <c r="E234" s="193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</row>
    <row r="235">
      <c r="A235" s="193"/>
      <c r="B235" s="193"/>
      <c r="C235" s="193"/>
      <c r="D235" s="193"/>
      <c r="E235" s="193"/>
      <c r="F235" s="193"/>
      <c r="G235" s="193"/>
      <c r="H235" s="193"/>
      <c r="I235" s="193"/>
      <c r="J235" s="193"/>
      <c r="K235" s="193"/>
      <c r="L235" s="193"/>
      <c r="M235" s="193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</row>
    <row r="236">
      <c r="A236" s="193"/>
      <c r="B236" s="193"/>
      <c r="C236" s="193"/>
      <c r="D236" s="193"/>
      <c r="E236" s="193"/>
      <c r="F236" s="193"/>
      <c r="G236" s="193"/>
      <c r="H236" s="193"/>
      <c r="I236" s="193"/>
      <c r="J236" s="193"/>
      <c r="K236" s="193"/>
      <c r="L236" s="193"/>
      <c r="M236" s="193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</row>
    <row r="237">
      <c r="A237" s="193"/>
      <c r="B237" s="193"/>
      <c r="C237" s="193"/>
      <c r="D237" s="193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</row>
    <row r="238">
      <c r="A238" s="193"/>
      <c r="B238" s="193"/>
      <c r="C238" s="193"/>
      <c r="D238" s="193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</row>
    <row r="239">
      <c r="A239" s="193"/>
      <c r="B239" s="193"/>
      <c r="C239" s="193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</row>
    <row r="240">
      <c r="A240" s="193"/>
      <c r="B240" s="193"/>
      <c r="C240" s="193"/>
      <c r="D240" s="193"/>
      <c r="E240" s="193"/>
      <c r="F240" s="193"/>
      <c r="G240" s="193"/>
      <c r="H240" s="193"/>
      <c r="I240" s="193"/>
      <c r="J240" s="193"/>
      <c r="K240" s="193"/>
      <c r="L240" s="193"/>
      <c r="M240" s="193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</row>
    <row r="241">
      <c r="A241" s="193"/>
      <c r="B241" s="193"/>
      <c r="C241" s="193"/>
      <c r="D241" s="193"/>
      <c r="E241" s="193"/>
      <c r="F241" s="193"/>
      <c r="G241" s="193"/>
      <c r="H241" s="193"/>
      <c r="I241" s="193"/>
      <c r="J241" s="193"/>
      <c r="K241" s="193"/>
      <c r="L241" s="193"/>
      <c r="M241" s="193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</row>
    <row r="242">
      <c r="A242" s="193"/>
      <c r="B242" s="193"/>
      <c r="C242" s="193"/>
      <c r="D242" s="193"/>
      <c r="E242" s="193"/>
      <c r="F242" s="193"/>
      <c r="G242" s="193"/>
      <c r="H242" s="193"/>
      <c r="I242" s="193"/>
      <c r="J242" s="193"/>
      <c r="K242" s="193"/>
      <c r="L242" s="193"/>
      <c r="M242" s="193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</row>
    <row r="243">
      <c r="A243" s="193"/>
      <c r="B243" s="193"/>
      <c r="C243" s="193"/>
      <c r="D243" s="193"/>
      <c r="E243" s="193"/>
      <c r="F243" s="193"/>
      <c r="G243" s="193"/>
      <c r="H243" s="193"/>
      <c r="I243" s="193"/>
      <c r="J243" s="193"/>
      <c r="K243" s="193"/>
      <c r="L243" s="193"/>
      <c r="M243" s="193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</row>
    <row r="244">
      <c r="A244" s="193"/>
      <c r="B244" s="193"/>
      <c r="C244" s="193"/>
      <c r="D244" s="193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</row>
    <row r="245">
      <c r="A245" s="193"/>
      <c r="B245" s="193"/>
      <c r="C245" s="193"/>
      <c r="D245" s="193"/>
      <c r="E245" s="193"/>
      <c r="F245" s="193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</row>
    <row r="246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</row>
    <row r="247">
      <c r="A247" s="193"/>
      <c r="B247" s="193"/>
      <c r="C247" s="193"/>
      <c r="D247" s="193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</row>
    <row r="248">
      <c r="A248" s="193"/>
      <c r="B248" s="193"/>
      <c r="C248" s="193"/>
      <c r="D248" s="193"/>
      <c r="E248" s="193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</row>
    <row r="249">
      <c r="A249" s="193"/>
      <c r="B249" s="193"/>
      <c r="C249" s="193"/>
      <c r="D249" s="193"/>
      <c r="E249" s="193"/>
      <c r="F249" s="193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</row>
    <row r="250">
      <c r="A250" s="193"/>
      <c r="B250" s="193"/>
      <c r="C250" s="193"/>
      <c r="D250" s="193"/>
      <c r="E250" s="193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</row>
    <row r="251">
      <c r="A251" s="193"/>
      <c r="B251" s="193"/>
      <c r="C251" s="193"/>
      <c r="D251" s="193"/>
      <c r="E251" s="193"/>
      <c r="F251" s="193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</row>
    <row r="252">
      <c r="A252" s="193"/>
      <c r="B252" s="193"/>
      <c r="C252" s="193"/>
      <c r="D252" s="193"/>
      <c r="E252" s="193"/>
      <c r="F252" s="193"/>
      <c r="G252" s="193"/>
      <c r="H252" s="193"/>
      <c r="I252" s="193"/>
      <c r="J252" s="193"/>
      <c r="K252" s="193"/>
      <c r="L252" s="193"/>
      <c r="M252" s="193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</row>
    <row r="253">
      <c r="A253" s="193"/>
      <c r="B253" s="193"/>
      <c r="C253" s="193"/>
      <c r="D253" s="193"/>
      <c r="E253" s="193"/>
      <c r="F253" s="193"/>
      <c r="G253" s="193"/>
      <c r="H253" s="193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</row>
    <row r="254">
      <c r="A254" s="193"/>
      <c r="B254" s="193"/>
      <c r="C254" s="193"/>
      <c r="D254" s="193"/>
      <c r="E254" s="193"/>
      <c r="F254" s="193"/>
      <c r="G254" s="193"/>
      <c r="H254" s="193"/>
      <c r="I254" s="193"/>
      <c r="J254" s="193"/>
      <c r="K254" s="193"/>
      <c r="L254" s="193"/>
      <c r="M254" s="193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</row>
    <row r="255">
      <c r="A255" s="193"/>
      <c r="B255" s="193"/>
      <c r="C255" s="193"/>
      <c r="D255" s="193"/>
      <c r="E255" s="193"/>
      <c r="F255" s="193"/>
      <c r="G255" s="193"/>
      <c r="H255" s="193"/>
      <c r="I255" s="193"/>
      <c r="J255" s="193"/>
      <c r="K255" s="193"/>
      <c r="L255" s="193"/>
      <c r="M255" s="193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</row>
    <row r="256">
      <c r="A256" s="193"/>
      <c r="B256" s="193"/>
      <c r="C256" s="193"/>
      <c r="D256" s="193"/>
      <c r="E256" s="193"/>
      <c r="F256" s="193"/>
      <c r="G256" s="193"/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</row>
    <row r="257">
      <c r="A257" s="193"/>
      <c r="B257" s="193"/>
      <c r="C257" s="193"/>
      <c r="D257" s="193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</row>
    <row r="258">
      <c r="A258" s="193"/>
      <c r="B258" s="193"/>
      <c r="C258" s="193"/>
      <c r="D258" s="193"/>
      <c r="E258" s="193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</row>
    <row r="259">
      <c r="A259" s="193"/>
      <c r="B259" s="193"/>
      <c r="C259" s="193"/>
      <c r="D259" s="193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</row>
    <row r="260">
      <c r="A260" s="193"/>
      <c r="B260" s="193"/>
      <c r="C260" s="193"/>
      <c r="D260" s="193"/>
      <c r="E260" s="193"/>
      <c r="F260" s="193"/>
      <c r="G260" s="193"/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</row>
    <row r="261">
      <c r="A261" s="193"/>
      <c r="B261" s="193"/>
      <c r="C261" s="193"/>
      <c r="D261" s="193"/>
      <c r="E261" s="193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</row>
    <row r="262">
      <c r="A262" s="193"/>
      <c r="B262" s="193"/>
      <c r="C262" s="193"/>
      <c r="D262" s="193"/>
      <c r="E262" s="193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</row>
    <row r="263">
      <c r="A263" s="193"/>
      <c r="B263" s="193"/>
      <c r="C263" s="193"/>
      <c r="D263" s="193"/>
      <c r="E263" s="193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</row>
    <row r="264">
      <c r="A264" s="193"/>
      <c r="B264" s="193"/>
      <c r="C264" s="193"/>
      <c r="D264" s="193"/>
      <c r="E264" s="193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</row>
    <row r="265">
      <c r="A265" s="193"/>
      <c r="B265" s="193"/>
      <c r="C265" s="193"/>
      <c r="D265" s="193"/>
      <c r="E265" s="193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</row>
    <row r="266">
      <c r="A266" s="193"/>
      <c r="B266" s="193"/>
      <c r="C266" s="193"/>
      <c r="D266" s="193"/>
      <c r="E266" s="193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</row>
    <row r="267">
      <c r="A267" s="193"/>
      <c r="B267" s="193"/>
      <c r="C267" s="193"/>
      <c r="D267" s="193"/>
      <c r="E267" s="193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</row>
    <row r="268">
      <c r="A268" s="193"/>
      <c r="B268" s="193"/>
      <c r="C268" s="193"/>
      <c r="D268" s="193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</row>
    <row r="269">
      <c r="A269" s="193"/>
      <c r="B269" s="193"/>
      <c r="C269" s="193"/>
      <c r="D269" s="193"/>
      <c r="E269" s="193"/>
      <c r="F269" s="193"/>
      <c r="G269" s="193"/>
      <c r="H269" s="193"/>
      <c r="I269" s="193"/>
      <c r="J269" s="193"/>
      <c r="K269" s="193"/>
      <c r="L269" s="193"/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</row>
    <row r="270">
      <c r="A270" s="193"/>
      <c r="B270" s="193"/>
      <c r="C270" s="193"/>
      <c r="D270" s="193"/>
      <c r="E270" s="193"/>
      <c r="F270" s="193"/>
      <c r="G270" s="193"/>
      <c r="H270" s="193"/>
      <c r="I270" s="193"/>
      <c r="J270" s="193"/>
      <c r="K270" s="193"/>
      <c r="L270" s="193"/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</row>
    <row r="271">
      <c r="A271" s="193"/>
      <c r="B271" s="193"/>
      <c r="C271" s="193"/>
      <c r="D271" s="193"/>
      <c r="E271" s="193"/>
      <c r="F271" s="193"/>
      <c r="G271" s="193"/>
      <c r="H271" s="193"/>
      <c r="I271" s="193"/>
      <c r="J271" s="193"/>
      <c r="K271" s="193"/>
      <c r="L271" s="193"/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</row>
    <row r="272">
      <c r="A272" s="193"/>
      <c r="B272" s="193"/>
      <c r="C272" s="193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</row>
    <row r="273">
      <c r="A273" s="193"/>
      <c r="B273" s="193"/>
      <c r="C273" s="193"/>
      <c r="D273" s="193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</row>
    <row r="274">
      <c r="A274" s="193"/>
      <c r="B274" s="193"/>
      <c r="C274" s="193"/>
      <c r="D274" s="193"/>
      <c r="E274" s="193"/>
      <c r="F274" s="193"/>
      <c r="G274" s="193"/>
      <c r="H274" s="193"/>
      <c r="I274" s="193"/>
      <c r="J274" s="193"/>
      <c r="K274" s="193"/>
      <c r="L274" s="193"/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</row>
    <row r="275">
      <c r="A275" s="193"/>
      <c r="B275" s="193"/>
      <c r="C275" s="193"/>
      <c r="D275" s="193"/>
      <c r="E275" s="193"/>
      <c r="F275" s="193"/>
      <c r="G275" s="193"/>
      <c r="H275" s="193"/>
      <c r="I275" s="193"/>
      <c r="J275" s="193"/>
      <c r="K275" s="193"/>
      <c r="L275" s="193"/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</row>
    <row r="276">
      <c r="A276" s="193"/>
      <c r="B276" s="193"/>
      <c r="C276" s="193"/>
      <c r="D276" s="193"/>
      <c r="E276" s="193"/>
      <c r="F276" s="193"/>
      <c r="G276" s="193"/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</row>
    <row r="277">
      <c r="A277" s="193"/>
      <c r="B277" s="193"/>
      <c r="C277" s="193"/>
      <c r="D277" s="193"/>
      <c r="E277" s="193"/>
      <c r="F277" s="193"/>
      <c r="G277" s="193"/>
      <c r="H277" s="193"/>
      <c r="I277" s="193"/>
      <c r="J277" s="193"/>
      <c r="K277" s="193"/>
      <c r="L277" s="193"/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</row>
    <row r="278">
      <c r="A278" s="193"/>
      <c r="B278" s="193"/>
      <c r="C278" s="193"/>
      <c r="D278" s="193"/>
      <c r="E278" s="193"/>
      <c r="F278" s="193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</row>
    <row r="279">
      <c r="A279" s="193"/>
      <c r="B279" s="193"/>
      <c r="C279" s="193"/>
      <c r="D279" s="193"/>
      <c r="E279" s="193"/>
      <c r="F279" s="193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</row>
    <row r="280">
      <c r="A280" s="193"/>
      <c r="B280" s="193"/>
      <c r="C280" s="193"/>
      <c r="D280" s="193"/>
      <c r="E280" s="193"/>
      <c r="F280" s="193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</row>
    <row r="281">
      <c r="A281" s="193"/>
      <c r="B281" s="193"/>
      <c r="C281" s="193"/>
      <c r="D281" s="193"/>
      <c r="E281" s="193"/>
      <c r="F281" s="193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</row>
    <row r="282">
      <c r="A282" s="193"/>
      <c r="B282" s="193"/>
      <c r="C282" s="193"/>
      <c r="D282" s="193"/>
      <c r="E282" s="193"/>
      <c r="F282" s="193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</row>
    <row r="283">
      <c r="A283" s="193"/>
      <c r="B283" s="193"/>
      <c r="C283" s="193"/>
      <c r="D283" s="193"/>
      <c r="E283" s="193"/>
      <c r="F283" s="193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</row>
    <row r="284">
      <c r="A284" s="193"/>
      <c r="B284" s="193"/>
      <c r="C284" s="193"/>
      <c r="D284" s="193"/>
      <c r="E284" s="193"/>
      <c r="F284" s="193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</row>
    <row r="285">
      <c r="A285" s="193"/>
      <c r="B285" s="193"/>
      <c r="C285" s="193"/>
      <c r="D285" s="193"/>
      <c r="E285" s="193"/>
      <c r="F285" s="193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</row>
    <row r="286">
      <c r="A286" s="193"/>
      <c r="B286" s="193"/>
      <c r="C286" s="193"/>
      <c r="D286" s="193"/>
      <c r="E286" s="193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</row>
    <row r="287">
      <c r="A287" s="193"/>
      <c r="B287" s="193"/>
      <c r="C287" s="193"/>
      <c r="D287" s="193"/>
      <c r="E287" s="193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</row>
    <row r="288">
      <c r="A288" s="193"/>
      <c r="B288" s="193"/>
      <c r="C288" s="193"/>
      <c r="D288" s="193"/>
      <c r="E288" s="193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</row>
    <row r="289">
      <c r="A289" s="193"/>
      <c r="B289" s="193"/>
      <c r="C289" s="193"/>
      <c r="D289" s="193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</row>
    <row r="290">
      <c r="A290" s="193"/>
      <c r="B290" s="193"/>
      <c r="C290" s="193"/>
      <c r="D290" s="193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</row>
    <row r="291">
      <c r="A291" s="193"/>
      <c r="B291" s="193"/>
      <c r="C291" s="193"/>
      <c r="D291" s="193"/>
      <c r="E291" s="193"/>
      <c r="F291" s="193"/>
      <c r="G291" s="193"/>
      <c r="H291" s="193"/>
      <c r="I291" s="193"/>
      <c r="J291" s="193"/>
      <c r="K291" s="193"/>
      <c r="L291" s="193"/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</row>
    <row r="292">
      <c r="A292" s="193"/>
      <c r="B292" s="193"/>
      <c r="C292" s="193"/>
      <c r="D292" s="193"/>
      <c r="E292" s="193"/>
      <c r="F292" s="193"/>
      <c r="G292" s="193"/>
      <c r="H292" s="193"/>
      <c r="I292" s="193"/>
      <c r="J292" s="193"/>
      <c r="K292" s="193"/>
      <c r="L292" s="193"/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</row>
    <row r="293">
      <c r="A293" s="193"/>
      <c r="B293" s="193"/>
      <c r="C293" s="193"/>
      <c r="D293" s="193"/>
      <c r="E293" s="193"/>
      <c r="F293" s="193"/>
      <c r="G293" s="193"/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</row>
    <row r="294">
      <c r="A294" s="193"/>
      <c r="B294" s="193"/>
      <c r="C294" s="193"/>
      <c r="D294" s="193"/>
      <c r="E294" s="193"/>
      <c r="F294" s="193"/>
      <c r="G294" s="193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</row>
    <row r="295">
      <c r="A295" s="193"/>
      <c r="B295" s="193"/>
      <c r="C295" s="193"/>
      <c r="D295" s="193"/>
      <c r="E295" s="193"/>
      <c r="F295" s="193"/>
      <c r="G295" s="193"/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</row>
    <row r="296">
      <c r="A296" s="193"/>
      <c r="B296" s="193"/>
      <c r="C296" s="193"/>
      <c r="D296" s="193"/>
      <c r="E296" s="193"/>
      <c r="F296" s="193"/>
      <c r="G296" s="193"/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</row>
    <row r="297">
      <c r="A297" s="193"/>
      <c r="B297" s="193"/>
      <c r="C297" s="193"/>
      <c r="D297" s="193"/>
      <c r="E297" s="193"/>
      <c r="F297" s="193"/>
      <c r="G297" s="193"/>
      <c r="H297" s="193"/>
      <c r="I297" s="193"/>
      <c r="J297" s="193"/>
      <c r="K297" s="193"/>
      <c r="L297" s="193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</row>
    <row r="298">
      <c r="A298" s="193"/>
      <c r="B298" s="193"/>
      <c r="C298" s="193"/>
      <c r="D298" s="193"/>
      <c r="E298" s="193"/>
      <c r="F298" s="193"/>
      <c r="G298" s="193"/>
      <c r="H298" s="193"/>
      <c r="I298" s="193"/>
      <c r="J298" s="193"/>
      <c r="K298" s="193"/>
      <c r="L298" s="193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</row>
    <row r="299">
      <c r="A299" s="193"/>
      <c r="B299" s="193"/>
      <c r="C299" s="193"/>
      <c r="D299" s="193"/>
      <c r="E299" s="193"/>
      <c r="F299" s="193"/>
      <c r="G299" s="193"/>
      <c r="H299" s="193"/>
      <c r="I299" s="193"/>
      <c r="J299" s="193"/>
      <c r="K299" s="193"/>
      <c r="L299" s="193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</row>
    <row r="300">
      <c r="A300" s="193"/>
      <c r="B300" s="193"/>
      <c r="C300" s="193"/>
      <c r="D300" s="193"/>
      <c r="E300" s="193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</row>
    <row r="301">
      <c r="A301" s="193"/>
      <c r="B301" s="193"/>
      <c r="C301" s="193"/>
      <c r="D301" s="193"/>
      <c r="E301" s="193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</row>
    <row r="302">
      <c r="A302" s="193"/>
      <c r="B302" s="193"/>
      <c r="C302" s="193"/>
      <c r="D302" s="193"/>
      <c r="E302" s="193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</row>
    <row r="303">
      <c r="A303" s="193"/>
      <c r="B303" s="193"/>
      <c r="C303" s="193"/>
      <c r="D303" s="193"/>
      <c r="E303" s="193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</row>
    <row r="304">
      <c r="A304" s="193"/>
      <c r="B304" s="193"/>
      <c r="C304" s="193"/>
      <c r="D304" s="193"/>
      <c r="E304" s="193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</row>
    <row r="305">
      <c r="A305" s="193"/>
      <c r="B305" s="193"/>
      <c r="C305" s="193"/>
      <c r="D305" s="193"/>
      <c r="E305" s="193"/>
      <c r="F305" s="193"/>
      <c r="G305" s="193"/>
      <c r="H305" s="193"/>
      <c r="I305" s="193"/>
      <c r="J305" s="193"/>
      <c r="K305" s="193"/>
      <c r="L305" s="193"/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</row>
    <row r="306">
      <c r="A306" s="193"/>
      <c r="B306" s="193"/>
      <c r="C306" s="193"/>
      <c r="D306" s="193"/>
      <c r="E306" s="193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</row>
    <row r="307">
      <c r="A307" s="193"/>
      <c r="B307" s="193"/>
      <c r="C307" s="193"/>
      <c r="D307" s="193"/>
      <c r="E307" s="193"/>
      <c r="F307" s="193"/>
      <c r="G307" s="193"/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</row>
    <row r="308">
      <c r="A308" s="193"/>
      <c r="B308" s="193"/>
      <c r="C308" s="193"/>
      <c r="D308" s="193"/>
      <c r="E308" s="193"/>
      <c r="F308" s="193"/>
      <c r="G308" s="193"/>
      <c r="H308" s="193"/>
      <c r="I308" s="193"/>
      <c r="J308" s="193"/>
      <c r="K308" s="193"/>
      <c r="L308" s="193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</row>
    <row r="309">
      <c r="A309" s="193"/>
      <c r="B309" s="193"/>
      <c r="C309" s="193"/>
      <c r="D309" s="193"/>
      <c r="E309" s="193"/>
      <c r="F309" s="193"/>
      <c r="G309" s="193"/>
      <c r="H309" s="193"/>
      <c r="I309" s="193"/>
      <c r="J309" s="193"/>
      <c r="K309" s="193"/>
      <c r="L309" s="193"/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</row>
    <row r="310">
      <c r="A310" s="193"/>
      <c r="B310" s="193"/>
      <c r="C310" s="193"/>
      <c r="D310" s="193"/>
      <c r="E310" s="193"/>
      <c r="F310" s="193"/>
      <c r="G310" s="193"/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</row>
    <row r="311">
      <c r="A311" s="193"/>
      <c r="B311" s="193"/>
      <c r="C311" s="193"/>
      <c r="D311" s="193"/>
      <c r="E311" s="193"/>
      <c r="F311" s="193"/>
      <c r="G311" s="193"/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</row>
    <row r="312">
      <c r="A312" s="193"/>
      <c r="B312" s="193"/>
      <c r="C312" s="193"/>
      <c r="D312" s="193"/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</row>
    <row r="313">
      <c r="A313" s="193"/>
      <c r="B313" s="193"/>
      <c r="C313" s="193"/>
      <c r="D313" s="193"/>
      <c r="E313" s="193"/>
      <c r="F313" s="193"/>
      <c r="G313" s="193"/>
      <c r="H313" s="193"/>
      <c r="I313" s="193"/>
      <c r="J313" s="193"/>
      <c r="K313" s="193"/>
      <c r="L313" s="193"/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</row>
    <row r="314">
      <c r="A314" s="193"/>
      <c r="B314" s="193"/>
      <c r="C314" s="193"/>
      <c r="D314" s="193"/>
      <c r="E314" s="193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</row>
    <row r="315">
      <c r="A315" s="193"/>
      <c r="B315" s="193"/>
      <c r="C315" s="193"/>
      <c r="D315" s="193"/>
      <c r="E315" s="193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</row>
    <row r="316">
      <c r="A316" s="193"/>
      <c r="B316" s="193"/>
      <c r="C316" s="193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</row>
    <row r="317">
      <c r="A317" s="193"/>
      <c r="B317" s="193"/>
      <c r="C317" s="193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</row>
    <row r="318">
      <c r="A318" s="193"/>
      <c r="B318" s="193"/>
      <c r="C318" s="193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</row>
    <row r="319">
      <c r="A319" s="193"/>
      <c r="B319" s="193"/>
      <c r="C319" s="193"/>
      <c r="D319" s="193"/>
      <c r="E319" s="193"/>
      <c r="F319" s="193"/>
      <c r="G319" s="193"/>
      <c r="H319" s="193"/>
      <c r="I319" s="193"/>
      <c r="J319" s="193"/>
      <c r="K319" s="193"/>
      <c r="L319" s="193"/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</row>
    <row r="320">
      <c r="A320" s="193"/>
      <c r="B320" s="193"/>
      <c r="C320" s="193"/>
      <c r="D320" s="193"/>
      <c r="E320" s="193"/>
      <c r="F320" s="193"/>
      <c r="G320" s="193"/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</row>
    <row r="321">
      <c r="A321" s="193"/>
      <c r="B321" s="193"/>
      <c r="C321" s="193"/>
      <c r="D321" s="193"/>
      <c r="E321" s="193"/>
      <c r="F321" s="193"/>
      <c r="G321" s="193"/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</row>
    <row r="322">
      <c r="A322" s="193"/>
      <c r="B322" s="193"/>
      <c r="C322" s="193"/>
      <c r="D322" s="193"/>
      <c r="E322" s="193"/>
      <c r="F322" s="193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</row>
    <row r="323">
      <c r="A323" s="193"/>
      <c r="B323" s="193"/>
      <c r="C323" s="193"/>
      <c r="D323" s="193"/>
      <c r="E323" s="193"/>
      <c r="F323" s="193"/>
      <c r="G323" s="193"/>
      <c r="H323" s="193"/>
      <c r="I323" s="193"/>
      <c r="J323" s="193"/>
      <c r="K323" s="193"/>
      <c r="L323" s="193"/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</row>
    <row r="324">
      <c r="A324" s="193"/>
      <c r="B324" s="193"/>
      <c r="C324" s="193"/>
      <c r="D324" s="193"/>
      <c r="E324" s="193"/>
      <c r="F324" s="193"/>
      <c r="G324" s="193"/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</row>
    <row r="325">
      <c r="A325" s="193"/>
      <c r="B325" s="193"/>
      <c r="C325" s="193"/>
      <c r="D325" s="193"/>
      <c r="E325" s="193"/>
      <c r="F325" s="193"/>
      <c r="G325" s="193"/>
      <c r="H325" s="193"/>
      <c r="I325" s="193"/>
      <c r="J325" s="193"/>
      <c r="K325" s="193"/>
      <c r="L325" s="193"/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</row>
    <row r="326">
      <c r="A326" s="193"/>
      <c r="B326" s="193"/>
      <c r="C326" s="193"/>
      <c r="D326" s="193"/>
      <c r="E326" s="193"/>
      <c r="F326" s="193"/>
      <c r="G326" s="193"/>
      <c r="H326" s="193"/>
      <c r="I326" s="193"/>
      <c r="J326" s="193"/>
      <c r="K326" s="193"/>
      <c r="L326" s="193"/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</row>
    <row r="327">
      <c r="A327" s="193"/>
      <c r="B327" s="193"/>
      <c r="C327" s="193"/>
      <c r="D327" s="193"/>
      <c r="E327" s="193"/>
      <c r="F327" s="193"/>
      <c r="G327" s="193"/>
      <c r="H327" s="193"/>
      <c r="I327" s="193"/>
      <c r="J327" s="193"/>
      <c r="K327" s="193"/>
      <c r="L327" s="193"/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</row>
    <row r="328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  <c r="K328" s="193"/>
      <c r="L328" s="193"/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</row>
    <row r="329">
      <c r="A329" s="193"/>
      <c r="B329" s="193"/>
      <c r="C329" s="193"/>
      <c r="D329" s="193"/>
      <c r="E329" s="193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</row>
    <row r="330">
      <c r="A330" s="193"/>
      <c r="B330" s="193"/>
      <c r="C330" s="193"/>
      <c r="D330" s="193"/>
      <c r="E330" s="193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</row>
    <row r="331">
      <c r="A331" s="193"/>
      <c r="B331" s="193"/>
      <c r="C331" s="193"/>
      <c r="D331" s="193"/>
      <c r="E331" s="193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</row>
    <row r="332">
      <c r="A332" s="193"/>
      <c r="B332" s="193"/>
      <c r="C332" s="193"/>
      <c r="D332" s="193"/>
      <c r="E332" s="193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</row>
    <row r="333">
      <c r="A333" s="193"/>
      <c r="B333" s="193"/>
      <c r="C333" s="193"/>
      <c r="D333" s="193"/>
      <c r="E333" s="193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</row>
    <row r="334">
      <c r="A334" s="193"/>
      <c r="B334" s="193"/>
      <c r="C334" s="193"/>
      <c r="D334" s="193"/>
      <c r="E334" s="193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</row>
    <row r="335">
      <c r="A335" s="193"/>
      <c r="B335" s="193"/>
      <c r="C335" s="193"/>
      <c r="D335" s="193"/>
      <c r="E335" s="193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</row>
    <row r="336">
      <c r="A336" s="193"/>
      <c r="B336" s="193"/>
      <c r="C336" s="193"/>
      <c r="D336" s="193"/>
      <c r="E336" s="193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</row>
    <row r="337">
      <c r="A337" s="193"/>
      <c r="B337" s="193"/>
      <c r="C337" s="193"/>
      <c r="D337" s="193"/>
      <c r="E337" s="193"/>
      <c r="F337" s="193"/>
      <c r="G337" s="193"/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</row>
    <row r="338">
      <c r="A338" s="193"/>
      <c r="B338" s="193"/>
      <c r="C338" s="193"/>
      <c r="D338" s="193"/>
      <c r="E338" s="193"/>
      <c r="F338" s="193"/>
      <c r="G338" s="193"/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</row>
    <row r="339">
      <c r="A339" s="193"/>
      <c r="B339" s="193"/>
      <c r="C339" s="193"/>
      <c r="D339" s="193"/>
      <c r="E339" s="193"/>
      <c r="F339" s="193"/>
      <c r="G339" s="193"/>
      <c r="H339" s="193"/>
      <c r="I339" s="193"/>
      <c r="J339" s="193"/>
      <c r="K339" s="193"/>
      <c r="L339" s="193"/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</row>
    <row r="340">
      <c r="A340" s="193"/>
      <c r="B340" s="193"/>
      <c r="C340" s="193"/>
      <c r="D340" s="193"/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</row>
    <row r="341">
      <c r="A341" s="193"/>
      <c r="B341" s="193"/>
      <c r="C341" s="193"/>
      <c r="D341" s="193"/>
      <c r="E341" s="193"/>
      <c r="F341" s="193"/>
      <c r="G341" s="193"/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</row>
    <row r="342">
      <c r="A342" s="193"/>
      <c r="B342" s="193"/>
      <c r="C342" s="193"/>
      <c r="D342" s="193"/>
      <c r="E342" s="193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</row>
    <row r="343">
      <c r="A343" s="193"/>
      <c r="B343" s="193"/>
      <c r="C343" s="193"/>
      <c r="D343" s="193"/>
      <c r="E343" s="193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</row>
    <row r="344">
      <c r="A344" s="193"/>
      <c r="B344" s="193"/>
      <c r="C344" s="193"/>
      <c r="D344" s="193"/>
      <c r="E344" s="193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</row>
    <row r="345">
      <c r="A345" s="193"/>
      <c r="B345" s="193"/>
      <c r="C345" s="193"/>
      <c r="D345" s="193"/>
      <c r="E345" s="193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</row>
    <row r="346">
      <c r="A346" s="193"/>
      <c r="B346" s="193"/>
      <c r="C346" s="193"/>
      <c r="D346" s="193"/>
      <c r="E346" s="193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</row>
    <row r="347">
      <c r="A347" s="193"/>
      <c r="B347" s="193"/>
      <c r="C347" s="193"/>
      <c r="D347" s="193"/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</row>
    <row r="348">
      <c r="A348" s="193"/>
      <c r="B348" s="193"/>
      <c r="C348" s="193"/>
      <c r="D348" s="193"/>
      <c r="E348" s="193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</row>
    <row r="349">
      <c r="A349" s="193"/>
      <c r="B349" s="193"/>
      <c r="C349" s="193"/>
      <c r="D349" s="193"/>
      <c r="E349" s="193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</row>
    <row r="350">
      <c r="A350" s="193"/>
      <c r="B350" s="193"/>
      <c r="C350" s="193"/>
      <c r="D350" s="193"/>
      <c r="E350" s="193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</row>
    <row r="351">
      <c r="A351" s="193"/>
      <c r="B351" s="193"/>
      <c r="C351" s="193"/>
      <c r="D351" s="193"/>
      <c r="E351" s="193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</row>
    <row r="352">
      <c r="A352" s="193"/>
      <c r="B352" s="193"/>
      <c r="C352" s="193"/>
      <c r="D352" s="193"/>
      <c r="E352" s="193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</row>
    <row r="353">
      <c r="A353" s="193"/>
      <c r="B353" s="193"/>
      <c r="C353" s="193"/>
      <c r="D353" s="193"/>
      <c r="E353" s="193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</row>
    <row r="354">
      <c r="A354" s="193"/>
      <c r="B354" s="193"/>
      <c r="C354" s="193"/>
      <c r="D354" s="193"/>
      <c r="E354" s="193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</row>
    <row r="355">
      <c r="A355" s="193"/>
      <c r="B355" s="193"/>
      <c r="C355" s="193"/>
      <c r="D355" s="193"/>
      <c r="E355" s="193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</row>
    <row r="356">
      <c r="A356" s="193"/>
      <c r="B356" s="193"/>
      <c r="C356" s="193"/>
      <c r="D356" s="193"/>
      <c r="E356" s="193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</row>
    <row r="357">
      <c r="A357" s="193"/>
      <c r="B357" s="193"/>
      <c r="C357" s="193"/>
      <c r="D357" s="193"/>
      <c r="E357" s="193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</row>
    <row r="358">
      <c r="A358" s="193"/>
      <c r="B358" s="193"/>
      <c r="C358" s="193"/>
      <c r="D358" s="193"/>
      <c r="E358" s="193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</row>
    <row r="359">
      <c r="A359" s="193"/>
      <c r="B359" s="193"/>
      <c r="C359" s="193"/>
      <c r="D359" s="193"/>
      <c r="E359" s="193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</row>
    <row r="360">
      <c r="A360" s="193"/>
      <c r="B360" s="193"/>
      <c r="C360" s="193"/>
      <c r="D360" s="193"/>
      <c r="E360" s="193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</row>
    <row r="361">
      <c r="A361" s="193"/>
      <c r="B361" s="193"/>
      <c r="C361" s="193"/>
      <c r="D361" s="193"/>
      <c r="E361" s="193"/>
      <c r="F361" s="193"/>
      <c r="G361" s="193"/>
      <c r="H361" s="193"/>
      <c r="I361" s="193"/>
      <c r="J361" s="193"/>
      <c r="K361" s="193"/>
      <c r="L361" s="193"/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</row>
    <row r="362">
      <c r="A362" s="193"/>
      <c r="B362" s="193"/>
      <c r="C362" s="193"/>
      <c r="D362" s="193"/>
      <c r="E362" s="193"/>
      <c r="F362" s="193"/>
      <c r="G362" s="193"/>
      <c r="H362" s="193"/>
      <c r="I362" s="193"/>
      <c r="J362" s="193"/>
      <c r="K362" s="193"/>
      <c r="L362" s="193"/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</row>
    <row r="363">
      <c r="A363" s="193"/>
      <c r="B363" s="193"/>
      <c r="C363" s="193"/>
      <c r="D363" s="193"/>
      <c r="E363" s="193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</row>
    <row r="364">
      <c r="A364" s="193"/>
      <c r="B364" s="193"/>
      <c r="C364" s="193"/>
      <c r="D364" s="193"/>
      <c r="E364" s="193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</row>
    <row r="365">
      <c r="A365" s="193"/>
      <c r="B365" s="193"/>
      <c r="C365" s="193"/>
      <c r="D365" s="193"/>
      <c r="E365" s="193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</row>
    <row r="366">
      <c r="A366" s="193"/>
      <c r="B366" s="193"/>
      <c r="C366" s="193"/>
      <c r="D366" s="193"/>
      <c r="E366" s="193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</row>
    <row r="367">
      <c r="A367" s="193"/>
      <c r="B367" s="193"/>
      <c r="C367" s="193"/>
      <c r="D367" s="193"/>
      <c r="E367" s="193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</row>
    <row r="368">
      <c r="A368" s="193"/>
      <c r="B368" s="193"/>
      <c r="C368" s="193"/>
      <c r="D368" s="193"/>
      <c r="E368" s="193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</row>
    <row r="369">
      <c r="A369" s="193"/>
      <c r="B369" s="193"/>
      <c r="C369" s="193"/>
      <c r="D369" s="193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</row>
    <row r="370">
      <c r="A370" s="193"/>
      <c r="B370" s="193"/>
      <c r="C370" s="193"/>
      <c r="D370" s="193"/>
      <c r="E370" s="193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</row>
    <row r="371">
      <c r="A371" s="193"/>
      <c r="B371" s="193"/>
      <c r="C371" s="193"/>
      <c r="D371" s="193"/>
      <c r="E371" s="193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</row>
    <row r="372">
      <c r="A372" s="193"/>
      <c r="B372" s="193"/>
      <c r="C372" s="193"/>
      <c r="D372" s="193"/>
      <c r="E372" s="193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</row>
    <row r="373">
      <c r="A373" s="193"/>
      <c r="B373" s="193"/>
      <c r="C373" s="193"/>
      <c r="D373" s="193"/>
      <c r="E373" s="193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</row>
    <row r="374">
      <c r="A374" s="193"/>
      <c r="B374" s="193"/>
      <c r="C374" s="193"/>
      <c r="D374" s="193"/>
      <c r="E374" s="193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</row>
    <row r="375">
      <c r="A375" s="193"/>
      <c r="B375" s="193"/>
      <c r="C375" s="193"/>
      <c r="D375" s="193"/>
      <c r="E375" s="193"/>
      <c r="F375" s="193"/>
      <c r="G375" s="193"/>
      <c r="H375" s="193"/>
      <c r="I375" s="193"/>
      <c r="J375" s="193"/>
      <c r="K375" s="193"/>
      <c r="L375" s="193"/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</row>
    <row r="376">
      <c r="A376" s="193"/>
      <c r="B376" s="193"/>
      <c r="C376" s="193"/>
      <c r="D376" s="193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</row>
    <row r="377">
      <c r="A377" s="193"/>
      <c r="B377" s="193"/>
      <c r="C377" s="193"/>
      <c r="D377" s="193"/>
      <c r="E377" s="193"/>
      <c r="F377" s="193"/>
      <c r="G377" s="193"/>
      <c r="H377" s="193"/>
      <c r="I377" s="193"/>
      <c r="J377" s="193"/>
      <c r="K377" s="193"/>
      <c r="L377" s="193"/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</row>
    <row r="378">
      <c r="A378" s="193"/>
      <c r="B378" s="193"/>
      <c r="C378" s="193"/>
      <c r="D378" s="193"/>
      <c r="E378" s="193"/>
      <c r="F378" s="193"/>
      <c r="G378" s="193"/>
      <c r="H378" s="193"/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</row>
    <row r="379">
      <c r="A379" s="193"/>
      <c r="B379" s="193"/>
      <c r="C379" s="193"/>
      <c r="D379" s="193"/>
      <c r="E379" s="193"/>
      <c r="F379" s="193"/>
      <c r="G379" s="193"/>
      <c r="H379" s="193"/>
      <c r="I379" s="193"/>
      <c r="J379" s="193"/>
      <c r="K379" s="193"/>
      <c r="L379" s="193"/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</row>
    <row r="380">
      <c r="A380" s="193"/>
      <c r="B380" s="193"/>
      <c r="C380" s="193"/>
      <c r="D380" s="193"/>
      <c r="E380" s="193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</row>
    <row r="381">
      <c r="A381" s="193"/>
      <c r="B381" s="193"/>
      <c r="C381" s="193"/>
      <c r="D381" s="193"/>
      <c r="E381" s="193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</row>
    <row r="382">
      <c r="A382" s="193"/>
      <c r="B382" s="193"/>
      <c r="C382" s="193"/>
      <c r="D382" s="193"/>
      <c r="E382" s="193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</row>
    <row r="383">
      <c r="A383" s="193"/>
      <c r="B383" s="193"/>
      <c r="C383" s="193"/>
      <c r="D383" s="193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</row>
    <row r="384">
      <c r="A384" s="193"/>
      <c r="B384" s="193"/>
      <c r="C384" s="193"/>
      <c r="D384" s="193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</row>
    <row r="385">
      <c r="A385" s="193"/>
      <c r="B385" s="193"/>
      <c r="C385" s="193"/>
      <c r="D385" s="193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</row>
    <row r="386">
      <c r="A386" s="193"/>
      <c r="B386" s="193"/>
      <c r="C386" s="193"/>
      <c r="D386" s="193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</row>
    <row r="387">
      <c r="A387" s="193"/>
      <c r="B387" s="193"/>
      <c r="C387" s="193"/>
      <c r="D387" s="193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</row>
    <row r="388">
      <c r="A388" s="193"/>
      <c r="B388" s="193"/>
      <c r="C388" s="193"/>
      <c r="D388" s="193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</row>
    <row r="389">
      <c r="A389" s="193"/>
      <c r="B389" s="193"/>
      <c r="C389" s="193"/>
      <c r="D389" s="19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</row>
    <row r="390">
      <c r="A390" s="193"/>
      <c r="B390" s="193"/>
      <c r="C390" s="193"/>
      <c r="D390" s="193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</row>
    <row r="391">
      <c r="A391" s="193"/>
      <c r="B391" s="193"/>
      <c r="C391" s="193"/>
      <c r="D391" s="193"/>
      <c r="E391" s="193"/>
      <c r="F391" s="193"/>
      <c r="G391" s="193"/>
      <c r="H391" s="193"/>
      <c r="I391" s="193"/>
      <c r="J391" s="193"/>
      <c r="K391" s="193"/>
      <c r="L391" s="193"/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</row>
    <row r="392">
      <c r="A392" s="193"/>
      <c r="B392" s="193"/>
      <c r="C392" s="193"/>
      <c r="D392" s="193"/>
      <c r="E392" s="193"/>
      <c r="F392" s="193"/>
      <c r="G392" s="193"/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</row>
    <row r="393">
      <c r="A393" s="193"/>
      <c r="B393" s="193"/>
      <c r="C393" s="193"/>
      <c r="D393" s="193"/>
      <c r="E393" s="193"/>
      <c r="F393" s="193"/>
      <c r="G393" s="193"/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</row>
    <row r="394">
      <c r="A394" s="193"/>
      <c r="B394" s="193"/>
      <c r="C394" s="193"/>
      <c r="D394" s="193"/>
      <c r="E394" s="193"/>
      <c r="F394" s="193"/>
      <c r="G394" s="193"/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</row>
    <row r="395">
      <c r="A395" s="193"/>
      <c r="B395" s="193"/>
      <c r="C395" s="193"/>
      <c r="D395" s="193"/>
      <c r="E395" s="193"/>
      <c r="F395" s="193"/>
      <c r="G395" s="193"/>
      <c r="H395" s="193"/>
      <c r="I395" s="193"/>
      <c r="J395" s="193"/>
      <c r="K395" s="193"/>
      <c r="L395" s="193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</row>
    <row r="396">
      <c r="A396" s="193"/>
      <c r="B396" s="193"/>
      <c r="C396" s="193"/>
      <c r="D396" s="193"/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</row>
    <row r="397">
      <c r="A397" s="193"/>
      <c r="B397" s="193"/>
      <c r="C397" s="193"/>
      <c r="D397" s="193"/>
      <c r="E397" s="193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</row>
    <row r="398">
      <c r="A398" s="193"/>
      <c r="B398" s="193"/>
      <c r="C398" s="193"/>
      <c r="D398" s="193"/>
      <c r="E398" s="193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</row>
    <row r="399">
      <c r="A399" s="193"/>
      <c r="B399" s="193"/>
      <c r="C399" s="193"/>
      <c r="D399" s="193"/>
      <c r="E399" s="193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</row>
    <row r="400">
      <c r="A400" s="193"/>
      <c r="B400" s="193"/>
      <c r="C400" s="193"/>
      <c r="D400" s="193"/>
      <c r="E400" s="193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</row>
    <row r="401">
      <c r="A401" s="193"/>
      <c r="B401" s="193"/>
      <c r="C401" s="193"/>
      <c r="D401" s="193"/>
      <c r="E401" s="193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</row>
    <row r="402">
      <c r="A402" s="193"/>
      <c r="B402" s="193"/>
      <c r="C402" s="193"/>
      <c r="D402" s="193"/>
      <c r="E402" s="193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</row>
    <row r="403">
      <c r="A403" s="193"/>
      <c r="B403" s="193"/>
      <c r="C403" s="193"/>
      <c r="D403" s="193"/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</row>
    <row r="404">
      <c r="A404" s="193"/>
      <c r="B404" s="193"/>
      <c r="C404" s="193"/>
      <c r="D404" s="193"/>
      <c r="E404" s="193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</row>
    <row r="405">
      <c r="A405" s="193"/>
      <c r="B405" s="193"/>
      <c r="C405" s="193"/>
      <c r="D405" s="193"/>
      <c r="E405" s="193"/>
      <c r="F405" s="193"/>
      <c r="G405" s="193"/>
      <c r="H405" s="193"/>
      <c r="I405" s="193"/>
      <c r="J405" s="193"/>
      <c r="K405" s="193"/>
      <c r="L405" s="193"/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</row>
    <row r="406">
      <c r="A406" s="193"/>
      <c r="B406" s="193"/>
      <c r="C406" s="193"/>
      <c r="D406" s="193"/>
      <c r="E406" s="193"/>
      <c r="F406" s="193"/>
      <c r="G406" s="193"/>
      <c r="H406" s="193"/>
      <c r="I406" s="193"/>
      <c r="J406" s="193"/>
      <c r="K406" s="193"/>
      <c r="L406" s="193"/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</row>
    <row r="407">
      <c r="A407" s="193"/>
      <c r="B407" s="193"/>
      <c r="C407" s="193"/>
      <c r="D407" s="193"/>
      <c r="E407" s="193"/>
      <c r="F407" s="193"/>
      <c r="G407" s="193"/>
      <c r="H407" s="193"/>
      <c r="I407" s="193"/>
      <c r="J407" s="193"/>
      <c r="K407" s="193"/>
      <c r="L407" s="193"/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</row>
    <row r="408">
      <c r="A408" s="193"/>
      <c r="B408" s="193"/>
      <c r="C408" s="193"/>
      <c r="D408" s="193"/>
      <c r="E408" s="193"/>
      <c r="F408" s="193"/>
      <c r="G408" s="193"/>
      <c r="H408" s="193"/>
      <c r="I408" s="193"/>
      <c r="J408" s="193"/>
      <c r="K408" s="193"/>
      <c r="L408" s="193"/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</row>
    <row r="409">
      <c r="A409" s="193"/>
      <c r="B409" s="193"/>
      <c r="C409" s="193"/>
      <c r="D409" s="193"/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</row>
    <row r="410">
      <c r="A410" s="193"/>
      <c r="B410" s="193"/>
      <c r="C410" s="193"/>
      <c r="D410" s="193"/>
      <c r="E410" s="193"/>
      <c r="F410" s="193"/>
      <c r="G410" s="193"/>
      <c r="H410" s="193"/>
      <c r="I410" s="193"/>
      <c r="J410" s="193"/>
      <c r="K410" s="193"/>
      <c r="L410" s="193"/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</row>
    <row r="411">
      <c r="A411" s="193"/>
      <c r="B411" s="193"/>
      <c r="C411" s="193"/>
      <c r="D411" s="193"/>
      <c r="E411" s="193"/>
      <c r="F411" s="193"/>
      <c r="G411" s="193"/>
      <c r="H411" s="193"/>
      <c r="I411" s="193"/>
      <c r="J411" s="193"/>
      <c r="K411" s="193"/>
      <c r="L411" s="193"/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</row>
    <row r="412">
      <c r="A412" s="193"/>
      <c r="B412" s="193"/>
      <c r="C412" s="193"/>
      <c r="D412" s="193"/>
      <c r="E412" s="193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</row>
    <row r="413">
      <c r="A413" s="193"/>
      <c r="B413" s="193"/>
      <c r="C413" s="193"/>
      <c r="D413" s="193"/>
      <c r="E413" s="193"/>
      <c r="F413" s="193"/>
      <c r="G413" s="193"/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</row>
    <row r="414">
      <c r="A414" s="193"/>
      <c r="B414" s="193"/>
      <c r="C414" s="193"/>
      <c r="D414" s="193"/>
      <c r="E414" s="193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</row>
    <row r="415">
      <c r="A415" s="193"/>
      <c r="B415" s="193"/>
      <c r="C415" s="193"/>
      <c r="D415" s="193"/>
      <c r="E415" s="193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</row>
    <row r="416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</row>
    <row r="417">
      <c r="A417" s="193"/>
      <c r="B417" s="193"/>
      <c r="C417" s="193"/>
      <c r="D417" s="193"/>
      <c r="E417" s="193"/>
      <c r="F417" s="193"/>
      <c r="G417" s="193"/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</row>
    <row r="418">
      <c r="A418" s="193"/>
      <c r="B418" s="193"/>
      <c r="C418" s="193"/>
      <c r="D418" s="193"/>
      <c r="E418" s="193"/>
      <c r="F418" s="193"/>
      <c r="G418" s="193"/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</row>
    <row r="419">
      <c r="A419" s="193"/>
      <c r="B419" s="193"/>
      <c r="C419" s="193"/>
      <c r="D419" s="193"/>
      <c r="E419" s="193"/>
      <c r="F419" s="193"/>
      <c r="G419" s="193"/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</row>
    <row r="420">
      <c r="A420" s="193"/>
      <c r="B420" s="193"/>
      <c r="C420" s="193"/>
      <c r="D420" s="193"/>
      <c r="E420" s="193"/>
      <c r="F420" s="193"/>
      <c r="G420" s="193"/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</row>
    <row r="421">
      <c r="A421" s="193"/>
      <c r="B421" s="193"/>
      <c r="C421" s="193"/>
      <c r="D421" s="193"/>
      <c r="E421" s="193"/>
      <c r="F421" s="193"/>
      <c r="G421" s="193"/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</row>
    <row r="422">
      <c r="A422" s="193"/>
      <c r="B422" s="193"/>
      <c r="C422" s="193"/>
      <c r="D422" s="193"/>
      <c r="E422" s="193"/>
      <c r="F422" s="193"/>
      <c r="G422" s="193"/>
      <c r="H422" s="193"/>
      <c r="I422" s="193"/>
      <c r="J422" s="193"/>
      <c r="K422" s="193"/>
      <c r="L422" s="193"/>
      <c r="M422" s="193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</row>
    <row r="423">
      <c r="A423" s="193"/>
      <c r="B423" s="193"/>
      <c r="C423" s="193"/>
      <c r="D423" s="193"/>
      <c r="E423" s="193"/>
      <c r="F423" s="193"/>
      <c r="G423" s="193"/>
      <c r="H423" s="193"/>
      <c r="I423" s="193"/>
      <c r="J423" s="193"/>
      <c r="K423" s="193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</row>
    <row r="424">
      <c r="A424" s="193"/>
      <c r="B424" s="193"/>
      <c r="C424" s="193"/>
      <c r="D424" s="193"/>
      <c r="E424" s="193"/>
      <c r="F424" s="193"/>
      <c r="G424" s="193"/>
      <c r="H424" s="193"/>
      <c r="I424" s="193"/>
      <c r="J424" s="193"/>
      <c r="K424" s="193"/>
      <c r="L424" s="193"/>
      <c r="M424" s="193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</row>
    <row r="425">
      <c r="A425" s="193"/>
      <c r="B425" s="193"/>
      <c r="C425" s="193"/>
      <c r="D425" s="193"/>
      <c r="E425" s="193"/>
      <c r="F425" s="193"/>
      <c r="G425" s="193"/>
      <c r="H425" s="193"/>
      <c r="I425" s="193"/>
      <c r="J425" s="193"/>
      <c r="K425" s="193"/>
      <c r="L425" s="193"/>
      <c r="M425" s="193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</row>
    <row r="426">
      <c r="A426" s="193"/>
      <c r="B426" s="193"/>
      <c r="C426" s="193"/>
      <c r="D426" s="193"/>
      <c r="E426" s="193"/>
      <c r="F426" s="193"/>
      <c r="G426" s="193"/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</row>
    <row r="427">
      <c r="A427" s="193"/>
      <c r="B427" s="193"/>
      <c r="C427" s="193"/>
      <c r="D427" s="193"/>
      <c r="E427" s="193"/>
      <c r="F427" s="193"/>
      <c r="G427" s="193"/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</row>
    <row r="428">
      <c r="A428" s="193"/>
      <c r="B428" s="193"/>
      <c r="C428" s="193"/>
      <c r="D428" s="193"/>
      <c r="E428" s="193"/>
      <c r="F428" s="193"/>
      <c r="G428" s="193"/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</row>
    <row r="429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</row>
    <row r="430">
      <c r="A430" s="193"/>
      <c r="B430" s="193"/>
      <c r="C430" s="193"/>
      <c r="D430" s="193"/>
      <c r="E430" s="193"/>
      <c r="F430" s="193"/>
      <c r="G430" s="193"/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</row>
    <row r="431">
      <c r="A431" s="193"/>
      <c r="B431" s="193"/>
      <c r="C431" s="193"/>
      <c r="D431" s="193"/>
      <c r="E431" s="193"/>
      <c r="F431" s="193"/>
      <c r="G431" s="193"/>
      <c r="H431" s="193"/>
      <c r="I431" s="193"/>
      <c r="J431" s="193"/>
      <c r="K431" s="193"/>
      <c r="L431" s="193"/>
      <c r="M431" s="193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</row>
    <row r="432">
      <c r="A432" s="193"/>
      <c r="B432" s="193"/>
      <c r="C432" s="193"/>
      <c r="D432" s="193"/>
      <c r="E432" s="193"/>
      <c r="F432" s="193"/>
      <c r="G432" s="193"/>
      <c r="H432" s="193"/>
      <c r="I432" s="193"/>
      <c r="J432" s="193"/>
      <c r="K432" s="193"/>
      <c r="L432" s="193"/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</row>
    <row r="433">
      <c r="A433" s="193"/>
      <c r="B433" s="193"/>
      <c r="C433" s="193"/>
      <c r="D433" s="193"/>
      <c r="E433" s="193"/>
      <c r="F433" s="193"/>
      <c r="G433" s="193"/>
      <c r="H433" s="193"/>
      <c r="I433" s="193"/>
      <c r="J433" s="193"/>
      <c r="K433" s="193"/>
      <c r="L433" s="193"/>
      <c r="M433" s="193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</row>
    <row r="434">
      <c r="A434" s="193"/>
      <c r="B434" s="193"/>
      <c r="C434" s="193"/>
      <c r="D434" s="193"/>
      <c r="E434" s="193"/>
      <c r="F434" s="193"/>
      <c r="G434" s="193"/>
      <c r="H434" s="193"/>
      <c r="I434" s="193"/>
      <c r="J434" s="193"/>
      <c r="K434" s="193"/>
      <c r="L434" s="193"/>
      <c r="M434" s="193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</row>
    <row r="435">
      <c r="A435" s="193"/>
      <c r="B435" s="193"/>
      <c r="C435" s="193"/>
      <c r="D435" s="193"/>
      <c r="E435" s="193"/>
      <c r="F435" s="193"/>
      <c r="G435" s="193"/>
      <c r="H435" s="193"/>
      <c r="I435" s="193"/>
      <c r="J435" s="193"/>
      <c r="K435" s="193"/>
      <c r="L435" s="193"/>
      <c r="M435" s="193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</row>
    <row r="436">
      <c r="A436" s="193"/>
      <c r="B436" s="193"/>
      <c r="C436" s="193"/>
      <c r="D436" s="193"/>
      <c r="E436" s="193"/>
      <c r="F436" s="193"/>
      <c r="G436" s="193"/>
      <c r="H436" s="193"/>
      <c r="I436" s="193"/>
      <c r="J436" s="193"/>
      <c r="K436" s="193"/>
      <c r="L436" s="193"/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</row>
    <row r="437">
      <c r="A437" s="193"/>
      <c r="B437" s="193"/>
      <c r="C437" s="193"/>
      <c r="D437" s="193"/>
      <c r="E437" s="193"/>
      <c r="F437" s="193"/>
      <c r="G437" s="193"/>
      <c r="H437" s="193"/>
      <c r="I437" s="193"/>
      <c r="J437" s="193"/>
      <c r="K437" s="193"/>
      <c r="L437" s="193"/>
      <c r="M437" s="193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</row>
    <row r="438">
      <c r="A438" s="193"/>
      <c r="B438" s="193"/>
      <c r="C438" s="193"/>
      <c r="D438" s="193"/>
      <c r="E438" s="193"/>
      <c r="F438" s="193"/>
      <c r="G438" s="193"/>
      <c r="H438" s="193"/>
      <c r="I438" s="193"/>
      <c r="J438" s="193"/>
      <c r="K438" s="193"/>
      <c r="L438" s="193"/>
      <c r="M438" s="193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</row>
    <row r="439">
      <c r="A439" s="193"/>
      <c r="B439" s="193"/>
      <c r="C439" s="193"/>
      <c r="D439" s="193"/>
      <c r="E439" s="193"/>
      <c r="F439" s="193"/>
      <c r="G439" s="193"/>
      <c r="H439" s="193"/>
      <c r="I439" s="193"/>
      <c r="J439" s="193"/>
      <c r="K439" s="193"/>
      <c r="L439" s="193"/>
      <c r="M439" s="193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</row>
    <row r="440">
      <c r="A440" s="193"/>
      <c r="B440" s="193"/>
      <c r="C440" s="193"/>
      <c r="D440" s="193"/>
      <c r="E440" s="193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</row>
    <row r="441">
      <c r="A441" s="193"/>
      <c r="B441" s="193"/>
      <c r="C441" s="193"/>
      <c r="D441" s="193"/>
      <c r="E441" s="193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</row>
    <row r="442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</row>
    <row r="443">
      <c r="A443" s="193"/>
      <c r="B443" s="193"/>
      <c r="C443" s="193"/>
      <c r="D443" s="193"/>
      <c r="E443" s="193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</row>
    <row r="444">
      <c r="A444" s="193"/>
      <c r="B444" s="193"/>
      <c r="C444" s="193"/>
      <c r="D444" s="193"/>
      <c r="E444" s="193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</row>
    <row r="445">
      <c r="A445" s="193"/>
      <c r="B445" s="193"/>
      <c r="C445" s="193"/>
      <c r="D445" s="193"/>
      <c r="E445" s="193"/>
      <c r="F445" s="193"/>
      <c r="G445" s="193"/>
      <c r="H445" s="193"/>
      <c r="I445" s="193"/>
      <c r="J445" s="193"/>
      <c r="K445" s="193"/>
      <c r="L445" s="193"/>
      <c r="M445" s="193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</row>
    <row r="446">
      <c r="A446" s="193"/>
      <c r="B446" s="193"/>
      <c r="C446" s="193"/>
      <c r="D446" s="193"/>
      <c r="E446" s="193"/>
      <c r="F446" s="193"/>
      <c r="G446" s="193"/>
      <c r="H446" s="193"/>
      <c r="I446" s="193"/>
      <c r="J446" s="193"/>
      <c r="K446" s="193"/>
      <c r="L446" s="193"/>
      <c r="M446" s="193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</row>
    <row r="447">
      <c r="A447" s="193"/>
      <c r="B447" s="193"/>
      <c r="C447" s="193"/>
      <c r="D447" s="193"/>
      <c r="E447" s="193"/>
      <c r="F447" s="193"/>
      <c r="G447" s="193"/>
      <c r="H447" s="193"/>
      <c r="I447" s="193"/>
      <c r="J447" s="193"/>
      <c r="K447" s="193"/>
      <c r="L447" s="193"/>
      <c r="M447" s="193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</row>
    <row r="448">
      <c r="A448" s="193"/>
      <c r="B448" s="193"/>
      <c r="C448" s="193"/>
      <c r="D448" s="193"/>
      <c r="E448" s="193"/>
      <c r="F448" s="193"/>
      <c r="G448" s="193"/>
      <c r="H448" s="193"/>
      <c r="I448" s="193"/>
      <c r="J448" s="193"/>
      <c r="K448" s="193"/>
      <c r="L448" s="193"/>
      <c r="M448" s="193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</row>
    <row r="449">
      <c r="A449" s="193"/>
      <c r="B449" s="193"/>
      <c r="C449" s="193"/>
      <c r="D449" s="193"/>
      <c r="E449" s="193"/>
      <c r="F449" s="193"/>
      <c r="G449" s="193"/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</row>
    <row r="450">
      <c r="A450" s="193"/>
      <c r="B450" s="193"/>
      <c r="C450" s="193"/>
      <c r="D450" s="193"/>
      <c r="E450" s="193"/>
      <c r="F450" s="193"/>
      <c r="G450" s="193"/>
      <c r="H450" s="193"/>
      <c r="I450" s="193"/>
      <c r="J450" s="193"/>
      <c r="K450" s="193"/>
      <c r="L450" s="193"/>
      <c r="M450" s="193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</row>
    <row r="451">
      <c r="A451" s="193"/>
      <c r="B451" s="193"/>
      <c r="C451" s="193"/>
      <c r="D451" s="193"/>
      <c r="E451" s="193"/>
      <c r="F451" s="193"/>
      <c r="G451" s="193"/>
      <c r="H451" s="193"/>
      <c r="I451" s="193"/>
      <c r="J451" s="193"/>
      <c r="K451" s="193"/>
      <c r="L451" s="193"/>
      <c r="M451" s="193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</row>
    <row r="452">
      <c r="A452" s="193"/>
      <c r="B452" s="193"/>
      <c r="C452" s="193"/>
      <c r="D452" s="193"/>
      <c r="E452" s="193"/>
      <c r="F452" s="193"/>
      <c r="G452" s="193"/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</row>
    <row r="453">
      <c r="A453" s="193"/>
      <c r="B453" s="193"/>
      <c r="C453" s="193"/>
      <c r="D453" s="193"/>
      <c r="E453" s="193"/>
      <c r="F453" s="193"/>
      <c r="G453" s="193"/>
      <c r="H453" s="193"/>
      <c r="I453" s="193"/>
      <c r="J453" s="193"/>
      <c r="K453" s="193"/>
      <c r="L453" s="193"/>
      <c r="M453" s="193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</row>
    <row r="454">
      <c r="A454" s="193"/>
      <c r="B454" s="193"/>
      <c r="C454" s="193"/>
      <c r="D454" s="193"/>
      <c r="E454" s="193"/>
      <c r="F454" s="193"/>
      <c r="G454" s="193"/>
      <c r="H454" s="193"/>
      <c r="I454" s="193"/>
      <c r="J454" s="193"/>
      <c r="K454" s="193"/>
      <c r="L454" s="193"/>
      <c r="M454" s="193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</row>
    <row r="455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  <c r="K455" s="193"/>
      <c r="L455" s="193"/>
      <c r="M455" s="193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</row>
    <row r="456">
      <c r="A456" s="193"/>
      <c r="B456" s="193"/>
      <c r="C456" s="193"/>
      <c r="D456" s="193"/>
      <c r="E456" s="193"/>
      <c r="F456" s="193"/>
      <c r="G456" s="193"/>
      <c r="H456" s="193"/>
      <c r="I456" s="193"/>
      <c r="J456" s="193"/>
      <c r="K456" s="193"/>
      <c r="L456" s="193"/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</row>
    <row r="457">
      <c r="A457" s="193"/>
      <c r="B457" s="193"/>
      <c r="C457" s="193"/>
      <c r="D457" s="193"/>
      <c r="E457" s="193"/>
      <c r="F457" s="193"/>
      <c r="G457" s="193"/>
      <c r="H457" s="193"/>
      <c r="I457" s="193"/>
      <c r="J457" s="193"/>
      <c r="K457" s="193"/>
      <c r="L457" s="193"/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</row>
    <row r="458">
      <c r="A458" s="193"/>
      <c r="B458" s="193"/>
      <c r="C458" s="193"/>
      <c r="D458" s="193"/>
      <c r="E458" s="193"/>
      <c r="F458" s="193"/>
      <c r="G458" s="193"/>
      <c r="H458" s="193"/>
      <c r="I458" s="193"/>
      <c r="J458" s="193"/>
      <c r="K458" s="193"/>
      <c r="L458" s="193"/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</row>
    <row r="459">
      <c r="A459" s="193"/>
      <c r="B459" s="193"/>
      <c r="C459" s="193"/>
      <c r="D459" s="193"/>
      <c r="E459" s="193"/>
      <c r="F459" s="193"/>
      <c r="G459" s="193"/>
      <c r="H459" s="193"/>
      <c r="I459" s="193"/>
      <c r="J459" s="193"/>
      <c r="K459" s="193"/>
      <c r="L459" s="193"/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</row>
    <row r="460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  <c r="K460" s="193"/>
      <c r="L460" s="193"/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</row>
    <row r="461">
      <c r="A461" s="193"/>
      <c r="B461" s="193"/>
      <c r="C461" s="193"/>
      <c r="D461" s="193"/>
      <c r="E461" s="193"/>
      <c r="F461" s="193"/>
      <c r="G461" s="193"/>
      <c r="H461" s="193"/>
      <c r="I461" s="193"/>
      <c r="J461" s="193"/>
      <c r="K461" s="193"/>
      <c r="L461" s="193"/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</row>
    <row r="462">
      <c r="A462" s="193"/>
      <c r="B462" s="193"/>
      <c r="C462" s="193"/>
      <c r="D462" s="193"/>
      <c r="E462" s="193"/>
      <c r="F462" s="193"/>
      <c r="G462" s="193"/>
      <c r="H462" s="193"/>
      <c r="I462" s="193"/>
      <c r="J462" s="193"/>
      <c r="K462" s="193"/>
      <c r="L462" s="193"/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</row>
    <row r="463">
      <c r="A463" s="193"/>
      <c r="B463" s="193"/>
      <c r="C463" s="193"/>
      <c r="D463" s="193"/>
      <c r="E463" s="193"/>
      <c r="F463" s="193"/>
      <c r="G463" s="193"/>
      <c r="H463" s="193"/>
      <c r="I463" s="193"/>
      <c r="J463" s="193"/>
      <c r="K463" s="193"/>
      <c r="L463" s="193"/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</row>
    <row r="464">
      <c r="A464" s="193"/>
      <c r="B464" s="193"/>
      <c r="C464" s="193"/>
      <c r="D464" s="193"/>
      <c r="E464" s="193"/>
      <c r="F464" s="193"/>
      <c r="G464" s="193"/>
      <c r="H464" s="193"/>
      <c r="I464" s="193"/>
      <c r="J464" s="193"/>
      <c r="K464" s="193"/>
      <c r="L464" s="193"/>
      <c r="M464" s="193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</row>
    <row r="465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</row>
    <row r="466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</row>
    <row r="467">
      <c r="A467" s="193"/>
      <c r="B467" s="193"/>
      <c r="C467" s="193"/>
      <c r="D467" s="193"/>
      <c r="E467" s="193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</row>
    <row r="468">
      <c r="A468" s="193"/>
      <c r="B468" s="193"/>
      <c r="C468" s="193"/>
      <c r="D468" s="193"/>
      <c r="E468" s="193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</row>
    <row r="469">
      <c r="A469" s="193"/>
      <c r="B469" s="193"/>
      <c r="C469" s="193"/>
      <c r="D469" s="193"/>
      <c r="E469" s="193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</row>
    <row r="470">
      <c r="A470" s="193"/>
      <c r="B470" s="193"/>
      <c r="C470" s="193"/>
      <c r="D470" s="193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</row>
    <row r="471">
      <c r="A471" s="193"/>
      <c r="B471" s="193"/>
      <c r="C471" s="193"/>
      <c r="D471" s="193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</row>
    <row r="472">
      <c r="A472" s="193"/>
      <c r="B472" s="193"/>
      <c r="C472" s="193"/>
      <c r="D472" s="193"/>
      <c r="E472" s="193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</row>
    <row r="473">
      <c r="A473" s="193"/>
      <c r="B473" s="193"/>
      <c r="C473" s="193"/>
      <c r="D473" s="193"/>
      <c r="E473" s="193"/>
      <c r="F473" s="193"/>
      <c r="G473" s="193"/>
      <c r="H473" s="193"/>
      <c r="I473" s="193"/>
      <c r="J473" s="193"/>
      <c r="K473" s="193"/>
      <c r="L473" s="193"/>
      <c r="M473" s="193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</row>
    <row r="474">
      <c r="A474" s="193"/>
      <c r="B474" s="193"/>
      <c r="C474" s="193"/>
      <c r="D474" s="193"/>
      <c r="E474" s="193"/>
      <c r="F474" s="193"/>
      <c r="G474" s="193"/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</row>
    <row r="475">
      <c r="A475" s="193"/>
      <c r="B475" s="193"/>
      <c r="C475" s="193"/>
      <c r="D475" s="193"/>
      <c r="E475" s="193"/>
      <c r="F475" s="193"/>
      <c r="G475" s="193"/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</row>
    <row r="476">
      <c r="A476" s="193"/>
      <c r="B476" s="193"/>
      <c r="C476" s="193"/>
      <c r="D476" s="193"/>
      <c r="E476" s="193"/>
      <c r="F476" s="193"/>
      <c r="G476" s="193"/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</row>
    <row r="477">
      <c r="A477" s="193"/>
      <c r="B477" s="193"/>
      <c r="C477" s="193"/>
      <c r="D477" s="193"/>
      <c r="E477" s="193"/>
      <c r="F477" s="193"/>
      <c r="G477" s="193"/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</row>
    <row r="478">
      <c r="A478" s="193"/>
      <c r="B478" s="193"/>
      <c r="C478" s="193"/>
      <c r="D478" s="193"/>
      <c r="E478" s="193"/>
      <c r="F478" s="193"/>
      <c r="G478" s="193"/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</row>
    <row r="479">
      <c r="A479" s="193"/>
      <c r="B479" s="193"/>
      <c r="C479" s="193"/>
      <c r="D479" s="193"/>
      <c r="E479" s="193"/>
      <c r="F479" s="193"/>
      <c r="G479" s="193"/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</row>
    <row r="480">
      <c r="A480" s="193"/>
      <c r="B480" s="193"/>
      <c r="C480" s="193"/>
      <c r="D480" s="193"/>
      <c r="E480" s="193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</row>
    <row r="481">
      <c r="A481" s="193"/>
      <c r="B481" s="193"/>
      <c r="C481" s="193"/>
      <c r="D481" s="193"/>
      <c r="E481" s="193"/>
      <c r="F481" s="193"/>
      <c r="G481" s="193"/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</row>
    <row r="482">
      <c r="A482" s="193"/>
      <c r="B482" s="193"/>
      <c r="C482" s="193"/>
      <c r="D482" s="193"/>
      <c r="E482" s="193"/>
      <c r="F482" s="193"/>
      <c r="G482" s="193"/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</row>
    <row r="483">
      <c r="A483" s="193"/>
      <c r="B483" s="193"/>
      <c r="C483" s="193"/>
      <c r="D483" s="193"/>
      <c r="E483" s="193"/>
      <c r="F483" s="193"/>
      <c r="G483" s="193"/>
      <c r="H483" s="193"/>
      <c r="I483" s="193"/>
      <c r="J483" s="193"/>
      <c r="K483" s="193"/>
      <c r="L483" s="193"/>
      <c r="M483" s="193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</row>
    <row r="484">
      <c r="A484" s="193"/>
      <c r="B484" s="193"/>
      <c r="C484" s="193"/>
      <c r="D484" s="193"/>
      <c r="E484" s="193"/>
      <c r="F484" s="193"/>
      <c r="G484" s="193"/>
      <c r="H484" s="193"/>
      <c r="I484" s="193"/>
      <c r="J484" s="193"/>
      <c r="K484" s="193"/>
      <c r="L484" s="193"/>
      <c r="M484" s="193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</row>
    <row r="485">
      <c r="A485" s="193"/>
      <c r="B485" s="193"/>
      <c r="C485" s="193"/>
      <c r="D485" s="193"/>
      <c r="E485" s="193"/>
      <c r="F485" s="193"/>
      <c r="G485" s="193"/>
      <c r="H485" s="193"/>
      <c r="I485" s="193"/>
      <c r="J485" s="193"/>
      <c r="K485" s="193"/>
      <c r="L485" s="193"/>
      <c r="M485" s="193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</row>
    <row r="486">
      <c r="A486" s="193"/>
      <c r="B486" s="193"/>
      <c r="C486" s="193"/>
      <c r="D486" s="193"/>
      <c r="E486" s="193"/>
      <c r="F486" s="193"/>
      <c r="G486" s="193"/>
      <c r="H486" s="193"/>
      <c r="I486" s="193"/>
      <c r="J486" s="193"/>
      <c r="K486" s="193"/>
      <c r="L486" s="193"/>
      <c r="M486" s="193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</row>
    <row r="487">
      <c r="A487" s="193"/>
      <c r="B487" s="193"/>
      <c r="C487" s="193"/>
      <c r="D487" s="193"/>
      <c r="E487" s="193"/>
      <c r="F487" s="193"/>
      <c r="G487" s="193"/>
      <c r="H487" s="193"/>
      <c r="I487" s="193"/>
      <c r="J487" s="193"/>
      <c r="K487" s="193"/>
      <c r="L487" s="193"/>
      <c r="M487" s="193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</row>
    <row r="488">
      <c r="A488" s="193"/>
      <c r="B488" s="193"/>
      <c r="C488" s="193"/>
      <c r="D488" s="193"/>
      <c r="E488" s="193"/>
      <c r="F488" s="193"/>
      <c r="G488" s="193"/>
      <c r="H488" s="193"/>
      <c r="I488" s="193"/>
      <c r="J488" s="193"/>
      <c r="K488" s="193"/>
      <c r="L488" s="193"/>
      <c r="M488" s="193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</row>
    <row r="489">
      <c r="A489" s="193"/>
      <c r="B489" s="193"/>
      <c r="C489" s="193"/>
      <c r="D489" s="193"/>
      <c r="E489" s="193"/>
      <c r="F489" s="193"/>
      <c r="G489" s="193"/>
      <c r="H489" s="193"/>
      <c r="I489" s="193"/>
      <c r="J489" s="193"/>
      <c r="K489" s="193"/>
      <c r="L489" s="193"/>
      <c r="M489" s="193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</row>
    <row r="490">
      <c r="A490" s="193"/>
      <c r="B490" s="193"/>
      <c r="C490" s="193"/>
      <c r="D490" s="193"/>
      <c r="E490" s="193"/>
      <c r="F490" s="193"/>
      <c r="G490" s="193"/>
      <c r="H490" s="193"/>
      <c r="I490" s="193"/>
      <c r="J490" s="193"/>
      <c r="K490" s="193"/>
      <c r="L490" s="193"/>
      <c r="M490" s="193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</row>
    <row r="491">
      <c r="A491" s="193"/>
      <c r="B491" s="193"/>
      <c r="C491" s="193"/>
      <c r="D491" s="193"/>
      <c r="E491" s="193"/>
      <c r="F491" s="193"/>
      <c r="G491" s="193"/>
      <c r="H491" s="193"/>
      <c r="I491" s="193"/>
      <c r="J491" s="193"/>
      <c r="K491" s="193"/>
      <c r="L491" s="193"/>
      <c r="M491" s="193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</row>
    <row r="492">
      <c r="A492" s="193"/>
      <c r="B492" s="193"/>
      <c r="C492" s="193"/>
      <c r="D492" s="193"/>
      <c r="E492" s="193"/>
      <c r="F492" s="193"/>
      <c r="G492" s="193"/>
      <c r="H492" s="193"/>
      <c r="I492" s="193"/>
      <c r="J492" s="193"/>
      <c r="K492" s="193"/>
      <c r="L492" s="193"/>
      <c r="M492" s="193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</row>
    <row r="493">
      <c r="A493" s="193"/>
      <c r="B493" s="193"/>
      <c r="C493" s="193"/>
      <c r="D493" s="193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</row>
    <row r="494">
      <c r="A494" s="193"/>
      <c r="B494" s="193"/>
      <c r="C494" s="193"/>
      <c r="D494" s="193"/>
      <c r="E494" s="193"/>
      <c r="F494" s="193"/>
      <c r="G494" s="193"/>
      <c r="H494" s="193"/>
      <c r="I494" s="193"/>
      <c r="J494" s="193"/>
      <c r="K494" s="193"/>
      <c r="L494" s="193"/>
      <c r="M494" s="193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</row>
    <row r="495">
      <c r="A495" s="193"/>
      <c r="B495" s="193"/>
      <c r="C495" s="193"/>
      <c r="D495" s="193"/>
      <c r="E495" s="193"/>
      <c r="F495" s="193"/>
      <c r="G495" s="193"/>
      <c r="H495" s="193"/>
      <c r="I495" s="193"/>
      <c r="J495" s="193"/>
      <c r="K495" s="193"/>
      <c r="L495" s="193"/>
      <c r="M495" s="193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</row>
    <row r="496">
      <c r="A496" s="193"/>
      <c r="B496" s="193"/>
      <c r="C496" s="193"/>
      <c r="D496" s="193"/>
      <c r="E496" s="193"/>
      <c r="F496" s="193"/>
      <c r="G496" s="193"/>
      <c r="H496" s="193"/>
      <c r="I496" s="193"/>
      <c r="J496" s="193"/>
      <c r="K496" s="193"/>
      <c r="L496" s="193"/>
      <c r="M496" s="193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</row>
    <row r="497">
      <c r="A497" s="193"/>
      <c r="B497" s="193"/>
      <c r="C497" s="193"/>
      <c r="D497" s="193"/>
      <c r="E497" s="193"/>
      <c r="F497" s="193"/>
      <c r="G497" s="193"/>
      <c r="H497" s="193"/>
      <c r="I497" s="193"/>
      <c r="J497" s="193"/>
      <c r="K497" s="193"/>
      <c r="L497" s="193"/>
      <c r="M497" s="193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</row>
    <row r="498">
      <c r="A498" s="193"/>
      <c r="B498" s="193"/>
      <c r="C498" s="193"/>
      <c r="D498" s="193"/>
      <c r="E498" s="193"/>
      <c r="F498" s="193"/>
      <c r="G498" s="193"/>
      <c r="H498" s="193"/>
      <c r="I498" s="193"/>
      <c r="J498" s="193"/>
      <c r="K498" s="193"/>
      <c r="L498" s="193"/>
      <c r="M498" s="193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</row>
    <row r="499">
      <c r="A499" s="193"/>
      <c r="B499" s="193"/>
      <c r="C499" s="193"/>
      <c r="D499" s="193"/>
      <c r="E499" s="193"/>
      <c r="F499" s="193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</row>
    <row r="500">
      <c r="A500" s="193"/>
      <c r="B500" s="193"/>
      <c r="C500" s="193"/>
      <c r="D500" s="193"/>
      <c r="E500" s="193"/>
      <c r="F500" s="193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</row>
    <row r="501">
      <c r="A501" s="193"/>
      <c r="B501" s="193"/>
      <c r="C501" s="193"/>
      <c r="D501" s="193"/>
      <c r="E501" s="193"/>
      <c r="F501" s="193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</row>
    <row r="502">
      <c r="A502" s="193"/>
      <c r="B502" s="193"/>
      <c r="C502" s="193"/>
      <c r="D502" s="193"/>
      <c r="E502" s="193"/>
      <c r="F502" s="193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</row>
    <row r="503">
      <c r="A503" s="193"/>
      <c r="B503" s="193"/>
      <c r="C503" s="193"/>
      <c r="D503" s="193"/>
      <c r="E503" s="193"/>
      <c r="F503" s="193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</row>
    <row r="504">
      <c r="A504" s="193"/>
      <c r="B504" s="193"/>
      <c r="C504" s="193"/>
      <c r="D504" s="193"/>
      <c r="E504" s="193"/>
      <c r="F504" s="193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</row>
    <row r="505">
      <c r="A505" s="193"/>
      <c r="B505" s="193"/>
      <c r="C505" s="193"/>
      <c r="D505" s="193"/>
      <c r="E505" s="193"/>
      <c r="F505" s="193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</row>
    <row r="506">
      <c r="A506" s="193"/>
      <c r="B506" s="193"/>
      <c r="C506" s="193"/>
      <c r="D506" s="193"/>
      <c r="E506" s="193"/>
      <c r="F506" s="193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</row>
    <row r="507">
      <c r="A507" s="193"/>
      <c r="B507" s="193"/>
      <c r="C507" s="193"/>
      <c r="D507" s="193"/>
      <c r="E507" s="193"/>
      <c r="F507" s="193"/>
      <c r="G507" s="193"/>
      <c r="H507" s="193"/>
      <c r="I507" s="193"/>
      <c r="J507" s="193"/>
      <c r="K507" s="193"/>
      <c r="L507" s="193"/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</row>
    <row r="508">
      <c r="A508" s="193"/>
      <c r="B508" s="193"/>
      <c r="C508" s="193"/>
      <c r="D508" s="193"/>
      <c r="E508" s="193"/>
      <c r="F508" s="193"/>
      <c r="G508" s="193"/>
      <c r="H508" s="193"/>
      <c r="I508" s="193"/>
      <c r="J508" s="193"/>
      <c r="K508" s="193"/>
      <c r="L508" s="193"/>
      <c r="M508" s="193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</row>
    <row r="509">
      <c r="A509" s="193"/>
      <c r="B509" s="193"/>
      <c r="C509" s="193"/>
      <c r="D509" s="193"/>
      <c r="E509" s="193"/>
      <c r="F509" s="193"/>
      <c r="G509" s="193"/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</row>
    <row r="510">
      <c r="A510" s="193"/>
      <c r="B510" s="193"/>
      <c r="C510" s="193"/>
      <c r="D510" s="193"/>
      <c r="E510" s="193"/>
      <c r="F510" s="193"/>
      <c r="G510" s="193"/>
      <c r="H510" s="193"/>
      <c r="I510" s="193"/>
      <c r="J510" s="193"/>
      <c r="K510" s="193"/>
      <c r="L510" s="193"/>
      <c r="M510" s="193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</row>
    <row r="511">
      <c r="A511" s="193"/>
      <c r="B511" s="193"/>
      <c r="C511" s="193"/>
      <c r="D511" s="193"/>
      <c r="E511" s="193"/>
      <c r="F511" s="193"/>
      <c r="G511" s="193"/>
      <c r="H511" s="193"/>
      <c r="I511" s="193"/>
      <c r="J511" s="193"/>
      <c r="K511" s="193"/>
      <c r="L511" s="193"/>
      <c r="M511" s="193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</row>
    <row r="512">
      <c r="A512" s="193"/>
      <c r="B512" s="193"/>
      <c r="C512" s="193"/>
      <c r="D512" s="193"/>
      <c r="E512" s="193"/>
      <c r="F512" s="193"/>
      <c r="G512" s="193"/>
      <c r="H512" s="193"/>
      <c r="I512" s="193"/>
      <c r="J512" s="193"/>
      <c r="K512" s="193"/>
      <c r="L512" s="193"/>
      <c r="M512" s="193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</row>
    <row r="513">
      <c r="A513" s="193"/>
      <c r="B513" s="193"/>
      <c r="C513" s="193"/>
      <c r="D513" s="193"/>
      <c r="E513" s="193"/>
      <c r="F513" s="193"/>
      <c r="G513" s="193"/>
      <c r="H513" s="193"/>
      <c r="I513" s="193"/>
      <c r="J513" s="193"/>
      <c r="K513" s="193"/>
      <c r="L513" s="193"/>
      <c r="M513" s="193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</row>
    <row r="514">
      <c r="A514" s="193"/>
      <c r="B514" s="193"/>
      <c r="C514" s="193"/>
      <c r="D514" s="193"/>
      <c r="E514" s="193"/>
      <c r="F514" s="193"/>
      <c r="G514" s="193"/>
      <c r="H514" s="193"/>
      <c r="I514" s="193"/>
      <c r="J514" s="193"/>
      <c r="K514" s="193"/>
      <c r="L514" s="193"/>
      <c r="M514" s="193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</row>
    <row r="515">
      <c r="A515" s="193"/>
      <c r="B515" s="193"/>
      <c r="C515" s="193"/>
      <c r="D515" s="193"/>
      <c r="E515" s="193"/>
      <c r="F515" s="193"/>
      <c r="G515" s="193"/>
      <c r="H515" s="193"/>
      <c r="I515" s="193"/>
      <c r="J515" s="193"/>
      <c r="K515" s="193"/>
      <c r="L515" s="193"/>
      <c r="M515" s="193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</row>
    <row r="516">
      <c r="A516" s="193"/>
      <c r="B516" s="193"/>
      <c r="C516" s="193"/>
      <c r="D516" s="193"/>
      <c r="E516" s="193"/>
      <c r="F516" s="193"/>
      <c r="G516" s="193"/>
      <c r="H516" s="193"/>
      <c r="I516" s="193"/>
      <c r="J516" s="193"/>
      <c r="K516" s="193"/>
      <c r="L516" s="193"/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</row>
    <row r="517">
      <c r="A517" s="193"/>
      <c r="B517" s="193"/>
      <c r="C517" s="193"/>
      <c r="D517" s="193"/>
      <c r="E517" s="193"/>
      <c r="F517" s="193"/>
      <c r="G517" s="193"/>
      <c r="H517" s="193"/>
      <c r="I517" s="193"/>
      <c r="J517" s="193"/>
      <c r="K517" s="193"/>
      <c r="L517" s="193"/>
      <c r="M517" s="193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</row>
    <row r="518">
      <c r="A518" s="193"/>
      <c r="B518" s="193"/>
      <c r="C518" s="193"/>
      <c r="D518" s="193"/>
      <c r="E518" s="193"/>
      <c r="F518" s="193"/>
      <c r="G518" s="193"/>
      <c r="H518" s="193"/>
      <c r="I518" s="193"/>
      <c r="J518" s="193"/>
      <c r="K518" s="193"/>
      <c r="L518" s="193"/>
      <c r="M518" s="193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</row>
    <row r="519">
      <c r="A519" s="193"/>
      <c r="B519" s="193"/>
      <c r="C519" s="193"/>
      <c r="D519" s="193"/>
      <c r="E519" s="193"/>
      <c r="F519" s="193"/>
      <c r="G519" s="193"/>
      <c r="H519" s="193"/>
      <c r="I519" s="193"/>
      <c r="J519" s="193"/>
      <c r="K519" s="193"/>
      <c r="L519" s="193"/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</row>
    <row r="520">
      <c r="A520" s="193"/>
      <c r="B520" s="193"/>
      <c r="C520" s="193"/>
      <c r="D520" s="193"/>
      <c r="E520" s="193"/>
      <c r="F520" s="193"/>
      <c r="G520" s="193"/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</row>
    <row r="521">
      <c r="A521" s="193"/>
      <c r="B521" s="193"/>
      <c r="C521" s="193"/>
      <c r="D521" s="193"/>
      <c r="E521" s="193"/>
      <c r="F521" s="193"/>
      <c r="G521" s="193"/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</row>
    <row r="522">
      <c r="A522" s="193"/>
      <c r="B522" s="193"/>
      <c r="C522" s="193"/>
      <c r="D522" s="193"/>
      <c r="E522" s="193"/>
      <c r="F522" s="193"/>
      <c r="G522" s="193"/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</row>
    <row r="523">
      <c r="A523" s="193"/>
      <c r="B523" s="193"/>
      <c r="C523" s="193"/>
      <c r="D523" s="193"/>
      <c r="E523" s="193"/>
      <c r="F523" s="193"/>
      <c r="G523" s="193"/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</row>
    <row r="524">
      <c r="A524" s="193"/>
      <c r="B524" s="193"/>
      <c r="C524" s="193"/>
      <c r="D524" s="193"/>
      <c r="E524" s="193"/>
      <c r="F524" s="193"/>
      <c r="G524" s="193"/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</row>
    <row r="525">
      <c r="A525" s="193"/>
      <c r="B525" s="193"/>
      <c r="C525" s="193"/>
      <c r="D525" s="193"/>
      <c r="E525" s="193"/>
      <c r="F525" s="193"/>
      <c r="G525" s="193"/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</row>
    <row r="526">
      <c r="A526" s="193"/>
      <c r="B526" s="193"/>
      <c r="C526" s="193"/>
      <c r="D526" s="193"/>
      <c r="E526" s="193"/>
      <c r="F526" s="193"/>
      <c r="G526" s="193"/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</row>
    <row r="527">
      <c r="A527" s="193"/>
      <c r="B527" s="193"/>
      <c r="C527" s="193"/>
      <c r="D527" s="193"/>
      <c r="E527" s="193"/>
      <c r="F527" s="193"/>
      <c r="G527" s="193"/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</row>
    <row r="528">
      <c r="A528" s="193"/>
      <c r="B528" s="193"/>
      <c r="C528" s="193"/>
      <c r="D528" s="193"/>
      <c r="E528" s="193"/>
      <c r="F528" s="193"/>
      <c r="G528" s="193"/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</row>
    <row r="529">
      <c r="A529" s="193"/>
      <c r="B529" s="193"/>
      <c r="C529" s="193"/>
      <c r="D529" s="193"/>
      <c r="E529" s="193"/>
      <c r="F529" s="193"/>
      <c r="G529" s="193"/>
      <c r="H529" s="193"/>
      <c r="I529" s="193"/>
      <c r="J529" s="193"/>
      <c r="K529" s="193"/>
      <c r="L529" s="193"/>
      <c r="M529" s="193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</row>
    <row r="530">
      <c r="A530" s="193"/>
      <c r="B530" s="193"/>
      <c r="C530" s="193"/>
      <c r="D530" s="193"/>
      <c r="E530" s="193"/>
      <c r="F530" s="193"/>
      <c r="G530" s="193"/>
      <c r="H530" s="193"/>
      <c r="I530" s="193"/>
      <c r="J530" s="193"/>
      <c r="K530" s="193"/>
      <c r="L530" s="193"/>
      <c r="M530" s="193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</row>
    <row r="531">
      <c r="A531" s="193"/>
      <c r="B531" s="193"/>
      <c r="C531" s="193"/>
      <c r="D531" s="193"/>
      <c r="E531" s="193"/>
      <c r="F531" s="193"/>
      <c r="G531" s="193"/>
      <c r="H531" s="193"/>
      <c r="I531" s="193"/>
      <c r="J531" s="193"/>
      <c r="K531" s="193"/>
      <c r="L531" s="193"/>
      <c r="M531" s="193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</row>
    <row r="532">
      <c r="A532" s="193"/>
      <c r="B532" s="193"/>
      <c r="C532" s="193"/>
      <c r="D532" s="193"/>
      <c r="E532" s="193"/>
      <c r="F532" s="193"/>
      <c r="G532" s="193"/>
      <c r="H532" s="193"/>
      <c r="I532" s="193"/>
      <c r="J532" s="193"/>
      <c r="K532" s="193"/>
      <c r="L532" s="193"/>
      <c r="M532" s="193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</row>
    <row r="533">
      <c r="A533" s="193"/>
      <c r="B533" s="193"/>
      <c r="C533" s="193"/>
      <c r="D533" s="193"/>
      <c r="E533" s="193"/>
      <c r="F533" s="193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</row>
    <row r="534">
      <c r="A534" s="193"/>
      <c r="B534" s="193"/>
      <c r="C534" s="193"/>
      <c r="D534" s="193"/>
      <c r="E534" s="193"/>
      <c r="F534" s="193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</row>
    <row r="535">
      <c r="A535" s="193"/>
      <c r="B535" s="193"/>
      <c r="C535" s="193"/>
      <c r="D535" s="193"/>
      <c r="E535" s="193"/>
      <c r="F535" s="193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</row>
    <row r="536">
      <c r="A536" s="193"/>
      <c r="B536" s="193"/>
      <c r="C536" s="193"/>
      <c r="D536" s="193"/>
      <c r="E536" s="193"/>
      <c r="F536" s="193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</row>
    <row r="537">
      <c r="A537" s="193"/>
      <c r="B537" s="193"/>
      <c r="C537" s="193"/>
      <c r="D537" s="193"/>
      <c r="E537" s="193"/>
      <c r="F537" s="193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</row>
    <row r="538">
      <c r="A538" s="193"/>
      <c r="B538" s="193"/>
      <c r="C538" s="193"/>
      <c r="D538" s="193"/>
      <c r="E538" s="193"/>
      <c r="F538" s="193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</row>
    <row r="539">
      <c r="A539" s="193"/>
      <c r="B539" s="193"/>
      <c r="C539" s="193"/>
      <c r="D539" s="193"/>
      <c r="E539" s="193"/>
      <c r="F539" s="193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</row>
    <row r="540">
      <c r="A540" s="193"/>
      <c r="B540" s="193"/>
      <c r="C540" s="193"/>
      <c r="D540" s="193"/>
      <c r="E540" s="193"/>
      <c r="F540" s="193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</row>
    <row r="541">
      <c r="A541" s="193"/>
      <c r="B541" s="193"/>
      <c r="C541" s="193"/>
      <c r="D541" s="193"/>
      <c r="E541" s="193"/>
      <c r="F541" s="193"/>
      <c r="G541" s="193"/>
      <c r="H541" s="193"/>
      <c r="I541" s="193"/>
      <c r="J541" s="193"/>
      <c r="K541" s="193"/>
      <c r="L541" s="193"/>
      <c r="M541" s="193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</row>
    <row r="542">
      <c r="A542" s="193"/>
      <c r="B542" s="193"/>
      <c r="C542" s="193"/>
      <c r="D542" s="193"/>
      <c r="E542" s="193"/>
      <c r="F542" s="193"/>
      <c r="G542" s="193"/>
      <c r="H542" s="193"/>
      <c r="I542" s="193"/>
      <c r="J542" s="193"/>
      <c r="K542" s="193"/>
      <c r="L542" s="193"/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</row>
    <row r="543">
      <c r="A543" s="193"/>
      <c r="B543" s="193"/>
      <c r="C543" s="193"/>
      <c r="D543" s="193"/>
      <c r="E543" s="193"/>
      <c r="F543" s="193"/>
      <c r="G543" s="193"/>
      <c r="H543" s="193"/>
      <c r="I543" s="193"/>
      <c r="J543" s="193"/>
      <c r="K543" s="193"/>
      <c r="L543" s="193"/>
      <c r="M543" s="193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</row>
    <row r="544">
      <c r="A544" s="193"/>
      <c r="B544" s="193"/>
      <c r="C544" s="193"/>
      <c r="D544" s="193"/>
      <c r="E544" s="193"/>
      <c r="F544" s="193"/>
      <c r="G544" s="193"/>
      <c r="H544" s="193"/>
      <c r="I544" s="193"/>
      <c r="J544" s="193"/>
      <c r="K544" s="193"/>
      <c r="L544" s="193"/>
      <c r="M544" s="193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</row>
    <row r="545">
      <c r="A545" s="193"/>
      <c r="B545" s="193"/>
      <c r="C545" s="193"/>
      <c r="D545" s="193"/>
      <c r="E545" s="193"/>
      <c r="F545" s="193"/>
      <c r="G545" s="193"/>
      <c r="H545" s="193"/>
      <c r="I545" s="193"/>
      <c r="J545" s="193"/>
      <c r="K545" s="193"/>
      <c r="L545" s="193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</row>
    <row r="546">
      <c r="A546" s="193"/>
      <c r="B546" s="193"/>
      <c r="C546" s="193"/>
      <c r="D546" s="193"/>
      <c r="E546" s="193"/>
      <c r="F546" s="193"/>
      <c r="G546" s="193"/>
      <c r="H546" s="193"/>
      <c r="I546" s="193"/>
      <c r="J546" s="193"/>
      <c r="K546" s="193"/>
      <c r="L546" s="193"/>
      <c r="M546" s="193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</row>
    <row r="547">
      <c r="A547" s="193"/>
      <c r="B547" s="193"/>
      <c r="C547" s="193"/>
      <c r="D547" s="193"/>
      <c r="E547" s="193"/>
      <c r="F547" s="193"/>
      <c r="G547" s="193"/>
      <c r="H547" s="193"/>
      <c r="I547" s="193"/>
      <c r="J547" s="193"/>
      <c r="K547" s="193"/>
      <c r="L547" s="193"/>
      <c r="M547" s="193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</row>
    <row r="548">
      <c r="A548" s="193"/>
      <c r="B548" s="193"/>
      <c r="C548" s="193"/>
      <c r="D548" s="193"/>
      <c r="E548" s="193"/>
      <c r="F548" s="193"/>
      <c r="G548" s="193"/>
      <c r="H548" s="193"/>
      <c r="I548" s="193"/>
      <c r="J548" s="193"/>
      <c r="K548" s="193"/>
      <c r="L548" s="193"/>
      <c r="M548" s="193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</row>
    <row r="549">
      <c r="A549" s="193"/>
      <c r="B549" s="193"/>
      <c r="C549" s="193"/>
      <c r="D549" s="193"/>
      <c r="E549" s="193"/>
      <c r="F549" s="193"/>
      <c r="G549" s="193"/>
      <c r="H549" s="193"/>
      <c r="I549" s="193"/>
      <c r="J549" s="193"/>
      <c r="K549" s="193"/>
      <c r="L549" s="193"/>
      <c r="M549" s="193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</row>
    <row r="550">
      <c r="A550" s="193"/>
      <c r="B550" s="193"/>
      <c r="C550" s="193"/>
      <c r="D550" s="193"/>
      <c r="E550" s="193"/>
      <c r="F550" s="193"/>
      <c r="G550" s="193"/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</row>
    <row r="551">
      <c r="A551" s="193"/>
      <c r="B551" s="193"/>
      <c r="C551" s="193"/>
      <c r="D551" s="193"/>
      <c r="E551" s="193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</row>
    <row r="552">
      <c r="A552" s="193"/>
      <c r="B552" s="193"/>
      <c r="C552" s="193"/>
      <c r="D552" s="193"/>
      <c r="E552" s="193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</row>
    <row r="553">
      <c r="A553" s="193"/>
      <c r="B553" s="193"/>
      <c r="C553" s="193"/>
      <c r="D553" s="193"/>
      <c r="E553" s="193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</row>
    <row r="554">
      <c r="A554" s="193"/>
      <c r="B554" s="193"/>
      <c r="C554" s="193"/>
      <c r="D554" s="193"/>
      <c r="E554" s="193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</row>
    <row r="555">
      <c r="A555" s="193"/>
      <c r="B555" s="193"/>
      <c r="C555" s="193"/>
      <c r="D555" s="193"/>
      <c r="E555" s="193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</row>
    <row r="556">
      <c r="A556" s="193"/>
      <c r="B556" s="193"/>
      <c r="C556" s="193"/>
      <c r="D556" s="193"/>
      <c r="E556" s="193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</row>
    <row r="557">
      <c r="A557" s="193"/>
      <c r="B557" s="193"/>
      <c r="C557" s="193"/>
      <c r="D557" s="193"/>
      <c r="E557" s="193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</row>
    <row r="558">
      <c r="A558" s="193"/>
      <c r="B558" s="193"/>
      <c r="C558" s="193"/>
      <c r="D558" s="193"/>
      <c r="E558" s="193"/>
      <c r="F558" s="193"/>
      <c r="G558" s="193"/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</row>
    <row r="559">
      <c r="A559" s="193"/>
      <c r="B559" s="193"/>
      <c r="C559" s="193"/>
      <c r="D559" s="193"/>
      <c r="E559" s="193"/>
      <c r="F559" s="193"/>
      <c r="G559" s="193"/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</row>
    <row r="560">
      <c r="A560" s="193"/>
      <c r="B560" s="193"/>
      <c r="C560" s="193"/>
      <c r="D560" s="193"/>
      <c r="E560" s="193"/>
      <c r="F560" s="193"/>
      <c r="G560" s="193"/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</row>
    <row r="561">
      <c r="A561" s="193"/>
      <c r="B561" s="193"/>
      <c r="C561" s="193"/>
      <c r="D561" s="193"/>
      <c r="E561" s="193"/>
      <c r="F561" s="193"/>
      <c r="G561" s="193"/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</row>
    <row r="562">
      <c r="A562" s="193"/>
      <c r="B562" s="193"/>
      <c r="C562" s="193"/>
      <c r="D562" s="193"/>
      <c r="E562" s="193"/>
      <c r="F562" s="193"/>
      <c r="G562" s="193"/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</row>
    <row r="563">
      <c r="A563" s="193"/>
      <c r="B563" s="193"/>
      <c r="C563" s="193"/>
      <c r="D563" s="193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</row>
    <row r="564">
      <c r="A564" s="193"/>
      <c r="B564" s="193"/>
      <c r="C564" s="193"/>
      <c r="D564" s="193"/>
      <c r="E564" s="193"/>
      <c r="F564" s="193"/>
      <c r="G564" s="193"/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</row>
    <row r="565">
      <c r="A565" s="193"/>
      <c r="B565" s="193"/>
      <c r="C565" s="193"/>
      <c r="D565" s="193"/>
      <c r="E565" s="193"/>
      <c r="F565" s="193"/>
      <c r="G565" s="193"/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</row>
    <row r="566">
      <c r="A566" s="193"/>
      <c r="B566" s="193"/>
      <c r="C566" s="193"/>
      <c r="D566" s="193"/>
      <c r="E566" s="193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</row>
    <row r="567">
      <c r="A567" s="193"/>
      <c r="B567" s="193"/>
      <c r="C567" s="193"/>
      <c r="D567" s="193"/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</row>
    <row r="568">
      <c r="A568" s="193"/>
      <c r="B568" s="193"/>
      <c r="C568" s="193"/>
      <c r="D568" s="193"/>
      <c r="E568" s="193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</row>
    <row r="569">
      <c r="A569" s="193"/>
      <c r="B569" s="193"/>
      <c r="C569" s="193"/>
      <c r="D569" s="193"/>
      <c r="E569" s="193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</row>
    <row r="570">
      <c r="A570" s="193"/>
      <c r="B570" s="193"/>
      <c r="C570" s="193"/>
      <c r="D570" s="193"/>
      <c r="E570" s="193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</row>
    <row r="571">
      <c r="A571" s="193"/>
      <c r="B571" s="193"/>
      <c r="C571" s="193"/>
      <c r="D571" s="193"/>
      <c r="E571" s="193"/>
      <c r="F571" s="193"/>
      <c r="G571" s="193"/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</row>
    <row r="572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</row>
    <row r="573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</row>
    <row r="574">
      <c r="A574" s="193"/>
      <c r="B574" s="193"/>
      <c r="C574" s="193"/>
      <c r="D574" s="193"/>
      <c r="E574" s="193"/>
      <c r="F574" s="193"/>
      <c r="G574" s="193"/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</row>
    <row r="575">
      <c r="A575" s="193"/>
      <c r="B575" s="193"/>
      <c r="C575" s="193"/>
      <c r="D575" s="193"/>
      <c r="E575" s="193"/>
      <c r="F575" s="193"/>
      <c r="G575" s="193"/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</row>
    <row r="576">
      <c r="A576" s="193"/>
      <c r="B576" s="193"/>
      <c r="C576" s="193"/>
      <c r="D576" s="193"/>
      <c r="E576" s="193"/>
      <c r="F576" s="193"/>
      <c r="G576" s="193"/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</row>
    <row r="577">
      <c r="A577" s="193"/>
      <c r="B577" s="193"/>
      <c r="C577" s="193"/>
      <c r="D577" s="193"/>
      <c r="E577" s="193"/>
      <c r="F577" s="193"/>
      <c r="G577" s="193"/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</row>
    <row r="578">
      <c r="A578" s="193"/>
      <c r="B578" s="193"/>
      <c r="C578" s="193"/>
      <c r="D578" s="193"/>
      <c r="E578" s="193"/>
      <c r="F578" s="193"/>
      <c r="G578" s="193"/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</row>
    <row r="579">
      <c r="A579" s="193"/>
      <c r="B579" s="193"/>
      <c r="C579" s="193"/>
      <c r="D579" s="193"/>
      <c r="E579" s="193"/>
      <c r="F579" s="193"/>
      <c r="G579" s="193"/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</row>
    <row r="580">
      <c r="A580" s="193"/>
      <c r="B580" s="193"/>
      <c r="C580" s="193"/>
      <c r="D580" s="193"/>
      <c r="E580" s="193"/>
      <c r="F580" s="193"/>
      <c r="G580" s="193"/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</row>
    <row r="581">
      <c r="A581" s="193"/>
      <c r="B581" s="193"/>
      <c r="C581" s="193"/>
      <c r="D581" s="193"/>
      <c r="E581" s="193"/>
      <c r="F581" s="193"/>
      <c r="G581" s="193"/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</row>
    <row r="582">
      <c r="A582" s="193"/>
      <c r="B582" s="193"/>
      <c r="C582" s="193"/>
      <c r="D582" s="193"/>
      <c r="E582" s="193"/>
      <c r="F582" s="193"/>
      <c r="G582" s="193"/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</row>
    <row r="583">
      <c r="A583" s="193"/>
      <c r="B583" s="193"/>
      <c r="C583" s="193"/>
      <c r="D583" s="193"/>
      <c r="E583" s="193"/>
      <c r="F583" s="193"/>
      <c r="G583" s="193"/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</row>
    <row r="584">
      <c r="A584" s="193"/>
      <c r="B584" s="193"/>
      <c r="C584" s="193"/>
      <c r="D584" s="193"/>
      <c r="E584" s="193"/>
      <c r="F584" s="193"/>
      <c r="G584" s="193"/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</row>
    <row r="585">
      <c r="A585" s="193"/>
      <c r="B585" s="193"/>
      <c r="C585" s="193"/>
      <c r="D585" s="193"/>
      <c r="E585" s="193"/>
      <c r="F585" s="193"/>
      <c r="G585" s="193"/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</row>
    <row r="586">
      <c r="A586" s="193"/>
      <c r="B586" s="193"/>
      <c r="C586" s="193"/>
      <c r="D586" s="193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</row>
    <row r="587">
      <c r="A587" s="193"/>
      <c r="B587" s="193"/>
      <c r="C587" s="193"/>
      <c r="D587" s="193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</row>
    <row r="588">
      <c r="A588" s="193"/>
      <c r="B588" s="193"/>
      <c r="C588" s="193"/>
      <c r="D588" s="193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</row>
    <row r="589">
      <c r="A589" s="193"/>
      <c r="B589" s="193"/>
      <c r="C589" s="193"/>
      <c r="D589" s="193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</row>
    <row r="590">
      <c r="A590" s="193"/>
      <c r="B590" s="193"/>
      <c r="C590" s="193"/>
      <c r="D590" s="193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</row>
    <row r="591">
      <c r="A591" s="193"/>
      <c r="B591" s="193"/>
      <c r="C591" s="193"/>
      <c r="D591" s="193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</row>
    <row r="592">
      <c r="A592" s="193"/>
      <c r="B592" s="193"/>
      <c r="C592" s="193"/>
      <c r="D592" s="193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</row>
    <row r="593">
      <c r="A593" s="193"/>
      <c r="B593" s="193"/>
      <c r="C593" s="193"/>
      <c r="D593" s="19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</row>
    <row r="594">
      <c r="A594" s="193"/>
      <c r="B594" s="193"/>
      <c r="C594" s="193"/>
      <c r="D594" s="193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</row>
    <row r="595">
      <c r="A595" s="193"/>
      <c r="B595" s="193"/>
      <c r="C595" s="193"/>
      <c r="D595" s="193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</row>
    <row r="596">
      <c r="A596" s="193"/>
      <c r="B596" s="193"/>
      <c r="C596" s="193"/>
      <c r="D596" s="193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</row>
    <row r="597">
      <c r="A597" s="193"/>
      <c r="B597" s="193"/>
      <c r="C597" s="193"/>
      <c r="D597" s="193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</row>
    <row r="598">
      <c r="A598" s="193"/>
      <c r="B598" s="193"/>
      <c r="C598" s="193"/>
      <c r="D598" s="193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</row>
    <row r="599">
      <c r="A599" s="193"/>
      <c r="B599" s="193"/>
      <c r="C599" s="193"/>
      <c r="D599" s="193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</row>
    <row r="600">
      <c r="A600" s="193"/>
      <c r="B600" s="193"/>
      <c r="C600" s="193"/>
      <c r="D600" s="193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</row>
    <row r="601">
      <c r="A601" s="193"/>
      <c r="B601" s="193"/>
      <c r="C601" s="193"/>
      <c r="D601" s="193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</row>
    <row r="602">
      <c r="A602" s="193"/>
      <c r="B602" s="193"/>
      <c r="C602" s="193"/>
      <c r="D602" s="193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</row>
    <row r="603">
      <c r="A603" s="193"/>
      <c r="B603" s="193"/>
      <c r="C603" s="193"/>
      <c r="D603" s="193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</row>
    <row r="604">
      <c r="A604" s="193"/>
      <c r="B604" s="193"/>
      <c r="C604" s="193"/>
      <c r="D604" s="193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</row>
    <row r="605">
      <c r="A605" s="193"/>
      <c r="B605" s="193"/>
      <c r="C605" s="193"/>
      <c r="D605" s="193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</row>
    <row r="606">
      <c r="A606" s="193"/>
      <c r="B606" s="193"/>
      <c r="C606" s="193"/>
      <c r="D606" s="193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</row>
    <row r="607">
      <c r="A607" s="193"/>
      <c r="B607" s="193"/>
      <c r="C607" s="193"/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</row>
    <row r="608">
      <c r="A608" s="193"/>
      <c r="B608" s="193"/>
      <c r="C608" s="193"/>
      <c r="D608" s="193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</row>
    <row r="609">
      <c r="A609" s="193"/>
      <c r="B609" s="193"/>
      <c r="C609" s="193"/>
      <c r="D609" s="193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</row>
    <row r="610">
      <c r="A610" s="193"/>
      <c r="B610" s="193"/>
      <c r="C610" s="193"/>
      <c r="D610" s="193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</row>
    <row r="611">
      <c r="A611" s="193"/>
      <c r="B611" s="193"/>
      <c r="C611" s="193"/>
      <c r="D611" s="193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</row>
    <row r="612">
      <c r="A612" s="193"/>
      <c r="B612" s="193"/>
      <c r="C612" s="193"/>
      <c r="D612" s="193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</row>
    <row r="613">
      <c r="A613" s="193"/>
      <c r="B613" s="193"/>
      <c r="C613" s="193"/>
      <c r="D613" s="193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</row>
    <row r="614">
      <c r="A614" s="193"/>
      <c r="B614" s="193"/>
      <c r="C614" s="193"/>
      <c r="D614" s="193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</row>
    <row r="615">
      <c r="A615" s="193"/>
      <c r="B615" s="193"/>
      <c r="C615" s="193"/>
      <c r="D615" s="193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</row>
    <row r="616">
      <c r="A616" s="193"/>
      <c r="B616" s="193"/>
      <c r="C616" s="193"/>
      <c r="D616" s="193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</row>
    <row r="617">
      <c r="A617" s="193"/>
      <c r="B617" s="193"/>
      <c r="C617" s="193"/>
      <c r="D617" s="193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</row>
    <row r="618">
      <c r="A618" s="193"/>
      <c r="B618" s="193"/>
      <c r="C618" s="193"/>
      <c r="D618" s="193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</row>
    <row r="619">
      <c r="A619" s="193"/>
      <c r="B619" s="193"/>
      <c r="C619" s="193"/>
      <c r="D619" s="193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</row>
    <row r="620">
      <c r="A620" s="193"/>
      <c r="B620" s="193"/>
      <c r="C620" s="193"/>
      <c r="D620" s="193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</row>
    <row r="621">
      <c r="A621" s="193"/>
      <c r="B621" s="193"/>
      <c r="C621" s="193"/>
      <c r="D621" s="193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</row>
    <row r="622">
      <c r="A622" s="193"/>
      <c r="B622" s="193"/>
      <c r="C622" s="193"/>
      <c r="D622" s="193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</row>
    <row r="623">
      <c r="A623" s="193"/>
      <c r="B623" s="193"/>
      <c r="C623" s="193"/>
      <c r="D623" s="193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</row>
    <row r="624">
      <c r="A624" s="193"/>
      <c r="B624" s="193"/>
      <c r="C624" s="193"/>
      <c r="D624" s="193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</row>
    <row r="625">
      <c r="A625" s="193"/>
      <c r="B625" s="193"/>
      <c r="C625" s="193"/>
      <c r="D625" s="193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</row>
    <row r="626">
      <c r="A626" s="193"/>
      <c r="B626" s="193"/>
      <c r="C626" s="193"/>
      <c r="D626" s="193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</row>
    <row r="627">
      <c r="A627" s="193"/>
      <c r="B627" s="193"/>
      <c r="C627" s="193"/>
      <c r="D627" s="193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</row>
    <row r="628">
      <c r="A628" s="193"/>
      <c r="B628" s="193"/>
      <c r="C628" s="193"/>
      <c r="D628" s="193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</row>
    <row r="629">
      <c r="A629" s="193"/>
      <c r="B629" s="193"/>
      <c r="C629" s="193"/>
      <c r="D629" s="193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</row>
    <row r="630">
      <c r="A630" s="193"/>
      <c r="B630" s="193"/>
      <c r="C630" s="193"/>
      <c r="D630" s="193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</row>
    <row r="631">
      <c r="A631" s="193"/>
      <c r="B631" s="193"/>
      <c r="C631" s="193"/>
      <c r="D631" s="193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</row>
    <row r="632">
      <c r="A632" s="193"/>
      <c r="B632" s="193"/>
      <c r="C632" s="193"/>
      <c r="D632" s="193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</row>
    <row r="633">
      <c r="A633" s="193"/>
      <c r="B633" s="193"/>
      <c r="C633" s="193"/>
      <c r="D633" s="193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</row>
    <row r="634">
      <c r="A634" s="193"/>
      <c r="B634" s="193"/>
      <c r="C634" s="193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</row>
    <row r="635">
      <c r="A635" s="193"/>
      <c r="B635" s="193"/>
      <c r="C635" s="193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</row>
    <row r="636">
      <c r="A636" s="193"/>
      <c r="B636" s="193"/>
      <c r="C636" s="193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</row>
    <row r="637">
      <c r="A637" s="193"/>
      <c r="B637" s="193"/>
      <c r="C637" s="193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</row>
    <row r="638">
      <c r="A638" s="193"/>
      <c r="B638" s="193"/>
      <c r="C638" s="193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</row>
    <row r="639">
      <c r="A639" s="193"/>
      <c r="B639" s="193"/>
      <c r="C639" s="193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</row>
    <row r="640">
      <c r="A640" s="193"/>
      <c r="B640" s="193"/>
      <c r="C640" s="193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</row>
    <row r="641">
      <c r="A641" s="193"/>
      <c r="B641" s="193"/>
      <c r="C641" s="193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</row>
    <row r="642">
      <c r="A642" s="193"/>
      <c r="B642" s="193"/>
      <c r="C642" s="193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</row>
    <row r="643">
      <c r="A643" s="193"/>
      <c r="B643" s="193"/>
      <c r="C643" s="193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</row>
    <row r="644">
      <c r="A644" s="193"/>
      <c r="B644" s="193"/>
      <c r="C644" s="193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</row>
    <row r="645">
      <c r="A645" s="193"/>
      <c r="B645" s="193"/>
      <c r="C645" s="193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</row>
    <row r="646">
      <c r="A646" s="193"/>
      <c r="B646" s="193"/>
      <c r="C646" s="193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</row>
    <row r="647">
      <c r="A647" s="193"/>
      <c r="B647" s="193"/>
      <c r="C647" s="193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</row>
    <row r="648">
      <c r="A648" s="193"/>
      <c r="B648" s="193"/>
      <c r="C648" s="193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</row>
    <row r="649">
      <c r="A649" s="193"/>
      <c r="B649" s="193"/>
      <c r="C649" s="193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</row>
    <row r="650">
      <c r="A650" s="193"/>
      <c r="B650" s="193"/>
      <c r="C650" s="193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</row>
    <row r="651">
      <c r="A651" s="193"/>
      <c r="B651" s="193"/>
      <c r="C651" s="193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</row>
    <row r="652">
      <c r="A652" s="193"/>
      <c r="B652" s="193"/>
      <c r="C652" s="193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</row>
    <row r="653">
      <c r="A653" s="193"/>
      <c r="B653" s="193"/>
      <c r="C653" s="193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</row>
    <row r="654">
      <c r="A654" s="193"/>
      <c r="B654" s="193"/>
      <c r="C654" s="193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</row>
    <row r="655">
      <c r="A655" s="193"/>
      <c r="B655" s="193"/>
      <c r="C655" s="193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</row>
    <row r="656">
      <c r="A656" s="193"/>
      <c r="B656" s="193"/>
      <c r="C656" s="193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</row>
    <row r="657">
      <c r="A657" s="193"/>
      <c r="B657" s="193"/>
      <c r="C657" s="193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</row>
    <row r="658">
      <c r="A658" s="193"/>
      <c r="B658" s="193"/>
      <c r="C658" s="193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</row>
    <row r="659">
      <c r="A659" s="193"/>
      <c r="B659" s="193"/>
      <c r="C659" s="193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</row>
    <row r="660">
      <c r="A660" s="193"/>
      <c r="B660" s="193"/>
      <c r="C660" s="193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</row>
    <row r="661">
      <c r="A661" s="193"/>
      <c r="B661" s="193"/>
      <c r="C661" s="193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</row>
    <row r="662">
      <c r="A662" s="193"/>
      <c r="B662" s="193"/>
      <c r="C662" s="193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</row>
    <row r="663">
      <c r="A663" s="193"/>
      <c r="B663" s="193"/>
      <c r="C663" s="193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</row>
    <row r="664">
      <c r="A664" s="193"/>
      <c r="B664" s="193"/>
      <c r="C664" s="193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</row>
    <row r="665">
      <c r="A665" s="193"/>
      <c r="B665" s="193"/>
      <c r="C665" s="193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</row>
    <row r="666">
      <c r="A666" s="193"/>
      <c r="B666" s="193"/>
      <c r="C666" s="193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</row>
    <row r="667">
      <c r="A667" s="193"/>
      <c r="B667" s="193"/>
      <c r="C667" s="193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</row>
    <row r="668">
      <c r="A668" s="193"/>
      <c r="B668" s="193"/>
      <c r="C668" s="193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</row>
    <row r="669">
      <c r="A669" s="193"/>
      <c r="B669" s="193"/>
      <c r="C669" s="193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</row>
    <row r="670">
      <c r="A670" s="193"/>
      <c r="B670" s="193"/>
      <c r="C670" s="193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</row>
    <row r="671">
      <c r="A671" s="193"/>
      <c r="B671" s="193"/>
      <c r="C671" s="193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</row>
    <row r="672">
      <c r="A672" s="193"/>
      <c r="B672" s="193"/>
      <c r="C672" s="193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</row>
    <row r="673">
      <c r="A673" s="193"/>
      <c r="B673" s="193"/>
      <c r="C673" s="193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</row>
    <row r="674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</row>
    <row r="675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</row>
    <row r="676">
      <c r="A676" s="193"/>
      <c r="B676" s="193"/>
      <c r="C676" s="193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</row>
    <row r="677">
      <c r="A677" s="193"/>
      <c r="B677" s="193"/>
      <c r="C677" s="193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</row>
    <row r="678">
      <c r="A678" s="193"/>
      <c r="B678" s="193"/>
      <c r="C678" s="193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</row>
    <row r="679">
      <c r="A679" s="193"/>
      <c r="B679" s="193"/>
      <c r="C679" s="193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</row>
    <row r="680">
      <c r="A680" s="193"/>
      <c r="B680" s="193"/>
      <c r="C680" s="193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</row>
    <row r="681">
      <c r="A681" s="193"/>
      <c r="B681" s="193"/>
      <c r="C681" s="193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</row>
    <row r="682">
      <c r="A682" s="193"/>
      <c r="B682" s="193"/>
      <c r="C682" s="193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</row>
    <row r="683">
      <c r="A683" s="193"/>
      <c r="B683" s="193"/>
      <c r="C683" s="193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</row>
    <row r="684">
      <c r="A684" s="193"/>
      <c r="B684" s="193"/>
      <c r="C684" s="193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</row>
    <row r="685">
      <c r="A685" s="193"/>
      <c r="B685" s="193"/>
      <c r="C685" s="193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</row>
    <row r="686">
      <c r="A686" s="193"/>
      <c r="B686" s="193"/>
      <c r="C686" s="193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</row>
    <row r="687">
      <c r="A687" s="193"/>
      <c r="B687" s="193"/>
      <c r="C687" s="193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</row>
    <row r="688">
      <c r="A688" s="193"/>
      <c r="B688" s="193"/>
      <c r="C688" s="193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</row>
    <row r="689">
      <c r="A689" s="193"/>
      <c r="B689" s="193"/>
      <c r="C689" s="193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</row>
    <row r="690">
      <c r="A690" s="193"/>
      <c r="B690" s="193"/>
      <c r="C690" s="193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</row>
    <row r="691">
      <c r="A691" s="193"/>
      <c r="B691" s="193"/>
      <c r="C691" s="193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</row>
    <row r="692">
      <c r="A692" s="193"/>
      <c r="B692" s="193"/>
      <c r="C692" s="193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</row>
    <row r="693">
      <c r="A693" s="193"/>
      <c r="B693" s="193"/>
      <c r="C693" s="193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</row>
    <row r="694">
      <c r="A694" s="193"/>
      <c r="B694" s="193"/>
      <c r="C694" s="193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</row>
    <row r="695">
      <c r="A695" s="193"/>
      <c r="B695" s="193"/>
      <c r="C695" s="193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</row>
    <row r="696">
      <c r="A696" s="193"/>
      <c r="B696" s="193"/>
      <c r="C696" s="193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</row>
    <row r="697">
      <c r="A697" s="193"/>
      <c r="B697" s="193"/>
      <c r="C697" s="193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</row>
    <row r="698">
      <c r="A698" s="193"/>
      <c r="B698" s="193"/>
      <c r="C698" s="193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</row>
    <row r="699">
      <c r="A699" s="193"/>
      <c r="B699" s="193"/>
      <c r="C699" s="193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</row>
    <row r="700">
      <c r="A700" s="193"/>
      <c r="B700" s="193"/>
      <c r="C700" s="193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</row>
    <row r="701">
      <c r="A701" s="193"/>
      <c r="B701" s="193"/>
      <c r="C701" s="193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</row>
    <row r="702">
      <c r="A702" s="193"/>
      <c r="B702" s="193"/>
      <c r="C702" s="193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</row>
    <row r="703">
      <c r="A703" s="193"/>
      <c r="B703" s="193"/>
      <c r="C703" s="193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</row>
    <row r="704">
      <c r="A704" s="193"/>
      <c r="B704" s="193"/>
      <c r="C704" s="193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</row>
    <row r="705">
      <c r="A705" s="193"/>
      <c r="B705" s="193"/>
      <c r="C705" s="193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</row>
    <row r="706">
      <c r="A706" s="193"/>
      <c r="B706" s="193"/>
      <c r="C706" s="193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</row>
    <row r="707">
      <c r="A707" s="193"/>
      <c r="B707" s="193"/>
      <c r="C707" s="193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</row>
    <row r="708">
      <c r="A708" s="193"/>
      <c r="B708" s="193"/>
      <c r="C708" s="193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</row>
    <row r="709">
      <c r="A709" s="193"/>
      <c r="B709" s="193"/>
      <c r="C709" s="193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</row>
    <row r="710">
      <c r="A710" s="193"/>
      <c r="B710" s="193"/>
      <c r="C710" s="193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</row>
    <row r="711">
      <c r="A711" s="193"/>
      <c r="B711" s="193"/>
      <c r="C711" s="193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</row>
    <row r="712">
      <c r="A712" s="193"/>
      <c r="B712" s="193"/>
      <c r="C712" s="193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</row>
    <row r="713">
      <c r="A713" s="193"/>
      <c r="B713" s="193"/>
      <c r="C713" s="193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</row>
    <row r="714">
      <c r="A714" s="193"/>
      <c r="B714" s="193"/>
      <c r="C714" s="193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</row>
    <row r="715">
      <c r="A715" s="193"/>
      <c r="B715" s="193"/>
      <c r="C715" s="193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</row>
    <row r="716">
      <c r="A716" s="193"/>
      <c r="B716" s="193"/>
      <c r="C716" s="193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</row>
    <row r="717">
      <c r="A717" s="193"/>
      <c r="B717" s="193"/>
      <c r="C717" s="193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</row>
    <row r="718">
      <c r="A718" s="193"/>
      <c r="B718" s="193"/>
      <c r="C718" s="193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</row>
    <row r="719">
      <c r="A719" s="193"/>
      <c r="B719" s="193"/>
      <c r="C719" s="193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</row>
    <row r="720">
      <c r="A720" s="193"/>
      <c r="B720" s="193"/>
      <c r="C720" s="193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</row>
    <row r="721">
      <c r="A721" s="193"/>
      <c r="B721" s="193"/>
      <c r="C721" s="193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</row>
    <row r="722">
      <c r="A722" s="193"/>
      <c r="B722" s="193"/>
      <c r="C722" s="193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</row>
    <row r="723">
      <c r="A723" s="193"/>
      <c r="B723" s="193"/>
      <c r="C723" s="193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</row>
    <row r="724">
      <c r="A724" s="193"/>
      <c r="B724" s="193"/>
      <c r="C724" s="193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</row>
    <row r="725">
      <c r="A725" s="193"/>
      <c r="B725" s="193"/>
      <c r="C725" s="193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</row>
    <row r="726">
      <c r="A726" s="193"/>
      <c r="B726" s="193"/>
      <c r="C726" s="193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</row>
    <row r="727">
      <c r="A727" s="193"/>
      <c r="B727" s="193"/>
      <c r="C727" s="193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</row>
    <row r="728">
      <c r="A728" s="193"/>
      <c r="B728" s="193"/>
      <c r="C728" s="193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</row>
    <row r="729">
      <c r="A729" s="193"/>
      <c r="B729" s="193"/>
      <c r="C729" s="193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</row>
    <row r="730">
      <c r="A730" s="193"/>
      <c r="B730" s="193"/>
      <c r="C730" s="193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</row>
    <row r="731">
      <c r="A731" s="193"/>
      <c r="B731" s="193"/>
      <c r="C731" s="193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</row>
    <row r="732">
      <c r="A732" s="193"/>
      <c r="B732" s="193"/>
      <c r="C732" s="193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</row>
    <row r="733">
      <c r="A733" s="193"/>
      <c r="B733" s="193"/>
      <c r="C733" s="193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</row>
    <row r="734">
      <c r="A734" s="193"/>
      <c r="B734" s="193"/>
      <c r="C734" s="193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</row>
    <row r="735">
      <c r="A735" s="193"/>
      <c r="B735" s="193"/>
      <c r="C735" s="193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</row>
    <row r="736">
      <c r="A736" s="193"/>
      <c r="B736" s="193"/>
      <c r="C736" s="193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</row>
    <row r="737">
      <c r="A737" s="193"/>
      <c r="B737" s="193"/>
      <c r="C737" s="193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</row>
    <row r="738">
      <c r="A738" s="193"/>
      <c r="B738" s="193"/>
      <c r="C738" s="193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</row>
    <row r="739">
      <c r="A739" s="193"/>
      <c r="B739" s="193"/>
      <c r="C739" s="193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</row>
    <row r="740">
      <c r="A740" s="193"/>
      <c r="B740" s="193"/>
      <c r="C740" s="193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</row>
    <row r="741">
      <c r="A741" s="193"/>
      <c r="B741" s="193"/>
      <c r="C741" s="193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</row>
    <row r="742">
      <c r="A742" s="193"/>
      <c r="B742" s="193"/>
      <c r="C742" s="193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</row>
    <row r="743">
      <c r="A743" s="193"/>
      <c r="B743" s="193"/>
      <c r="C743" s="193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</row>
    <row r="744">
      <c r="A744" s="193"/>
      <c r="B744" s="193"/>
      <c r="C744" s="193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</row>
    <row r="745">
      <c r="A745" s="193"/>
      <c r="B745" s="193"/>
      <c r="C745" s="193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</row>
    <row r="746">
      <c r="A746" s="193"/>
      <c r="B746" s="193"/>
      <c r="C746" s="193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</row>
    <row r="747">
      <c r="A747" s="193"/>
      <c r="B747" s="193"/>
      <c r="C747" s="193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</row>
    <row r="748">
      <c r="A748" s="193"/>
      <c r="B748" s="193"/>
      <c r="C748" s="193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</row>
    <row r="749">
      <c r="A749" s="193"/>
      <c r="B749" s="193"/>
      <c r="C749" s="193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</row>
    <row r="750">
      <c r="A750" s="193"/>
      <c r="B750" s="193"/>
      <c r="C750" s="193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</row>
    <row r="751">
      <c r="A751" s="193"/>
      <c r="B751" s="193"/>
      <c r="C751" s="193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</row>
    <row r="752">
      <c r="A752" s="193"/>
      <c r="B752" s="193"/>
      <c r="C752" s="193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</row>
    <row r="753">
      <c r="A753" s="193"/>
      <c r="B753" s="193"/>
      <c r="C753" s="193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</row>
    <row r="754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</row>
    <row r="755">
      <c r="A755" s="193"/>
      <c r="B755" s="193"/>
      <c r="C755" s="193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</row>
    <row r="756">
      <c r="A756" s="193"/>
      <c r="B756" s="193"/>
      <c r="C756" s="193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</row>
    <row r="757">
      <c r="A757" s="193"/>
      <c r="B757" s="193"/>
      <c r="C757" s="193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</row>
    <row r="758">
      <c r="A758" s="193"/>
      <c r="B758" s="193"/>
      <c r="C758" s="193"/>
      <c r="D758" s="193"/>
      <c r="E758" s="193"/>
      <c r="F758" s="193"/>
      <c r="G758" s="193"/>
      <c r="H758" s="193"/>
      <c r="I758" s="193"/>
      <c r="J758" s="193"/>
      <c r="K758" s="193"/>
      <c r="L758" s="193"/>
      <c r="M758" s="193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</row>
    <row r="759">
      <c r="A759" s="193"/>
      <c r="B759" s="193"/>
      <c r="C759" s="193"/>
      <c r="D759" s="193"/>
      <c r="E759" s="193"/>
      <c r="F759" s="193"/>
      <c r="G759" s="193"/>
      <c r="H759" s="193"/>
      <c r="I759" s="193"/>
      <c r="J759" s="193"/>
      <c r="K759" s="193"/>
      <c r="L759" s="193"/>
      <c r="M759" s="193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</row>
    <row r="760">
      <c r="A760" s="193"/>
      <c r="B760" s="193"/>
      <c r="C760" s="193"/>
      <c r="D760" s="193"/>
      <c r="E760" s="193"/>
      <c r="F760" s="193"/>
      <c r="G760" s="193"/>
      <c r="H760" s="193"/>
      <c r="I760" s="193"/>
      <c r="J760" s="193"/>
      <c r="K760" s="193"/>
      <c r="L760" s="193"/>
      <c r="M760" s="193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</row>
    <row r="761">
      <c r="A761" s="193"/>
      <c r="B761" s="193"/>
      <c r="C761" s="193"/>
      <c r="D761" s="193"/>
      <c r="E761" s="193"/>
      <c r="F761" s="193"/>
      <c r="G761" s="193"/>
      <c r="H761" s="193"/>
      <c r="I761" s="193"/>
      <c r="J761" s="193"/>
      <c r="K761" s="193"/>
      <c r="L761" s="193"/>
      <c r="M761" s="193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</row>
    <row r="762">
      <c r="A762" s="193"/>
      <c r="B762" s="193"/>
      <c r="C762" s="193"/>
      <c r="D762" s="193"/>
      <c r="E762" s="193"/>
      <c r="F762" s="193"/>
      <c r="G762" s="193"/>
      <c r="H762" s="193"/>
      <c r="I762" s="193"/>
      <c r="J762" s="193"/>
      <c r="K762" s="193"/>
      <c r="L762" s="193"/>
      <c r="M762" s="193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</row>
    <row r="763">
      <c r="A763" s="193"/>
      <c r="B763" s="193"/>
      <c r="C763" s="193"/>
      <c r="D763" s="193"/>
      <c r="E763" s="193"/>
      <c r="F763" s="193"/>
      <c r="G763" s="193"/>
      <c r="H763" s="193"/>
      <c r="I763" s="193"/>
      <c r="J763" s="193"/>
      <c r="K763" s="193"/>
      <c r="L763" s="193"/>
      <c r="M763" s="19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</row>
    <row r="764">
      <c r="A764" s="193"/>
      <c r="B764" s="193"/>
      <c r="C764" s="193"/>
      <c r="D764" s="193"/>
      <c r="E764" s="193"/>
      <c r="F764" s="193"/>
      <c r="G764" s="193"/>
      <c r="H764" s="193"/>
      <c r="I764" s="193"/>
      <c r="J764" s="193"/>
      <c r="K764" s="193"/>
      <c r="L764" s="193"/>
      <c r="M764" s="19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</row>
    <row r="765">
      <c r="A765" s="193"/>
      <c r="B765" s="193"/>
      <c r="C765" s="193"/>
      <c r="D765" s="193"/>
      <c r="E765" s="193"/>
      <c r="F765" s="193"/>
      <c r="G765" s="193"/>
      <c r="H765" s="193"/>
      <c r="I765" s="193"/>
      <c r="J765" s="193"/>
      <c r="K765" s="193"/>
      <c r="L765" s="193"/>
      <c r="M765" s="19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</row>
    <row r="766">
      <c r="A766" s="193"/>
      <c r="B766" s="193"/>
      <c r="C766" s="193"/>
      <c r="D766" s="193"/>
      <c r="E766" s="193"/>
      <c r="F766" s="193"/>
      <c r="G766" s="193"/>
      <c r="H766" s="193"/>
      <c r="I766" s="193"/>
      <c r="J766" s="193"/>
      <c r="K766" s="193"/>
      <c r="L766" s="193"/>
      <c r="M766" s="193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</row>
    <row r="767">
      <c r="A767" s="193"/>
      <c r="B767" s="193"/>
      <c r="C767" s="193"/>
      <c r="D767" s="193"/>
      <c r="E767" s="193"/>
      <c r="F767" s="193"/>
      <c r="G767" s="193"/>
      <c r="H767" s="193"/>
      <c r="I767" s="193"/>
      <c r="J767" s="193"/>
      <c r="K767" s="193"/>
      <c r="L767" s="193"/>
      <c r="M767" s="193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</row>
    <row r="768">
      <c r="A768" s="193"/>
      <c r="B768" s="193"/>
      <c r="C768" s="193"/>
      <c r="D768" s="193"/>
      <c r="E768" s="193"/>
      <c r="F768" s="193"/>
      <c r="G768" s="193"/>
      <c r="H768" s="193"/>
      <c r="I768" s="193"/>
      <c r="J768" s="193"/>
      <c r="K768" s="193"/>
      <c r="L768" s="193"/>
      <c r="M768" s="193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</row>
    <row r="769">
      <c r="A769" s="193"/>
      <c r="B769" s="193"/>
      <c r="C769" s="193"/>
      <c r="D769" s="193"/>
      <c r="E769" s="193"/>
      <c r="F769" s="193"/>
      <c r="G769" s="193"/>
      <c r="H769" s="193"/>
      <c r="I769" s="193"/>
      <c r="J769" s="193"/>
      <c r="K769" s="193"/>
      <c r="L769" s="193"/>
      <c r="M769" s="193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</row>
    <row r="770">
      <c r="A770" s="193"/>
      <c r="B770" s="193"/>
      <c r="C770" s="193"/>
      <c r="D770" s="193"/>
      <c r="E770" s="193"/>
      <c r="F770" s="193"/>
      <c r="G770" s="193"/>
      <c r="H770" s="193"/>
      <c r="I770" s="193"/>
      <c r="J770" s="193"/>
      <c r="K770" s="193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</row>
    <row r="771">
      <c r="A771" s="193"/>
      <c r="B771" s="193"/>
      <c r="C771" s="193"/>
      <c r="D771" s="193"/>
      <c r="E771" s="193"/>
      <c r="F771" s="193"/>
      <c r="G771" s="193"/>
      <c r="H771" s="193"/>
      <c r="I771" s="193"/>
      <c r="J771" s="193"/>
      <c r="K771" s="193"/>
      <c r="L771" s="193"/>
      <c r="M771" s="193"/>
      <c r="N771" s="193"/>
      <c r="O771" s="193"/>
      <c r="P771" s="193"/>
      <c r="Q771" s="193"/>
      <c r="R771" s="193"/>
      <c r="S771" s="193"/>
      <c r="T771" s="193"/>
      <c r="U771" s="193"/>
      <c r="V771" s="193"/>
      <c r="W771" s="193"/>
      <c r="X771" s="193"/>
      <c r="Y771" s="193"/>
      <c r="Z771" s="193"/>
    </row>
    <row r="772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  <c r="K772" s="193"/>
      <c r="L772" s="193"/>
      <c r="M772" s="193"/>
      <c r="N772" s="193"/>
      <c r="O772" s="193"/>
      <c r="P772" s="193"/>
      <c r="Q772" s="193"/>
      <c r="R772" s="193"/>
      <c r="S772" s="193"/>
      <c r="T772" s="193"/>
      <c r="U772" s="193"/>
      <c r="V772" s="193"/>
      <c r="W772" s="193"/>
      <c r="X772" s="193"/>
      <c r="Y772" s="193"/>
      <c r="Z772" s="193"/>
    </row>
    <row r="773">
      <c r="A773" s="193"/>
      <c r="B773" s="193"/>
      <c r="C773" s="193"/>
      <c r="D773" s="193"/>
      <c r="E773" s="193"/>
      <c r="F773" s="193"/>
      <c r="G773" s="193"/>
      <c r="H773" s="193"/>
      <c r="I773" s="193"/>
      <c r="J773" s="193"/>
      <c r="K773" s="193"/>
      <c r="L773" s="193"/>
      <c r="M773" s="193"/>
      <c r="N773" s="193"/>
      <c r="O773" s="193"/>
      <c r="P773" s="193"/>
      <c r="Q773" s="193"/>
      <c r="R773" s="193"/>
      <c r="S773" s="193"/>
      <c r="T773" s="193"/>
      <c r="U773" s="193"/>
      <c r="V773" s="193"/>
      <c r="W773" s="193"/>
      <c r="X773" s="193"/>
      <c r="Y773" s="193"/>
      <c r="Z773" s="193"/>
    </row>
    <row r="774">
      <c r="A774" s="193"/>
      <c r="B774" s="193"/>
      <c r="C774" s="193"/>
      <c r="D774" s="193"/>
      <c r="E774" s="193"/>
      <c r="F774" s="193"/>
      <c r="G774" s="193"/>
      <c r="H774" s="193"/>
      <c r="I774" s="193"/>
      <c r="J774" s="193"/>
      <c r="K774" s="193"/>
      <c r="L774" s="193"/>
      <c r="M774" s="193"/>
      <c r="N774" s="193"/>
      <c r="O774" s="193"/>
      <c r="P774" s="193"/>
      <c r="Q774" s="193"/>
      <c r="R774" s="193"/>
      <c r="S774" s="193"/>
      <c r="T774" s="193"/>
      <c r="U774" s="193"/>
      <c r="V774" s="193"/>
      <c r="W774" s="193"/>
      <c r="X774" s="193"/>
      <c r="Y774" s="193"/>
      <c r="Z774" s="193"/>
    </row>
    <row r="775">
      <c r="A775" s="193"/>
      <c r="B775" s="193"/>
      <c r="C775" s="193"/>
      <c r="D775" s="193"/>
      <c r="E775" s="193"/>
      <c r="F775" s="193"/>
      <c r="G775" s="193"/>
      <c r="H775" s="193"/>
      <c r="I775" s="193"/>
      <c r="J775" s="193"/>
      <c r="K775" s="193"/>
      <c r="L775" s="193"/>
      <c r="M775" s="193"/>
      <c r="N775" s="193"/>
      <c r="O775" s="193"/>
      <c r="P775" s="193"/>
      <c r="Q775" s="193"/>
      <c r="R775" s="193"/>
      <c r="S775" s="193"/>
      <c r="T775" s="193"/>
      <c r="U775" s="193"/>
      <c r="V775" s="193"/>
      <c r="W775" s="193"/>
      <c r="X775" s="193"/>
      <c r="Y775" s="193"/>
      <c r="Z775" s="193"/>
    </row>
    <row r="776">
      <c r="A776" s="193"/>
      <c r="B776" s="193"/>
      <c r="C776" s="193"/>
      <c r="D776" s="193"/>
      <c r="E776" s="193"/>
      <c r="F776" s="193"/>
      <c r="G776" s="193"/>
      <c r="H776" s="193"/>
      <c r="I776" s="193"/>
      <c r="J776" s="193"/>
      <c r="K776" s="193"/>
      <c r="L776" s="193"/>
      <c r="M776" s="193"/>
      <c r="N776" s="193"/>
      <c r="O776" s="193"/>
      <c r="P776" s="193"/>
      <c r="Q776" s="193"/>
      <c r="R776" s="193"/>
      <c r="S776" s="193"/>
      <c r="T776" s="193"/>
      <c r="U776" s="193"/>
      <c r="V776" s="193"/>
      <c r="W776" s="193"/>
      <c r="X776" s="193"/>
      <c r="Y776" s="193"/>
      <c r="Z776" s="193"/>
    </row>
    <row r="777">
      <c r="A777" s="193"/>
      <c r="B777" s="193"/>
      <c r="C777" s="193"/>
      <c r="D777" s="193"/>
      <c r="E777" s="193"/>
      <c r="F777" s="193"/>
      <c r="G777" s="193"/>
      <c r="H777" s="193"/>
      <c r="I777" s="193"/>
      <c r="J777" s="193"/>
      <c r="K777" s="193"/>
      <c r="L777" s="193"/>
      <c r="M777" s="193"/>
      <c r="N777" s="193"/>
      <c r="O777" s="193"/>
      <c r="P777" s="193"/>
      <c r="Q777" s="193"/>
      <c r="R777" s="193"/>
      <c r="S777" s="193"/>
      <c r="T777" s="193"/>
      <c r="U777" s="193"/>
      <c r="V777" s="193"/>
      <c r="W777" s="193"/>
      <c r="X777" s="193"/>
      <c r="Y777" s="193"/>
      <c r="Z777" s="193"/>
    </row>
    <row r="778">
      <c r="A778" s="193"/>
      <c r="B778" s="193"/>
      <c r="C778" s="193"/>
      <c r="D778" s="193"/>
      <c r="E778" s="193"/>
      <c r="F778" s="193"/>
      <c r="G778" s="193"/>
      <c r="H778" s="193"/>
      <c r="I778" s="193"/>
      <c r="J778" s="193"/>
      <c r="K778" s="193"/>
      <c r="L778" s="193"/>
      <c r="M778" s="193"/>
      <c r="N778" s="193"/>
      <c r="O778" s="193"/>
      <c r="P778" s="193"/>
      <c r="Q778" s="193"/>
      <c r="R778" s="193"/>
      <c r="S778" s="193"/>
      <c r="T778" s="193"/>
      <c r="U778" s="193"/>
      <c r="V778" s="193"/>
      <c r="W778" s="193"/>
      <c r="X778" s="193"/>
      <c r="Y778" s="193"/>
      <c r="Z778" s="193"/>
    </row>
    <row r="779">
      <c r="A779" s="193"/>
      <c r="B779" s="193"/>
      <c r="C779" s="193"/>
      <c r="D779" s="193"/>
      <c r="E779" s="193"/>
      <c r="F779" s="193"/>
      <c r="G779" s="193"/>
      <c r="H779" s="193"/>
      <c r="I779" s="193"/>
      <c r="J779" s="193"/>
      <c r="K779" s="193"/>
      <c r="L779" s="193"/>
      <c r="M779" s="193"/>
      <c r="N779" s="193"/>
      <c r="O779" s="193"/>
      <c r="P779" s="193"/>
      <c r="Q779" s="193"/>
      <c r="R779" s="193"/>
      <c r="S779" s="193"/>
      <c r="T779" s="193"/>
      <c r="U779" s="193"/>
      <c r="V779" s="193"/>
      <c r="W779" s="193"/>
      <c r="X779" s="193"/>
      <c r="Y779" s="193"/>
      <c r="Z779" s="193"/>
    </row>
    <row r="780">
      <c r="A780" s="193"/>
      <c r="B780" s="193"/>
      <c r="C780" s="193"/>
      <c r="D780" s="193"/>
      <c r="E780" s="193"/>
      <c r="F780" s="193"/>
      <c r="G780" s="193"/>
      <c r="H780" s="193"/>
      <c r="I780" s="193"/>
      <c r="J780" s="193"/>
      <c r="K780" s="193"/>
      <c r="L780" s="193"/>
      <c r="M780" s="193"/>
      <c r="N780" s="193"/>
      <c r="O780" s="193"/>
      <c r="P780" s="193"/>
      <c r="Q780" s="193"/>
      <c r="R780" s="193"/>
      <c r="S780" s="193"/>
      <c r="T780" s="193"/>
      <c r="U780" s="193"/>
      <c r="V780" s="193"/>
      <c r="W780" s="193"/>
      <c r="X780" s="193"/>
      <c r="Y780" s="193"/>
      <c r="Z780" s="193"/>
    </row>
    <row r="781">
      <c r="A781" s="193"/>
      <c r="B781" s="193"/>
      <c r="C781" s="193"/>
      <c r="D781" s="193"/>
      <c r="E781" s="193"/>
      <c r="F781" s="193"/>
      <c r="G781" s="193"/>
      <c r="H781" s="193"/>
      <c r="I781" s="193"/>
      <c r="J781" s="193"/>
      <c r="K781" s="193"/>
      <c r="L781" s="193"/>
      <c r="M781" s="193"/>
      <c r="N781" s="193"/>
      <c r="O781" s="193"/>
      <c r="P781" s="193"/>
      <c r="Q781" s="193"/>
      <c r="R781" s="193"/>
      <c r="S781" s="193"/>
      <c r="T781" s="193"/>
      <c r="U781" s="193"/>
      <c r="V781" s="193"/>
      <c r="W781" s="193"/>
      <c r="X781" s="193"/>
      <c r="Y781" s="193"/>
      <c r="Z781" s="193"/>
    </row>
    <row r="782">
      <c r="A782" s="193"/>
      <c r="B782" s="193"/>
      <c r="C782" s="193"/>
      <c r="D782" s="193"/>
      <c r="E782" s="193"/>
      <c r="F782" s="193"/>
      <c r="G782" s="193"/>
      <c r="H782" s="193"/>
      <c r="I782" s="193"/>
      <c r="J782" s="193"/>
      <c r="K782" s="193"/>
      <c r="L782" s="193"/>
      <c r="M782" s="193"/>
      <c r="N782" s="193"/>
      <c r="O782" s="193"/>
      <c r="P782" s="193"/>
      <c r="Q782" s="193"/>
      <c r="R782" s="193"/>
      <c r="S782" s="193"/>
      <c r="T782" s="193"/>
      <c r="U782" s="193"/>
      <c r="V782" s="193"/>
      <c r="W782" s="193"/>
      <c r="X782" s="193"/>
      <c r="Y782" s="193"/>
      <c r="Z782" s="193"/>
    </row>
    <row r="783">
      <c r="A783" s="193"/>
      <c r="B783" s="193"/>
      <c r="C783" s="193"/>
      <c r="D783" s="193"/>
      <c r="E783" s="193"/>
      <c r="F783" s="193"/>
      <c r="G783" s="193"/>
      <c r="H783" s="193"/>
      <c r="I783" s="193"/>
      <c r="J783" s="193"/>
      <c r="K783" s="193"/>
      <c r="L783" s="193"/>
      <c r="M783" s="193"/>
      <c r="N783" s="193"/>
      <c r="O783" s="193"/>
      <c r="P783" s="193"/>
      <c r="Q783" s="193"/>
      <c r="R783" s="193"/>
      <c r="S783" s="193"/>
      <c r="T783" s="193"/>
      <c r="U783" s="193"/>
      <c r="V783" s="193"/>
      <c r="W783" s="193"/>
      <c r="X783" s="193"/>
      <c r="Y783" s="193"/>
      <c r="Z783" s="193"/>
    </row>
    <row r="784">
      <c r="A784" s="193"/>
      <c r="B784" s="193"/>
      <c r="C784" s="193"/>
      <c r="D784" s="193"/>
      <c r="E784" s="193"/>
      <c r="F784" s="193"/>
      <c r="G784" s="193"/>
      <c r="H784" s="193"/>
      <c r="I784" s="193"/>
      <c r="J784" s="193"/>
      <c r="K784" s="193"/>
      <c r="L784" s="193"/>
      <c r="M784" s="193"/>
      <c r="N784" s="193"/>
      <c r="O784" s="193"/>
      <c r="P784" s="193"/>
      <c r="Q784" s="193"/>
      <c r="R784" s="193"/>
      <c r="S784" s="193"/>
      <c r="T784" s="193"/>
      <c r="U784" s="193"/>
      <c r="V784" s="193"/>
      <c r="W784" s="193"/>
      <c r="X784" s="193"/>
      <c r="Y784" s="193"/>
      <c r="Z784" s="193"/>
    </row>
    <row r="785">
      <c r="A785" s="193"/>
      <c r="B785" s="193"/>
      <c r="C785" s="193"/>
      <c r="D785" s="193"/>
      <c r="E785" s="193"/>
      <c r="F785" s="193"/>
      <c r="G785" s="193"/>
      <c r="H785" s="193"/>
      <c r="I785" s="193"/>
      <c r="J785" s="193"/>
      <c r="K785" s="193"/>
      <c r="L785" s="193"/>
      <c r="M785" s="193"/>
      <c r="N785" s="193"/>
      <c r="O785" s="193"/>
      <c r="P785" s="193"/>
      <c r="Q785" s="193"/>
      <c r="R785" s="193"/>
      <c r="S785" s="193"/>
      <c r="T785" s="193"/>
      <c r="U785" s="193"/>
      <c r="V785" s="193"/>
      <c r="W785" s="193"/>
      <c r="X785" s="193"/>
      <c r="Y785" s="193"/>
      <c r="Z785" s="193"/>
    </row>
    <row r="786">
      <c r="A786" s="193"/>
      <c r="B786" s="193"/>
      <c r="C786" s="193"/>
      <c r="D786" s="193"/>
      <c r="E786" s="193"/>
      <c r="F786" s="193"/>
      <c r="G786" s="193"/>
      <c r="H786" s="193"/>
      <c r="I786" s="193"/>
      <c r="J786" s="193"/>
      <c r="K786" s="193"/>
      <c r="L786" s="193"/>
      <c r="M786" s="193"/>
      <c r="N786" s="193"/>
      <c r="O786" s="193"/>
      <c r="P786" s="193"/>
      <c r="Q786" s="193"/>
      <c r="R786" s="193"/>
      <c r="S786" s="193"/>
      <c r="T786" s="193"/>
      <c r="U786" s="193"/>
      <c r="V786" s="193"/>
      <c r="W786" s="193"/>
      <c r="X786" s="193"/>
      <c r="Y786" s="193"/>
      <c r="Z786" s="193"/>
    </row>
    <row r="787">
      <c r="A787" s="193"/>
      <c r="B787" s="193"/>
      <c r="C787" s="193"/>
      <c r="D787" s="193"/>
      <c r="E787" s="193"/>
      <c r="F787" s="193"/>
      <c r="G787" s="193"/>
      <c r="H787" s="193"/>
      <c r="I787" s="193"/>
      <c r="J787" s="193"/>
      <c r="K787" s="193"/>
      <c r="L787" s="193"/>
      <c r="M787" s="193"/>
      <c r="N787" s="193"/>
      <c r="O787" s="193"/>
      <c r="P787" s="193"/>
      <c r="Q787" s="193"/>
      <c r="R787" s="193"/>
      <c r="S787" s="193"/>
      <c r="T787" s="193"/>
      <c r="U787" s="193"/>
      <c r="V787" s="193"/>
      <c r="W787" s="193"/>
      <c r="X787" s="193"/>
      <c r="Y787" s="193"/>
      <c r="Z787" s="193"/>
    </row>
    <row r="788">
      <c r="A788" s="193"/>
      <c r="B788" s="193"/>
      <c r="C788" s="193"/>
      <c r="D788" s="193"/>
      <c r="E788" s="193"/>
      <c r="F788" s="193"/>
      <c r="G788" s="193"/>
      <c r="H788" s="193"/>
      <c r="I788" s="193"/>
      <c r="J788" s="193"/>
      <c r="K788" s="193"/>
      <c r="L788" s="193"/>
      <c r="M788" s="193"/>
      <c r="N788" s="193"/>
      <c r="O788" s="193"/>
      <c r="P788" s="193"/>
      <c r="Q788" s="193"/>
      <c r="R788" s="193"/>
      <c r="S788" s="193"/>
      <c r="T788" s="193"/>
      <c r="U788" s="193"/>
      <c r="V788" s="193"/>
      <c r="W788" s="193"/>
      <c r="X788" s="193"/>
      <c r="Y788" s="193"/>
      <c r="Z788" s="193"/>
    </row>
    <row r="789">
      <c r="A789" s="193"/>
      <c r="B789" s="193"/>
      <c r="C789" s="193"/>
      <c r="D789" s="193"/>
      <c r="E789" s="193"/>
      <c r="F789" s="193"/>
      <c r="G789" s="193"/>
      <c r="H789" s="193"/>
      <c r="I789" s="193"/>
      <c r="J789" s="193"/>
      <c r="K789" s="193"/>
      <c r="L789" s="193"/>
      <c r="M789" s="193"/>
      <c r="N789" s="193"/>
      <c r="O789" s="193"/>
      <c r="P789" s="193"/>
      <c r="Q789" s="193"/>
      <c r="R789" s="193"/>
      <c r="S789" s="193"/>
      <c r="T789" s="193"/>
      <c r="U789" s="193"/>
      <c r="V789" s="193"/>
      <c r="W789" s="193"/>
      <c r="X789" s="193"/>
      <c r="Y789" s="193"/>
      <c r="Z789" s="193"/>
    </row>
    <row r="790">
      <c r="A790" s="193"/>
      <c r="B790" s="193"/>
      <c r="C790" s="193"/>
      <c r="D790" s="193"/>
      <c r="E790" s="193"/>
      <c r="F790" s="193"/>
      <c r="G790" s="193"/>
      <c r="H790" s="193"/>
      <c r="I790" s="193"/>
      <c r="J790" s="193"/>
      <c r="K790" s="193"/>
      <c r="L790" s="193"/>
      <c r="M790" s="193"/>
      <c r="N790" s="193"/>
      <c r="O790" s="193"/>
      <c r="P790" s="193"/>
      <c r="Q790" s="193"/>
      <c r="R790" s="193"/>
      <c r="S790" s="193"/>
      <c r="T790" s="193"/>
      <c r="U790" s="193"/>
      <c r="V790" s="193"/>
      <c r="W790" s="193"/>
      <c r="X790" s="193"/>
      <c r="Y790" s="193"/>
      <c r="Z790" s="193"/>
    </row>
    <row r="791">
      <c r="A791" s="193"/>
      <c r="B791" s="193"/>
      <c r="C791" s="193"/>
      <c r="D791" s="193"/>
      <c r="E791" s="193"/>
      <c r="F791" s="193"/>
      <c r="G791" s="193"/>
      <c r="H791" s="193"/>
      <c r="I791" s="193"/>
      <c r="J791" s="193"/>
      <c r="K791" s="193"/>
      <c r="L791" s="193"/>
      <c r="M791" s="193"/>
      <c r="N791" s="193"/>
      <c r="O791" s="193"/>
      <c r="P791" s="193"/>
      <c r="Q791" s="193"/>
      <c r="R791" s="193"/>
      <c r="S791" s="193"/>
      <c r="T791" s="193"/>
      <c r="U791" s="193"/>
      <c r="V791" s="193"/>
      <c r="W791" s="193"/>
      <c r="X791" s="193"/>
      <c r="Y791" s="193"/>
      <c r="Z791" s="193"/>
    </row>
    <row r="792">
      <c r="A792" s="193"/>
      <c r="B792" s="193"/>
      <c r="C792" s="193"/>
      <c r="D792" s="193"/>
      <c r="E792" s="193"/>
      <c r="F792" s="193"/>
      <c r="G792" s="193"/>
      <c r="H792" s="193"/>
      <c r="I792" s="193"/>
      <c r="J792" s="193"/>
      <c r="K792" s="193"/>
      <c r="L792" s="193"/>
      <c r="M792" s="193"/>
      <c r="N792" s="193"/>
      <c r="O792" s="193"/>
      <c r="P792" s="193"/>
      <c r="Q792" s="193"/>
      <c r="R792" s="193"/>
      <c r="S792" s="193"/>
      <c r="T792" s="193"/>
      <c r="U792" s="193"/>
      <c r="V792" s="193"/>
      <c r="W792" s="193"/>
      <c r="X792" s="193"/>
      <c r="Y792" s="193"/>
      <c r="Z792" s="193"/>
    </row>
    <row r="793">
      <c r="A793" s="193"/>
      <c r="B793" s="193"/>
      <c r="C793" s="193"/>
      <c r="D793" s="193"/>
      <c r="E793" s="193"/>
      <c r="F793" s="193"/>
      <c r="G793" s="193"/>
      <c r="H793" s="193"/>
      <c r="I793" s="193"/>
      <c r="J793" s="193"/>
      <c r="K793" s="193"/>
      <c r="L793" s="193"/>
      <c r="M793" s="193"/>
      <c r="N793" s="193"/>
      <c r="O793" s="193"/>
      <c r="P793" s="193"/>
      <c r="Q793" s="193"/>
      <c r="R793" s="193"/>
      <c r="S793" s="193"/>
      <c r="T793" s="193"/>
      <c r="U793" s="193"/>
      <c r="V793" s="193"/>
      <c r="W793" s="193"/>
      <c r="X793" s="193"/>
      <c r="Y793" s="193"/>
      <c r="Z793" s="193"/>
    </row>
    <row r="794">
      <c r="A794" s="193"/>
      <c r="B794" s="193"/>
      <c r="C794" s="193"/>
      <c r="D794" s="193"/>
      <c r="E794" s="193"/>
      <c r="F794" s="193"/>
      <c r="G794" s="193"/>
      <c r="H794" s="193"/>
      <c r="I794" s="193"/>
      <c r="J794" s="193"/>
      <c r="K794" s="193"/>
      <c r="L794" s="193"/>
      <c r="M794" s="193"/>
      <c r="N794" s="193"/>
      <c r="O794" s="193"/>
      <c r="P794" s="193"/>
      <c r="Q794" s="193"/>
      <c r="R794" s="193"/>
      <c r="S794" s="193"/>
      <c r="T794" s="193"/>
      <c r="U794" s="193"/>
      <c r="V794" s="193"/>
      <c r="W794" s="193"/>
      <c r="X794" s="193"/>
      <c r="Y794" s="193"/>
      <c r="Z794" s="193"/>
    </row>
    <row r="795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  <c r="K795" s="193"/>
      <c r="L795" s="193"/>
      <c r="M795" s="193"/>
      <c r="N795" s="193"/>
      <c r="O795" s="193"/>
      <c r="P795" s="193"/>
      <c r="Q795" s="193"/>
      <c r="R795" s="193"/>
      <c r="S795" s="193"/>
      <c r="T795" s="193"/>
      <c r="U795" s="193"/>
      <c r="V795" s="193"/>
      <c r="W795" s="193"/>
      <c r="X795" s="193"/>
      <c r="Y795" s="193"/>
      <c r="Z795" s="193"/>
    </row>
    <row r="796">
      <c r="A796" s="193"/>
      <c r="B796" s="193"/>
      <c r="C796" s="193"/>
      <c r="D796" s="193"/>
      <c r="E796" s="193"/>
      <c r="F796" s="193"/>
      <c r="G796" s="193"/>
      <c r="H796" s="193"/>
      <c r="I796" s="193"/>
      <c r="J796" s="193"/>
      <c r="K796" s="193"/>
      <c r="L796" s="193"/>
      <c r="M796" s="193"/>
      <c r="N796" s="193"/>
      <c r="O796" s="193"/>
      <c r="P796" s="193"/>
      <c r="Q796" s="193"/>
      <c r="R796" s="193"/>
      <c r="S796" s="193"/>
      <c r="T796" s="193"/>
      <c r="U796" s="193"/>
      <c r="V796" s="193"/>
      <c r="W796" s="193"/>
      <c r="X796" s="193"/>
      <c r="Y796" s="193"/>
      <c r="Z796" s="193"/>
    </row>
    <row r="797">
      <c r="A797" s="193"/>
      <c r="B797" s="193"/>
      <c r="C797" s="193"/>
      <c r="D797" s="193"/>
      <c r="E797" s="193"/>
      <c r="F797" s="193"/>
      <c r="G797" s="193"/>
      <c r="H797" s="193"/>
      <c r="I797" s="193"/>
      <c r="J797" s="193"/>
      <c r="K797" s="193"/>
      <c r="L797" s="193"/>
      <c r="M797" s="193"/>
      <c r="N797" s="193"/>
      <c r="O797" s="193"/>
      <c r="P797" s="193"/>
      <c r="Q797" s="193"/>
      <c r="R797" s="193"/>
      <c r="S797" s="193"/>
      <c r="T797" s="193"/>
      <c r="U797" s="193"/>
      <c r="V797" s="193"/>
      <c r="W797" s="193"/>
      <c r="X797" s="193"/>
      <c r="Y797" s="193"/>
      <c r="Z797" s="193"/>
    </row>
    <row r="798">
      <c r="A798" s="193"/>
      <c r="B798" s="193"/>
      <c r="C798" s="193"/>
      <c r="D798" s="193"/>
      <c r="E798" s="193"/>
      <c r="F798" s="193"/>
      <c r="G798" s="193"/>
      <c r="H798" s="193"/>
      <c r="I798" s="193"/>
      <c r="J798" s="193"/>
      <c r="K798" s="193"/>
      <c r="L798" s="193"/>
      <c r="M798" s="193"/>
      <c r="N798" s="193"/>
      <c r="O798" s="193"/>
      <c r="P798" s="193"/>
      <c r="Q798" s="193"/>
      <c r="R798" s="193"/>
      <c r="S798" s="193"/>
      <c r="T798" s="193"/>
      <c r="U798" s="193"/>
      <c r="V798" s="193"/>
      <c r="W798" s="193"/>
      <c r="X798" s="193"/>
      <c r="Y798" s="193"/>
      <c r="Z798" s="193"/>
    </row>
    <row r="799">
      <c r="A799" s="193"/>
      <c r="B799" s="193"/>
      <c r="C799" s="193"/>
      <c r="D799" s="193"/>
      <c r="E799" s="193"/>
      <c r="F799" s="193"/>
      <c r="G799" s="193"/>
      <c r="H799" s="193"/>
      <c r="I799" s="193"/>
      <c r="J799" s="193"/>
      <c r="K799" s="193"/>
      <c r="L799" s="193"/>
      <c r="M799" s="193"/>
      <c r="N799" s="193"/>
      <c r="O799" s="193"/>
      <c r="P799" s="193"/>
      <c r="Q799" s="193"/>
      <c r="R799" s="193"/>
      <c r="S799" s="193"/>
      <c r="T799" s="193"/>
      <c r="U799" s="193"/>
      <c r="V799" s="193"/>
      <c r="W799" s="193"/>
      <c r="X799" s="193"/>
      <c r="Y799" s="193"/>
      <c r="Z799" s="193"/>
    </row>
    <row r="800">
      <c r="A800" s="193"/>
      <c r="B800" s="193"/>
      <c r="C800" s="193"/>
      <c r="D800" s="193"/>
      <c r="E800" s="193"/>
      <c r="F800" s="193"/>
      <c r="G800" s="193"/>
      <c r="H800" s="193"/>
      <c r="I800" s="193"/>
      <c r="J800" s="193"/>
      <c r="K800" s="193"/>
      <c r="L800" s="193"/>
      <c r="M800" s="193"/>
      <c r="N800" s="193"/>
      <c r="O800" s="193"/>
      <c r="P800" s="193"/>
      <c r="Q800" s="193"/>
      <c r="R800" s="193"/>
      <c r="S800" s="193"/>
      <c r="T800" s="193"/>
      <c r="U800" s="193"/>
      <c r="V800" s="193"/>
      <c r="W800" s="193"/>
      <c r="X800" s="193"/>
      <c r="Y800" s="193"/>
      <c r="Z800" s="193"/>
    </row>
    <row r="801">
      <c r="A801" s="193"/>
      <c r="B801" s="193"/>
      <c r="C801" s="193"/>
      <c r="D801" s="193"/>
      <c r="E801" s="193"/>
      <c r="F801" s="193"/>
      <c r="G801" s="193"/>
      <c r="H801" s="193"/>
      <c r="I801" s="193"/>
      <c r="J801" s="193"/>
      <c r="K801" s="193"/>
      <c r="L801" s="193"/>
      <c r="M801" s="193"/>
      <c r="N801" s="193"/>
      <c r="O801" s="193"/>
      <c r="P801" s="193"/>
      <c r="Q801" s="193"/>
      <c r="R801" s="193"/>
      <c r="S801" s="193"/>
      <c r="T801" s="193"/>
      <c r="U801" s="193"/>
      <c r="V801" s="193"/>
      <c r="W801" s="193"/>
      <c r="X801" s="193"/>
      <c r="Y801" s="193"/>
      <c r="Z801" s="193"/>
    </row>
    <row r="802">
      <c r="A802" s="193"/>
      <c r="B802" s="193"/>
      <c r="C802" s="193"/>
      <c r="D802" s="193"/>
      <c r="E802" s="193"/>
      <c r="F802" s="193"/>
      <c r="G802" s="193"/>
      <c r="H802" s="193"/>
      <c r="I802" s="193"/>
      <c r="J802" s="193"/>
      <c r="K802" s="193"/>
      <c r="L802" s="193"/>
      <c r="M802" s="193"/>
      <c r="N802" s="193"/>
      <c r="O802" s="193"/>
      <c r="P802" s="193"/>
      <c r="Q802" s="193"/>
      <c r="R802" s="193"/>
      <c r="S802" s="193"/>
      <c r="T802" s="193"/>
      <c r="U802" s="193"/>
      <c r="V802" s="193"/>
      <c r="W802" s="193"/>
      <c r="X802" s="193"/>
      <c r="Y802" s="193"/>
      <c r="Z802" s="193"/>
    </row>
    <row r="803">
      <c r="A803" s="193"/>
      <c r="B803" s="193"/>
      <c r="C803" s="193"/>
      <c r="D803" s="193"/>
      <c r="E803" s="193"/>
      <c r="F803" s="193"/>
      <c r="G803" s="193"/>
      <c r="H803" s="193"/>
      <c r="I803" s="193"/>
      <c r="J803" s="193"/>
      <c r="K803" s="193"/>
      <c r="L803" s="193"/>
      <c r="M803" s="193"/>
      <c r="N803" s="193"/>
      <c r="O803" s="193"/>
      <c r="P803" s="193"/>
      <c r="Q803" s="193"/>
      <c r="R803" s="193"/>
      <c r="S803" s="193"/>
      <c r="T803" s="193"/>
      <c r="U803" s="193"/>
      <c r="V803" s="193"/>
      <c r="W803" s="193"/>
      <c r="X803" s="193"/>
      <c r="Y803" s="193"/>
      <c r="Z803" s="193"/>
    </row>
    <row r="804">
      <c r="A804" s="193"/>
      <c r="B804" s="193"/>
      <c r="C804" s="193"/>
      <c r="D804" s="193"/>
      <c r="E804" s="193"/>
      <c r="F804" s="193"/>
      <c r="G804" s="193"/>
      <c r="H804" s="193"/>
      <c r="I804" s="193"/>
      <c r="J804" s="193"/>
      <c r="K804" s="193"/>
      <c r="L804" s="193"/>
      <c r="M804" s="193"/>
      <c r="N804" s="193"/>
      <c r="O804" s="193"/>
      <c r="P804" s="193"/>
      <c r="Q804" s="193"/>
      <c r="R804" s="193"/>
      <c r="S804" s="193"/>
      <c r="T804" s="193"/>
      <c r="U804" s="193"/>
      <c r="V804" s="193"/>
      <c r="W804" s="193"/>
      <c r="X804" s="193"/>
      <c r="Y804" s="193"/>
      <c r="Z804" s="193"/>
    </row>
    <row r="805">
      <c r="A805" s="193"/>
      <c r="B805" s="193"/>
      <c r="C805" s="193"/>
      <c r="D805" s="193"/>
      <c r="E805" s="193"/>
      <c r="F805" s="193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</row>
    <row r="806">
      <c r="A806" s="193"/>
      <c r="B806" s="193"/>
      <c r="C806" s="193"/>
      <c r="D806" s="193"/>
      <c r="E806" s="193"/>
      <c r="F806" s="193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</row>
    <row r="807">
      <c r="A807" s="193"/>
      <c r="B807" s="193"/>
      <c r="C807" s="193"/>
      <c r="D807" s="193"/>
      <c r="E807" s="193"/>
      <c r="F807" s="193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</row>
    <row r="808">
      <c r="A808" s="193"/>
      <c r="B808" s="193"/>
      <c r="C808" s="193"/>
      <c r="D808" s="193"/>
      <c r="E808" s="193"/>
      <c r="F808" s="193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</row>
    <row r="809">
      <c r="A809" s="193"/>
      <c r="B809" s="193"/>
      <c r="C809" s="193"/>
      <c r="D809" s="193"/>
      <c r="E809" s="193"/>
      <c r="F809" s="193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</row>
    <row r="810">
      <c r="A810" s="193"/>
      <c r="B810" s="193"/>
      <c r="C810" s="193"/>
      <c r="D810" s="193"/>
      <c r="E810" s="193"/>
      <c r="F810" s="193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</row>
    <row r="811">
      <c r="A811" s="193"/>
      <c r="B811" s="193"/>
      <c r="C811" s="193"/>
      <c r="D811" s="193"/>
      <c r="E811" s="193"/>
      <c r="F811" s="193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</row>
    <row r="812">
      <c r="A812" s="193"/>
      <c r="B812" s="193"/>
      <c r="C812" s="193"/>
      <c r="D812" s="193"/>
      <c r="E812" s="193"/>
      <c r="F812" s="193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</row>
    <row r="813">
      <c r="A813" s="193"/>
      <c r="B813" s="193"/>
      <c r="C813" s="193"/>
      <c r="D813" s="193"/>
      <c r="E813" s="193"/>
      <c r="F813" s="193"/>
      <c r="G813" s="193"/>
      <c r="H813" s="193"/>
      <c r="I813" s="193"/>
      <c r="J813" s="193"/>
      <c r="K813" s="193"/>
      <c r="L813" s="193"/>
      <c r="M813" s="193"/>
      <c r="N813" s="193"/>
      <c r="O813" s="193"/>
      <c r="P813" s="193"/>
      <c r="Q813" s="193"/>
      <c r="R813" s="193"/>
      <c r="S813" s="193"/>
      <c r="T813" s="193"/>
      <c r="U813" s="193"/>
      <c r="V813" s="193"/>
      <c r="W813" s="193"/>
      <c r="X813" s="193"/>
      <c r="Y813" s="193"/>
      <c r="Z813" s="193"/>
    </row>
    <row r="814">
      <c r="A814" s="193"/>
      <c r="B814" s="193"/>
      <c r="C814" s="193"/>
      <c r="D814" s="193"/>
      <c r="E814" s="193"/>
      <c r="F814" s="193"/>
      <c r="G814" s="193"/>
      <c r="H814" s="193"/>
      <c r="I814" s="193"/>
      <c r="J814" s="193"/>
      <c r="K814" s="193"/>
      <c r="L814" s="193"/>
      <c r="M814" s="193"/>
      <c r="N814" s="193"/>
      <c r="O814" s="193"/>
      <c r="P814" s="193"/>
      <c r="Q814" s="193"/>
      <c r="R814" s="193"/>
      <c r="S814" s="193"/>
      <c r="T814" s="193"/>
      <c r="U814" s="193"/>
      <c r="V814" s="193"/>
      <c r="W814" s="193"/>
      <c r="X814" s="193"/>
      <c r="Y814" s="193"/>
      <c r="Z814" s="193"/>
    </row>
    <row r="815">
      <c r="A815" s="193"/>
      <c r="B815" s="193"/>
      <c r="C815" s="193"/>
      <c r="D815" s="193"/>
      <c r="E815" s="193"/>
      <c r="F815" s="193"/>
      <c r="G815" s="193"/>
      <c r="H815" s="193"/>
      <c r="I815" s="193"/>
      <c r="J815" s="193"/>
      <c r="K815" s="193"/>
      <c r="L815" s="193"/>
      <c r="M815" s="193"/>
      <c r="N815" s="193"/>
      <c r="O815" s="193"/>
      <c r="P815" s="193"/>
      <c r="Q815" s="193"/>
      <c r="R815" s="193"/>
      <c r="S815" s="193"/>
      <c r="T815" s="193"/>
      <c r="U815" s="193"/>
      <c r="V815" s="193"/>
      <c r="W815" s="193"/>
      <c r="X815" s="193"/>
      <c r="Y815" s="193"/>
      <c r="Z815" s="193"/>
    </row>
    <row r="816">
      <c r="A816" s="193"/>
      <c r="B816" s="193"/>
      <c r="C816" s="193"/>
      <c r="D816" s="193"/>
      <c r="E816" s="193"/>
      <c r="F816" s="193"/>
      <c r="G816" s="193"/>
      <c r="H816" s="193"/>
      <c r="I816" s="193"/>
      <c r="J816" s="193"/>
      <c r="K816" s="193"/>
      <c r="L816" s="193"/>
      <c r="M816" s="193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</row>
    <row r="817">
      <c r="A817" s="193"/>
      <c r="B817" s="193"/>
      <c r="C817" s="193"/>
      <c r="D817" s="193"/>
      <c r="E817" s="193"/>
      <c r="F817" s="193"/>
      <c r="G817" s="193"/>
      <c r="H817" s="193"/>
      <c r="I817" s="193"/>
      <c r="J817" s="193"/>
      <c r="K817" s="193"/>
      <c r="L817" s="193"/>
      <c r="M817" s="193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</row>
    <row r="818">
      <c r="A818" s="193"/>
      <c r="B818" s="193"/>
      <c r="C818" s="193"/>
      <c r="D818" s="193"/>
      <c r="E818" s="193"/>
      <c r="F818" s="193"/>
      <c r="G818" s="193"/>
      <c r="H818" s="193"/>
      <c r="I818" s="193"/>
      <c r="J818" s="193"/>
      <c r="K818" s="193"/>
      <c r="L818" s="193"/>
      <c r="M818" s="193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</row>
    <row r="819">
      <c r="A819" s="193"/>
      <c r="B819" s="193"/>
      <c r="C819" s="193"/>
      <c r="D819" s="193"/>
      <c r="E819" s="193"/>
      <c r="F819" s="193"/>
      <c r="G819" s="193"/>
      <c r="H819" s="193"/>
      <c r="I819" s="193"/>
      <c r="J819" s="193"/>
      <c r="K819" s="193"/>
      <c r="L819" s="193"/>
      <c r="M819" s="193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</row>
    <row r="820">
      <c r="A820" s="193"/>
      <c r="B820" s="193"/>
      <c r="C820" s="193"/>
      <c r="D820" s="193"/>
      <c r="E820" s="193"/>
      <c r="F820" s="193"/>
      <c r="G820" s="193"/>
      <c r="H820" s="193"/>
      <c r="I820" s="193"/>
      <c r="J820" s="193"/>
      <c r="K820" s="193"/>
      <c r="L820" s="193"/>
      <c r="M820" s="193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</row>
    <row r="821">
      <c r="A821" s="193"/>
      <c r="B821" s="193"/>
      <c r="C821" s="193"/>
      <c r="D821" s="193"/>
      <c r="E821" s="193"/>
      <c r="F821" s="193"/>
      <c r="G821" s="193"/>
      <c r="H821" s="193"/>
      <c r="I821" s="193"/>
      <c r="J821" s="193"/>
      <c r="K821" s="193"/>
      <c r="L821" s="193"/>
      <c r="M821" s="193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</row>
    <row r="822">
      <c r="A822" s="193"/>
      <c r="B822" s="193"/>
      <c r="C822" s="193"/>
      <c r="D822" s="193"/>
      <c r="E822" s="193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</row>
    <row r="823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</row>
    <row r="824">
      <c r="A824" s="193"/>
      <c r="B824" s="193"/>
      <c r="C824" s="193"/>
      <c r="D824" s="193"/>
      <c r="E824" s="193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</row>
    <row r="825">
      <c r="A825" s="193"/>
      <c r="B825" s="193"/>
      <c r="C825" s="193"/>
      <c r="D825" s="193"/>
      <c r="E825" s="193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</row>
    <row r="826">
      <c r="A826" s="193"/>
      <c r="B826" s="193"/>
      <c r="C826" s="193"/>
      <c r="D826" s="193"/>
      <c r="E826" s="193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</row>
    <row r="827">
      <c r="A827" s="193"/>
      <c r="B827" s="193"/>
      <c r="C827" s="193"/>
      <c r="D827" s="193"/>
      <c r="E827" s="193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</row>
    <row r="828">
      <c r="A828" s="193"/>
      <c r="B828" s="193"/>
      <c r="C828" s="193"/>
      <c r="D828" s="193"/>
      <c r="E828" s="193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</row>
    <row r="829">
      <c r="A829" s="193"/>
      <c r="B829" s="193"/>
      <c r="C829" s="193"/>
      <c r="D829" s="193"/>
      <c r="E829" s="193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</row>
    <row r="830">
      <c r="A830" s="193"/>
      <c r="B830" s="193"/>
      <c r="C830" s="193"/>
      <c r="D830" s="193"/>
      <c r="E830" s="193"/>
      <c r="F830" s="193"/>
      <c r="G830" s="193"/>
      <c r="H830" s="193"/>
      <c r="I830" s="193"/>
      <c r="J830" s="193"/>
      <c r="K830" s="193"/>
      <c r="L830" s="193"/>
      <c r="M830" s="193"/>
      <c r="N830" s="193"/>
      <c r="O830" s="193"/>
      <c r="P830" s="193"/>
      <c r="Q830" s="193"/>
      <c r="R830" s="193"/>
      <c r="S830" s="193"/>
      <c r="T830" s="193"/>
      <c r="U830" s="193"/>
      <c r="V830" s="193"/>
      <c r="W830" s="193"/>
      <c r="X830" s="193"/>
      <c r="Y830" s="193"/>
      <c r="Z830" s="193"/>
    </row>
    <row r="831">
      <c r="A831" s="193"/>
      <c r="B831" s="193"/>
      <c r="C831" s="193"/>
      <c r="D831" s="193"/>
      <c r="E831" s="193"/>
      <c r="F831" s="193"/>
      <c r="G831" s="193"/>
      <c r="H831" s="193"/>
      <c r="I831" s="193"/>
      <c r="J831" s="193"/>
      <c r="K831" s="193"/>
      <c r="L831" s="193"/>
      <c r="M831" s="193"/>
      <c r="N831" s="193"/>
      <c r="O831" s="193"/>
      <c r="P831" s="193"/>
      <c r="Q831" s="193"/>
      <c r="R831" s="193"/>
      <c r="S831" s="193"/>
      <c r="T831" s="193"/>
      <c r="U831" s="193"/>
      <c r="V831" s="193"/>
      <c r="W831" s="193"/>
      <c r="X831" s="193"/>
      <c r="Y831" s="193"/>
      <c r="Z831" s="193"/>
    </row>
    <row r="832">
      <c r="A832" s="193"/>
      <c r="B832" s="193"/>
      <c r="C832" s="193"/>
      <c r="D832" s="193"/>
      <c r="E832" s="193"/>
      <c r="F832" s="193"/>
      <c r="G832" s="193"/>
      <c r="H832" s="193"/>
      <c r="I832" s="193"/>
      <c r="J832" s="193"/>
      <c r="K832" s="193"/>
      <c r="L832" s="193"/>
      <c r="M832" s="193"/>
      <c r="N832" s="193"/>
      <c r="O832" s="193"/>
      <c r="P832" s="193"/>
      <c r="Q832" s="193"/>
      <c r="R832" s="193"/>
      <c r="S832" s="193"/>
      <c r="T832" s="193"/>
      <c r="U832" s="193"/>
      <c r="V832" s="193"/>
      <c r="W832" s="193"/>
      <c r="X832" s="193"/>
      <c r="Y832" s="193"/>
      <c r="Z832" s="193"/>
    </row>
    <row r="833">
      <c r="A833" s="193"/>
      <c r="B833" s="193"/>
      <c r="C833" s="193"/>
      <c r="D833" s="193"/>
      <c r="E833" s="193"/>
      <c r="F833" s="193"/>
      <c r="G833" s="193"/>
      <c r="H833" s="193"/>
      <c r="I833" s="193"/>
      <c r="J833" s="193"/>
      <c r="K833" s="193"/>
      <c r="L833" s="193"/>
      <c r="M833" s="193"/>
      <c r="N833" s="193"/>
      <c r="O833" s="193"/>
      <c r="P833" s="193"/>
      <c r="Q833" s="193"/>
      <c r="R833" s="193"/>
      <c r="S833" s="193"/>
      <c r="T833" s="193"/>
      <c r="U833" s="193"/>
      <c r="V833" s="193"/>
      <c r="W833" s="193"/>
      <c r="X833" s="193"/>
      <c r="Y833" s="193"/>
      <c r="Z833" s="193"/>
    </row>
    <row r="834">
      <c r="A834" s="193"/>
      <c r="B834" s="193"/>
      <c r="C834" s="193"/>
      <c r="D834" s="193"/>
      <c r="E834" s="193"/>
      <c r="F834" s="193"/>
      <c r="G834" s="193"/>
      <c r="H834" s="193"/>
      <c r="I834" s="193"/>
      <c r="J834" s="193"/>
      <c r="K834" s="193"/>
      <c r="L834" s="193"/>
      <c r="M834" s="193"/>
      <c r="N834" s="193"/>
      <c r="O834" s="193"/>
      <c r="P834" s="193"/>
      <c r="Q834" s="193"/>
      <c r="R834" s="193"/>
      <c r="S834" s="193"/>
      <c r="T834" s="193"/>
      <c r="U834" s="193"/>
      <c r="V834" s="193"/>
      <c r="W834" s="193"/>
      <c r="X834" s="193"/>
      <c r="Y834" s="193"/>
      <c r="Z834" s="193"/>
    </row>
    <row r="835">
      <c r="A835" s="193"/>
      <c r="B835" s="193"/>
      <c r="C835" s="193"/>
      <c r="D835" s="193"/>
      <c r="E835" s="193"/>
      <c r="F835" s="193"/>
      <c r="G835" s="193"/>
      <c r="H835" s="193"/>
      <c r="I835" s="193"/>
      <c r="J835" s="193"/>
      <c r="K835" s="193"/>
      <c r="L835" s="193"/>
      <c r="M835" s="193"/>
      <c r="N835" s="193"/>
      <c r="O835" s="193"/>
      <c r="P835" s="193"/>
      <c r="Q835" s="193"/>
      <c r="R835" s="193"/>
      <c r="S835" s="193"/>
      <c r="T835" s="193"/>
      <c r="U835" s="193"/>
      <c r="V835" s="193"/>
      <c r="W835" s="193"/>
      <c r="X835" s="193"/>
      <c r="Y835" s="193"/>
      <c r="Z835" s="193"/>
    </row>
    <row r="836">
      <c r="A836" s="193"/>
      <c r="B836" s="193"/>
      <c r="C836" s="193"/>
      <c r="D836" s="193"/>
      <c r="E836" s="193"/>
      <c r="F836" s="193"/>
      <c r="G836" s="193"/>
      <c r="H836" s="193"/>
      <c r="I836" s="193"/>
      <c r="J836" s="193"/>
      <c r="K836" s="193"/>
      <c r="L836" s="193"/>
      <c r="M836" s="193"/>
      <c r="N836" s="193"/>
      <c r="O836" s="193"/>
      <c r="P836" s="193"/>
      <c r="Q836" s="193"/>
      <c r="R836" s="193"/>
      <c r="S836" s="193"/>
      <c r="T836" s="193"/>
      <c r="U836" s="193"/>
      <c r="V836" s="193"/>
      <c r="W836" s="193"/>
      <c r="X836" s="193"/>
      <c r="Y836" s="193"/>
      <c r="Z836" s="193"/>
    </row>
    <row r="837">
      <c r="A837" s="193"/>
      <c r="B837" s="193"/>
      <c r="C837" s="193"/>
      <c r="D837" s="193"/>
      <c r="E837" s="193"/>
      <c r="F837" s="193"/>
      <c r="G837" s="193"/>
      <c r="H837" s="193"/>
      <c r="I837" s="193"/>
      <c r="J837" s="193"/>
      <c r="K837" s="193"/>
      <c r="L837" s="193"/>
      <c r="M837" s="193"/>
      <c r="N837" s="193"/>
      <c r="O837" s="193"/>
      <c r="P837" s="193"/>
      <c r="Q837" s="193"/>
      <c r="R837" s="193"/>
      <c r="S837" s="193"/>
      <c r="T837" s="193"/>
      <c r="U837" s="193"/>
      <c r="V837" s="193"/>
      <c r="W837" s="193"/>
      <c r="X837" s="193"/>
      <c r="Y837" s="193"/>
      <c r="Z837" s="193"/>
    </row>
    <row r="838">
      <c r="A838" s="193"/>
      <c r="B838" s="193"/>
      <c r="C838" s="193"/>
      <c r="D838" s="193"/>
      <c r="E838" s="193"/>
      <c r="F838" s="193"/>
      <c r="G838" s="193"/>
      <c r="H838" s="193"/>
      <c r="I838" s="193"/>
      <c r="J838" s="193"/>
      <c r="K838" s="193"/>
      <c r="L838" s="193"/>
      <c r="M838" s="193"/>
      <c r="N838" s="193"/>
      <c r="O838" s="193"/>
      <c r="P838" s="193"/>
      <c r="Q838" s="193"/>
      <c r="R838" s="193"/>
      <c r="S838" s="193"/>
      <c r="T838" s="193"/>
      <c r="U838" s="193"/>
      <c r="V838" s="193"/>
      <c r="W838" s="193"/>
      <c r="X838" s="193"/>
      <c r="Y838" s="193"/>
      <c r="Z838" s="193"/>
    </row>
    <row r="839">
      <c r="A839" s="193"/>
      <c r="B839" s="193"/>
      <c r="C839" s="193"/>
      <c r="D839" s="193"/>
      <c r="E839" s="193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</row>
    <row r="840">
      <c r="A840" s="193"/>
      <c r="B840" s="193"/>
      <c r="C840" s="193"/>
      <c r="D840" s="193"/>
      <c r="E840" s="193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</row>
    <row r="841">
      <c r="A841" s="193"/>
      <c r="B841" s="193"/>
      <c r="C841" s="193"/>
      <c r="D841" s="193"/>
      <c r="E841" s="193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</row>
    <row r="842">
      <c r="A842" s="193"/>
      <c r="B842" s="193"/>
      <c r="C842" s="193"/>
      <c r="D842" s="193"/>
      <c r="E842" s="193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</row>
    <row r="843">
      <c r="A843" s="193"/>
      <c r="B843" s="193"/>
      <c r="C843" s="193"/>
      <c r="D843" s="193"/>
      <c r="E843" s="193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</row>
    <row r="844">
      <c r="A844" s="193"/>
      <c r="B844" s="193"/>
      <c r="C844" s="193"/>
      <c r="D844" s="193"/>
      <c r="E844" s="193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</row>
    <row r="845">
      <c r="A845" s="193"/>
      <c r="B845" s="193"/>
      <c r="C845" s="193"/>
      <c r="D845" s="193"/>
      <c r="E845" s="193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</row>
    <row r="846">
      <c r="A846" s="193"/>
      <c r="B846" s="193"/>
      <c r="C846" s="193"/>
      <c r="D846" s="193"/>
      <c r="E846" s="193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</row>
    <row r="847">
      <c r="A847" s="193"/>
      <c r="B847" s="193"/>
      <c r="C847" s="193"/>
      <c r="D847" s="193"/>
      <c r="E847" s="193"/>
      <c r="F847" s="193"/>
      <c r="G847" s="193"/>
      <c r="H847" s="193"/>
      <c r="I847" s="193"/>
      <c r="J847" s="193"/>
      <c r="K847" s="193"/>
      <c r="L847" s="193"/>
      <c r="M847" s="193"/>
      <c r="N847" s="193"/>
      <c r="O847" s="193"/>
      <c r="P847" s="193"/>
      <c r="Q847" s="193"/>
      <c r="R847" s="193"/>
      <c r="S847" s="193"/>
      <c r="T847" s="193"/>
      <c r="U847" s="193"/>
      <c r="V847" s="193"/>
      <c r="W847" s="193"/>
      <c r="X847" s="193"/>
      <c r="Y847" s="193"/>
      <c r="Z847" s="193"/>
    </row>
    <row r="848">
      <c r="A848" s="193"/>
      <c r="B848" s="193"/>
      <c r="C848" s="193"/>
      <c r="D848" s="193"/>
      <c r="E848" s="193"/>
      <c r="F848" s="193"/>
      <c r="G848" s="193"/>
      <c r="H848" s="193"/>
      <c r="I848" s="193"/>
      <c r="J848" s="193"/>
      <c r="K848" s="193"/>
      <c r="L848" s="193"/>
      <c r="M848" s="193"/>
      <c r="N848" s="193"/>
      <c r="O848" s="193"/>
      <c r="P848" s="193"/>
      <c r="Q848" s="193"/>
      <c r="R848" s="193"/>
      <c r="S848" s="193"/>
      <c r="T848" s="193"/>
      <c r="U848" s="193"/>
      <c r="V848" s="193"/>
      <c r="W848" s="193"/>
      <c r="X848" s="193"/>
      <c r="Y848" s="193"/>
      <c r="Z848" s="193"/>
    </row>
    <row r="849">
      <c r="A849" s="193"/>
      <c r="B849" s="193"/>
      <c r="C849" s="193"/>
      <c r="D849" s="193"/>
      <c r="E849" s="193"/>
      <c r="F849" s="193"/>
      <c r="G849" s="193"/>
      <c r="H849" s="193"/>
      <c r="I849" s="193"/>
      <c r="J849" s="193"/>
      <c r="K849" s="193"/>
      <c r="L849" s="193"/>
      <c r="M849" s="193"/>
      <c r="N849" s="193"/>
      <c r="O849" s="193"/>
      <c r="P849" s="193"/>
      <c r="Q849" s="193"/>
      <c r="R849" s="193"/>
      <c r="S849" s="193"/>
      <c r="T849" s="193"/>
      <c r="U849" s="193"/>
      <c r="V849" s="193"/>
      <c r="W849" s="193"/>
      <c r="X849" s="193"/>
      <c r="Y849" s="193"/>
      <c r="Z849" s="193"/>
    </row>
    <row r="850">
      <c r="A850" s="193"/>
      <c r="B850" s="193"/>
      <c r="C850" s="193"/>
      <c r="D850" s="193"/>
      <c r="E850" s="193"/>
      <c r="F850" s="193"/>
      <c r="G850" s="193"/>
      <c r="H850" s="193"/>
      <c r="I850" s="193"/>
      <c r="J850" s="193"/>
      <c r="K850" s="193"/>
      <c r="L850" s="193"/>
      <c r="M850" s="193"/>
      <c r="N850" s="193"/>
      <c r="O850" s="193"/>
      <c r="P850" s="193"/>
      <c r="Q850" s="193"/>
      <c r="R850" s="193"/>
      <c r="S850" s="193"/>
      <c r="T850" s="193"/>
      <c r="U850" s="193"/>
      <c r="V850" s="193"/>
      <c r="W850" s="193"/>
      <c r="X850" s="193"/>
      <c r="Y850" s="193"/>
      <c r="Z850" s="193"/>
    </row>
    <row r="851">
      <c r="A851" s="193"/>
      <c r="B851" s="193"/>
      <c r="C851" s="193"/>
      <c r="D851" s="193"/>
      <c r="E851" s="193"/>
      <c r="F851" s="193"/>
      <c r="G851" s="193"/>
      <c r="H851" s="193"/>
      <c r="I851" s="193"/>
      <c r="J851" s="193"/>
      <c r="K851" s="193"/>
      <c r="L851" s="193"/>
      <c r="M851" s="193"/>
      <c r="N851" s="193"/>
      <c r="O851" s="193"/>
      <c r="P851" s="193"/>
      <c r="Q851" s="193"/>
      <c r="R851" s="193"/>
      <c r="S851" s="193"/>
      <c r="T851" s="193"/>
      <c r="U851" s="193"/>
      <c r="V851" s="193"/>
      <c r="W851" s="193"/>
      <c r="X851" s="193"/>
      <c r="Y851" s="193"/>
      <c r="Z851" s="193"/>
    </row>
    <row r="852">
      <c r="A852" s="193"/>
      <c r="B852" s="193"/>
      <c r="C852" s="193"/>
      <c r="D852" s="193"/>
      <c r="E852" s="193"/>
      <c r="F852" s="193"/>
      <c r="G852" s="193"/>
      <c r="H852" s="193"/>
      <c r="I852" s="193"/>
      <c r="J852" s="193"/>
      <c r="K852" s="193"/>
      <c r="L852" s="193"/>
      <c r="M852" s="193"/>
      <c r="N852" s="193"/>
      <c r="O852" s="193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</row>
    <row r="853">
      <c r="A853" s="193"/>
      <c r="B853" s="193"/>
      <c r="C853" s="193"/>
      <c r="D853" s="193"/>
      <c r="E853" s="193"/>
      <c r="F853" s="193"/>
      <c r="G853" s="193"/>
      <c r="H853" s="193"/>
      <c r="I853" s="193"/>
      <c r="J853" s="193"/>
      <c r="K853" s="193"/>
      <c r="L853" s="193"/>
      <c r="M853" s="193"/>
      <c r="N853" s="193"/>
      <c r="O853" s="193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</row>
    <row r="854">
      <c r="A854" s="193"/>
      <c r="B854" s="193"/>
      <c r="C854" s="193"/>
      <c r="D854" s="193"/>
      <c r="E854" s="193"/>
      <c r="F854" s="193"/>
      <c r="G854" s="193"/>
      <c r="H854" s="193"/>
      <c r="I854" s="193"/>
      <c r="J854" s="193"/>
      <c r="K854" s="193"/>
      <c r="L854" s="193"/>
      <c r="M854" s="193"/>
      <c r="N854" s="193"/>
      <c r="O854" s="193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</row>
    <row r="855">
      <c r="A855" s="193"/>
      <c r="B855" s="193"/>
      <c r="C855" s="193"/>
      <c r="D855" s="193"/>
      <c r="E855" s="193"/>
      <c r="F855" s="193"/>
      <c r="G855" s="193"/>
      <c r="H855" s="193"/>
      <c r="I855" s="193"/>
      <c r="J855" s="193"/>
      <c r="K855" s="193"/>
      <c r="L855" s="193"/>
      <c r="M855" s="193"/>
      <c r="N855" s="193"/>
      <c r="O855" s="193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</row>
    <row r="856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  <c r="K856" s="193"/>
      <c r="L856" s="193"/>
      <c r="M856" s="193"/>
      <c r="N856" s="193"/>
      <c r="O856" s="193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</row>
    <row r="857">
      <c r="A857" s="193"/>
      <c r="B857" s="193"/>
      <c r="C857" s="193"/>
      <c r="D857" s="193"/>
      <c r="E857" s="193"/>
      <c r="F857" s="193"/>
      <c r="G857" s="193"/>
      <c r="H857" s="193"/>
      <c r="I857" s="193"/>
      <c r="J857" s="193"/>
      <c r="K857" s="193"/>
      <c r="L857" s="193"/>
      <c r="M857" s="193"/>
      <c r="N857" s="193"/>
      <c r="O857" s="193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</row>
    <row r="858">
      <c r="A858" s="193"/>
      <c r="B858" s="193"/>
      <c r="C858" s="193"/>
      <c r="D858" s="193"/>
      <c r="E858" s="193"/>
      <c r="F858" s="193"/>
      <c r="G858" s="193"/>
      <c r="H858" s="193"/>
      <c r="I858" s="193"/>
      <c r="J858" s="193"/>
      <c r="K858" s="193"/>
      <c r="L858" s="193"/>
      <c r="M858" s="193"/>
      <c r="N858" s="193"/>
      <c r="O858" s="193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</row>
    <row r="859">
      <c r="A859" s="193"/>
      <c r="B859" s="193"/>
      <c r="C859" s="193"/>
      <c r="D859" s="193"/>
      <c r="E859" s="193"/>
      <c r="F859" s="193"/>
      <c r="G859" s="193"/>
      <c r="H859" s="193"/>
      <c r="I859" s="193"/>
      <c r="J859" s="193"/>
      <c r="K859" s="193"/>
      <c r="L859" s="193"/>
      <c r="M859" s="193"/>
      <c r="N859" s="193"/>
      <c r="O859" s="193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</row>
    <row r="860">
      <c r="A860" s="193"/>
      <c r="B860" s="193"/>
      <c r="C860" s="193"/>
      <c r="D860" s="193"/>
      <c r="E860" s="193"/>
      <c r="F860" s="193"/>
      <c r="G860" s="193"/>
      <c r="H860" s="193"/>
      <c r="I860" s="193"/>
      <c r="J860" s="193"/>
      <c r="K860" s="193"/>
      <c r="L860" s="193"/>
      <c r="M860" s="193"/>
      <c r="N860" s="193"/>
      <c r="O860" s="193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</row>
    <row r="861">
      <c r="A861" s="193"/>
      <c r="B861" s="193"/>
      <c r="C861" s="193"/>
      <c r="D861" s="193"/>
      <c r="E861" s="193"/>
      <c r="F861" s="193"/>
      <c r="G861" s="193"/>
      <c r="H861" s="193"/>
      <c r="I861" s="193"/>
      <c r="J861" s="193"/>
      <c r="K861" s="193"/>
      <c r="L861" s="193"/>
      <c r="M861" s="193"/>
      <c r="N861" s="193"/>
      <c r="O861" s="193"/>
      <c r="P861" s="193"/>
      <c r="Q861" s="193"/>
      <c r="R861" s="193"/>
      <c r="S861" s="193"/>
      <c r="T861" s="193"/>
      <c r="U861" s="193"/>
      <c r="V861" s="193"/>
      <c r="W861" s="193"/>
      <c r="X861" s="193"/>
      <c r="Y861" s="193"/>
      <c r="Z861" s="193"/>
    </row>
    <row r="862">
      <c r="A862" s="193"/>
      <c r="B862" s="193"/>
      <c r="C862" s="193"/>
      <c r="D862" s="193"/>
      <c r="E862" s="193"/>
      <c r="F862" s="193"/>
      <c r="G862" s="193"/>
      <c r="H862" s="193"/>
      <c r="I862" s="193"/>
      <c r="J862" s="193"/>
      <c r="K862" s="193"/>
      <c r="L862" s="193"/>
      <c r="M862" s="193"/>
      <c r="N862" s="193"/>
      <c r="O862" s="193"/>
      <c r="P862" s="193"/>
      <c r="Q862" s="193"/>
      <c r="R862" s="193"/>
      <c r="S862" s="193"/>
      <c r="T862" s="193"/>
      <c r="U862" s="193"/>
      <c r="V862" s="193"/>
      <c r="W862" s="193"/>
      <c r="X862" s="193"/>
      <c r="Y862" s="193"/>
      <c r="Z862" s="193"/>
    </row>
    <row r="863">
      <c r="A863" s="193"/>
      <c r="B863" s="193"/>
      <c r="C863" s="193"/>
      <c r="D863" s="193"/>
      <c r="E863" s="193"/>
      <c r="F863" s="193"/>
      <c r="G863" s="193"/>
      <c r="H863" s="193"/>
      <c r="I863" s="193"/>
      <c r="J863" s="193"/>
      <c r="K863" s="193"/>
      <c r="L863" s="193"/>
      <c r="M863" s="193"/>
      <c r="N863" s="193"/>
      <c r="O863" s="193"/>
      <c r="P863" s="193"/>
      <c r="Q863" s="193"/>
      <c r="R863" s="193"/>
      <c r="S863" s="193"/>
      <c r="T863" s="193"/>
      <c r="U863" s="193"/>
      <c r="V863" s="193"/>
      <c r="W863" s="193"/>
      <c r="X863" s="193"/>
      <c r="Y863" s="193"/>
      <c r="Z863" s="193"/>
    </row>
    <row r="864">
      <c r="A864" s="193"/>
      <c r="B864" s="193"/>
      <c r="C864" s="193"/>
      <c r="D864" s="193"/>
      <c r="E864" s="193"/>
      <c r="F864" s="193"/>
      <c r="G864" s="193"/>
      <c r="H864" s="193"/>
      <c r="I864" s="193"/>
      <c r="J864" s="193"/>
      <c r="K864" s="193"/>
      <c r="L864" s="193"/>
      <c r="M864" s="193"/>
      <c r="N864" s="193"/>
      <c r="O864" s="193"/>
      <c r="P864" s="193"/>
      <c r="Q864" s="193"/>
      <c r="R864" s="193"/>
      <c r="S864" s="193"/>
      <c r="T864" s="193"/>
      <c r="U864" s="193"/>
      <c r="V864" s="193"/>
      <c r="W864" s="193"/>
      <c r="X864" s="193"/>
      <c r="Y864" s="193"/>
      <c r="Z864" s="193"/>
    </row>
    <row r="865">
      <c r="A865" s="193"/>
      <c r="B865" s="193"/>
      <c r="C865" s="193"/>
      <c r="D865" s="193"/>
      <c r="E865" s="193"/>
      <c r="F865" s="193"/>
      <c r="G865" s="193"/>
      <c r="H865" s="193"/>
      <c r="I865" s="193"/>
      <c r="J865" s="193"/>
      <c r="K865" s="193"/>
      <c r="L865" s="193"/>
      <c r="M865" s="193"/>
      <c r="N865" s="193"/>
      <c r="O865" s="193"/>
      <c r="P865" s="193"/>
      <c r="Q865" s="193"/>
      <c r="R865" s="193"/>
      <c r="S865" s="193"/>
      <c r="T865" s="193"/>
      <c r="U865" s="193"/>
      <c r="V865" s="193"/>
      <c r="W865" s="193"/>
      <c r="X865" s="193"/>
      <c r="Y865" s="193"/>
      <c r="Z865" s="193"/>
    </row>
    <row r="866">
      <c r="A866" s="193"/>
      <c r="B866" s="193"/>
      <c r="C866" s="193"/>
      <c r="D866" s="193"/>
      <c r="E866" s="193"/>
      <c r="F866" s="193"/>
      <c r="G866" s="193"/>
      <c r="H866" s="193"/>
      <c r="I866" s="193"/>
      <c r="J866" s="193"/>
      <c r="K866" s="193"/>
      <c r="L866" s="193"/>
      <c r="M866" s="193"/>
      <c r="N866" s="193"/>
      <c r="O866" s="193"/>
      <c r="P866" s="193"/>
      <c r="Q866" s="193"/>
      <c r="R866" s="193"/>
      <c r="S866" s="193"/>
      <c r="T866" s="193"/>
      <c r="U866" s="193"/>
      <c r="V866" s="193"/>
      <c r="W866" s="193"/>
      <c r="X866" s="193"/>
      <c r="Y866" s="193"/>
      <c r="Z866" s="193"/>
    </row>
    <row r="867">
      <c r="A867" s="193"/>
      <c r="B867" s="193"/>
      <c r="C867" s="193"/>
      <c r="D867" s="193"/>
      <c r="E867" s="193"/>
      <c r="F867" s="193"/>
      <c r="G867" s="193"/>
      <c r="H867" s="193"/>
      <c r="I867" s="193"/>
      <c r="J867" s="193"/>
      <c r="K867" s="193"/>
      <c r="L867" s="193"/>
      <c r="M867" s="193"/>
      <c r="N867" s="193"/>
      <c r="O867" s="193"/>
      <c r="P867" s="193"/>
      <c r="Q867" s="193"/>
      <c r="R867" s="193"/>
      <c r="S867" s="193"/>
      <c r="T867" s="193"/>
      <c r="U867" s="193"/>
      <c r="V867" s="193"/>
      <c r="W867" s="193"/>
      <c r="X867" s="193"/>
      <c r="Y867" s="193"/>
      <c r="Z867" s="193"/>
    </row>
    <row r="868">
      <c r="A868" s="193"/>
      <c r="B868" s="193"/>
      <c r="C868" s="193"/>
      <c r="D868" s="193"/>
      <c r="E868" s="193"/>
      <c r="F868" s="193"/>
      <c r="G868" s="193"/>
      <c r="H868" s="193"/>
      <c r="I868" s="193"/>
      <c r="J868" s="193"/>
      <c r="K868" s="193"/>
      <c r="L868" s="193"/>
      <c r="M868" s="193"/>
      <c r="N868" s="193"/>
      <c r="O868" s="193"/>
      <c r="P868" s="193"/>
      <c r="Q868" s="193"/>
      <c r="R868" s="193"/>
      <c r="S868" s="193"/>
      <c r="T868" s="193"/>
      <c r="U868" s="193"/>
      <c r="V868" s="193"/>
      <c r="W868" s="193"/>
      <c r="X868" s="193"/>
      <c r="Y868" s="193"/>
      <c r="Z868" s="193"/>
    </row>
    <row r="869">
      <c r="A869" s="193"/>
      <c r="B869" s="193"/>
      <c r="C869" s="193"/>
      <c r="D869" s="193"/>
      <c r="E869" s="193"/>
      <c r="F869" s="193"/>
      <c r="G869" s="193"/>
      <c r="H869" s="193"/>
      <c r="I869" s="193"/>
      <c r="J869" s="193"/>
      <c r="K869" s="193"/>
      <c r="L869" s="193"/>
      <c r="M869" s="193"/>
      <c r="N869" s="193"/>
      <c r="O869" s="193"/>
      <c r="P869" s="193"/>
      <c r="Q869" s="193"/>
      <c r="R869" s="193"/>
      <c r="S869" s="193"/>
      <c r="T869" s="193"/>
      <c r="U869" s="193"/>
      <c r="V869" s="193"/>
      <c r="W869" s="193"/>
      <c r="X869" s="193"/>
      <c r="Y869" s="193"/>
      <c r="Z869" s="193"/>
    </row>
    <row r="870">
      <c r="A870" s="193"/>
      <c r="B870" s="193"/>
      <c r="C870" s="193"/>
      <c r="D870" s="193"/>
      <c r="E870" s="193"/>
      <c r="F870" s="193"/>
      <c r="G870" s="193"/>
      <c r="H870" s="193"/>
      <c r="I870" s="193"/>
      <c r="J870" s="193"/>
      <c r="K870" s="193"/>
      <c r="L870" s="193"/>
      <c r="M870" s="193"/>
      <c r="N870" s="193"/>
      <c r="O870" s="193"/>
      <c r="P870" s="193"/>
      <c r="Q870" s="193"/>
      <c r="R870" s="193"/>
      <c r="S870" s="193"/>
      <c r="T870" s="193"/>
      <c r="U870" s="193"/>
      <c r="V870" s="193"/>
      <c r="W870" s="193"/>
      <c r="X870" s="193"/>
      <c r="Y870" s="193"/>
      <c r="Z870" s="193"/>
    </row>
    <row r="871">
      <c r="A871" s="193"/>
      <c r="B871" s="193"/>
      <c r="C871" s="193"/>
      <c r="D871" s="193"/>
      <c r="E871" s="193"/>
      <c r="F871" s="193"/>
      <c r="G871" s="193"/>
      <c r="H871" s="193"/>
      <c r="I871" s="193"/>
      <c r="J871" s="193"/>
      <c r="K871" s="193"/>
      <c r="L871" s="193"/>
      <c r="M871" s="193"/>
      <c r="N871" s="193"/>
      <c r="O871" s="193"/>
      <c r="P871" s="193"/>
      <c r="Q871" s="193"/>
      <c r="R871" s="193"/>
      <c r="S871" s="193"/>
      <c r="T871" s="193"/>
      <c r="U871" s="193"/>
      <c r="V871" s="193"/>
      <c r="W871" s="193"/>
      <c r="X871" s="193"/>
      <c r="Y871" s="193"/>
      <c r="Z871" s="193"/>
    </row>
    <row r="872">
      <c r="A872" s="193"/>
      <c r="B872" s="193"/>
      <c r="C872" s="193"/>
      <c r="D872" s="193"/>
      <c r="E872" s="193"/>
      <c r="F872" s="193"/>
      <c r="G872" s="193"/>
      <c r="H872" s="193"/>
      <c r="I872" s="193"/>
      <c r="J872" s="193"/>
      <c r="K872" s="193"/>
      <c r="L872" s="193"/>
      <c r="M872" s="193"/>
      <c r="N872" s="193"/>
      <c r="O872" s="193"/>
      <c r="P872" s="193"/>
      <c r="Q872" s="193"/>
      <c r="R872" s="193"/>
      <c r="S872" s="193"/>
      <c r="T872" s="193"/>
      <c r="U872" s="193"/>
      <c r="V872" s="193"/>
      <c r="W872" s="193"/>
      <c r="X872" s="193"/>
      <c r="Y872" s="193"/>
      <c r="Z872" s="193"/>
    </row>
    <row r="873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</row>
    <row r="874">
      <c r="A874" s="193"/>
      <c r="B874" s="193"/>
      <c r="C874" s="193"/>
      <c r="D874" s="193"/>
      <c r="E874" s="193"/>
      <c r="F874" s="193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</row>
    <row r="875">
      <c r="A875" s="193"/>
      <c r="B875" s="193"/>
      <c r="C875" s="193"/>
      <c r="D875" s="193"/>
      <c r="E875" s="193"/>
      <c r="F875" s="193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</row>
    <row r="876">
      <c r="A876" s="193"/>
      <c r="B876" s="193"/>
      <c r="C876" s="193"/>
      <c r="D876" s="193"/>
      <c r="E876" s="193"/>
      <c r="F876" s="193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</row>
    <row r="877">
      <c r="A877" s="193"/>
      <c r="B877" s="193"/>
      <c r="C877" s="193"/>
      <c r="D877" s="193"/>
      <c r="E877" s="193"/>
      <c r="F877" s="193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</row>
    <row r="878">
      <c r="A878" s="193"/>
      <c r="B878" s="193"/>
      <c r="C878" s="193"/>
      <c r="D878" s="193"/>
      <c r="E878" s="193"/>
      <c r="F878" s="193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</row>
    <row r="879">
      <c r="A879" s="193"/>
      <c r="B879" s="193"/>
      <c r="C879" s="193"/>
      <c r="D879" s="193"/>
      <c r="E879" s="193"/>
      <c r="F879" s="193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</row>
    <row r="880">
      <c r="A880" s="193"/>
      <c r="B880" s="193"/>
      <c r="C880" s="193"/>
      <c r="D880" s="193"/>
      <c r="E880" s="193"/>
      <c r="F880" s="193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</row>
    <row r="881">
      <c r="A881" s="193"/>
      <c r="B881" s="193"/>
      <c r="C881" s="193"/>
      <c r="D881" s="193"/>
      <c r="E881" s="193"/>
      <c r="F881" s="193"/>
      <c r="G881" s="193"/>
      <c r="H881" s="193"/>
      <c r="I881" s="193"/>
      <c r="J881" s="193"/>
      <c r="K881" s="193"/>
      <c r="L881" s="193"/>
      <c r="M881" s="193"/>
      <c r="N881" s="193"/>
      <c r="O881" s="193"/>
      <c r="P881" s="193"/>
      <c r="Q881" s="193"/>
      <c r="R881" s="193"/>
      <c r="S881" s="193"/>
      <c r="T881" s="193"/>
      <c r="U881" s="193"/>
      <c r="V881" s="193"/>
      <c r="W881" s="193"/>
      <c r="X881" s="193"/>
      <c r="Y881" s="193"/>
      <c r="Z881" s="193"/>
    </row>
    <row r="882">
      <c r="A882" s="193"/>
      <c r="B882" s="193"/>
      <c r="C882" s="193"/>
      <c r="D882" s="193"/>
      <c r="E882" s="193"/>
      <c r="F882" s="193"/>
      <c r="G882" s="193"/>
      <c r="H882" s="193"/>
      <c r="I882" s="193"/>
      <c r="J882" s="193"/>
      <c r="K882" s="193"/>
      <c r="L882" s="193"/>
      <c r="M882" s="193"/>
      <c r="N882" s="193"/>
      <c r="O882" s="193"/>
      <c r="P882" s="193"/>
      <c r="Q882" s="193"/>
      <c r="R882" s="193"/>
      <c r="S882" s="193"/>
      <c r="T882" s="193"/>
      <c r="U882" s="193"/>
      <c r="V882" s="193"/>
      <c r="W882" s="193"/>
      <c r="X882" s="193"/>
      <c r="Y882" s="193"/>
      <c r="Z882" s="193"/>
    </row>
    <row r="883">
      <c r="A883" s="193"/>
      <c r="B883" s="193"/>
      <c r="C883" s="193"/>
      <c r="D883" s="193"/>
      <c r="E883" s="193"/>
      <c r="F883" s="193"/>
      <c r="G883" s="193"/>
      <c r="H883" s="193"/>
      <c r="I883" s="193"/>
      <c r="J883" s="193"/>
      <c r="K883" s="193"/>
      <c r="L883" s="193"/>
      <c r="M883" s="193"/>
      <c r="N883" s="193"/>
      <c r="O883" s="193"/>
      <c r="P883" s="193"/>
      <c r="Q883" s="193"/>
      <c r="R883" s="193"/>
      <c r="S883" s="193"/>
      <c r="T883" s="193"/>
      <c r="U883" s="193"/>
      <c r="V883" s="193"/>
      <c r="W883" s="193"/>
      <c r="X883" s="193"/>
      <c r="Y883" s="193"/>
      <c r="Z883" s="193"/>
    </row>
    <row r="884">
      <c r="A884" s="193"/>
      <c r="B884" s="193"/>
      <c r="C884" s="193"/>
      <c r="D884" s="193"/>
      <c r="E884" s="193"/>
      <c r="F884" s="193"/>
      <c r="G884" s="193"/>
      <c r="H884" s="193"/>
      <c r="I884" s="193"/>
      <c r="J884" s="193"/>
      <c r="K884" s="193"/>
      <c r="L884" s="193"/>
      <c r="M884" s="193"/>
      <c r="N884" s="193"/>
      <c r="O884" s="193"/>
      <c r="P884" s="193"/>
      <c r="Q884" s="193"/>
      <c r="R884" s="193"/>
      <c r="S884" s="193"/>
      <c r="T884" s="193"/>
      <c r="U884" s="193"/>
      <c r="V884" s="193"/>
      <c r="W884" s="193"/>
      <c r="X884" s="193"/>
      <c r="Y884" s="193"/>
      <c r="Z884" s="193"/>
    </row>
    <row r="885">
      <c r="A885" s="193"/>
      <c r="B885" s="193"/>
      <c r="C885" s="193"/>
      <c r="D885" s="193"/>
      <c r="E885" s="193"/>
      <c r="F885" s="193"/>
      <c r="G885" s="193"/>
      <c r="H885" s="193"/>
      <c r="I885" s="193"/>
      <c r="J885" s="193"/>
      <c r="K885" s="193"/>
      <c r="L885" s="193"/>
      <c r="M885" s="193"/>
      <c r="N885" s="193"/>
      <c r="O885" s="193"/>
      <c r="P885" s="193"/>
      <c r="Q885" s="193"/>
      <c r="R885" s="193"/>
      <c r="S885" s="193"/>
      <c r="T885" s="193"/>
      <c r="U885" s="193"/>
      <c r="V885" s="193"/>
      <c r="W885" s="193"/>
      <c r="X885" s="193"/>
      <c r="Y885" s="193"/>
      <c r="Z885" s="193"/>
    </row>
    <row r="886">
      <c r="A886" s="193"/>
      <c r="B886" s="193"/>
      <c r="C886" s="193"/>
      <c r="D886" s="193"/>
      <c r="E886" s="193"/>
      <c r="F886" s="193"/>
      <c r="G886" s="193"/>
      <c r="H886" s="193"/>
      <c r="I886" s="193"/>
      <c r="J886" s="193"/>
      <c r="K886" s="193"/>
      <c r="L886" s="193"/>
      <c r="M886" s="193"/>
      <c r="N886" s="193"/>
      <c r="O886" s="193"/>
      <c r="P886" s="193"/>
      <c r="Q886" s="193"/>
      <c r="R886" s="193"/>
      <c r="S886" s="193"/>
      <c r="T886" s="193"/>
      <c r="U886" s="193"/>
      <c r="V886" s="193"/>
      <c r="W886" s="193"/>
      <c r="X886" s="193"/>
      <c r="Y886" s="193"/>
      <c r="Z886" s="193"/>
    </row>
    <row r="887">
      <c r="A887" s="193"/>
      <c r="B887" s="193"/>
      <c r="C887" s="193"/>
      <c r="D887" s="193"/>
      <c r="E887" s="193"/>
      <c r="F887" s="193"/>
      <c r="G887" s="193"/>
      <c r="H887" s="193"/>
      <c r="I887" s="193"/>
      <c r="J887" s="193"/>
      <c r="K887" s="193"/>
      <c r="L887" s="193"/>
      <c r="M887" s="193"/>
      <c r="N887" s="193"/>
      <c r="O887" s="193"/>
      <c r="P887" s="193"/>
      <c r="Q887" s="193"/>
      <c r="R887" s="193"/>
      <c r="S887" s="193"/>
      <c r="T887" s="193"/>
      <c r="U887" s="193"/>
      <c r="V887" s="193"/>
      <c r="W887" s="193"/>
      <c r="X887" s="193"/>
      <c r="Y887" s="193"/>
      <c r="Z887" s="193"/>
    </row>
    <row r="888">
      <c r="A888" s="193"/>
      <c r="B888" s="193"/>
      <c r="C888" s="193"/>
      <c r="D888" s="193"/>
      <c r="E888" s="193"/>
      <c r="F888" s="193"/>
      <c r="G888" s="193"/>
      <c r="H888" s="193"/>
      <c r="I888" s="193"/>
      <c r="J888" s="193"/>
      <c r="K888" s="193"/>
      <c r="L888" s="193"/>
      <c r="M888" s="193"/>
      <c r="N888" s="193"/>
      <c r="O888" s="193"/>
      <c r="P888" s="193"/>
      <c r="Q888" s="193"/>
      <c r="R888" s="193"/>
      <c r="S888" s="193"/>
      <c r="T888" s="193"/>
      <c r="U888" s="193"/>
      <c r="V888" s="193"/>
      <c r="W888" s="193"/>
      <c r="X888" s="193"/>
      <c r="Y888" s="193"/>
      <c r="Z888" s="193"/>
    </row>
    <row r="889">
      <c r="A889" s="193"/>
      <c r="B889" s="193"/>
      <c r="C889" s="193"/>
      <c r="D889" s="193"/>
      <c r="E889" s="193"/>
      <c r="F889" s="193"/>
      <c r="G889" s="193"/>
      <c r="H889" s="193"/>
      <c r="I889" s="193"/>
      <c r="J889" s="193"/>
      <c r="K889" s="193"/>
      <c r="L889" s="193"/>
      <c r="M889" s="193"/>
      <c r="N889" s="193"/>
      <c r="O889" s="193"/>
      <c r="P889" s="193"/>
      <c r="Q889" s="193"/>
      <c r="R889" s="193"/>
      <c r="S889" s="193"/>
      <c r="T889" s="193"/>
      <c r="U889" s="193"/>
      <c r="V889" s="193"/>
      <c r="W889" s="193"/>
      <c r="X889" s="193"/>
      <c r="Y889" s="193"/>
      <c r="Z889" s="193"/>
    </row>
    <row r="890">
      <c r="A890" s="193"/>
      <c r="B890" s="193"/>
      <c r="C890" s="193"/>
      <c r="D890" s="193"/>
      <c r="E890" s="193"/>
      <c r="F890" s="193"/>
      <c r="G890" s="193"/>
      <c r="H890" s="193"/>
      <c r="I890" s="193"/>
      <c r="J890" s="193"/>
      <c r="K890" s="193"/>
      <c r="L890" s="193"/>
      <c r="M890" s="193"/>
      <c r="N890" s="193"/>
      <c r="O890" s="193"/>
      <c r="P890" s="193"/>
      <c r="Q890" s="193"/>
      <c r="R890" s="193"/>
      <c r="S890" s="193"/>
      <c r="T890" s="193"/>
      <c r="U890" s="193"/>
      <c r="V890" s="193"/>
      <c r="W890" s="193"/>
      <c r="X890" s="193"/>
      <c r="Y890" s="193"/>
      <c r="Z890" s="193"/>
    </row>
    <row r="891">
      <c r="A891" s="193"/>
      <c r="B891" s="193"/>
      <c r="C891" s="193"/>
      <c r="D891" s="193"/>
      <c r="E891" s="193"/>
      <c r="F891" s="193"/>
      <c r="G891" s="193"/>
      <c r="H891" s="193"/>
      <c r="I891" s="193"/>
      <c r="J891" s="193"/>
      <c r="K891" s="193"/>
      <c r="L891" s="193"/>
      <c r="M891" s="193"/>
      <c r="N891" s="193"/>
      <c r="O891" s="193"/>
      <c r="P891" s="193"/>
      <c r="Q891" s="193"/>
      <c r="R891" s="193"/>
      <c r="S891" s="193"/>
      <c r="T891" s="193"/>
      <c r="U891" s="193"/>
      <c r="V891" s="193"/>
      <c r="W891" s="193"/>
      <c r="X891" s="193"/>
      <c r="Y891" s="193"/>
      <c r="Z891" s="193"/>
    </row>
    <row r="892">
      <c r="A892" s="193"/>
      <c r="B892" s="193"/>
      <c r="C892" s="193"/>
      <c r="D892" s="193"/>
      <c r="E892" s="193"/>
      <c r="F892" s="193"/>
      <c r="G892" s="193"/>
      <c r="H892" s="193"/>
      <c r="I892" s="193"/>
      <c r="J892" s="193"/>
      <c r="K892" s="193"/>
      <c r="L892" s="193"/>
      <c r="M892" s="193"/>
      <c r="N892" s="193"/>
      <c r="O892" s="193"/>
      <c r="P892" s="193"/>
      <c r="Q892" s="193"/>
      <c r="R892" s="193"/>
      <c r="S892" s="193"/>
      <c r="T892" s="193"/>
      <c r="U892" s="193"/>
      <c r="V892" s="193"/>
      <c r="W892" s="193"/>
      <c r="X892" s="193"/>
      <c r="Y892" s="193"/>
      <c r="Z892" s="193"/>
    </row>
    <row r="893">
      <c r="A893" s="193"/>
      <c r="B893" s="193"/>
      <c r="C893" s="193"/>
      <c r="D893" s="193"/>
      <c r="E893" s="193"/>
      <c r="F893" s="193"/>
      <c r="G893" s="193"/>
      <c r="H893" s="193"/>
      <c r="I893" s="193"/>
      <c r="J893" s="193"/>
      <c r="K893" s="193"/>
      <c r="L893" s="193"/>
      <c r="M893" s="193"/>
      <c r="N893" s="193"/>
      <c r="O893" s="193"/>
      <c r="P893" s="193"/>
      <c r="Q893" s="193"/>
      <c r="R893" s="193"/>
      <c r="S893" s="193"/>
      <c r="T893" s="193"/>
      <c r="U893" s="193"/>
      <c r="V893" s="193"/>
      <c r="W893" s="193"/>
      <c r="X893" s="193"/>
      <c r="Y893" s="193"/>
      <c r="Z893" s="193"/>
    </row>
    <row r="894">
      <c r="A894" s="193"/>
      <c r="B894" s="193"/>
      <c r="C894" s="193"/>
      <c r="D894" s="193"/>
      <c r="E894" s="193"/>
      <c r="F894" s="193"/>
      <c r="G894" s="193"/>
      <c r="H894" s="193"/>
      <c r="I894" s="193"/>
      <c r="J894" s="193"/>
      <c r="K894" s="193"/>
      <c r="L894" s="193"/>
      <c r="M894" s="193"/>
      <c r="N894" s="193"/>
      <c r="O894" s="193"/>
      <c r="P894" s="193"/>
      <c r="Q894" s="193"/>
      <c r="R894" s="193"/>
      <c r="S894" s="193"/>
      <c r="T894" s="193"/>
      <c r="U894" s="193"/>
      <c r="V894" s="193"/>
      <c r="W894" s="193"/>
      <c r="X894" s="193"/>
      <c r="Y894" s="193"/>
      <c r="Z894" s="193"/>
    </row>
    <row r="895">
      <c r="A895" s="193"/>
      <c r="B895" s="193"/>
      <c r="C895" s="193"/>
      <c r="D895" s="193"/>
      <c r="E895" s="193"/>
      <c r="F895" s="193"/>
      <c r="G895" s="193"/>
      <c r="H895" s="193"/>
      <c r="I895" s="193"/>
      <c r="J895" s="193"/>
      <c r="K895" s="193"/>
      <c r="L895" s="193"/>
      <c r="M895" s="193"/>
      <c r="N895" s="193"/>
      <c r="O895" s="193"/>
      <c r="P895" s="193"/>
      <c r="Q895" s="193"/>
      <c r="R895" s="193"/>
      <c r="S895" s="193"/>
      <c r="T895" s="193"/>
      <c r="U895" s="193"/>
      <c r="V895" s="193"/>
      <c r="W895" s="193"/>
      <c r="X895" s="193"/>
      <c r="Y895" s="193"/>
      <c r="Z895" s="193"/>
    </row>
    <row r="896">
      <c r="A896" s="193"/>
      <c r="B896" s="193"/>
      <c r="C896" s="193"/>
      <c r="D896" s="193"/>
      <c r="E896" s="193"/>
      <c r="F896" s="193"/>
      <c r="G896" s="193"/>
      <c r="H896" s="193"/>
      <c r="I896" s="193"/>
      <c r="J896" s="193"/>
      <c r="K896" s="193"/>
      <c r="L896" s="193"/>
      <c r="M896" s="193"/>
      <c r="N896" s="193"/>
      <c r="O896" s="193"/>
      <c r="P896" s="193"/>
      <c r="Q896" s="193"/>
      <c r="R896" s="193"/>
      <c r="S896" s="193"/>
      <c r="T896" s="193"/>
      <c r="U896" s="193"/>
      <c r="V896" s="193"/>
      <c r="W896" s="193"/>
      <c r="X896" s="193"/>
      <c r="Y896" s="193"/>
      <c r="Z896" s="193"/>
    </row>
    <row r="897">
      <c r="A897" s="193"/>
      <c r="B897" s="193"/>
      <c r="C897" s="193"/>
      <c r="D897" s="193"/>
      <c r="E897" s="193"/>
      <c r="F897" s="193"/>
      <c r="G897" s="193"/>
      <c r="H897" s="193"/>
      <c r="I897" s="193"/>
      <c r="J897" s="193"/>
      <c r="K897" s="193"/>
      <c r="L897" s="193"/>
      <c r="M897" s="193"/>
      <c r="N897" s="193"/>
      <c r="O897" s="193"/>
      <c r="P897" s="193"/>
      <c r="Q897" s="193"/>
      <c r="R897" s="193"/>
      <c r="S897" s="193"/>
      <c r="T897" s="193"/>
      <c r="U897" s="193"/>
      <c r="V897" s="193"/>
      <c r="W897" s="193"/>
      <c r="X897" s="193"/>
      <c r="Y897" s="193"/>
      <c r="Z897" s="193"/>
    </row>
    <row r="898">
      <c r="A898" s="193"/>
      <c r="B898" s="193"/>
      <c r="C898" s="193"/>
      <c r="D898" s="193"/>
      <c r="E898" s="193"/>
      <c r="F898" s="193"/>
      <c r="G898" s="193"/>
      <c r="H898" s="193"/>
      <c r="I898" s="193"/>
      <c r="J898" s="193"/>
      <c r="K898" s="193"/>
      <c r="L898" s="193"/>
      <c r="M898" s="193"/>
      <c r="N898" s="193"/>
      <c r="O898" s="193"/>
      <c r="P898" s="193"/>
      <c r="Q898" s="193"/>
      <c r="R898" s="193"/>
      <c r="S898" s="193"/>
      <c r="T898" s="193"/>
      <c r="U898" s="193"/>
      <c r="V898" s="193"/>
      <c r="W898" s="193"/>
      <c r="X898" s="193"/>
      <c r="Y898" s="193"/>
      <c r="Z898" s="193"/>
    </row>
    <row r="899">
      <c r="A899" s="193"/>
      <c r="B899" s="193"/>
      <c r="C899" s="193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193"/>
      <c r="R899" s="193"/>
      <c r="S899" s="193"/>
      <c r="T899" s="193"/>
      <c r="U899" s="193"/>
      <c r="V899" s="193"/>
      <c r="W899" s="193"/>
      <c r="X899" s="193"/>
      <c r="Y899" s="193"/>
      <c r="Z899" s="193"/>
    </row>
    <row r="900">
      <c r="A900" s="193"/>
      <c r="B900" s="193"/>
      <c r="C900" s="193"/>
      <c r="D900" s="193"/>
      <c r="E900" s="193"/>
      <c r="F900" s="193"/>
      <c r="G900" s="193"/>
      <c r="H900" s="193"/>
      <c r="I900" s="193"/>
      <c r="J900" s="193"/>
      <c r="K900" s="193"/>
      <c r="L900" s="193"/>
      <c r="M900" s="193"/>
      <c r="N900" s="193"/>
      <c r="O900" s="193"/>
      <c r="P900" s="193"/>
      <c r="Q900" s="193"/>
      <c r="R900" s="193"/>
      <c r="S900" s="193"/>
      <c r="T900" s="193"/>
      <c r="U900" s="193"/>
      <c r="V900" s="193"/>
      <c r="W900" s="193"/>
      <c r="X900" s="193"/>
      <c r="Y900" s="193"/>
      <c r="Z900" s="193"/>
    </row>
    <row r="901">
      <c r="A901" s="193"/>
      <c r="B901" s="193"/>
      <c r="C901" s="193"/>
      <c r="D901" s="193"/>
      <c r="E901" s="193"/>
      <c r="F901" s="193"/>
      <c r="G901" s="193"/>
      <c r="H901" s="193"/>
      <c r="I901" s="193"/>
      <c r="J901" s="193"/>
      <c r="K901" s="193"/>
      <c r="L901" s="193"/>
      <c r="M901" s="193"/>
      <c r="N901" s="193"/>
      <c r="O901" s="193"/>
      <c r="P901" s="193"/>
      <c r="Q901" s="193"/>
      <c r="R901" s="193"/>
      <c r="S901" s="193"/>
      <c r="T901" s="193"/>
      <c r="U901" s="193"/>
      <c r="V901" s="193"/>
      <c r="W901" s="193"/>
      <c r="X901" s="193"/>
      <c r="Y901" s="193"/>
      <c r="Z901" s="193"/>
    </row>
    <row r="902">
      <c r="A902" s="193"/>
      <c r="B902" s="193"/>
      <c r="C902" s="193"/>
      <c r="D902" s="193"/>
      <c r="E902" s="193"/>
      <c r="F902" s="193"/>
      <c r="G902" s="193"/>
      <c r="H902" s="193"/>
      <c r="I902" s="193"/>
      <c r="J902" s="193"/>
      <c r="K902" s="193"/>
      <c r="L902" s="193"/>
      <c r="M902" s="193"/>
      <c r="N902" s="193"/>
      <c r="O902" s="193"/>
      <c r="P902" s="193"/>
      <c r="Q902" s="193"/>
      <c r="R902" s="193"/>
      <c r="S902" s="193"/>
      <c r="T902" s="193"/>
      <c r="U902" s="193"/>
      <c r="V902" s="193"/>
      <c r="W902" s="193"/>
      <c r="X902" s="193"/>
      <c r="Y902" s="193"/>
      <c r="Z902" s="193"/>
    </row>
    <row r="903">
      <c r="A903" s="193"/>
      <c r="B903" s="193"/>
      <c r="C903" s="193"/>
      <c r="D903" s="193"/>
      <c r="E903" s="193"/>
      <c r="F903" s="193"/>
      <c r="G903" s="193"/>
      <c r="H903" s="193"/>
      <c r="I903" s="193"/>
      <c r="J903" s="193"/>
      <c r="K903" s="193"/>
      <c r="L903" s="193"/>
      <c r="M903" s="193"/>
      <c r="N903" s="193"/>
      <c r="O903" s="193"/>
      <c r="P903" s="193"/>
      <c r="Q903" s="193"/>
      <c r="R903" s="193"/>
      <c r="S903" s="193"/>
      <c r="T903" s="193"/>
      <c r="U903" s="193"/>
      <c r="V903" s="193"/>
      <c r="W903" s="193"/>
      <c r="X903" s="193"/>
      <c r="Y903" s="193"/>
      <c r="Z903" s="193"/>
    </row>
    <row r="904">
      <c r="A904" s="193"/>
      <c r="B904" s="193"/>
      <c r="C904" s="193"/>
      <c r="D904" s="193"/>
      <c r="E904" s="193"/>
      <c r="F904" s="193"/>
      <c r="G904" s="193"/>
      <c r="H904" s="193"/>
      <c r="I904" s="193"/>
      <c r="J904" s="193"/>
      <c r="K904" s="193"/>
      <c r="L904" s="193"/>
      <c r="M904" s="193"/>
      <c r="N904" s="193"/>
      <c r="O904" s="193"/>
      <c r="P904" s="193"/>
      <c r="Q904" s="193"/>
      <c r="R904" s="193"/>
      <c r="S904" s="193"/>
      <c r="T904" s="193"/>
      <c r="U904" s="193"/>
      <c r="V904" s="193"/>
      <c r="W904" s="193"/>
      <c r="X904" s="193"/>
      <c r="Y904" s="193"/>
      <c r="Z904" s="193"/>
    </row>
    <row r="905">
      <c r="A905" s="193"/>
      <c r="B905" s="193"/>
      <c r="C905" s="193"/>
      <c r="D905" s="193"/>
      <c r="E905" s="193"/>
      <c r="F905" s="193"/>
      <c r="G905" s="193"/>
      <c r="H905" s="193"/>
      <c r="I905" s="193"/>
      <c r="J905" s="193"/>
      <c r="K905" s="193"/>
      <c r="L905" s="193"/>
      <c r="M905" s="193"/>
      <c r="N905" s="193"/>
      <c r="O905" s="193"/>
      <c r="P905" s="193"/>
      <c r="Q905" s="193"/>
      <c r="R905" s="193"/>
      <c r="S905" s="193"/>
      <c r="T905" s="193"/>
      <c r="U905" s="193"/>
      <c r="V905" s="193"/>
      <c r="W905" s="193"/>
      <c r="X905" s="193"/>
      <c r="Y905" s="193"/>
      <c r="Z905" s="193"/>
    </row>
    <row r="906">
      <c r="A906" s="193"/>
      <c r="B906" s="193"/>
      <c r="C906" s="193"/>
      <c r="D906" s="193"/>
      <c r="E906" s="193"/>
      <c r="F906" s="193"/>
      <c r="G906" s="193"/>
      <c r="H906" s="193"/>
      <c r="I906" s="193"/>
      <c r="J906" s="193"/>
      <c r="K906" s="193"/>
      <c r="L906" s="193"/>
      <c r="M906" s="193"/>
      <c r="N906" s="193"/>
      <c r="O906" s="193"/>
      <c r="P906" s="193"/>
      <c r="Q906" s="193"/>
      <c r="R906" s="193"/>
      <c r="S906" s="193"/>
      <c r="T906" s="193"/>
      <c r="U906" s="193"/>
      <c r="V906" s="193"/>
      <c r="W906" s="193"/>
      <c r="X906" s="193"/>
      <c r="Y906" s="193"/>
      <c r="Z906" s="193"/>
    </row>
    <row r="907">
      <c r="A907" s="193"/>
      <c r="B907" s="193"/>
      <c r="C907" s="193"/>
      <c r="D907" s="193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</row>
    <row r="908">
      <c r="A908" s="193"/>
      <c r="B908" s="193"/>
      <c r="C908" s="193"/>
      <c r="D908" s="193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</row>
    <row r="909">
      <c r="A909" s="193"/>
      <c r="B909" s="193"/>
      <c r="C909" s="193"/>
      <c r="D909" s="193"/>
      <c r="E909" s="193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</row>
    <row r="910">
      <c r="A910" s="193"/>
      <c r="B910" s="193"/>
      <c r="C910" s="193"/>
      <c r="D910" s="193"/>
      <c r="E910" s="193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</row>
    <row r="911">
      <c r="A911" s="193"/>
      <c r="B911" s="193"/>
      <c r="C911" s="193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</row>
    <row r="912">
      <c r="A912" s="193"/>
      <c r="B912" s="193"/>
      <c r="C912" s="193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</row>
    <row r="913">
      <c r="A913" s="193"/>
      <c r="B913" s="193"/>
      <c r="C913" s="193"/>
      <c r="D913" s="193"/>
      <c r="E913" s="193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</row>
    <row r="914">
      <c r="A914" s="193"/>
      <c r="B914" s="193"/>
      <c r="C914" s="193"/>
      <c r="D914" s="193"/>
      <c r="E914" s="193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</row>
    <row r="915">
      <c r="A915" s="193"/>
      <c r="B915" s="193"/>
      <c r="C915" s="193"/>
      <c r="D915" s="193"/>
      <c r="E915" s="193"/>
      <c r="F915" s="193"/>
      <c r="G915" s="193"/>
      <c r="H915" s="193"/>
      <c r="I915" s="193"/>
      <c r="J915" s="193"/>
      <c r="K915" s="193"/>
      <c r="L915" s="193"/>
      <c r="M915" s="193"/>
      <c r="N915" s="193"/>
      <c r="O915" s="193"/>
      <c r="P915" s="193"/>
      <c r="Q915" s="193"/>
      <c r="R915" s="193"/>
      <c r="S915" s="193"/>
      <c r="T915" s="193"/>
      <c r="U915" s="193"/>
      <c r="V915" s="193"/>
      <c r="W915" s="193"/>
      <c r="X915" s="193"/>
      <c r="Y915" s="193"/>
      <c r="Z915" s="193"/>
    </row>
    <row r="916">
      <c r="A916" s="193"/>
      <c r="B916" s="193"/>
      <c r="C916" s="193"/>
      <c r="D916" s="193"/>
      <c r="E916" s="193"/>
      <c r="F916" s="193"/>
      <c r="G916" s="193"/>
      <c r="H916" s="193"/>
      <c r="I916" s="193"/>
      <c r="J916" s="193"/>
      <c r="K916" s="193"/>
      <c r="L916" s="193"/>
      <c r="M916" s="193"/>
      <c r="N916" s="193"/>
      <c r="O916" s="193"/>
      <c r="P916" s="193"/>
      <c r="Q916" s="193"/>
      <c r="R916" s="193"/>
      <c r="S916" s="193"/>
      <c r="T916" s="193"/>
      <c r="U916" s="193"/>
      <c r="V916" s="193"/>
      <c r="W916" s="193"/>
      <c r="X916" s="193"/>
      <c r="Y916" s="193"/>
      <c r="Z916" s="193"/>
    </row>
    <row r="917">
      <c r="A917" s="193"/>
      <c r="B917" s="193"/>
      <c r="C917" s="193"/>
      <c r="D917" s="193"/>
      <c r="E917" s="193"/>
      <c r="F917" s="193"/>
      <c r="G917" s="193"/>
      <c r="H917" s="193"/>
      <c r="I917" s="193"/>
      <c r="J917" s="193"/>
      <c r="K917" s="193"/>
      <c r="L917" s="193"/>
      <c r="M917" s="193"/>
      <c r="N917" s="193"/>
      <c r="O917" s="193"/>
      <c r="P917" s="193"/>
      <c r="Q917" s="193"/>
      <c r="R917" s="193"/>
      <c r="S917" s="193"/>
      <c r="T917" s="193"/>
      <c r="U917" s="193"/>
      <c r="V917" s="193"/>
      <c r="W917" s="193"/>
      <c r="X917" s="193"/>
      <c r="Y917" s="193"/>
      <c r="Z917" s="193"/>
    </row>
    <row r="918">
      <c r="A918" s="193"/>
      <c r="B918" s="193"/>
      <c r="C918" s="193"/>
      <c r="D918" s="193"/>
      <c r="E918" s="193"/>
      <c r="F918" s="193"/>
      <c r="G918" s="193"/>
      <c r="H918" s="193"/>
      <c r="I918" s="193"/>
      <c r="J918" s="193"/>
      <c r="K918" s="193"/>
      <c r="L918" s="193"/>
      <c r="M918" s="193"/>
      <c r="N918" s="193"/>
      <c r="O918" s="193"/>
      <c r="P918" s="193"/>
      <c r="Q918" s="193"/>
      <c r="R918" s="193"/>
      <c r="S918" s="193"/>
      <c r="T918" s="193"/>
      <c r="U918" s="193"/>
      <c r="V918" s="193"/>
      <c r="W918" s="193"/>
      <c r="X918" s="193"/>
      <c r="Y918" s="193"/>
      <c r="Z918" s="193"/>
    </row>
    <row r="919">
      <c r="A919" s="193"/>
      <c r="B919" s="193"/>
      <c r="C919" s="193"/>
      <c r="D919" s="193"/>
      <c r="E919" s="193"/>
      <c r="F919" s="193"/>
      <c r="G919" s="193"/>
      <c r="H919" s="193"/>
      <c r="I919" s="193"/>
      <c r="J919" s="193"/>
      <c r="K919" s="193"/>
      <c r="L919" s="193"/>
      <c r="M919" s="193"/>
      <c r="N919" s="193"/>
      <c r="O919" s="193"/>
      <c r="P919" s="193"/>
      <c r="Q919" s="193"/>
      <c r="R919" s="193"/>
      <c r="S919" s="193"/>
      <c r="T919" s="193"/>
      <c r="U919" s="193"/>
      <c r="V919" s="193"/>
      <c r="W919" s="193"/>
      <c r="X919" s="193"/>
      <c r="Y919" s="193"/>
      <c r="Z919" s="193"/>
    </row>
    <row r="920">
      <c r="A920" s="193"/>
      <c r="B920" s="193"/>
      <c r="C920" s="193"/>
      <c r="D920" s="193"/>
      <c r="E920" s="193"/>
      <c r="F920" s="193"/>
      <c r="G920" s="193"/>
      <c r="H920" s="193"/>
      <c r="I920" s="193"/>
      <c r="J920" s="193"/>
      <c r="K920" s="193"/>
      <c r="L920" s="193"/>
      <c r="M920" s="193"/>
      <c r="N920" s="193"/>
      <c r="O920" s="193"/>
      <c r="P920" s="193"/>
      <c r="Q920" s="193"/>
      <c r="R920" s="193"/>
      <c r="S920" s="193"/>
      <c r="T920" s="193"/>
      <c r="U920" s="193"/>
      <c r="V920" s="193"/>
      <c r="W920" s="193"/>
      <c r="X920" s="193"/>
      <c r="Y920" s="193"/>
      <c r="Z920" s="193"/>
    </row>
    <row r="921">
      <c r="A921" s="193"/>
      <c r="B921" s="193"/>
      <c r="C921" s="193"/>
      <c r="D921" s="193"/>
      <c r="E921" s="193"/>
      <c r="F921" s="193"/>
      <c r="G921" s="193"/>
      <c r="H921" s="193"/>
      <c r="I921" s="193"/>
      <c r="J921" s="193"/>
      <c r="K921" s="193"/>
      <c r="L921" s="193"/>
      <c r="M921" s="193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  <c r="X921" s="193"/>
      <c r="Y921" s="193"/>
      <c r="Z921" s="193"/>
    </row>
    <row r="922">
      <c r="A922" s="193"/>
      <c r="B922" s="193"/>
      <c r="C922" s="193"/>
      <c r="D922" s="193"/>
      <c r="E922" s="193"/>
      <c r="F922" s="193"/>
      <c r="G922" s="193"/>
      <c r="H922" s="193"/>
      <c r="I922" s="193"/>
      <c r="J922" s="193"/>
      <c r="K922" s="193"/>
      <c r="L922" s="193"/>
      <c r="M922" s="193"/>
      <c r="N922" s="193"/>
      <c r="O922" s="193"/>
      <c r="P922" s="193"/>
      <c r="Q922" s="193"/>
      <c r="R922" s="193"/>
      <c r="S922" s="193"/>
      <c r="T922" s="193"/>
      <c r="U922" s="193"/>
      <c r="V922" s="193"/>
      <c r="W922" s="193"/>
      <c r="X922" s="193"/>
      <c r="Y922" s="193"/>
      <c r="Z922" s="193"/>
    </row>
    <row r="923">
      <c r="A923" s="193"/>
      <c r="B923" s="193"/>
      <c r="C923" s="193"/>
      <c r="D923" s="193"/>
      <c r="E923" s="193"/>
      <c r="F923" s="193"/>
      <c r="G923" s="193"/>
      <c r="H923" s="193"/>
      <c r="I923" s="193"/>
      <c r="J923" s="193"/>
      <c r="K923" s="193"/>
      <c r="L923" s="193"/>
      <c r="M923" s="193"/>
      <c r="N923" s="193"/>
      <c r="O923" s="193"/>
      <c r="P923" s="193"/>
      <c r="Q923" s="193"/>
      <c r="R923" s="193"/>
      <c r="S923" s="193"/>
      <c r="T923" s="193"/>
      <c r="U923" s="193"/>
      <c r="V923" s="193"/>
      <c r="W923" s="193"/>
      <c r="X923" s="193"/>
      <c r="Y923" s="193"/>
      <c r="Z923" s="193"/>
    </row>
    <row r="924">
      <c r="A924" s="193"/>
      <c r="B924" s="193"/>
      <c r="C924" s="193"/>
      <c r="D924" s="193"/>
      <c r="E924" s="193"/>
      <c r="F924" s="193"/>
      <c r="G924" s="193"/>
      <c r="H924" s="193"/>
      <c r="I924" s="193"/>
      <c r="J924" s="193"/>
      <c r="K924" s="193"/>
      <c r="L924" s="193"/>
      <c r="M924" s="193"/>
      <c r="N924" s="193"/>
      <c r="O924" s="193"/>
      <c r="P924" s="193"/>
      <c r="Q924" s="193"/>
      <c r="R924" s="193"/>
      <c r="S924" s="193"/>
      <c r="T924" s="193"/>
      <c r="U924" s="193"/>
      <c r="V924" s="193"/>
      <c r="W924" s="193"/>
      <c r="X924" s="193"/>
      <c r="Y924" s="193"/>
      <c r="Z924" s="193"/>
    </row>
    <row r="925">
      <c r="A925" s="193"/>
      <c r="B925" s="193"/>
      <c r="C925" s="193"/>
      <c r="D925" s="193"/>
      <c r="E925" s="193"/>
      <c r="F925" s="193"/>
      <c r="G925" s="193"/>
      <c r="H925" s="193"/>
      <c r="I925" s="193"/>
      <c r="J925" s="193"/>
      <c r="K925" s="193"/>
      <c r="L925" s="193"/>
      <c r="M925" s="193"/>
      <c r="N925" s="193"/>
      <c r="O925" s="193"/>
      <c r="P925" s="193"/>
      <c r="Q925" s="193"/>
      <c r="R925" s="193"/>
      <c r="S925" s="193"/>
      <c r="T925" s="193"/>
      <c r="U925" s="193"/>
      <c r="V925" s="193"/>
      <c r="W925" s="193"/>
      <c r="X925" s="193"/>
      <c r="Y925" s="193"/>
      <c r="Z925" s="193"/>
    </row>
    <row r="926">
      <c r="A926" s="193"/>
      <c r="B926" s="193"/>
      <c r="C926" s="193"/>
      <c r="D926" s="193"/>
      <c r="E926" s="193"/>
      <c r="F926" s="193"/>
      <c r="G926" s="193"/>
      <c r="H926" s="193"/>
      <c r="I926" s="193"/>
      <c r="J926" s="193"/>
      <c r="K926" s="193"/>
      <c r="L926" s="193"/>
      <c r="M926" s="193"/>
      <c r="N926" s="193"/>
      <c r="O926" s="193"/>
      <c r="P926" s="193"/>
      <c r="Q926" s="193"/>
      <c r="R926" s="193"/>
      <c r="S926" s="193"/>
      <c r="T926" s="193"/>
      <c r="U926" s="193"/>
      <c r="V926" s="193"/>
      <c r="W926" s="193"/>
      <c r="X926" s="193"/>
      <c r="Y926" s="193"/>
      <c r="Z926" s="193"/>
    </row>
    <row r="927">
      <c r="A927" s="193"/>
      <c r="B927" s="193"/>
      <c r="C927" s="193"/>
      <c r="D927" s="193"/>
      <c r="E927" s="193"/>
      <c r="F927" s="193"/>
      <c r="G927" s="193"/>
      <c r="H927" s="193"/>
      <c r="I927" s="193"/>
      <c r="J927" s="193"/>
      <c r="K927" s="193"/>
      <c r="L927" s="193"/>
      <c r="M927" s="193"/>
      <c r="N927" s="193"/>
      <c r="O927" s="193"/>
      <c r="P927" s="193"/>
      <c r="Q927" s="193"/>
      <c r="R927" s="193"/>
      <c r="S927" s="193"/>
      <c r="T927" s="193"/>
      <c r="U927" s="193"/>
      <c r="V927" s="193"/>
      <c r="W927" s="193"/>
      <c r="X927" s="193"/>
      <c r="Y927" s="193"/>
      <c r="Z927" s="193"/>
    </row>
    <row r="928">
      <c r="A928" s="193"/>
      <c r="B928" s="193"/>
      <c r="C928" s="193"/>
      <c r="D928" s="193"/>
      <c r="E928" s="193"/>
      <c r="F928" s="193"/>
      <c r="G928" s="193"/>
      <c r="H928" s="193"/>
      <c r="I928" s="193"/>
      <c r="J928" s="193"/>
      <c r="K928" s="193"/>
      <c r="L928" s="193"/>
      <c r="M928" s="193"/>
      <c r="N928" s="193"/>
      <c r="O928" s="193"/>
      <c r="P928" s="193"/>
      <c r="Q928" s="193"/>
      <c r="R928" s="193"/>
      <c r="S928" s="193"/>
      <c r="T928" s="193"/>
      <c r="U928" s="193"/>
      <c r="V928" s="193"/>
      <c r="W928" s="193"/>
      <c r="X928" s="193"/>
      <c r="Y928" s="193"/>
      <c r="Z928" s="193"/>
    </row>
    <row r="929">
      <c r="A929" s="193"/>
      <c r="B929" s="193"/>
      <c r="C929" s="193"/>
      <c r="D929" s="193"/>
      <c r="E929" s="193"/>
      <c r="F929" s="193"/>
      <c r="G929" s="193"/>
      <c r="H929" s="193"/>
      <c r="I929" s="193"/>
      <c r="J929" s="193"/>
      <c r="K929" s="193"/>
      <c r="L929" s="193"/>
      <c r="M929" s="193"/>
      <c r="N929" s="193"/>
      <c r="O929" s="193"/>
      <c r="P929" s="193"/>
      <c r="Q929" s="193"/>
      <c r="R929" s="193"/>
      <c r="S929" s="193"/>
      <c r="T929" s="193"/>
      <c r="U929" s="193"/>
      <c r="V929" s="193"/>
      <c r="W929" s="193"/>
      <c r="X929" s="193"/>
      <c r="Y929" s="193"/>
      <c r="Z929" s="193"/>
    </row>
    <row r="930">
      <c r="A930" s="193"/>
      <c r="B930" s="193"/>
      <c r="C930" s="193"/>
      <c r="D930" s="193"/>
      <c r="E930" s="193"/>
      <c r="F930" s="193"/>
      <c r="G930" s="193"/>
      <c r="H930" s="193"/>
      <c r="I930" s="193"/>
      <c r="J930" s="193"/>
      <c r="K930" s="193"/>
      <c r="L930" s="193"/>
      <c r="M930" s="193"/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  <c r="X930" s="193"/>
      <c r="Y930" s="193"/>
      <c r="Z930" s="193"/>
    </row>
    <row r="931">
      <c r="A931" s="193"/>
      <c r="B931" s="193"/>
      <c r="C931" s="193"/>
      <c r="D931" s="193"/>
      <c r="E931" s="193"/>
      <c r="F931" s="193"/>
      <c r="G931" s="193"/>
      <c r="H931" s="193"/>
      <c r="I931" s="193"/>
      <c r="J931" s="193"/>
      <c r="K931" s="193"/>
      <c r="L931" s="193"/>
      <c r="M931" s="193"/>
      <c r="N931" s="193"/>
      <c r="O931" s="193"/>
      <c r="P931" s="193"/>
      <c r="Q931" s="193"/>
      <c r="R931" s="193"/>
      <c r="S931" s="193"/>
      <c r="T931" s="193"/>
      <c r="U931" s="193"/>
      <c r="V931" s="193"/>
      <c r="W931" s="193"/>
      <c r="X931" s="193"/>
      <c r="Y931" s="193"/>
      <c r="Z931" s="193"/>
    </row>
    <row r="932">
      <c r="A932" s="193"/>
      <c r="B932" s="193"/>
      <c r="C932" s="193"/>
      <c r="D932" s="193"/>
      <c r="E932" s="193"/>
      <c r="F932" s="193"/>
      <c r="G932" s="193"/>
      <c r="H932" s="193"/>
      <c r="I932" s="193"/>
      <c r="J932" s="193"/>
      <c r="K932" s="193"/>
      <c r="L932" s="193"/>
      <c r="M932" s="193"/>
      <c r="N932" s="193"/>
      <c r="O932" s="193"/>
      <c r="P932" s="193"/>
      <c r="Q932" s="193"/>
      <c r="R932" s="193"/>
      <c r="S932" s="193"/>
      <c r="T932" s="193"/>
      <c r="U932" s="193"/>
      <c r="V932" s="193"/>
      <c r="W932" s="193"/>
      <c r="X932" s="193"/>
      <c r="Y932" s="193"/>
      <c r="Z932" s="193"/>
    </row>
    <row r="933">
      <c r="A933" s="193"/>
      <c r="B933" s="193"/>
      <c r="C933" s="193"/>
      <c r="D933" s="193"/>
      <c r="E933" s="193"/>
      <c r="F933" s="193"/>
      <c r="G933" s="193"/>
      <c r="H933" s="193"/>
      <c r="I933" s="193"/>
      <c r="J933" s="193"/>
      <c r="K933" s="193"/>
      <c r="L933" s="193"/>
      <c r="M933" s="193"/>
      <c r="N933" s="193"/>
      <c r="O933" s="193"/>
      <c r="P933" s="193"/>
      <c r="Q933" s="193"/>
      <c r="R933" s="193"/>
      <c r="S933" s="193"/>
      <c r="T933" s="193"/>
      <c r="U933" s="193"/>
      <c r="V933" s="193"/>
      <c r="W933" s="193"/>
      <c r="X933" s="193"/>
      <c r="Y933" s="193"/>
      <c r="Z933" s="193"/>
    </row>
    <row r="934">
      <c r="A934" s="193"/>
      <c r="B934" s="193"/>
      <c r="C934" s="193"/>
      <c r="D934" s="193"/>
      <c r="E934" s="193"/>
      <c r="F934" s="193"/>
      <c r="G934" s="193"/>
      <c r="H934" s="193"/>
      <c r="I934" s="193"/>
      <c r="J934" s="193"/>
      <c r="K934" s="193"/>
      <c r="L934" s="193"/>
      <c r="M934" s="193"/>
      <c r="N934" s="193"/>
      <c r="O934" s="193"/>
      <c r="P934" s="193"/>
      <c r="Q934" s="193"/>
      <c r="R934" s="193"/>
      <c r="S934" s="193"/>
      <c r="T934" s="193"/>
      <c r="U934" s="193"/>
      <c r="V934" s="193"/>
      <c r="W934" s="193"/>
      <c r="X934" s="193"/>
      <c r="Y934" s="193"/>
      <c r="Z934" s="193"/>
    </row>
    <row r="935">
      <c r="A935" s="193"/>
      <c r="B935" s="193"/>
      <c r="C935" s="193"/>
      <c r="D935" s="193"/>
      <c r="E935" s="193"/>
      <c r="F935" s="193"/>
      <c r="G935" s="193"/>
      <c r="H935" s="193"/>
      <c r="I935" s="193"/>
      <c r="J935" s="193"/>
      <c r="K935" s="193"/>
      <c r="L935" s="193"/>
      <c r="M935" s="193"/>
      <c r="N935" s="193"/>
      <c r="O935" s="193"/>
      <c r="P935" s="193"/>
      <c r="Q935" s="193"/>
      <c r="R935" s="193"/>
      <c r="S935" s="193"/>
      <c r="T935" s="193"/>
      <c r="U935" s="193"/>
      <c r="V935" s="193"/>
      <c r="W935" s="193"/>
      <c r="X935" s="193"/>
      <c r="Y935" s="193"/>
      <c r="Z935" s="193"/>
    </row>
    <row r="936">
      <c r="A936" s="193"/>
      <c r="B936" s="193"/>
      <c r="C936" s="193"/>
      <c r="D936" s="193"/>
      <c r="E936" s="193"/>
      <c r="F936" s="193"/>
      <c r="G936" s="193"/>
      <c r="H936" s="193"/>
      <c r="I936" s="193"/>
      <c r="J936" s="193"/>
      <c r="K936" s="193"/>
      <c r="L936" s="193"/>
      <c r="M936" s="193"/>
      <c r="N936" s="193"/>
      <c r="O936" s="193"/>
      <c r="P936" s="193"/>
      <c r="Q936" s="193"/>
      <c r="R936" s="193"/>
      <c r="S936" s="193"/>
      <c r="T936" s="193"/>
      <c r="U936" s="193"/>
      <c r="V936" s="193"/>
      <c r="W936" s="193"/>
      <c r="X936" s="193"/>
      <c r="Y936" s="193"/>
      <c r="Z936" s="193"/>
    </row>
    <row r="937">
      <c r="A937" s="193"/>
      <c r="B937" s="193"/>
      <c r="C937" s="193"/>
      <c r="D937" s="193"/>
      <c r="E937" s="193"/>
      <c r="F937" s="193"/>
      <c r="G937" s="193"/>
      <c r="H937" s="193"/>
      <c r="I937" s="193"/>
      <c r="J937" s="193"/>
      <c r="K937" s="193"/>
      <c r="L937" s="193"/>
      <c r="M937" s="193"/>
      <c r="N937" s="193"/>
      <c r="O937" s="193"/>
      <c r="P937" s="193"/>
      <c r="Q937" s="193"/>
      <c r="R937" s="193"/>
      <c r="S937" s="193"/>
      <c r="T937" s="193"/>
      <c r="U937" s="193"/>
      <c r="V937" s="193"/>
      <c r="W937" s="193"/>
      <c r="X937" s="193"/>
      <c r="Y937" s="193"/>
      <c r="Z937" s="193"/>
    </row>
    <row r="938">
      <c r="A938" s="193"/>
      <c r="B938" s="193"/>
      <c r="C938" s="193"/>
      <c r="D938" s="193"/>
      <c r="E938" s="193"/>
      <c r="F938" s="193"/>
      <c r="G938" s="193"/>
      <c r="H938" s="193"/>
      <c r="I938" s="193"/>
      <c r="J938" s="193"/>
      <c r="K938" s="193"/>
      <c r="L938" s="193"/>
      <c r="M938" s="193"/>
      <c r="N938" s="193"/>
      <c r="O938" s="193"/>
      <c r="P938" s="193"/>
      <c r="Q938" s="193"/>
      <c r="R938" s="193"/>
      <c r="S938" s="193"/>
      <c r="T938" s="193"/>
      <c r="U938" s="193"/>
      <c r="V938" s="193"/>
      <c r="W938" s="193"/>
      <c r="X938" s="193"/>
      <c r="Y938" s="193"/>
      <c r="Z938" s="193"/>
    </row>
    <row r="939">
      <c r="A939" s="193"/>
      <c r="B939" s="193"/>
      <c r="C939" s="193"/>
      <c r="D939" s="193"/>
      <c r="E939" s="193"/>
      <c r="F939" s="193"/>
      <c r="G939" s="193"/>
      <c r="H939" s="193"/>
      <c r="I939" s="193"/>
      <c r="J939" s="193"/>
      <c r="K939" s="193"/>
      <c r="L939" s="193"/>
      <c r="M939" s="193"/>
      <c r="N939" s="193"/>
      <c r="O939" s="193"/>
      <c r="P939" s="193"/>
      <c r="Q939" s="193"/>
      <c r="R939" s="193"/>
      <c r="S939" s="193"/>
      <c r="T939" s="193"/>
      <c r="U939" s="193"/>
      <c r="V939" s="193"/>
      <c r="W939" s="193"/>
      <c r="X939" s="193"/>
      <c r="Y939" s="193"/>
      <c r="Z939" s="193"/>
    </row>
    <row r="940">
      <c r="A940" s="193"/>
      <c r="B940" s="193"/>
      <c r="C940" s="193"/>
      <c r="D940" s="193"/>
      <c r="E940" s="193"/>
      <c r="F940" s="193"/>
      <c r="G940" s="193"/>
      <c r="H940" s="193"/>
      <c r="I940" s="193"/>
      <c r="J940" s="193"/>
      <c r="K940" s="193"/>
      <c r="L940" s="193"/>
      <c r="M940" s="193"/>
      <c r="N940" s="193"/>
      <c r="O940" s="193"/>
      <c r="P940" s="193"/>
      <c r="Q940" s="193"/>
      <c r="R940" s="193"/>
      <c r="S940" s="193"/>
      <c r="T940" s="193"/>
      <c r="U940" s="193"/>
      <c r="V940" s="193"/>
      <c r="W940" s="193"/>
      <c r="X940" s="193"/>
      <c r="Y940" s="193"/>
      <c r="Z940" s="193"/>
    </row>
    <row r="941">
      <c r="A941" s="193"/>
      <c r="B941" s="193"/>
      <c r="C941" s="193"/>
      <c r="D941" s="193"/>
      <c r="E941" s="193"/>
      <c r="F941" s="193"/>
      <c r="G941" s="193"/>
      <c r="H941" s="193"/>
      <c r="I941" s="193"/>
      <c r="J941" s="193"/>
      <c r="K941" s="193"/>
      <c r="L941" s="193"/>
      <c r="M941" s="193"/>
      <c r="N941" s="193"/>
      <c r="O941" s="193"/>
      <c r="P941" s="193"/>
      <c r="Q941" s="193"/>
      <c r="R941" s="193"/>
      <c r="S941" s="193"/>
      <c r="T941" s="193"/>
      <c r="U941" s="193"/>
      <c r="V941" s="193"/>
      <c r="W941" s="193"/>
      <c r="X941" s="193"/>
      <c r="Y941" s="193"/>
      <c r="Z941" s="193"/>
    </row>
    <row r="942">
      <c r="A942" s="193"/>
      <c r="B942" s="193"/>
      <c r="C942" s="193"/>
      <c r="D942" s="193"/>
      <c r="E942" s="193"/>
      <c r="F942" s="193"/>
      <c r="G942" s="193"/>
      <c r="H942" s="193"/>
      <c r="I942" s="193"/>
      <c r="J942" s="193"/>
      <c r="K942" s="193"/>
      <c r="L942" s="193"/>
      <c r="M942" s="193"/>
      <c r="N942" s="193"/>
      <c r="O942" s="193"/>
      <c r="P942" s="193"/>
      <c r="Q942" s="193"/>
      <c r="R942" s="193"/>
      <c r="S942" s="193"/>
      <c r="T942" s="193"/>
      <c r="U942" s="193"/>
      <c r="V942" s="193"/>
      <c r="W942" s="193"/>
      <c r="X942" s="193"/>
      <c r="Y942" s="193"/>
      <c r="Z942" s="193"/>
    </row>
    <row r="943">
      <c r="A943" s="193"/>
      <c r="B943" s="193"/>
      <c r="C943" s="193"/>
      <c r="D943" s="193"/>
      <c r="E943" s="193"/>
      <c r="F943" s="193"/>
      <c r="G943" s="193"/>
      <c r="H943" s="193"/>
      <c r="I943" s="193"/>
      <c r="J943" s="193"/>
      <c r="K943" s="193"/>
      <c r="L943" s="193"/>
      <c r="M943" s="193"/>
      <c r="N943" s="193"/>
      <c r="O943" s="193"/>
      <c r="P943" s="193"/>
      <c r="Q943" s="193"/>
      <c r="R943" s="193"/>
      <c r="S943" s="193"/>
      <c r="T943" s="193"/>
      <c r="U943" s="193"/>
      <c r="V943" s="193"/>
      <c r="W943" s="193"/>
      <c r="X943" s="193"/>
      <c r="Y943" s="193"/>
      <c r="Z943" s="193"/>
    </row>
    <row r="944">
      <c r="A944" s="193"/>
      <c r="B944" s="193"/>
      <c r="C944" s="193"/>
      <c r="D944" s="193"/>
      <c r="E944" s="193"/>
      <c r="F944" s="193"/>
      <c r="G944" s="193"/>
      <c r="H944" s="193"/>
      <c r="I944" s="193"/>
      <c r="J944" s="193"/>
      <c r="K944" s="193"/>
      <c r="L944" s="193"/>
      <c r="M944" s="193"/>
      <c r="N944" s="193"/>
      <c r="O944" s="193"/>
      <c r="P944" s="193"/>
      <c r="Q944" s="193"/>
      <c r="R944" s="193"/>
      <c r="S944" s="193"/>
      <c r="T944" s="193"/>
      <c r="U944" s="193"/>
      <c r="V944" s="193"/>
      <c r="W944" s="193"/>
      <c r="X944" s="193"/>
      <c r="Y944" s="193"/>
      <c r="Z944" s="193"/>
    </row>
    <row r="945">
      <c r="A945" s="193"/>
      <c r="B945" s="193"/>
      <c r="C945" s="193"/>
      <c r="D945" s="193"/>
      <c r="E945" s="193"/>
      <c r="F945" s="193"/>
      <c r="G945" s="193"/>
      <c r="H945" s="193"/>
      <c r="I945" s="193"/>
      <c r="J945" s="193"/>
      <c r="K945" s="193"/>
      <c r="L945" s="193"/>
      <c r="M945" s="193"/>
      <c r="N945" s="193"/>
      <c r="O945" s="193"/>
      <c r="P945" s="193"/>
      <c r="Q945" s="193"/>
      <c r="R945" s="193"/>
      <c r="S945" s="193"/>
      <c r="T945" s="193"/>
      <c r="U945" s="193"/>
      <c r="V945" s="193"/>
      <c r="W945" s="193"/>
      <c r="X945" s="193"/>
      <c r="Y945" s="193"/>
      <c r="Z945" s="193"/>
    </row>
    <row r="946">
      <c r="A946" s="193"/>
      <c r="B946" s="193"/>
      <c r="C946" s="193"/>
      <c r="D946" s="193"/>
      <c r="E946" s="193"/>
      <c r="F946" s="193"/>
      <c r="G946" s="193"/>
      <c r="H946" s="193"/>
      <c r="I946" s="193"/>
      <c r="J946" s="193"/>
      <c r="K946" s="193"/>
      <c r="L946" s="193"/>
      <c r="M946" s="193"/>
      <c r="N946" s="193"/>
      <c r="O946" s="193"/>
      <c r="P946" s="193"/>
      <c r="Q946" s="193"/>
      <c r="R946" s="193"/>
      <c r="S946" s="193"/>
      <c r="T946" s="193"/>
      <c r="U946" s="193"/>
      <c r="V946" s="193"/>
      <c r="W946" s="193"/>
      <c r="X946" s="193"/>
      <c r="Y946" s="193"/>
      <c r="Z946" s="193"/>
    </row>
    <row r="947">
      <c r="A947" s="193"/>
      <c r="B947" s="193"/>
      <c r="C947" s="193"/>
      <c r="D947" s="193"/>
      <c r="E947" s="193"/>
      <c r="F947" s="193"/>
      <c r="G947" s="193"/>
      <c r="H947" s="193"/>
      <c r="I947" s="193"/>
      <c r="J947" s="193"/>
      <c r="K947" s="193"/>
      <c r="L947" s="193"/>
      <c r="M947" s="193"/>
      <c r="N947" s="193"/>
      <c r="O947" s="193"/>
      <c r="P947" s="193"/>
      <c r="Q947" s="193"/>
      <c r="R947" s="193"/>
      <c r="S947" s="193"/>
      <c r="T947" s="193"/>
      <c r="U947" s="193"/>
      <c r="V947" s="193"/>
      <c r="W947" s="193"/>
      <c r="X947" s="193"/>
      <c r="Y947" s="193"/>
      <c r="Z947" s="193"/>
    </row>
    <row r="948">
      <c r="A948" s="193"/>
      <c r="B948" s="193"/>
      <c r="C948" s="193"/>
      <c r="D948" s="193"/>
      <c r="E948" s="193"/>
      <c r="F948" s="193"/>
      <c r="G948" s="193"/>
      <c r="H948" s="193"/>
      <c r="I948" s="193"/>
      <c r="J948" s="193"/>
      <c r="K948" s="193"/>
      <c r="L948" s="193"/>
      <c r="M948" s="193"/>
      <c r="N948" s="193"/>
      <c r="O948" s="193"/>
      <c r="P948" s="193"/>
      <c r="Q948" s="193"/>
      <c r="R948" s="193"/>
      <c r="S948" s="193"/>
      <c r="T948" s="193"/>
      <c r="U948" s="193"/>
      <c r="V948" s="193"/>
      <c r="W948" s="193"/>
      <c r="X948" s="193"/>
      <c r="Y948" s="193"/>
      <c r="Z948" s="193"/>
    </row>
    <row r="949">
      <c r="A949" s="193"/>
      <c r="B949" s="193"/>
      <c r="C949" s="193"/>
      <c r="D949" s="193"/>
      <c r="E949" s="193"/>
      <c r="F949" s="193"/>
      <c r="G949" s="193"/>
      <c r="H949" s="193"/>
      <c r="I949" s="193"/>
      <c r="J949" s="193"/>
      <c r="K949" s="193"/>
      <c r="L949" s="193"/>
      <c r="M949" s="193"/>
      <c r="N949" s="193"/>
      <c r="O949" s="193"/>
      <c r="P949" s="193"/>
      <c r="Q949" s="193"/>
      <c r="R949" s="193"/>
      <c r="S949" s="193"/>
      <c r="T949" s="193"/>
      <c r="U949" s="193"/>
      <c r="V949" s="193"/>
      <c r="W949" s="193"/>
      <c r="X949" s="193"/>
      <c r="Y949" s="193"/>
      <c r="Z949" s="193"/>
    </row>
    <row r="950">
      <c r="A950" s="193"/>
      <c r="B950" s="193"/>
      <c r="C950" s="193"/>
      <c r="D950" s="193"/>
      <c r="E950" s="193"/>
      <c r="F950" s="193"/>
      <c r="G950" s="193"/>
      <c r="H950" s="193"/>
      <c r="I950" s="193"/>
      <c r="J950" s="193"/>
      <c r="K950" s="193"/>
      <c r="L950" s="193"/>
      <c r="M950" s="193"/>
      <c r="N950" s="193"/>
      <c r="O950" s="193"/>
      <c r="P950" s="193"/>
      <c r="Q950" s="193"/>
      <c r="R950" s="193"/>
      <c r="S950" s="193"/>
      <c r="T950" s="193"/>
      <c r="U950" s="193"/>
      <c r="V950" s="193"/>
      <c r="W950" s="193"/>
      <c r="X950" s="193"/>
      <c r="Y950" s="193"/>
      <c r="Z950" s="193"/>
    </row>
    <row r="951">
      <c r="A951" s="193"/>
      <c r="B951" s="193"/>
      <c r="C951" s="193"/>
      <c r="D951" s="193"/>
      <c r="E951" s="193"/>
      <c r="F951" s="193"/>
      <c r="G951" s="193"/>
      <c r="H951" s="193"/>
      <c r="I951" s="193"/>
      <c r="J951" s="193"/>
      <c r="K951" s="193"/>
      <c r="L951" s="193"/>
      <c r="M951" s="193"/>
      <c r="N951" s="193"/>
      <c r="O951" s="193"/>
      <c r="P951" s="193"/>
      <c r="Q951" s="193"/>
      <c r="R951" s="193"/>
      <c r="S951" s="193"/>
      <c r="T951" s="193"/>
      <c r="U951" s="193"/>
      <c r="V951" s="193"/>
      <c r="W951" s="193"/>
      <c r="X951" s="193"/>
      <c r="Y951" s="193"/>
      <c r="Z951" s="193"/>
    </row>
    <row r="952">
      <c r="A952" s="193"/>
      <c r="B952" s="193"/>
      <c r="C952" s="193"/>
      <c r="D952" s="193"/>
      <c r="E952" s="193"/>
      <c r="F952" s="193"/>
      <c r="G952" s="193"/>
      <c r="H952" s="193"/>
      <c r="I952" s="193"/>
      <c r="J952" s="193"/>
      <c r="K952" s="193"/>
      <c r="L952" s="193"/>
      <c r="M952" s="193"/>
      <c r="N952" s="193"/>
      <c r="O952" s="193"/>
      <c r="P952" s="193"/>
      <c r="Q952" s="193"/>
      <c r="R952" s="193"/>
      <c r="S952" s="193"/>
      <c r="T952" s="193"/>
      <c r="U952" s="193"/>
      <c r="V952" s="193"/>
      <c r="W952" s="193"/>
      <c r="X952" s="193"/>
      <c r="Y952" s="193"/>
      <c r="Z952" s="193"/>
    </row>
    <row r="953">
      <c r="A953" s="193"/>
      <c r="B953" s="193"/>
      <c r="C953" s="193"/>
      <c r="D953" s="193"/>
      <c r="E953" s="193"/>
      <c r="F953" s="193"/>
      <c r="G953" s="193"/>
      <c r="H953" s="193"/>
      <c r="I953" s="193"/>
      <c r="J953" s="193"/>
      <c r="K953" s="193"/>
      <c r="L953" s="193"/>
      <c r="M953" s="193"/>
      <c r="N953" s="193"/>
      <c r="O953" s="193"/>
      <c r="P953" s="193"/>
      <c r="Q953" s="193"/>
      <c r="R953" s="193"/>
      <c r="S953" s="193"/>
      <c r="T953" s="193"/>
      <c r="U953" s="193"/>
      <c r="V953" s="193"/>
      <c r="W953" s="193"/>
      <c r="X953" s="193"/>
      <c r="Y953" s="193"/>
      <c r="Z953" s="193"/>
    </row>
    <row r="954">
      <c r="A954" s="193"/>
      <c r="B954" s="193"/>
      <c r="C954" s="193"/>
      <c r="D954" s="193"/>
      <c r="E954" s="193"/>
      <c r="F954" s="193"/>
      <c r="G954" s="193"/>
      <c r="H954" s="193"/>
      <c r="I954" s="193"/>
      <c r="J954" s="193"/>
      <c r="K954" s="193"/>
      <c r="L954" s="193"/>
      <c r="M954" s="193"/>
      <c r="N954" s="193"/>
      <c r="O954" s="193"/>
      <c r="P954" s="193"/>
      <c r="Q954" s="193"/>
      <c r="R954" s="193"/>
      <c r="S954" s="193"/>
      <c r="T954" s="193"/>
      <c r="U954" s="193"/>
      <c r="V954" s="193"/>
      <c r="W954" s="193"/>
      <c r="X954" s="193"/>
      <c r="Y954" s="193"/>
      <c r="Z954" s="193"/>
    </row>
    <row r="955">
      <c r="A955" s="193"/>
      <c r="B955" s="193"/>
      <c r="C955" s="193"/>
      <c r="D955" s="193"/>
      <c r="E955" s="193"/>
      <c r="F955" s="193"/>
      <c r="G955" s="193"/>
      <c r="H955" s="193"/>
      <c r="I955" s="193"/>
      <c r="J955" s="193"/>
      <c r="K955" s="193"/>
      <c r="L955" s="193"/>
      <c r="M955" s="193"/>
      <c r="N955" s="193"/>
      <c r="O955" s="193"/>
      <c r="P955" s="193"/>
      <c r="Q955" s="193"/>
      <c r="R955" s="193"/>
      <c r="S955" s="193"/>
      <c r="T955" s="193"/>
      <c r="U955" s="193"/>
      <c r="V955" s="193"/>
      <c r="W955" s="193"/>
      <c r="X955" s="193"/>
      <c r="Y955" s="193"/>
      <c r="Z955" s="193"/>
    </row>
    <row r="956">
      <c r="A956" s="193"/>
      <c r="B956" s="193"/>
      <c r="C956" s="193"/>
      <c r="D956" s="193"/>
      <c r="E956" s="193"/>
      <c r="F956" s="193"/>
      <c r="G956" s="193"/>
      <c r="H956" s="193"/>
      <c r="I956" s="193"/>
      <c r="J956" s="193"/>
      <c r="K956" s="193"/>
      <c r="L956" s="193"/>
      <c r="M956" s="193"/>
      <c r="N956" s="193"/>
      <c r="O956" s="193"/>
      <c r="P956" s="193"/>
      <c r="Q956" s="193"/>
      <c r="R956" s="193"/>
      <c r="S956" s="193"/>
      <c r="T956" s="193"/>
      <c r="U956" s="193"/>
      <c r="V956" s="193"/>
      <c r="W956" s="193"/>
      <c r="X956" s="193"/>
      <c r="Y956" s="193"/>
      <c r="Z956" s="193"/>
    </row>
    <row r="957">
      <c r="A957" s="193"/>
      <c r="B957" s="193"/>
      <c r="C957" s="193"/>
      <c r="D957" s="193"/>
      <c r="E957" s="193"/>
      <c r="F957" s="193"/>
      <c r="G957" s="193"/>
      <c r="H957" s="193"/>
      <c r="I957" s="193"/>
      <c r="J957" s="193"/>
      <c r="K957" s="193"/>
      <c r="L957" s="193"/>
      <c r="M957" s="193"/>
      <c r="N957" s="193"/>
      <c r="O957" s="193"/>
      <c r="P957" s="193"/>
      <c r="Q957" s="193"/>
      <c r="R957" s="193"/>
      <c r="S957" s="193"/>
      <c r="T957" s="193"/>
      <c r="U957" s="193"/>
      <c r="V957" s="193"/>
      <c r="W957" s="193"/>
      <c r="X957" s="193"/>
      <c r="Y957" s="193"/>
      <c r="Z957" s="193"/>
    </row>
    <row r="958">
      <c r="A958" s="193"/>
      <c r="B958" s="193"/>
      <c r="C958" s="193"/>
      <c r="D958" s="193"/>
      <c r="E958" s="193"/>
      <c r="F958" s="193"/>
      <c r="G958" s="193"/>
      <c r="H958" s="193"/>
      <c r="I958" s="193"/>
      <c r="J958" s="193"/>
      <c r="K958" s="193"/>
      <c r="L958" s="193"/>
      <c r="M958" s="193"/>
      <c r="N958" s="193"/>
      <c r="O958" s="193"/>
      <c r="P958" s="193"/>
      <c r="Q958" s="193"/>
      <c r="R958" s="193"/>
      <c r="S958" s="193"/>
      <c r="T958" s="193"/>
      <c r="U958" s="193"/>
      <c r="V958" s="193"/>
      <c r="W958" s="193"/>
      <c r="X958" s="193"/>
      <c r="Y958" s="193"/>
      <c r="Z958" s="193"/>
    </row>
    <row r="959">
      <c r="A959" s="193"/>
      <c r="B959" s="193"/>
      <c r="C959" s="193"/>
      <c r="D959" s="193"/>
      <c r="E959" s="193"/>
      <c r="F959" s="193"/>
      <c r="G959" s="193"/>
      <c r="H959" s="193"/>
      <c r="I959" s="193"/>
      <c r="J959" s="193"/>
      <c r="K959" s="193"/>
      <c r="L959" s="193"/>
      <c r="M959" s="193"/>
      <c r="N959" s="193"/>
      <c r="O959" s="193"/>
      <c r="P959" s="193"/>
      <c r="Q959" s="193"/>
      <c r="R959" s="193"/>
      <c r="S959" s="193"/>
      <c r="T959" s="193"/>
      <c r="U959" s="193"/>
      <c r="V959" s="193"/>
      <c r="W959" s="193"/>
      <c r="X959" s="193"/>
      <c r="Y959" s="193"/>
      <c r="Z959" s="193"/>
    </row>
    <row r="960">
      <c r="A960" s="193"/>
      <c r="B960" s="193"/>
      <c r="C960" s="193"/>
      <c r="D960" s="193"/>
      <c r="E960" s="193"/>
      <c r="F960" s="193"/>
      <c r="G960" s="193"/>
      <c r="H960" s="193"/>
      <c r="I960" s="193"/>
      <c r="J960" s="193"/>
      <c r="K960" s="193"/>
      <c r="L960" s="193"/>
      <c r="M960" s="193"/>
      <c r="N960" s="193"/>
      <c r="O960" s="193"/>
      <c r="P960" s="193"/>
      <c r="Q960" s="193"/>
      <c r="R960" s="193"/>
      <c r="S960" s="193"/>
      <c r="T960" s="193"/>
      <c r="U960" s="193"/>
      <c r="V960" s="193"/>
      <c r="W960" s="193"/>
      <c r="X960" s="193"/>
      <c r="Y960" s="193"/>
      <c r="Z960" s="193"/>
    </row>
    <row r="961">
      <c r="A961" s="193"/>
      <c r="B961" s="193"/>
      <c r="C961" s="193"/>
      <c r="D961" s="193"/>
      <c r="E961" s="193"/>
      <c r="F961" s="193"/>
      <c r="G961" s="193"/>
      <c r="H961" s="193"/>
      <c r="I961" s="193"/>
      <c r="J961" s="193"/>
      <c r="K961" s="193"/>
      <c r="L961" s="193"/>
      <c r="M961" s="193"/>
      <c r="N961" s="193"/>
      <c r="O961" s="193"/>
      <c r="P961" s="193"/>
      <c r="Q961" s="193"/>
      <c r="R961" s="193"/>
      <c r="S961" s="193"/>
      <c r="T961" s="193"/>
      <c r="U961" s="193"/>
      <c r="V961" s="193"/>
      <c r="W961" s="193"/>
      <c r="X961" s="193"/>
      <c r="Y961" s="193"/>
      <c r="Z961" s="193"/>
    </row>
    <row r="962">
      <c r="A962" s="193"/>
      <c r="B962" s="193"/>
      <c r="C962" s="193"/>
      <c r="D962" s="193"/>
      <c r="E962" s="193"/>
      <c r="F962" s="193"/>
      <c r="G962" s="193"/>
      <c r="H962" s="193"/>
      <c r="I962" s="193"/>
      <c r="J962" s="193"/>
      <c r="K962" s="193"/>
      <c r="L962" s="193"/>
      <c r="M962" s="193"/>
      <c r="N962" s="193"/>
      <c r="O962" s="193"/>
      <c r="P962" s="193"/>
      <c r="Q962" s="193"/>
      <c r="R962" s="193"/>
      <c r="S962" s="193"/>
      <c r="T962" s="193"/>
      <c r="U962" s="193"/>
      <c r="V962" s="193"/>
      <c r="W962" s="193"/>
      <c r="X962" s="193"/>
      <c r="Y962" s="193"/>
      <c r="Z962" s="193"/>
    </row>
    <row r="963">
      <c r="A963" s="193"/>
      <c r="B963" s="193"/>
      <c r="C963" s="193"/>
      <c r="D963" s="193"/>
      <c r="E963" s="193"/>
      <c r="F963" s="193"/>
      <c r="G963" s="193"/>
      <c r="H963" s="193"/>
      <c r="I963" s="193"/>
      <c r="J963" s="193"/>
      <c r="K963" s="193"/>
      <c r="L963" s="193"/>
      <c r="M963" s="193"/>
      <c r="N963" s="193"/>
      <c r="O963" s="193"/>
      <c r="P963" s="193"/>
      <c r="Q963" s="193"/>
      <c r="R963" s="193"/>
      <c r="S963" s="193"/>
      <c r="T963" s="193"/>
      <c r="U963" s="193"/>
      <c r="V963" s="193"/>
      <c r="W963" s="193"/>
      <c r="X963" s="193"/>
      <c r="Y963" s="193"/>
      <c r="Z963" s="193"/>
    </row>
    <row r="964">
      <c r="A964" s="193"/>
      <c r="B964" s="193"/>
      <c r="C964" s="193"/>
      <c r="D964" s="193"/>
      <c r="E964" s="193"/>
      <c r="F964" s="193"/>
      <c r="G964" s="193"/>
      <c r="H964" s="193"/>
      <c r="I964" s="193"/>
      <c r="J964" s="193"/>
      <c r="K964" s="193"/>
      <c r="L964" s="193"/>
      <c r="M964" s="193"/>
      <c r="N964" s="193"/>
      <c r="O964" s="193"/>
      <c r="P964" s="193"/>
      <c r="Q964" s="193"/>
      <c r="R964" s="193"/>
      <c r="S964" s="193"/>
      <c r="T964" s="193"/>
      <c r="U964" s="193"/>
      <c r="V964" s="193"/>
      <c r="W964" s="193"/>
      <c r="X964" s="193"/>
      <c r="Y964" s="193"/>
      <c r="Z964" s="193"/>
    </row>
    <row r="965">
      <c r="A965" s="193"/>
      <c r="B965" s="193"/>
      <c r="C965" s="193"/>
      <c r="D965" s="193"/>
      <c r="E965" s="193"/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3"/>
      <c r="Q965" s="193"/>
      <c r="R965" s="193"/>
      <c r="S965" s="193"/>
      <c r="T965" s="193"/>
      <c r="U965" s="193"/>
      <c r="V965" s="193"/>
      <c r="W965" s="193"/>
      <c r="X965" s="193"/>
      <c r="Y965" s="193"/>
      <c r="Z965" s="193"/>
    </row>
    <row r="966">
      <c r="A966" s="193"/>
      <c r="B966" s="193"/>
      <c r="C966" s="193"/>
      <c r="D966" s="193"/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  <c r="P966" s="193"/>
      <c r="Q966" s="193"/>
      <c r="R966" s="193"/>
      <c r="S966" s="193"/>
      <c r="T966" s="193"/>
      <c r="U966" s="193"/>
      <c r="V966" s="193"/>
      <c r="W966" s="193"/>
      <c r="X966" s="193"/>
      <c r="Y966" s="193"/>
      <c r="Z966" s="193"/>
    </row>
    <row r="967">
      <c r="A967" s="193"/>
      <c r="B967" s="193"/>
      <c r="C967" s="193"/>
      <c r="D967" s="193"/>
      <c r="E967" s="193"/>
      <c r="F967" s="193"/>
      <c r="G967" s="193"/>
      <c r="H967" s="193"/>
      <c r="I967" s="193"/>
      <c r="J967" s="193"/>
      <c r="K967" s="193"/>
      <c r="L967" s="193"/>
      <c r="M967" s="193"/>
      <c r="N967" s="193"/>
      <c r="O967" s="193"/>
      <c r="P967" s="193"/>
      <c r="Q967" s="193"/>
      <c r="R967" s="193"/>
      <c r="S967" s="193"/>
      <c r="T967" s="193"/>
      <c r="U967" s="193"/>
      <c r="V967" s="193"/>
      <c r="W967" s="193"/>
      <c r="X967" s="193"/>
      <c r="Y967" s="193"/>
      <c r="Z967" s="193"/>
    </row>
    <row r="968">
      <c r="A968" s="193"/>
      <c r="B968" s="193"/>
      <c r="C968" s="193"/>
      <c r="D968" s="193"/>
      <c r="E968" s="193"/>
      <c r="F968" s="193"/>
      <c r="G968" s="193"/>
      <c r="H968" s="193"/>
      <c r="I968" s="193"/>
      <c r="J968" s="193"/>
      <c r="K968" s="193"/>
      <c r="L968" s="193"/>
      <c r="M968" s="193"/>
      <c r="N968" s="193"/>
      <c r="O968" s="193"/>
      <c r="P968" s="193"/>
      <c r="Q968" s="193"/>
      <c r="R968" s="193"/>
      <c r="S968" s="193"/>
      <c r="T968" s="193"/>
      <c r="U968" s="193"/>
      <c r="V968" s="193"/>
      <c r="W968" s="193"/>
      <c r="X968" s="193"/>
      <c r="Y968" s="193"/>
      <c r="Z968" s="193"/>
    </row>
    <row r="969">
      <c r="A969" s="193"/>
      <c r="B969" s="193"/>
      <c r="C969" s="193"/>
      <c r="D969" s="193"/>
      <c r="E969" s="193"/>
      <c r="F969" s="193"/>
      <c r="G969" s="193"/>
      <c r="H969" s="193"/>
      <c r="I969" s="193"/>
      <c r="J969" s="193"/>
      <c r="K969" s="193"/>
      <c r="L969" s="193"/>
      <c r="M969" s="193"/>
      <c r="N969" s="193"/>
      <c r="O969" s="193"/>
      <c r="P969" s="193"/>
      <c r="Q969" s="193"/>
      <c r="R969" s="193"/>
      <c r="S969" s="193"/>
      <c r="T969" s="193"/>
      <c r="U969" s="193"/>
      <c r="V969" s="193"/>
      <c r="W969" s="193"/>
      <c r="X969" s="193"/>
      <c r="Y969" s="193"/>
      <c r="Z969" s="193"/>
    </row>
    <row r="970">
      <c r="A970" s="193"/>
      <c r="B970" s="193"/>
      <c r="C970" s="193"/>
      <c r="D970" s="193"/>
      <c r="E970" s="193"/>
      <c r="F970" s="193"/>
      <c r="G970" s="193"/>
      <c r="H970" s="193"/>
      <c r="I970" s="193"/>
      <c r="J970" s="193"/>
      <c r="K970" s="193"/>
      <c r="L970" s="193"/>
      <c r="M970" s="193"/>
      <c r="N970" s="193"/>
      <c r="O970" s="193"/>
      <c r="P970" s="193"/>
      <c r="Q970" s="193"/>
      <c r="R970" s="193"/>
      <c r="S970" s="193"/>
      <c r="T970" s="193"/>
      <c r="U970" s="193"/>
      <c r="V970" s="193"/>
      <c r="W970" s="193"/>
      <c r="X970" s="193"/>
      <c r="Y970" s="193"/>
      <c r="Z970" s="193"/>
    </row>
    <row r="971">
      <c r="A971" s="193"/>
      <c r="B971" s="193"/>
      <c r="C971" s="193"/>
      <c r="D971" s="193"/>
      <c r="E971" s="193"/>
      <c r="F971" s="193"/>
      <c r="G971" s="193"/>
      <c r="H971" s="193"/>
      <c r="I971" s="193"/>
      <c r="J971" s="193"/>
      <c r="K971" s="193"/>
      <c r="L971" s="193"/>
      <c r="M971" s="193"/>
      <c r="N971" s="193"/>
      <c r="O971" s="193"/>
      <c r="P971" s="193"/>
      <c r="Q971" s="193"/>
      <c r="R971" s="193"/>
      <c r="S971" s="193"/>
      <c r="T971" s="193"/>
      <c r="U971" s="193"/>
      <c r="V971" s="193"/>
      <c r="W971" s="193"/>
      <c r="X971" s="193"/>
      <c r="Y971" s="193"/>
      <c r="Z971" s="193"/>
    </row>
    <row r="972">
      <c r="A972" s="193"/>
      <c r="B972" s="193"/>
      <c r="C972" s="193"/>
      <c r="D972" s="193"/>
      <c r="E972" s="193"/>
      <c r="F972" s="193"/>
      <c r="G972" s="193"/>
      <c r="H972" s="193"/>
      <c r="I972" s="193"/>
      <c r="J972" s="193"/>
      <c r="K972" s="193"/>
      <c r="L972" s="193"/>
      <c r="M972" s="193"/>
      <c r="N972" s="193"/>
      <c r="O972" s="193"/>
      <c r="P972" s="193"/>
      <c r="Q972" s="193"/>
      <c r="R972" s="193"/>
      <c r="S972" s="193"/>
      <c r="T972" s="193"/>
      <c r="U972" s="193"/>
      <c r="V972" s="193"/>
      <c r="W972" s="193"/>
      <c r="X972" s="193"/>
      <c r="Y972" s="193"/>
      <c r="Z972" s="193"/>
    </row>
    <row r="973">
      <c r="A973" s="193"/>
      <c r="B973" s="193"/>
      <c r="C973" s="193"/>
      <c r="D973" s="193"/>
      <c r="E973" s="193"/>
      <c r="F973" s="193"/>
      <c r="G973" s="193"/>
      <c r="H973" s="193"/>
      <c r="I973" s="193"/>
      <c r="J973" s="193"/>
      <c r="K973" s="193"/>
      <c r="L973" s="193"/>
      <c r="M973" s="193"/>
      <c r="N973" s="193"/>
      <c r="O973" s="193"/>
      <c r="P973" s="193"/>
      <c r="Q973" s="193"/>
      <c r="R973" s="193"/>
      <c r="S973" s="193"/>
      <c r="T973" s="193"/>
      <c r="U973" s="193"/>
      <c r="V973" s="193"/>
      <c r="W973" s="193"/>
      <c r="X973" s="193"/>
      <c r="Y973" s="193"/>
      <c r="Z973" s="193"/>
    </row>
    <row r="974">
      <c r="A974" s="193"/>
      <c r="B974" s="193"/>
      <c r="C974" s="193"/>
      <c r="D974" s="193"/>
      <c r="E974" s="193"/>
      <c r="F974" s="193"/>
      <c r="G974" s="193"/>
      <c r="H974" s="193"/>
      <c r="I974" s="193"/>
      <c r="J974" s="193"/>
      <c r="K974" s="193"/>
      <c r="L974" s="193"/>
      <c r="M974" s="193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</row>
    <row r="975">
      <c r="A975" s="193"/>
      <c r="B975" s="193"/>
      <c r="C975" s="193"/>
      <c r="D975" s="193"/>
      <c r="E975" s="193"/>
      <c r="F975" s="193"/>
      <c r="G975" s="193"/>
      <c r="H975" s="193"/>
      <c r="I975" s="193"/>
      <c r="J975" s="193"/>
      <c r="K975" s="193"/>
      <c r="L975" s="193"/>
      <c r="M975" s="193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</row>
    <row r="976">
      <c r="A976" s="193"/>
      <c r="B976" s="193"/>
      <c r="C976" s="193"/>
      <c r="D976" s="193"/>
      <c r="E976" s="193"/>
      <c r="F976" s="193"/>
      <c r="G976" s="193"/>
      <c r="H976" s="193"/>
      <c r="I976" s="193"/>
      <c r="J976" s="193"/>
      <c r="K976" s="193"/>
      <c r="L976" s="193"/>
      <c r="M976" s="193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</row>
    <row r="977">
      <c r="A977" s="193"/>
      <c r="B977" s="193"/>
      <c r="C977" s="193"/>
      <c r="D977" s="193"/>
      <c r="E977" s="193"/>
      <c r="F977" s="193"/>
      <c r="G977" s="193"/>
      <c r="H977" s="193"/>
      <c r="I977" s="193"/>
      <c r="J977" s="193"/>
      <c r="K977" s="193"/>
      <c r="L977" s="193"/>
      <c r="M977" s="193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</row>
    <row r="978">
      <c r="A978" s="193"/>
      <c r="B978" s="193"/>
      <c r="C978" s="193"/>
      <c r="D978" s="193"/>
      <c r="E978" s="193"/>
      <c r="F978" s="193"/>
      <c r="G978" s="193"/>
      <c r="H978" s="193"/>
      <c r="I978" s="193"/>
      <c r="J978" s="193"/>
      <c r="K978" s="193"/>
      <c r="L978" s="193"/>
      <c r="M978" s="193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</row>
    <row r="979">
      <c r="A979" s="193"/>
      <c r="B979" s="193"/>
      <c r="C979" s="193"/>
      <c r="D979" s="193"/>
      <c r="E979" s="193"/>
      <c r="F979" s="193"/>
      <c r="G979" s="193"/>
      <c r="H979" s="193"/>
      <c r="I979" s="193"/>
      <c r="J979" s="193"/>
      <c r="K979" s="193"/>
      <c r="L979" s="193"/>
      <c r="M979" s="193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</row>
    <row r="980">
      <c r="A980" s="193"/>
      <c r="B980" s="193"/>
      <c r="C980" s="193"/>
      <c r="D980" s="193"/>
      <c r="E980" s="193"/>
      <c r="F980" s="193"/>
      <c r="G980" s="193"/>
      <c r="H980" s="193"/>
      <c r="I980" s="193"/>
      <c r="J980" s="193"/>
      <c r="K980" s="193"/>
      <c r="L980" s="193"/>
      <c r="M980" s="193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</row>
    <row r="981">
      <c r="A981" s="193"/>
      <c r="B981" s="193"/>
      <c r="C981" s="193"/>
      <c r="D981" s="193"/>
      <c r="E981" s="193"/>
      <c r="F981" s="193"/>
      <c r="G981" s="193"/>
      <c r="H981" s="193"/>
      <c r="I981" s="193"/>
      <c r="J981" s="193"/>
      <c r="K981" s="193"/>
      <c r="L981" s="193"/>
      <c r="M981" s="193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</row>
    <row r="982">
      <c r="A982" s="193"/>
      <c r="B982" s="193"/>
      <c r="C982" s="193"/>
      <c r="D982" s="193"/>
      <c r="E982" s="193"/>
      <c r="F982" s="193"/>
      <c r="G982" s="193"/>
      <c r="H982" s="193"/>
      <c r="I982" s="193"/>
      <c r="J982" s="193"/>
      <c r="K982" s="193"/>
      <c r="L982" s="193"/>
      <c r="M982" s="193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</row>
    <row r="983">
      <c r="A983" s="193"/>
      <c r="B983" s="193"/>
      <c r="C983" s="193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</row>
    <row r="984">
      <c r="A984" s="193"/>
      <c r="B984" s="193"/>
      <c r="C984" s="193"/>
      <c r="D984" s="193"/>
      <c r="E984" s="193"/>
      <c r="F984" s="193"/>
      <c r="G984" s="193"/>
      <c r="H984" s="193"/>
      <c r="I984" s="193"/>
      <c r="J984" s="193"/>
      <c r="K984" s="193"/>
      <c r="L984" s="193"/>
      <c r="M984" s="193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</row>
    <row r="985">
      <c r="A985" s="193"/>
      <c r="B985" s="193"/>
      <c r="C985" s="193"/>
      <c r="D985" s="193"/>
      <c r="E985" s="193"/>
      <c r="F985" s="193"/>
      <c r="G985" s="193"/>
      <c r="H985" s="193"/>
      <c r="I985" s="193"/>
      <c r="J985" s="193"/>
      <c r="K985" s="193"/>
      <c r="L985" s="193"/>
      <c r="M985" s="193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</row>
    <row r="986">
      <c r="A986" s="193"/>
      <c r="B986" s="193"/>
      <c r="C986" s="193"/>
      <c r="D986" s="193"/>
      <c r="E986" s="193"/>
      <c r="F986" s="193"/>
      <c r="G986" s="193"/>
      <c r="H986" s="193"/>
      <c r="I986" s="193"/>
      <c r="J986" s="193"/>
      <c r="K986" s="193"/>
      <c r="L986" s="193"/>
      <c r="M986" s="193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</row>
    <row r="987">
      <c r="A987" s="193"/>
      <c r="B987" s="193"/>
      <c r="C987" s="193"/>
      <c r="D987" s="193"/>
      <c r="E987" s="193"/>
      <c r="F987" s="193"/>
      <c r="G987" s="193"/>
      <c r="H987" s="193"/>
      <c r="I987" s="193"/>
      <c r="J987" s="193"/>
      <c r="K987" s="193"/>
      <c r="L987" s="193"/>
      <c r="M987" s="193"/>
      <c r="N987" s="193"/>
      <c r="O987" s="193"/>
      <c r="P987" s="193"/>
      <c r="Q987" s="193"/>
      <c r="R987" s="193"/>
      <c r="S987" s="193"/>
      <c r="T987" s="193"/>
      <c r="U987" s="193"/>
      <c r="V987" s="193"/>
      <c r="W987" s="193"/>
      <c r="X987" s="193"/>
      <c r="Y987" s="193"/>
      <c r="Z987" s="193"/>
    </row>
    <row r="988">
      <c r="A988" s="193"/>
      <c r="B988" s="193"/>
      <c r="C988" s="193"/>
      <c r="D988" s="193"/>
      <c r="E988" s="193"/>
      <c r="F988" s="193"/>
      <c r="G988" s="193"/>
      <c r="H988" s="193"/>
      <c r="I988" s="193"/>
      <c r="J988" s="193"/>
      <c r="K988" s="193"/>
      <c r="L988" s="193"/>
      <c r="M988" s="193"/>
      <c r="N988" s="193"/>
      <c r="O988" s="193"/>
      <c r="P988" s="193"/>
      <c r="Q988" s="193"/>
      <c r="R988" s="193"/>
      <c r="S988" s="193"/>
      <c r="T988" s="193"/>
      <c r="U988" s="193"/>
      <c r="V988" s="193"/>
      <c r="W988" s="193"/>
      <c r="X988" s="193"/>
      <c r="Y988" s="193"/>
      <c r="Z988" s="193"/>
    </row>
    <row r="989">
      <c r="A989" s="193"/>
      <c r="B989" s="193"/>
      <c r="C989" s="193"/>
      <c r="D989" s="193"/>
      <c r="E989" s="193"/>
      <c r="F989" s="193"/>
      <c r="G989" s="193"/>
      <c r="H989" s="193"/>
      <c r="I989" s="193"/>
      <c r="J989" s="193"/>
      <c r="K989" s="193"/>
      <c r="L989" s="193"/>
      <c r="M989" s="193"/>
      <c r="N989" s="193"/>
      <c r="O989" s="193"/>
      <c r="P989" s="193"/>
      <c r="Q989" s="193"/>
      <c r="R989" s="193"/>
      <c r="S989" s="193"/>
      <c r="T989" s="193"/>
      <c r="U989" s="193"/>
      <c r="V989" s="193"/>
      <c r="W989" s="193"/>
      <c r="X989" s="193"/>
      <c r="Y989" s="193"/>
      <c r="Z989" s="193"/>
    </row>
    <row r="990">
      <c r="A990" s="193"/>
      <c r="B990" s="193"/>
      <c r="C990" s="193"/>
      <c r="D990" s="193"/>
      <c r="E990" s="193"/>
      <c r="F990" s="193"/>
      <c r="G990" s="193"/>
      <c r="H990" s="193"/>
      <c r="I990" s="193"/>
      <c r="J990" s="193"/>
      <c r="K990" s="193"/>
      <c r="L990" s="193"/>
      <c r="M990" s="193"/>
      <c r="N990" s="193"/>
      <c r="O990" s="193"/>
      <c r="P990" s="193"/>
      <c r="Q990" s="193"/>
      <c r="R990" s="193"/>
      <c r="S990" s="193"/>
      <c r="T990" s="193"/>
      <c r="U990" s="193"/>
      <c r="V990" s="193"/>
      <c r="W990" s="193"/>
      <c r="X990" s="193"/>
      <c r="Y990" s="193"/>
      <c r="Z990" s="193"/>
    </row>
    <row r="991">
      <c r="A991" s="193"/>
      <c r="B991" s="193"/>
      <c r="C991" s="193"/>
      <c r="D991" s="193"/>
      <c r="E991" s="193"/>
      <c r="F991" s="193"/>
      <c r="G991" s="193"/>
      <c r="H991" s="193"/>
      <c r="I991" s="193"/>
      <c r="J991" s="193"/>
      <c r="K991" s="193"/>
      <c r="L991" s="193"/>
      <c r="M991" s="193"/>
      <c r="N991" s="193"/>
      <c r="O991" s="193"/>
      <c r="P991" s="193"/>
      <c r="Q991" s="193"/>
      <c r="R991" s="193"/>
      <c r="S991" s="193"/>
      <c r="T991" s="193"/>
      <c r="U991" s="193"/>
      <c r="V991" s="193"/>
      <c r="W991" s="193"/>
      <c r="X991" s="193"/>
      <c r="Y991" s="193"/>
      <c r="Z991" s="193"/>
    </row>
    <row r="992">
      <c r="A992" s="193"/>
      <c r="B992" s="193"/>
      <c r="C992" s="193"/>
      <c r="D992" s="193"/>
      <c r="E992" s="193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</row>
    <row r="993">
      <c r="A993" s="193"/>
      <c r="B993" s="193"/>
      <c r="C993" s="193"/>
      <c r="D993" s="193"/>
      <c r="E993" s="193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</row>
    <row r="994">
      <c r="A994" s="193"/>
      <c r="B994" s="193"/>
      <c r="C994" s="193"/>
      <c r="D994" s="193"/>
      <c r="E994" s="193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</row>
    <row r="995">
      <c r="A995" s="193"/>
      <c r="B995" s="193"/>
      <c r="C995" s="193"/>
      <c r="D995" s="193"/>
      <c r="E995" s="193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</row>
    <row r="996">
      <c r="A996" s="193"/>
      <c r="B996" s="193"/>
      <c r="C996" s="193"/>
      <c r="D996" s="193"/>
      <c r="E996" s="193"/>
      <c r="F996" s="193"/>
      <c r="G996" s="193"/>
      <c r="H996" s="193"/>
      <c r="I996" s="193"/>
      <c r="J996" s="193"/>
      <c r="K996" s="193"/>
      <c r="L996" s="193"/>
      <c r="M996" s="193"/>
      <c r="N996" s="193"/>
      <c r="O996" s="193"/>
      <c r="P996" s="193"/>
      <c r="Q996" s="193"/>
      <c r="R996" s="193"/>
      <c r="S996" s="193"/>
      <c r="T996" s="193"/>
      <c r="U996" s="193"/>
      <c r="V996" s="193"/>
      <c r="W996" s="193"/>
      <c r="X996" s="193"/>
      <c r="Y996" s="193"/>
      <c r="Z996" s="193"/>
    </row>
    <row r="997">
      <c r="A997" s="193"/>
      <c r="B997" s="193"/>
      <c r="C997" s="193"/>
      <c r="D997" s="193"/>
      <c r="E997" s="193"/>
      <c r="F997" s="193"/>
      <c r="G997" s="193"/>
      <c r="H997" s="193"/>
      <c r="I997" s="193"/>
      <c r="J997" s="193"/>
      <c r="K997" s="193"/>
      <c r="L997" s="193"/>
      <c r="M997" s="193"/>
      <c r="N997" s="193"/>
      <c r="O997" s="193"/>
      <c r="P997" s="193"/>
      <c r="Q997" s="193"/>
      <c r="R997" s="193"/>
      <c r="S997" s="193"/>
      <c r="T997" s="193"/>
      <c r="U997" s="193"/>
      <c r="V997" s="193"/>
      <c r="W997" s="193"/>
      <c r="X997" s="193"/>
      <c r="Y997" s="193"/>
      <c r="Z997" s="193"/>
    </row>
    <row r="998">
      <c r="A998" s="193"/>
      <c r="B998" s="193"/>
      <c r="C998" s="193"/>
      <c r="D998" s="193"/>
      <c r="E998" s="193"/>
      <c r="F998" s="193"/>
      <c r="G998" s="193"/>
      <c r="H998" s="193"/>
      <c r="I998" s="193"/>
      <c r="J998" s="193"/>
      <c r="K998" s="193"/>
      <c r="L998" s="193"/>
      <c r="M998" s="193"/>
      <c r="N998" s="193"/>
      <c r="O998" s="193"/>
      <c r="P998" s="193"/>
      <c r="Q998" s="193"/>
      <c r="R998" s="193"/>
      <c r="S998" s="193"/>
      <c r="T998" s="193"/>
      <c r="U998" s="193"/>
      <c r="V998" s="193"/>
      <c r="W998" s="193"/>
      <c r="X998" s="193"/>
      <c r="Y998" s="193"/>
      <c r="Z998" s="193"/>
    </row>
    <row r="999">
      <c r="A999" s="193"/>
      <c r="B999" s="193"/>
      <c r="C999" s="193"/>
      <c r="D999" s="193"/>
      <c r="E999" s="193"/>
      <c r="F999" s="193"/>
      <c r="G999" s="193"/>
      <c r="H999" s="193"/>
      <c r="I999" s="193"/>
      <c r="J999" s="193"/>
      <c r="K999" s="193"/>
      <c r="L999" s="193"/>
      <c r="M999" s="193"/>
      <c r="N999" s="193"/>
      <c r="O999" s="193"/>
      <c r="P999" s="193"/>
      <c r="Q999" s="193"/>
      <c r="R999" s="193"/>
      <c r="S999" s="193"/>
      <c r="T999" s="193"/>
      <c r="U999" s="193"/>
      <c r="V999" s="193"/>
      <c r="W999" s="193"/>
      <c r="X999" s="193"/>
      <c r="Y999" s="193"/>
      <c r="Z999" s="193"/>
    </row>
    <row r="1000">
      <c r="A1000" s="193"/>
      <c r="B1000" s="193"/>
      <c r="C1000" s="193"/>
      <c r="D1000" s="193"/>
      <c r="E1000" s="193"/>
      <c r="F1000" s="193"/>
      <c r="G1000" s="193"/>
      <c r="H1000" s="193"/>
      <c r="I1000" s="193"/>
      <c r="J1000" s="193"/>
      <c r="K1000" s="193"/>
      <c r="L1000" s="193"/>
      <c r="M1000" s="193"/>
      <c r="N1000" s="193"/>
      <c r="O1000" s="193"/>
      <c r="P1000" s="193"/>
      <c r="Q1000" s="193"/>
      <c r="R1000" s="193"/>
      <c r="S1000" s="193"/>
      <c r="T1000" s="193"/>
      <c r="U1000" s="193"/>
      <c r="V1000" s="193"/>
      <c r="W1000" s="193"/>
      <c r="X1000" s="193"/>
      <c r="Y1000" s="193"/>
      <c r="Z1000" s="193"/>
    </row>
    <row r="1001">
      <c r="A1001" s="193"/>
      <c r="B1001" s="193"/>
      <c r="C1001" s="193"/>
      <c r="D1001" s="193"/>
      <c r="E1001" s="193"/>
      <c r="F1001" s="193"/>
      <c r="G1001" s="193"/>
      <c r="H1001" s="193"/>
      <c r="I1001" s="193"/>
      <c r="J1001" s="193"/>
      <c r="K1001" s="193"/>
      <c r="L1001" s="193"/>
      <c r="M1001" s="193"/>
      <c r="N1001" s="193"/>
      <c r="O1001" s="193"/>
      <c r="P1001" s="193"/>
      <c r="Q1001" s="193"/>
      <c r="R1001" s="193"/>
      <c r="S1001" s="193"/>
      <c r="T1001" s="193"/>
      <c r="U1001" s="193"/>
      <c r="V1001" s="193"/>
      <c r="W1001" s="193"/>
      <c r="X1001" s="193"/>
      <c r="Y1001" s="193"/>
      <c r="Z1001" s="193"/>
    </row>
    <row r="1002">
      <c r="A1002" s="193"/>
      <c r="B1002" s="193"/>
      <c r="C1002" s="193"/>
      <c r="D1002" s="193"/>
      <c r="E1002" s="193"/>
      <c r="F1002" s="193"/>
      <c r="G1002" s="193"/>
      <c r="H1002" s="193"/>
      <c r="I1002" s="193"/>
      <c r="J1002" s="193"/>
      <c r="K1002" s="193"/>
      <c r="L1002" s="193"/>
      <c r="M1002" s="193"/>
      <c r="N1002" s="193"/>
      <c r="O1002" s="193"/>
      <c r="P1002" s="193"/>
      <c r="Q1002" s="193"/>
      <c r="R1002" s="193"/>
      <c r="S1002" s="193"/>
      <c r="T1002" s="193"/>
      <c r="U1002" s="193"/>
      <c r="V1002" s="193"/>
      <c r="W1002" s="193"/>
      <c r="X1002" s="193"/>
      <c r="Y1002" s="193"/>
      <c r="Z1002" s="193"/>
    </row>
    <row r="1003">
      <c r="A1003" s="193"/>
      <c r="B1003" s="193"/>
      <c r="C1003" s="193"/>
      <c r="D1003" s="193"/>
      <c r="E1003" s="193"/>
      <c r="F1003" s="193"/>
      <c r="G1003" s="193"/>
      <c r="H1003" s="193"/>
      <c r="I1003" s="193"/>
      <c r="J1003" s="193"/>
      <c r="K1003" s="193"/>
      <c r="L1003" s="193"/>
      <c r="M1003" s="193"/>
      <c r="N1003" s="193"/>
      <c r="O1003" s="193"/>
      <c r="P1003" s="193"/>
      <c r="Q1003" s="193"/>
      <c r="R1003" s="193"/>
      <c r="S1003" s="193"/>
      <c r="T1003" s="193"/>
      <c r="U1003" s="193"/>
      <c r="V1003" s="193"/>
      <c r="W1003" s="193"/>
      <c r="X1003" s="193"/>
      <c r="Y1003" s="193"/>
      <c r="Z1003" s="193"/>
    </row>
    <row r="1004">
      <c r="A1004" s="193"/>
      <c r="B1004" s="193"/>
      <c r="C1004" s="193"/>
      <c r="D1004" s="193"/>
      <c r="E1004" s="193"/>
      <c r="F1004" s="193"/>
      <c r="G1004" s="193"/>
      <c r="H1004" s="193"/>
      <c r="I1004" s="193"/>
      <c r="J1004" s="193"/>
      <c r="K1004" s="193"/>
      <c r="L1004" s="193"/>
      <c r="M1004" s="193"/>
      <c r="N1004" s="193"/>
      <c r="O1004" s="193"/>
      <c r="P1004" s="193"/>
      <c r="Q1004" s="193"/>
      <c r="R1004" s="193"/>
      <c r="S1004" s="193"/>
      <c r="T1004" s="193"/>
      <c r="U1004" s="193"/>
      <c r="V1004" s="193"/>
      <c r="W1004" s="193"/>
      <c r="X1004" s="193"/>
      <c r="Y1004" s="193"/>
      <c r="Z1004" s="193"/>
    </row>
    <row r="1005">
      <c r="A1005" s="193"/>
      <c r="B1005" s="193"/>
      <c r="C1005" s="193"/>
      <c r="D1005" s="193"/>
      <c r="E1005" s="193"/>
      <c r="F1005" s="193"/>
      <c r="G1005" s="193"/>
      <c r="H1005" s="193"/>
      <c r="I1005" s="193"/>
      <c r="J1005" s="193"/>
      <c r="K1005" s="193"/>
      <c r="L1005" s="193"/>
      <c r="M1005" s="193"/>
      <c r="N1005" s="193"/>
      <c r="O1005" s="193"/>
      <c r="P1005" s="193"/>
      <c r="Q1005" s="193"/>
      <c r="R1005" s="193"/>
      <c r="S1005" s="193"/>
      <c r="T1005" s="193"/>
      <c r="U1005" s="193"/>
      <c r="V1005" s="193"/>
      <c r="W1005" s="193"/>
      <c r="X1005" s="193"/>
      <c r="Y1005" s="193"/>
      <c r="Z1005" s="193"/>
    </row>
    <row r="1006">
      <c r="A1006" s="193"/>
      <c r="B1006" s="193"/>
      <c r="C1006" s="193"/>
      <c r="D1006" s="193"/>
      <c r="E1006" s="193"/>
      <c r="F1006" s="193"/>
      <c r="G1006" s="193"/>
      <c r="H1006" s="193"/>
      <c r="I1006" s="193"/>
      <c r="J1006" s="193"/>
      <c r="K1006" s="193"/>
      <c r="L1006" s="193"/>
      <c r="M1006" s="193"/>
      <c r="N1006" s="193"/>
      <c r="O1006" s="193"/>
      <c r="P1006" s="193"/>
      <c r="Q1006" s="193"/>
      <c r="R1006" s="193"/>
      <c r="S1006" s="193"/>
      <c r="T1006" s="193"/>
      <c r="U1006" s="193"/>
      <c r="V1006" s="193"/>
      <c r="W1006" s="193"/>
      <c r="X1006" s="193"/>
      <c r="Y1006" s="193"/>
      <c r="Z1006" s="193"/>
    </row>
    <row r="1007">
      <c r="A1007" s="193"/>
      <c r="B1007" s="193"/>
      <c r="C1007" s="193"/>
      <c r="D1007" s="193"/>
      <c r="E1007" s="193"/>
      <c r="F1007" s="193"/>
      <c r="G1007" s="193"/>
      <c r="H1007" s="193"/>
      <c r="I1007" s="193"/>
      <c r="J1007" s="193"/>
      <c r="K1007" s="193"/>
      <c r="L1007" s="193"/>
      <c r="M1007" s="193"/>
      <c r="N1007" s="193"/>
      <c r="O1007" s="193"/>
      <c r="P1007" s="193"/>
      <c r="Q1007" s="193"/>
      <c r="R1007" s="193"/>
      <c r="S1007" s="193"/>
      <c r="T1007" s="193"/>
      <c r="U1007" s="193"/>
      <c r="V1007" s="193"/>
      <c r="W1007" s="193"/>
      <c r="X1007" s="193"/>
      <c r="Y1007" s="193"/>
      <c r="Z1007" s="193"/>
    </row>
    <row r="1008">
      <c r="A1008" s="193"/>
      <c r="B1008" s="193"/>
      <c r="C1008" s="193"/>
      <c r="D1008" s="193"/>
      <c r="E1008" s="193"/>
      <c r="F1008" s="193"/>
      <c r="G1008" s="193"/>
      <c r="H1008" s="193"/>
      <c r="I1008" s="193"/>
      <c r="J1008" s="193"/>
      <c r="K1008" s="193"/>
      <c r="L1008" s="193"/>
      <c r="M1008" s="193"/>
      <c r="N1008" s="193"/>
      <c r="O1008" s="193"/>
      <c r="P1008" s="193"/>
      <c r="Q1008" s="193"/>
      <c r="R1008" s="193"/>
      <c r="S1008" s="193"/>
      <c r="T1008" s="193"/>
      <c r="U1008" s="193"/>
      <c r="V1008" s="193"/>
      <c r="W1008" s="193"/>
      <c r="X1008" s="193"/>
      <c r="Y1008" s="193"/>
      <c r="Z1008" s="193"/>
    </row>
    <row r="1009">
      <c r="A1009" s="193"/>
      <c r="B1009" s="193"/>
      <c r="C1009" s="193"/>
      <c r="D1009" s="193"/>
      <c r="E1009" s="193"/>
      <c r="F1009" s="193"/>
      <c r="G1009" s="193"/>
      <c r="H1009" s="193"/>
      <c r="I1009" s="193"/>
      <c r="J1009" s="193"/>
      <c r="K1009" s="193"/>
      <c r="L1009" s="193"/>
      <c r="M1009" s="193"/>
      <c r="N1009" s="193"/>
      <c r="O1009" s="193"/>
      <c r="P1009" s="193"/>
      <c r="Q1009" s="193"/>
      <c r="R1009" s="193"/>
      <c r="S1009" s="193"/>
      <c r="T1009" s="193"/>
      <c r="U1009" s="193"/>
      <c r="V1009" s="193"/>
      <c r="W1009" s="193"/>
      <c r="X1009" s="193"/>
      <c r="Y1009" s="193"/>
      <c r="Z1009" s="193"/>
    </row>
    <row r="1010">
      <c r="A1010" s="193"/>
      <c r="B1010" s="193"/>
      <c r="C1010" s="193"/>
      <c r="D1010" s="193"/>
      <c r="E1010" s="193"/>
      <c r="F1010" s="193"/>
      <c r="G1010" s="193"/>
      <c r="H1010" s="193"/>
      <c r="I1010" s="193"/>
      <c r="J1010" s="193"/>
      <c r="K1010" s="193"/>
      <c r="L1010" s="193"/>
      <c r="M1010" s="193"/>
      <c r="N1010" s="193"/>
      <c r="O1010" s="193"/>
      <c r="P1010" s="193"/>
      <c r="Q1010" s="193"/>
      <c r="R1010" s="193"/>
      <c r="S1010" s="193"/>
      <c r="T1010" s="193"/>
      <c r="U1010" s="193"/>
      <c r="V1010" s="193"/>
      <c r="W1010" s="193"/>
      <c r="X1010" s="193"/>
      <c r="Y1010" s="193"/>
      <c r="Z1010" s="193"/>
    </row>
    <row r="1011">
      <c r="A1011" s="193"/>
      <c r="B1011" s="193"/>
      <c r="C1011" s="193"/>
      <c r="D1011" s="193"/>
      <c r="E1011" s="193"/>
      <c r="F1011" s="193"/>
      <c r="G1011" s="193"/>
      <c r="H1011" s="193"/>
      <c r="I1011" s="193"/>
      <c r="J1011" s="193"/>
      <c r="K1011" s="193"/>
      <c r="L1011" s="193"/>
      <c r="M1011" s="193"/>
      <c r="N1011" s="193"/>
      <c r="O1011" s="193"/>
      <c r="P1011" s="193"/>
      <c r="Q1011" s="193"/>
      <c r="R1011" s="193"/>
      <c r="S1011" s="193"/>
      <c r="T1011" s="193"/>
      <c r="U1011" s="193"/>
      <c r="V1011" s="193"/>
      <c r="W1011" s="193"/>
      <c r="X1011" s="193"/>
      <c r="Y1011" s="193"/>
      <c r="Z1011" s="193"/>
    </row>
    <row r="1012">
      <c r="A1012" s="193"/>
      <c r="B1012" s="193"/>
      <c r="C1012" s="193"/>
      <c r="D1012" s="193"/>
      <c r="E1012" s="193"/>
      <c r="F1012" s="193"/>
      <c r="G1012" s="193"/>
      <c r="H1012" s="193"/>
      <c r="I1012" s="193"/>
      <c r="J1012" s="193"/>
      <c r="K1012" s="193"/>
      <c r="L1012" s="193"/>
      <c r="M1012" s="193"/>
      <c r="N1012" s="193"/>
      <c r="O1012" s="193"/>
      <c r="P1012" s="193"/>
      <c r="Q1012" s="193"/>
      <c r="R1012" s="193"/>
      <c r="S1012" s="193"/>
      <c r="T1012" s="193"/>
      <c r="U1012" s="193"/>
      <c r="V1012" s="193"/>
      <c r="W1012" s="193"/>
      <c r="X1012" s="193"/>
      <c r="Y1012" s="193"/>
      <c r="Z1012" s="193"/>
    </row>
    <row r="1013">
      <c r="A1013" s="193"/>
      <c r="B1013" s="193"/>
      <c r="C1013" s="193"/>
      <c r="D1013" s="193"/>
      <c r="E1013" s="193"/>
      <c r="F1013" s="193"/>
      <c r="G1013" s="193"/>
      <c r="H1013" s="193"/>
      <c r="I1013" s="193"/>
      <c r="J1013" s="193"/>
      <c r="K1013" s="193"/>
      <c r="L1013" s="193"/>
      <c r="M1013" s="193"/>
      <c r="N1013" s="193"/>
      <c r="O1013" s="193"/>
      <c r="P1013" s="193"/>
      <c r="Q1013" s="193"/>
      <c r="R1013" s="193"/>
      <c r="S1013" s="193"/>
      <c r="T1013" s="193"/>
      <c r="U1013" s="193"/>
      <c r="V1013" s="193"/>
      <c r="W1013" s="193"/>
      <c r="X1013" s="193"/>
      <c r="Y1013" s="193"/>
      <c r="Z1013" s="193"/>
    </row>
    <row r="1014">
      <c r="A1014" s="193"/>
      <c r="B1014" s="193"/>
      <c r="C1014" s="193"/>
      <c r="D1014" s="193"/>
      <c r="E1014" s="193"/>
      <c r="F1014" s="193"/>
      <c r="G1014" s="193"/>
      <c r="H1014" s="193"/>
      <c r="I1014" s="193"/>
      <c r="J1014" s="193"/>
      <c r="K1014" s="193"/>
      <c r="L1014" s="193"/>
      <c r="M1014" s="193"/>
      <c r="N1014" s="193"/>
      <c r="O1014" s="193"/>
      <c r="P1014" s="193"/>
      <c r="Q1014" s="193"/>
      <c r="R1014" s="193"/>
      <c r="S1014" s="193"/>
      <c r="T1014" s="193"/>
      <c r="U1014" s="193"/>
      <c r="V1014" s="193"/>
      <c r="W1014" s="193"/>
      <c r="X1014" s="193"/>
      <c r="Y1014" s="193"/>
      <c r="Z1014" s="193"/>
    </row>
    <row r="1015">
      <c r="A1015" s="193"/>
      <c r="B1015" s="193"/>
      <c r="C1015" s="193"/>
      <c r="D1015" s="193"/>
      <c r="E1015" s="193"/>
      <c r="F1015" s="193"/>
      <c r="G1015" s="193"/>
      <c r="H1015" s="193"/>
      <c r="I1015" s="193"/>
      <c r="J1015" s="193"/>
      <c r="K1015" s="193"/>
      <c r="L1015" s="193"/>
      <c r="M1015" s="193"/>
      <c r="N1015" s="193"/>
      <c r="O1015" s="193"/>
      <c r="P1015" s="193"/>
      <c r="Q1015" s="193"/>
      <c r="R1015" s="193"/>
      <c r="S1015" s="193"/>
      <c r="T1015" s="193"/>
      <c r="U1015" s="193"/>
      <c r="V1015" s="193"/>
      <c r="W1015" s="193"/>
      <c r="X1015" s="193"/>
      <c r="Y1015" s="193"/>
      <c r="Z1015" s="193"/>
    </row>
    <row r="1016">
      <c r="A1016" s="193"/>
      <c r="B1016" s="193"/>
      <c r="C1016" s="193"/>
      <c r="D1016" s="193"/>
      <c r="E1016" s="193"/>
      <c r="F1016" s="193"/>
      <c r="G1016" s="193"/>
      <c r="H1016" s="193"/>
      <c r="I1016" s="193"/>
      <c r="J1016" s="193"/>
      <c r="K1016" s="193"/>
      <c r="L1016" s="193"/>
      <c r="M1016" s="193"/>
      <c r="N1016" s="193"/>
      <c r="O1016" s="193"/>
      <c r="P1016" s="193"/>
      <c r="Q1016" s="193"/>
      <c r="R1016" s="193"/>
      <c r="S1016" s="193"/>
      <c r="T1016" s="193"/>
      <c r="U1016" s="193"/>
      <c r="V1016" s="193"/>
      <c r="W1016" s="193"/>
      <c r="X1016" s="193"/>
      <c r="Y1016" s="193"/>
      <c r="Z1016" s="193"/>
    </row>
    <row r="1017">
      <c r="A1017" s="193"/>
      <c r="B1017" s="193"/>
      <c r="C1017" s="193"/>
      <c r="D1017" s="193"/>
      <c r="E1017" s="193"/>
      <c r="F1017" s="193"/>
      <c r="G1017" s="193"/>
      <c r="H1017" s="193"/>
      <c r="I1017" s="193"/>
      <c r="J1017" s="193"/>
      <c r="K1017" s="193"/>
      <c r="L1017" s="193"/>
      <c r="M1017" s="193"/>
      <c r="N1017" s="193"/>
      <c r="O1017" s="193"/>
      <c r="P1017" s="193"/>
      <c r="Q1017" s="193"/>
      <c r="R1017" s="193"/>
      <c r="S1017" s="193"/>
      <c r="T1017" s="193"/>
      <c r="U1017" s="193"/>
      <c r="V1017" s="193"/>
      <c r="W1017" s="193"/>
      <c r="X1017" s="193"/>
      <c r="Y1017" s="193"/>
      <c r="Z1017" s="193"/>
    </row>
    <row r="1018">
      <c r="A1018" s="193"/>
      <c r="B1018" s="193"/>
      <c r="C1018" s="193"/>
      <c r="D1018" s="193"/>
      <c r="E1018" s="193"/>
      <c r="F1018" s="193"/>
      <c r="G1018" s="193"/>
      <c r="H1018" s="193"/>
      <c r="I1018" s="193"/>
      <c r="J1018" s="193"/>
      <c r="K1018" s="193"/>
      <c r="L1018" s="193"/>
      <c r="M1018" s="193"/>
      <c r="N1018" s="193"/>
      <c r="O1018" s="193"/>
      <c r="P1018" s="193"/>
      <c r="Q1018" s="193"/>
      <c r="R1018" s="193"/>
      <c r="S1018" s="193"/>
      <c r="T1018" s="193"/>
      <c r="U1018" s="193"/>
      <c r="V1018" s="193"/>
      <c r="W1018" s="193"/>
      <c r="X1018" s="193"/>
      <c r="Y1018" s="193"/>
      <c r="Z1018" s="193"/>
    </row>
    <row r="1019">
      <c r="A1019" s="193"/>
      <c r="B1019" s="193"/>
      <c r="C1019" s="193"/>
      <c r="D1019" s="193"/>
      <c r="E1019" s="193"/>
      <c r="F1019" s="193"/>
      <c r="G1019" s="193"/>
      <c r="H1019" s="193"/>
      <c r="I1019" s="193"/>
      <c r="J1019" s="193"/>
      <c r="K1019" s="193"/>
      <c r="L1019" s="193"/>
      <c r="M1019" s="193"/>
      <c r="N1019" s="193"/>
      <c r="O1019" s="193"/>
      <c r="P1019" s="193"/>
      <c r="Q1019" s="193"/>
      <c r="R1019" s="193"/>
      <c r="S1019" s="193"/>
      <c r="T1019" s="193"/>
      <c r="U1019" s="193"/>
      <c r="V1019" s="193"/>
      <c r="W1019" s="193"/>
      <c r="X1019" s="193"/>
      <c r="Y1019" s="193"/>
      <c r="Z1019" s="193"/>
    </row>
    <row r="1020">
      <c r="A1020" s="193"/>
      <c r="B1020" s="193"/>
      <c r="C1020" s="193"/>
      <c r="D1020" s="193"/>
      <c r="E1020" s="193"/>
      <c r="F1020" s="193"/>
      <c r="G1020" s="193"/>
      <c r="H1020" s="193"/>
      <c r="I1020" s="193"/>
      <c r="J1020" s="193"/>
      <c r="K1020" s="193"/>
      <c r="L1020" s="193"/>
      <c r="M1020" s="193"/>
      <c r="N1020" s="193"/>
      <c r="O1020" s="193"/>
      <c r="P1020" s="193"/>
      <c r="Q1020" s="193"/>
      <c r="R1020" s="193"/>
      <c r="S1020" s="193"/>
      <c r="T1020" s="193"/>
      <c r="U1020" s="193"/>
      <c r="V1020" s="193"/>
      <c r="W1020" s="193"/>
      <c r="X1020" s="193"/>
      <c r="Y1020" s="193"/>
      <c r="Z1020" s="193"/>
    </row>
    <row r="1021">
      <c r="A1021" s="193"/>
      <c r="B1021" s="193"/>
      <c r="C1021" s="193"/>
      <c r="D1021" s="193"/>
      <c r="E1021" s="193"/>
      <c r="F1021" s="193"/>
      <c r="G1021" s="193"/>
      <c r="H1021" s="193"/>
      <c r="I1021" s="193"/>
      <c r="J1021" s="193"/>
      <c r="K1021" s="193"/>
      <c r="L1021" s="193"/>
      <c r="M1021" s="193"/>
      <c r="N1021" s="193"/>
      <c r="O1021" s="193"/>
      <c r="P1021" s="193"/>
      <c r="Q1021" s="193"/>
      <c r="R1021" s="193"/>
      <c r="S1021" s="193"/>
      <c r="T1021" s="193"/>
      <c r="U1021" s="193"/>
      <c r="V1021" s="193"/>
      <c r="W1021" s="193"/>
      <c r="X1021" s="193"/>
      <c r="Y1021" s="193"/>
      <c r="Z1021" s="193"/>
    </row>
    <row r="1022">
      <c r="A1022" s="193"/>
      <c r="B1022" s="193"/>
      <c r="C1022" s="193"/>
      <c r="D1022" s="193"/>
      <c r="E1022" s="193"/>
      <c r="F1022" s="193"/>
      <c r="G1022" s="193"/>
      <c r="H1022" s="193"/>
      <c r="I1022" s="193"/>
      <c r="J1022" s="193"/>
      <c r="K1022" s="193"/>
      <c r="L1022" s="193"/>
      <c r="M1022" s="193"/>
      <c r="N1022" s="193"/>
      <c r="O1022" s="193"/>
      <c r="P1022" s="193"/>
      <c r="Q1022" s="193"/>
      <c r="R1022" s="193"/>
      <c r="S1022" s="193"/>
      <c r="T1022" s="193"/>
      <c r="U1022" s="193"/>
      <c r="V1022" s="193"/>
      <c r="W1022" s="193"/>
      <c r="X1022" s="193"/>
      <c r="Y1022" s="193"/>
      <c r="Z1022" s="193"/>
    </row>
    <row r="1023">
      <c r="A1023" s="193"/>
      <c r="B1023" s="193"/>
      <c r="C1023" s="193"/>
      <c r="D1023" s="193"/>
      <c r="E1023" s="193"/>
      <c r="F1023" s="193"/>
      <c r="G1023" s="193"/>
      <c r="H1023" s="193"/>
      <c r="I1023" s="193"/>
      <c r="J1023" s="193"/>
      <c r="K1023" s="193"/>
      <c r="L1023" s="193"/>
      <c r="M1023" s="193"/>
      <c r="N1023" s="193"/>
      <c r="O1023" s="193"/>
      <c r="P1023" s="193"/>
      <c r="Q1023" s="193"/>
      <c r="R1023" s="193"/>
      <c r="S1023" s="193"/>
      <c r="T1023" s="193"/>
      <c r="U1023" s="193"/>
      <c r="V1023" s="193"/>
      <c r="W1023" s="193"/>
      <c r="X1023" s="193"/>
      <c r="Y1023" s="193"/>
      <c r="Z1023" s="193"/>
    </row>
    <row r="1024">
      <c r="A1024" s="193"/>
      <c r="B1024" s="193"/>
      <c r="C1024" s="193"/>
      <c r="D1024" s="193"/>
      <c r="E1024" s="193"/>
      <c r="F1024" s="193"/>
      <c r="G1024" s="193"/>
      <c r="H1024" s="193"/>
      <c r="I1024" s="193"/>
      <c r="J1024" s="193"/>
      <c r="K1024" s="193"/>
      <c r="L1024" s="193"/>
      <c r="M1024" s="193"/>
      <c r="N1024" s="193"/>
      <c r="O1024" s="193"/>
      <c r="P1024" s="193"/>
      <c r="Q1024" s="193"/>
      <c r="R1024" s="193"/>
      <c r="S1024" s="193"/>
      <c r="T1024" s="193"/>
      <c r="U1024" s="193"/>
      <c r="V1024" s="193"/>
      <c r="W1024" s="193"/>
      <c r="X1024" s="193"/>
      <c r="Y1024" s="193"/>
      <c r="Z1024" s="193"/>
    </row>
    <row r="1025">
      <c r="A1025" s="193"/>
      <c r="B1025" s="193"/>
      <c r="C1025" s="193"/>
      <c r="D1025" s="193"/>
      <c r="E1025" s="193"/>
      <c r="F1025" s="193"/>
      <c r="G1025" s="193"/>
      <c r="H1025" s="193"/>
      <c r="I1025" s="193"/>
      <c r="J1025" s="193"/>
      <c r="K1025" s="193"/>
      <c r="L1025" s="193"/>
      <c r="M1025" s="193"/>
      <c r="N1025" s="193"/>
      <c r="O1025" s="193"/>
      <c r="P1025" s="193"/>
      <c r="Q1025" s="193"/>
      <c r="R1025" s="193"/>
      <c r="S1025" s="193"/>
      <c r="T1025" s="193"/>
      <c r="U1025" s="193"/>
      <c r="V1025" s="193"/>
      <c r="W1025" s="193"/>
      <c r="X1025" s="193"/>
      <c r="Y1025" s="193"/>
      <c r="Z1025" s="193"/>
    </row>
    <row r="1026">
      <c r="A1026" s="193"/>
      <c r="B1026" s="193"/>
      <c r="C1026" s="193"/>
      <c r="D1026" s="193"/>
      <c r="E1026" s="193"/>
      <c r="F1026" s="193"/>
      <c r="G1026" s="193"/>
      <c r="H1026" s="193"/>
      <c r="I1026" s="193"/>
      <c r="J1026" s="193"/>
      <c r="K1026" s="193"/>
      <c r="L1026" s="193"/>
      <c r="M1026" s="193"/>
      <c r="N1026" s="193"/>
      <c r="O1026" s="193"/>
      <c r="P1026" s="193"/>
      <c r="Q1026" s="193"/>
      <c r="R1026" s="193"/>
      <c r="S1026" s="193"/>
      <c r="T1026" s="193"/>
      <c r="U1026" s="193"/>
      <c r="V1026" s="193"/>
      <c r="W1026" s="193"/>
      <c r="X1026" s="193"/>
      <c r="Y1026" s="193"/>
      <c r="Z1026" s="193"/>
    </row>
    <row r="1027">
      <c r="A1027" s="193"/>
      <c r="B1027" s="193"/>
      <c r="C1027" s="193"/>
      <c r="D1027" s="193"/>
      <c r="E1027" s="193"/>
      <c r="F1027" s="193"/>
      <c r="G1027" s="193"/>
      <c r="H1027" s="193"/>
      <c r="I1027" s="193"/>
      <c r="J1027" s="193"/>
      <c r="K1027" s="193"/>
      <c r="L1027" s="193"/>
      <c r="M1027" s="193"/>
      <c r="N1027" s="193"/>
      <c r="O1027" s="193"/>
      <c r="P1027" s="193"/>
      <c r="Q1027" s="193"/>
      <c r="R1027" s="193"/>
      <c r="S1027" s="193"/>
      <c r="T1027" s="193"/>
      <c r="U1027" s="193"/>
      <c r="V1027" s="193"/>
      <c r="W1027" s="193"/>
      <c r="X1027" s="193"/>
      <c r="Y1027" s="193"/>
      <c r="Z1027" s="193"/>
    </row>
    <row r="1028">
      <c r="A1028" s="193"/>
      <c r="B1028" s="193"/>
      <c r="C1028" s="193"/>
      <c r="D1028" s="193"/>
      <c r="E1028" s="193"/>
      <c r="F1028" s="193"/>
      <c r="G1028" s="193"/>
      <c r="H1028" s="193"/>
      <c r="I1028" s="193"/>
      <c r="J1028" s="193"/>
      <c r="K1028" s="193"/>
      <c r="L1028" s="193"/>
      <c r="M1028" s="193"/>
      <c r="N1028" s="193"/>
      <c r="O1028" s="193"/>
      <c r="P1028" s="193"/>
      <c r="Q1028" s="193"/>
      <c r="R1028" s="193"/>
      <c r="S1028" s="193"/>
      <c r="T1028" s="193"/>
      <c r="U1028" s="193"/>
      <c r="V1028" s="193"/>
      <c r="W1028" s="193"/>
      <c r="X1028" s="193"/>
      <c r="Y1028" s="193"/>
      <c r="Z1028" s="193"/>
    </row>
    <row r="1029">
      <c r="A1029" s="193"/>
      <c r="B1029" s="193"/>
      <c r="C1029" s="193"/>
      <c r="D1029" s="193"/>
      <c r="E1029" s="193"/>
      <c r="F1029" s="193"/>
      <c r="G1029" s="193"/>
      <c r="H1029" s="193"/>
      <c r="I1029" s="193"/>
      <c r="J1029" s="193"/>
      <c r="K1029" s="193"/>
      <c r="L1029" s="193"/>
      <c r="M1029" s="193"/>
      <c r="N1029" s="193"/>
      <c r="O1029" s="193"/>
      <c r="P1029" s="193"/>
      <c r="Q1029" s="193"/>
      <c r="R1029" s="193"/>
      <c r="S1029" s="193"/>
      <c r="T1029" s="193"/>
      <c r="U1029" s="193"/>
      <c r="V1029" s="193"/>
      <c r="W1029" s="193"/>
      <c r="X1029" s="193"/>
      <c r="Y1029" s="193"/>
      <c r="Z1029" s="193"/>
    </row>
    <row r="1030">
      <c r="A1030" s="193"/>
      <c r="B1030" s="193"/>
      <c r="C1030" s="193"/>
      <c r="D1030" s="193"/>
      <c r="E1030" s="193"/>
      <c r="F1030" s="193"/>
      <c r="G1030" s="193"/>
      <c r="H1030" s="193"/>
      <c r="I1030" s="193"/>
      <c r="J1030" s="193"/>
      <c r="K1030" s="193"/>
      <c r="L1030" s="193"/>
      <c r="M1030" s="193"/>
      <c r="N1030" s="193"/>
      <c r="O1030" s="193"/>
      <c r="P1030" s="193"/>
      <c r="Q1030" s="193"/>
      <c r="R1030" s="193"/>
      <c r="S1030" s="193"/>
      <c r="T1030" s="193"/>
      <c r="U1030" s="193"/>
      <c r="V1030" s="193"/>
      <c r="W1030" s="193"/>
      <c r="X1030" s="193"/>
      <c r="Y1030" s="193"/>
      <c r="Z1030" s="193"/>
    </row>
    <row r="1031">
      <c r="A1031" s="193"/>
      <c r="B1031" s="193"/>
      <c r="C1031" s="193"/>
      <c r="D1031" s="193"/>
      <c r="E1031" s="193"/>
      <c r="F1031" s="193"/>
      <c r="G1031" s="193"/>
      <c r="H1031" s="193"/>
      <c r="I1031" s="193"/>
      <c r="J1031" s="193"/>
      <c r="K1031" s="193"/>
      <c r="L1031" s="193"/>
      <c r="M1031" s="193"/>
      <c r="N1031" s="193"/>
      <c r="O1031" s="193"/>
      <c r="P1031" s="193"/>
      <c r="Q1031" s="193"/>
      <c r="R1031" s="193"/>
      <c r="S1031" s="193"/>
      <c r="T1031" s="193"/>
      <c r="U1031" s="193"/>
      <c r="V1031" s="193"/>
      <c r="W1031" s="193"/>
      <c r="X1031" s="193"/>
      <c r="Y1031" s="193"/>
      <c r="Z1031" s="193"/>
    </row>
    <row r="1032">
      <c r="A1032" s="193"/>
      <c r="B1032" s="193"/>
      <c r="C1032" s="193"/>
      <c r="D1032" s="193"/>
      <c r="E1032" s="193"/>
      <c r="F1032" s="193"/>
      <c r="G1032" s="193"/>
      <c r="H1032" s="193"/>
      <c r="I1032" s="193"/>
      <c r="J1032" s="193"/>
      <c r="K1032" s="193"/>
      <c r="L1032" s="193"/>
      <c r="M1032" s="193"/>
      <c r="N1032" s="193"/>
      <c r="O1032" s="193"/>
      <c r="P1032" s="193"/>
      <c r="Q1032" s="193"/>
      <c r="R1032" s="193"/>
      <c r="S1032" s="193"/>
      <c r="T1032" s="193"/>
      <c r="U1032" s="193"/>
      <c r="V1032" s="193"/>
      <c r="W1032" s="193"/>
      <c r="X1032" s="193"/>
      <c r="Y1032" s="193"/>
      <c r="Z1032" s="193"/>
    </row>
    <row r="1033">
      <c r="A1033" s="193"/>
      <c r="B1033" s="193"/>
      <c r="C1033" s="193"/>
      <c r="D1033" s="193"/>
      <c r="E1033" s="193"/>
      <c r="F1033" s="193"/>
      <c r="G1033" s="193"/>
      <c r="H1033" s="193"/>
      <c r="I1033" s="193"/>
      <c r="J1033" s="193"/>
      <c r="K1033" s="193"/>
      <c r="L1033" s="193"/>
      <c r="M1033" s="193"/>
      <c r="N1033" s="193"/>
      <c r="O1033" s="193"/>
      <c r="P1033" s="193"/>
      <c r="Q1033" s="193"/>
      <c r="R1033" s="193"/>
      <c r="S1033" s="193"/>
      <c r="T1033" s="193"/>
      <c r="U1033" s="193"/>
      <c r="V1033" s="193"/>
      <c r="W1033" s="193"/>
      <c r="X1033" s="193"/>
      <c r="Y1033" s="193"/>
      <c r="Z1033" s="193"/>
    </row>
    <row r="1034">
      <c r="A1034" s="193"/>
      <c r="B1034" s="193"/>
      <c r="C1034" s="193"/>
      <c r="D1034" s="193"/>
      <c r="E1034" s="193"/>
      <c r="F1034" s="193"/>
      <c r="G1034" s="193"/>
      <c r="H1034" s="193"/>
      <c r="I1034" s="193"/>
      <c r="J1034" s="193"/>
      <c r="K1034" s="193"/>
      <c r="L1034" s="193"/>
      <c r="M1034" s="193"/>
      <c r="N1034" s="193"/>
      <c r="O1034" s="193"/>
      <c r="P1034" s="193"/>
      <c r="Q1034" s="193"/>
      <c r="R1034" s="193"/>
      <c r="S1034" s="193"/>
      <c r="T1034" s="193"/>
      <c r="U1034" s="193"/>
      <c r="V1034" s="193"/>
      <c r="W1034" s="193"/>
      <c r="X1034" s="193"/>
      <c r="Y1034" s="193"/>
      <c r="Z1034" s="19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M1036" s="3"/>
      <c r="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M1037" s="3"/>
      <c r="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M1038" s="3"/>
      <c r="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M1039" s="3"/>
      <c r="N1039" s="3"/>
    </row>
  </sheetData>
  <mergeCells count="3">
    <mergeCell ref="H93:H100"/>
    <mergeCell ref="K93:K97"/>
    <mergeCell ref="B112:C11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