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235" documentId="11_45359FA321C9619CD856FD07E543A994125A6C05" xr6:coauthVersionLast="47" xr6:coauthVersionMax="47" xr10:uidLastSave="{67D0B911-3D79-4433-A268-C6341EAA7AD2}"/>
  <bookViews>
    <workbookView xWindow="-110" yWindow="-110" windowWidth="22780" windowHeight="14540" xr2:uid="{00000000-000D-0000-FFFF-FFFF00000000}"/>
  </bookViews>
  <sheets>
    <sheet name="Instructions" sheetId="1" r:id="rId1"/>
    <sheet name="SEQ_Run_Data" sheetId="2" r:id="rId2"/>
    <sheet name="Change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G14" i="2"/>
  <c r="G15" i="2"/>
  <c r="G22" i="2"/>
  <c r="G23" i="2"/>
  <c r="G24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C13" i="2"/>
  <c r="C14" i="2"/>
  <c r="C15" i="2"/>
  <c r="C16" i="2"/>
  <c r="C17" i="2"/>
  <c r="C18" i="2"/>
  <c r="C19" i="2"/>
  <c r="C20" i="2"/>
  <c r="C21" i="2"/>
  <c r="C22" i="2"/>
  <c r="C23" i="2"/>
  <c r="C24" i="2"/>
  <c r="C12" i="2"/>
  <c r="B10" i="2"/>
  <c r="G20" i="2" s="1"/>
  <c r="F14" i="2"/>
  <c r="G13" i="2" l="1"/>
  <c r="G19" i="2"/>
  <c r="E15" i="2"/>
  <c r="G18" i="2"/>
  <c r="G12" i="2"/>
  <c r="G16" i="2"/>
  <c r="G21" i="2"/>
  <c r="G17" i="2"/>
  <c r="E16" i="2"/>
  <c r="F21" i="2"/>
  <c r="F20" i="2"/>
  <c r="F13" i="2"/>
  <c r="E24" i="2"/>
  <c r="E23" i="2"/>
  <c r="E22" i="2"/>
  <c r="E14" i="2"/>
  <c r="F19" i="2"/>
  <c r="E21" i="2"/>
  <c r="E13" i="2"/>
  <c r="F18" i="2"/>
  <c r="E20" i="2"/>
  <c r="F12" i="2"/>
  <c r="F17" i="2"/>
  <c r="E19" i="2"/>
  <c r="F24" i="2"/>
  <c r="F16" i="2"/>
  <c r="E18" i="2"/>
  <c r="F23" i="2"/>
  <c r="F15" i="2"/>
  <c r="E12" i="2"/>
  <c r="E17" i="2"/>
  <c r="F22" i="2"/>
  <c r="H17" i="2" l="1"/>
  <c r="H21" i="2"/>
  <c r="H23" i="2"/>
  <c r="H20" i="2"/>
  <c r="H19" i="2"/>
  <c r="H22" i="2"/>
  <c r="H24" i="2"/>
  <c r="H18" i="2"/>
</calcChain>
</file>

<file path=xl/sharedStrings.xml><?xml version="1.0" encoding="utf-8"?>
<sst xmlns="http://schemas.openxmlformats.org/spreadsheetml/2006/main" count="64" uniqueCount="64">
  <si>
    <t>SEQ Validation Template – Instructions</t>
  </si>
  <si>
    <t>Overview:</t>
  </si>
  <si>
    <t>This template evaluates tool-level process stability by sequentially tracking each run's results against a shrinking confidence envelope.</t>
  </si>
  <si>
    <t>The method is inspired by the Sequential Probability Ratio Test (SPRT), a statistical framework for early decision-making during data collection.</t>
  </si>
  <si>
    <t>This tool simplifies SPRT logic using rolling mean and standard deviation to assess in-control performance over time.</t>
  </si>
  <si>
    <t>It is designed to be practically usable in manufacturing and validation contexts, without requiring advanced statistical training.</t>
  </si>
  <si>
    <t>How It Works:</t>
  </si>
  <si>
    <t>- You define a baseline from the first 5 runs (mean and std deviation).</t>
  </si>
  <si>
    <t>- Each subsequent data point is compared against a dynamic envelope that tightens with more data.</t>
  </si>
  <si>
    <t>Envelope Logic:</t>
  </si>
  <si>
    <t>- The envelope is defined as:</t>
  </si>
  <si>
    <t>- This shrinks the allowable variation over time, similar to SPRT's confidence bounds.</t>
  </si>
  <si>
    <t>- 'k' controls the strictness of the envelope (see below).</t>
  </si>
  <si>
    <t>Tuning the Tolerance Parameter (k):</t>
  </si>
  <si>
    <t>- You can adjust k depending on your desired confidence or business risk tolerance.</t>
  </si>
  <si>
    <t>Inputs Required (see table in SEQ_Run_Data):</t>
  </si>
  <si>
    <t>- k (tolerance level)</t>
  </si>
  <si>
    <t>- metric name (e.g. pH, O2 concentration)</t>
  </si>
  <si>
    <t>- tool auto-calculates running stats, envelope bounds, and failure flags.</t>
  </si>
  <si>
    <t>Proceed to the 'SEQ_Run_Data' tab to begin.</t>
  </si>
  <si>
    <t>Parameter</t>
  </si>
  <si>
    <t>Value</t>
  </si>
  <si>
    <t>Explanation</t>
  </si>
  <si>
    <t>Metric Name</t>
  </si>
  <si>
    <t>Baseline Run Count (n)</t>
  </si>
  <si>
    <t>Max Run Count</t>
  </si>
  <si>
    <t>k (tolerance level)</t>
  </si>
  <si>
    <t>pH of Bioreactor Effluent</t>
  </si>
  <si>
    <t>Name of the metric being tracked</t>
  </si>
  <si>
    <t>Number of runs used to calculate initial baseline mean/std</t>
  </si>
  <si>
    <t>Maximum allowed run count before auto-fail</t>
  </si>
  <si>
    <t>Run #</t>
  </si>
  <si>
    <t>Running Mean</t>
  </si>
  <si>
    <t>Running StdDev</t>
  </si>
  <si>
    <t>Out of Bounds</t>
  </si>
  <si>
    <t>Version</t>
  </si>
  <si>
    <t>Change Description</t>
  </si>
  <si>
    <t>Author</t>
  </si>
  <si>
    <t>Date</t>
  </si>
  <si>
    <t>v1</t>
  </si>
  <si>
    <t>Initial release of SEQ Validation Template</t>
  </si>
  <si>
    <t>Josh Villanueva</t>
  </si>
  <si>
    <t>2025-07-08</t>
  </si>
  <si>
    <t>Override Target Mean (optional)</t>
  </si>
  <si>
    <t>If provided, this value replaces the average of the first 5 runs as the envelope center</t>
  </si>
  <si>
    <t>- optional: predefined target mean [If Override Target Mean is filled, it becomes the envelope center for all bounds. If blank, the tool defaults to using the mean of the first 5 runs]</t>
  </si>
  <si>
    <t>Baseline Mean</t>
  </si>
  <si>
    <t>Baseline STD</t>
  </si>
  <si>
    <t xml:space="preserve">    envelope_n = baseline_mean ± k × baseline_std × sqrt(baseline_run_count/n)</t>
  </si>
  <si>
    <t>Mean Envelope Upper</t>
  </si>
  <si>
    <t>Mean Envelope Lower</t>
  </si>
  <si>
    <t>STD Envelope Upper</t>
  </si>
  <si>
    <t>- Metric Data</t>
  </si>
  <si>
    <t>Metric Data</t>
  </si>
  <si>
    <t>Determines how strict the envelope is; higher values allow more variation, lower values require tighter stability</t>
  </si>
  <si>
    <t>- `k` is a strictness multiplier that directly controls how wide the acceptance envelope is at each run.</t>
  </si>
  <si>
    <t>- Larger `k` values make the envelope wider, allowing more variation before a test run is flagged as unstable.</t>
  </si>
  <si>
    <t>- Smaller `k` values narrow the envelope, requiring the process to stay tightly clustered around the baseline to be considered stable.</t>
  </si>
  <si>
    <t>- The envelope shrinks over time using the factor √(Baseline Run Count ÷ Current Run), meaning early runs are evaluated more loosely, while later runs are held to stricter standards.</t>
  </si>
  <si>
    <t>- There is no direct statistical confidence level (e.g. 95%) associated with `k` in this framework. However, engineers may use `k ≈ 2` for moderate tolerance or `k ≈ 1` for stricter control depending on risk tolerance or criticality of the process.</t>
  </si>
  <si>
    <t>- Failed sequence tests require equipment or process troubleshooting to address sources of variability prior to running the SEQ again</t>
  </si>
  <si>
    <t>- If running MEAN or STD falls outside the envelope and more than 17 runs are required to bring the process back within control, the sequence is considered failed. **MODIFY FAIL/STOP CRITERIA AS NEEDED**</t>
  </si>
  <si>
    <t>- If the running MEAN and STD of 8 consecutive runs meet the pass criteria (mean within envelope; std below max threshold) by run 13, the sequence is considered stable. **MODIFY SUCCESS CRITERIA AS NEEDED**</t>
  </si>
  <si>
    <t>This structure is flexible and can be adapted for other metrics or tooling systems across manufacturing and biotech contexts.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</si>
</sst>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1" xfId="0" applyNumberFormat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Stability Check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SEQ_Run_Data!$B$2</c:f>
              <c:strCache>
                <c:ptCount val="1"/>
                <c:pt idx="0">
                  <c:v>pH of Bioreactor Effluent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SEQ_Run_Data!$A$12:$A$28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SEQ_Run_Data!$B$12:$B$28</c:f>
              <c:numCache>
                <c:formatCode>0.000</c:formatCode>
                <c:ptCount val="17"/>
                <c:pt idx="0">
                  <c:v>7.0880000000000001</c:v>
                </c:pt>
                <c:pt idx="1">
                  <c:v>7.02</c:v>
                </c:pt>
                <c:pt idx="2">
                  <c:v>7.0490000000000004</c:v>
                </c:pt>
                <c:pt idx="3">
                  <c:v>7.1120000000000001</c:v>
                </c:pt>
                <c:pt idx="4">
                  <c:v>7.093</c:v>
                </c:pt>
                <c:pt idx="5">
                  <c:v>6.9509999999999996</c:v>
                </c:pt>
                <c:pt idx="6">
                  <c:v>7.048</c:v>
                </c:pt>
                <c:pt idx="7">
                  <c:v>6.992</c:v>
                </c:pt>
                <c:pt idx="8">
                  <c:v>6.9950000000000001</c:v>
                </c:pt>
                <c:pt idx="9">
                  <c:v>7.0209999999999999</c:v>
                </c:pt>
                <c:pt idx="10">
                  <c:v>7.0069999999999997</c:v>
                </c:pt>
                <c:pt idx="11">
                  <c:v>7.0730000000000004</c:v>
                </c:pt>
                <c:pt idx="12">
                  <c:v>7.0380000000000003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D-437A-A92E-2694C4E199C1}"/>
            </c:ext>
          </c:extLst>
        </c:ser>
        <c:ser>
          <c:idx val="1"/>
          <c:order val="1"/>
          <c:tx>
            <c:v>Running Mean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SEQ_Run_Data!$A$12:$A$28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SEQ_Run_Data!$C$12:$C$28</c:f>
              <c:numCache>
                <c:formatCode>0.000</c:formatCode>
                <c:ptCount val="17"/>
                <c:pt idx="0">
                  <c:v>7.0880000000000001</c:v>
                </c:pt>
                <c:pt idx="1">
                  <c:v>7.0540000000000003</c:v>
                </c:pt>
                <c:pt idx="2">
                  <c:v>7.0523333333333333</c:v>
                </c:pt>
                <c:pt idx="3">
                  <c:v>7.0672499999999996</c:v>
                </c:pt>
                <c:pt idx="4">
                  <c:v>7.0723999999999991</c:v>
                </c:pt>
                <c:pt idx="5">
                  <c:v>7.0521666666666656</c:v>
                </c:pt>
                <c:pt idx="6">
                  <c:v>7.0515714285714282</c:v>
                </c:pt>
                <c:pt idx="7">
                  <c:v>7.0441249999999993</c:v>
                </c:pt>
                <c:pt idx="8">
                  <c:v>7.038666666666666</c:v>
                </c:pt>
                <c:pt idx="9">
                  <c:v>7.0368999999999984</c:v>
                </c:pt>
                <c:pt idx="10">
                  <c:v>7.0341818181818176</c:v>
                </c:pt>
                <c:pt idx="11">
                  <c:v>7.0374166666666653</c:v>
                </c:pt>
                <c:pt idx="12">
                  <c:v>7.0374615384615371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D-437A-A92E-2694C4E199C1}"/>
            </c:ext>
          </c:extLst>
        </c:ser>
        <c:ser>
          <c:idx val="2"/>
          <c:order val="2"/>
          <c:tx>
            <c:strRef>
              <c:f>SEQ_Run_Data!$E$11</c:f>
              <c:strCache>
                <c:ptCount val="1"/>
                <c:pt idx="0">
                  <c:v>Mean Envelope Upper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SEQ_Run_Data!$A$12:$A$28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SEQ_Run_Data!$E$12:$E$28</c:f>
              <c:numCache>
                <c:formatCode>0.000</c:formatCode>
                <c:ptCount val="17"/>
                <c:pt idx="0">
                  <c:v>7.2386708633525423</c:v>
                </c:pt>
                <c:pt idx="1">
                  <c:v>7.1899712549903247</c:v>
                </c:pt>
                <c:pt idx="2">
                  <c:v>7.1683965277149815</c:v>
                </c:pt>
                <c:pt idx="3">
                  <c:v>7.1555354316762712</c:v>
                </c:pt>
                <c:pt idx="4">
                  <c:v>7.1467585906267725</c:v>
                </c:pt>
                <c:pt idx="5">
                  <c:v>7.1402797957176256</c:v>
                </c:pt>
                <c:pt idx="6">
                  <c:v>7.1352444792438323</c:v>
                </c:pt>
                <c:pt idx="7">
                  <c:v>7.1311856274951619</c:v>
                </c:pt>
                <c:pt idx="8">
                  <c:v>7.1278236211175132</c:v>
                </c:pt>
                <c:pt idx="9">
                  <c:v>7.1249794636716652</c:v>
                </c:pt>
                <c:pt idx="10">
                  <c:v>7.1225325515735305</c:v>
                </c:pt>
                <c:pt idx="11">
                  <c:v>7.1203982638574903</c:v>
                </c:pt>
                <c:pt idx="12">
                  <c:v>7.1185152402640961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D-437A-A92E-2694C4E199C1}"/>
            </c:ext>
          </c:extLst>
        </c:ser>
        <c:ser>
          <c:idx val="3"/>
          <c:order val="3"/>
          <c:tx>
            <c:strRef>
              <c:f>SEQ_Run_Data!$F$11</c:f>
              <c:strCache>
                <c:ptCount val="1"/>
                <c:pt idx="0">
                  <c:v>Mean Envelope Lower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SEQ_Run_Data!$A$12:$A$28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SEQ_Run_Data!$F$12:$F$28</c:f>
              <c:numCache>
                <c:formatCode>0.000</c:formatCode>
                <c:ptCount val="17"/>
                <c:pt idx="0">
                  <c:v>6.906129136647456</c:v>
                </c:pt>
                <c:pt idx="1">
                  <c:v>6.9548287450096735</c:v>
                </c:pt>
                <c:pt idx="2">
                  <c:v>6.9764034722850168</c:v>
                </c:pt>
                <c:pt idx="3">
                  <c:v>6.9892645683237271</c:v>
                </c:pt>
                <c:pt idx="4">
                  <c:v>6.9980414093732257</c:v>
                </c:pt>
                <c:pt idx="5">
                  <c:v>7.0045202042823727</c:v>
                </c:pt>
                <c:pt idx="6">
                  <c:v>7.0095555207561659</c:v>
                </c:pt>
                <c:pt idx="7">
                  <c:v>7.0136143725048363</c:v>
                </c:pt>
                <c:pt idx="8">
                  <c:v>7.016976378882485</c:v>
                </c:pt>
                <c:pt idx="9">
                  <c:v>7.019820536328333</c:v>
                </c:pt>
                <c:pt idx="10">
                  <c:v>7.0222674484264678</c:v>
                </c:pt>
                <c:pt idx="11">
                  <c:v>7.024401736142508</c:v>
                </c:pt>
                <c:pt idx="12">
                  <c:v>7.0262847597359022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D-437A-A92E-2694C4E1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of Interest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 Stability Check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SEQ_Run_Data!$D$11</c:f>
              <c:strCache>
                <c:ptCount val="1"/>
                <c:pt idx="0">
                  <c:v>Running StdDev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SEQ_Run_Data!$A$12:$A$28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SEQ_Run_Data!$D$12:$D$28</c:f>
              <c:numCache>
                <c:formatCode>0.000</c:formatCode>
                <c:ptCount val="17"/>
                <c:pt idx="0">
                  <c:v>0</c:v>
                </c:pt>
                <c:pt idx="1">
                  <c:v>4.8083261120685589E-2</c:v>
                </c:pt>
                <c:pt idx="2">
                  <c:v>3.4122328955294781E-2</c:v>
                </c:pt>
                <c:pt idx="3">
                  <c:v>4.0819725623771813E-2</c:v>
                </c:pt>
                <c:pt idx="4">
                  <c:v>3.7179295313386575E-2</c:v>
                </c:pt>
                <c:pt idx="5">
                  <c:v>5.968388950685679E-2</c:v>
                </c:pt>
                <c:pt idx="6">
                  <c:v>5.4506443481045434E-2</c:v>
                </c:pt>
                <c:pt idx="7">
                  <c:v>5.4682035441267325E-2</c:v>
                </c:pt>
                <c:pt idx="8">
                  <c:v>5.3707541369904584E-2</c:v>
                </c:pt>
                <c:pt idx="9">
                  <c:v>5.0943214573789142E-2</c:v>
                </c:pt>
                <c:pt idx="10">
                  <c:v>4.9162624384420817E-2</c:v>
                </c:pt>
                <c:pt idx="11">
                  <c:v>4.8195545500187252E-2</c:v>
                </c:pt>
                <c:pt idx="12">
                  <c:v>4.6144005361143541E-2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0-4505-9E3C-0D5CD4E5ADCF}"/>
            </c:ext>
          </c:extLst>
        </c:ser>
        <c:ser>
          <c:idx val="2"/>
          <c:order val="1"/>
          <c:tx>
            <c:strRef>
              <c:f>SEQ_Run_Data!$G$11</c:f>
              <c:strCache>
                <c:ptCount val="1"/>
                <c:pt idx="0">
                  <c:v>STD Envelope Upper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SEQ_Run_Data!$A$12:$A$28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SEQ_Run_Data!$G$12:$G$28</c:f>
              <c:numCache>
                <c:formatCode>0.000</c:formatCode>
                <c:ptCount val="17"/>
                <c:pt idx="0">
                  <c:v>0.20345015866593003</c:v>
                </c:pt>
                <c:pt idx="1">
                  <c:v>0.15475055030371188</c:v>
                </c:pt>
                <c:pt idx="2">
                  <c:v>0.13317582302836903</c:v>
                </c:pt>
                <c:pt idx="3">
                  <c:v>0.12031472698965831</c:v>
                </c:pt>
                <c:pt idx="4">
                  <c:v>0.11153788594015973</c:v>
                </c:pt>
                <c:pt idx="5">
                  <c:v>0.10505909103101302</c:v>
                </c:pt>
                <c:pt idx="6">
                  <c:v>0.10002377455721989</c:v>
                </c:pt>
                <c:pt idx="7">
                  <c:v>9.5964922808549222E-2</c:v>
                </c:pt>
                <c:pt idx="8">
                  <c:v>9.2602916430901058E-2</c:v>
                </c:pt>
                <c:pt idx="9">
                  <c:v>8.9758758985052325E-2</c:v>
                </c:pt>
                <c:pt idx="10">
                  <c:v>8.7311846886917552E-2</c:v>
                </c:pt>
                <c:pt idx="11">
                  <c:v>8.5177559170877798E-2</c:v>
                </c:pt>
                <c:pt idx="12">
                  <c:v>8.3294535577483633E-2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0-4505-9E3C-0D5CD4E5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of Interest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198439</xdr:colOff>
      <xdr:row>15</xdr:row>
      <xdr:rowOff>150818</xdr:rowOff>
    </xdr:from>
    <xdr:to>
      <xdr:col>12</xdr:col>
      <xdr:colOff>579439</xdr:colOff>
      <xdr:row>21</xdr:row>
      <xdr:rowOff>163423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8912A8-F2A7-8FFA-9734-3A6522115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7939" y="2889256"/>
          <a:ext cx="2825750" cy="1107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248479</xdr:colOff>
      <xdr:row>29</xdr:row>
      <xdr:rowOff>101231</xdr:rowOff>
    </xdr:from>
    <xdr:to>
      <xdr:col>2</xdr:col>
      <xdr:colOff>839029</xdr:colOff>
      <xdr:row>47</xdr:row>
      <xdr:rowOff>18405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1119187</xdr:colOff>
      <xdr:row>29</xdr:row>
      <xdr:rowOff>111125</xdr:rowOff>
    </xdr:from>
    <xdr:to>
      <xdr:col>2</xdr:col>
      <xdr:colOff>5233987</xdr:colOff>
      <xdr:row>47</xdr:row>
      <xdr:rowOff>28299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68A54-A962-4EF7-B611-F02EE76D8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"/>
  <sheetViews>
    <sheetView tabSelected="1" topLeftCell="A11" zoomScale="80" zoomScaleNormal="80" workbookViewId="0">
      <selection activeCell="Q41" sqref="Q41"/>
    </sheetView>
  </sheetViews>
  <sheetFormatPr defaultRowHeight="14.5" x14ac:dyDescent="0.35"/>
  <cols>
    <col min="1" max="16384" width="8.7265625" style="10"/>
  </cols>
  <sheetData>
    <row r="1" spans="1:1" x14ac:dyDescent="0.35">
      <c r="A1" s="9" t="s">
        <v>0</v>
      </c>
    </row>
    <row r="3" spans="1:1" x14ac:dyDescent="0.35">
      <c r="A3" s="9" t="s">
        <v>1</v>
      </c>
    </row>
    <row r="4" spans="1:1" x14ac:dyDescent="0.35">
      <c r="A4" s="10" t="s">
        <v>2</v>
      </c>
    </row>
    <row r="5" spans="1:1" x14ac:dyDescent="0.35">
      <c r="A5" s="10" t="s">
        <v>3</v>
      </c>
    </row>
    <row r="6" spans="1:1" x14ac:dyDescent="0.35">
      <c r="A6" s="10" t="s">
        <v>4</v>
      </c>
    </row>
    <row r="7" spans="1:1" x14ac:dyDescent="0.35">
      <c r="A7" s="10" t="s">
        <v>5</v>
      </c>
    </row>
    <row r="9" spans="1:1" x14ac:dyDescent="0.35">
      <c r="A9" s="9" t="s">
        <v>6</v>
      </c>
    </row>
    <row r="10" spans="1:1" x14ac:dyDescent="0.35">
      <c r="A10" s="10" t="s">
        <v>7</v>
      </c>
    </row>
    <row r="11" spans="1:1" x14ac:dyDescent="0.35">
      <c r="A11" s="10" t="s">
        <v>8</v>
      </c>
    </row>
    <row r="12" spans="1:1" x14ac:dyDescent="0.35">
      <c r="A12" s="10" t="s">
        <v>62</v>
      </c>
    </row>
    <row r="13" spans="1:1" x14ac:dyDescent="0.35">
      <c r="A13" s="10" t="s">
        <v>61</v>
      </c>
    </row>
    <row r="14" spans="1:1" x14ac:dyDescent="0.35">
      <c r="A14" s="10" t="s">
        <v>60</v>
      </c>
    </row>
    <row r="16" spans="1:1" x14ac:dyDescent="0.35">
      <c r="A16" s="9" t="s">
        <v>9</v>
      </c>
    </row>
    <row r="17" spans="1:1" x14ac:dyDescent="0.35">
      <c r="A17" s="10" t="s">
        <v>10</v>
      </c>
    </row>
    <row r="18" spans="1:1" x14ac:dyDescent="0.35">
      <c r="A18" s="11" t="s">
        <v>48</v>
      </c>
    </row>
    <row r="19" spans="1:1" x14ac:dyDescent="0.35">
      <c r="A19" s="10" t="s">
        <v>11</v>
      </c>
    </row>
    <row r="20" spans="1:1" x14ac:dyDescent="0.35">
      <c r="A20" s="10" t="s">
        <v>12</v>
      </c>
    </row>
    <row r="22" spans="1:1" x14ac:dyDescent="0.35">
      <c r="A22" s="9" t="s">
        <v>13</v>
      </c>
    </row>
    <row r="23" spans="1:1" x14ac:dyDescent="0.35">
      <c r="A23" s="10" t="s">
        <v>55</v>
      </c>
    </row>
    <row r="24" spans="1:1" x14ac:dyDescent="0.35">
      <c r="A24" s="10" t="s">
        <v>56</v>
      </c>
    </row>
    <row r="25" spans="1:1" x14ac:dyDescent="0.35">
      <c r="A25" s="10" t="s">
        <v>57</v>
      </c>
    </row>
    <row r="26" spans="1:1" x14ac:dyDescent="0.35">
      <c r="A26" s="10" t="s">
        <v>58</v>
      </c>
    </row>
    <row r="27" spans="1:1" x14ac:dyDescent="0.35">
      <c r="A27" s="10" t="s">
        <v>59</v>
      </c>
    </row>
    <row r="28" spans="1:1" x14ac:dyDescent="0.35">
      <c r="A28" s="10" t="s">
        <v>14</v>
      </c>
    </row>
    <row r="30" spans="1:1" x14ac:dyDescent="0.35">
      <c r="A30" s="9" t="s">
        <v>15</v>
      </c>
    </row>
    <row r="31" spans="1:1" x14ac:dyDescent="0.35">
      <c r="A31" s="10" t="s">
        <v>17</v>
      </c>
    </row>
    <row r="32" spans="1:1" x14ac:dyDescent="0.35">
      <c r="A32" s="10" t="s">
        <v>16</v>
      </c>
    </row>
    <row r="33" spans="1:1" x14ac:dyDescent="0.35">
      <c r="A33" s="10" t="s">
        <v>52</v>
      </c>
    </row>
    <row r="34" spans="1:1" x14ac:dyDescent="0.35">
      <c r="A34" s="10" t="s">
        <v>45</v>
      </c>
    </row>
    <row r="35" spans="1:1" x14ac:dyDescent="0.35">
      <c r="A35" s="10" t="s">
        <v>18</v>
      </c>
    </row>
    <row r="37" spans="1:1" x14ac:dyDescent="0.35">
      <c r="A37" t="s">
        <v>63</v>
      </c>
    </row>
    <row r="39" spans="1:1" x14ac:dyDescent="0.35">
      <c r="A39" s="10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topLeftCell="A3" zoomScale="80" zoomScaleNormal="80" workbookViewId="0">
      <selection activeCell="E39" sqref="E39"/>
    </sheetView>
  </sheetViews>
  <sheetFormatPr defaultRowHeight="14.5" x14ac:dyDescent="0.35"/>
  <cols>
    <col min="1" max="1" width="28.1796875" bestFit="1" customWidth="1"/>
    <col min="2" max="2" width="22.26953125" bestFit="1" customWidth="1"/>
    <col min="3" max="3" width="94.6328125" bestFit="1" customWidth="1"/>
    <col min="4" max="4" width="14.90625" bestFit="1" customWidth="1"/>
    <col min="5" max="5" width="20.453125" bestFit="1" customWidth="1"/>
    <col min="6" max="6" width="20.36328125" bestFit="1" customWidth="1"/>
    <col min="7" max="7" width="18.7265625" bestFit="1" customWidth="1"/>
    <col min="8" max="8" width="13.54296875" bestFit="1" customWidth="1"/>
  </cols>
  <sheetData>
    <row r="1" spans="1:8" x14ac:dyDescent="0.35">
      <c r="A1" s="1" t="s">
        <v>20</v>
      </c>
      <c r="B1" s="1" t="s">
        <v>21</v>
      </c>
      <c r="C1" s="1" t="s">
        <v>22</v>
      </c>
    </row>
    <row r="2" spans="1:8" x14ac:dyDescent="0.35">
      <c r="A2" s="2" t="s">
        <v>23</v>
      </c>
      <c r="B2" s="14" t="s">
        <v>27</v>
      </c>
      <c r="C2" s="2" t="s">
        <v>28</v>
      </c>
    </row>
    <row r="3" spans="1:8" x14ac:dyDescent="0.35">
      <c r="A3" s="2" t="s">
        <v>24</v>
      </c>
      <c r="B3" s="6">
        <v>5</v>
      </c>
      <c r="C3" s="2" t="s">
        <v>29</v>
      </c>
    </row>
    <row r="4" spans="1:8" x14ac:dyDescent="0.35">
      <c r="A4" s="2" t="s">
        <v>25</v>
      </c>
      <c r="B4" s="6">
        <v>17</v>
      </c>
      <c r="C4" s="2" t="s">
        <v>30</v>
      </c>
    </row>
    <row r="5" spans="1:8" x14ac:dyDescent="0.35">
      <c r="A5" s="2" t="s">
        <v>26</v>
      </c>
      <c r="B5" s="14">
        <v>2</v>
      </c>
      <c r="C5" s="2" t="s">
        <v>54</v>
      </c>
    </row>
    <row r="6" spans="1:8" x14ac:dyDescent="0.35">
      <c r="A6" s="2" t="s">
        <v>43</v>
      </c>
      <c r="B6" s="14"/>
      <c r="C6" s="2" t="s">
        <v>44</v>
      </c>
    </row>
    <row r="9" spans="1:8" x14ac:dyDescent="0.35">
      <c r="A9" s="2" t="s">
        <v>46</v>
      </c>
      <c r="B9" s="8">
        <f>IF(ISBLANK(B6)=TRUE,AVERAGE(B12:B16),B6)</f>
        <v>7.0723999999999991</v>
      </c>
    </row>
    <row r="10" spans="1:8" x14ac:dyDescent="0.35">
      <c r="A10" s="2" t="s">
        <v>47</v>
      </c>
      <c r="B10" s="12">
        <f>STDEV(B12:B16)</f>
        <v>3.7179295313386575E-2</v>
      </c>
    </row>
    <row r="11" spans="1:8" x14ac:dyDescent="0.35">
      <c r="A11" s="1" t="s">
        <v>31</v>
      </c>
      <c r="B11" s="1" t="s">
        <v>53</v>
      </c>
      <c r="C11" s="1" t="s">
        <v>32</v>
      </c>
      <c r="D11" s="1" t="s">
        <v>33</v>
      </c>
      <c r="E11" s="1" t="s">
        <v>49</v>
      </c>
      <c r="F11" s="1" t="s">
        <v>50</v>
      </c>
      <c r="G11" s="1" t="s">
        <v>51</v>
      </c>
      <c r="H11" s="1" t="s">
        <v>34</v>
      </c>
    </row>
    <row r="12" spans="1:8" x14ac:dyDescent="0.35">
      <c r="A12" s="3">
        <v>1</v>
      </c>
      <c r="B12" s="13">
        <v>7.0880000000000001</v>
      </c>
      <c r="C12" s="7">
        <f>AVERAGE($B$12:B12)</f>
        <v>7.0880000000000001</v>
      </c>
      <c r="D12" s="7" t="e">
        <f>_xlfn.STDEV.S($B$12:B12)</f>
        <v>#DIV/0!</v>
      </c>
      <c r="E12" s="7">
        <f>SEQ_Run_Data!$B$9+(SEQ_Run_Data!$B$5*SEQ_Run_Data!$B$10*SQRT(SEQ_Run_Data!$B$3/SEQ_Run_Data!A12))</f>
        <v>7.2386708633525423</v>
      </c>
      <c r="F12" s="7">
        <f>SEQ_Run_Data!$B$9-(SEQ_Run_Data!$B$5*SEQ_Run_Data!$B$10*SQRT(SEQ_Run_Data!$B$3/SEQ_Run_Data!A12))</f>
        <v>6.906129136647456</v>
      </c>
      <c r="G12" s="7">
        <f>$B$10+($B$5*$B$10*SQRT($B$3/A12))</f>
        <v>0.20345015866593003</v>
      </c>
      <c r="H12" s="5"/>
    </row>
    <row r="13" spans="1:8" x14ac:dyDescent="0.35">
      <c r="A13" s="3">
        <v>2</v>
      </c>
      <c r="B13" s="13">
        <v>7.02</v>
      </c>
      <c r="C13" s="7">
        <f>AVERAGE($B$12:B13)</f>
        <v>7.0540000000000003</v>
      </c>
      <c r="D13" s="7">
        <f>_xlfn.STDEV.S($B$12:B13)</f>
        <v>4.8083261120685589E-2</v>
      </c>
      <c r="E13" s="7">
        <f>SEQ_Run_Data!$B$9+(SEQ_Run_Data!$B$5*SEQ_Run_Data!$B$10*SQRT(SEQ_Run_Data!$B$3/SEQ_Run_Data!A13))</f>
        <v>7.1899712549903247</v>
      </c>
      <c r="F13" s="7">
        <f>SEQ_Run_Data!$B$9-(SEQ_Run_Data!$B$5*SEQ_Run_Data!$B$10*SQRT(SEQ_Run_Data!$B$3/SEQ_Run_Data!A13))</f>
        <v>6.9548287450096735</v>
      </c>
      <c r="G13" s="7">
        <f t="shared" ref="G13:G24" si="0">$B$10+($B$5*$B$10*SQRT($B$3/A13))</f>
        <v>0.15475055030371188</v>
      </c>
      <c r="H13" s="5"/>
    </row>
    <row r="14" spans="1:8" x14ac:dyDescent="0.35">
      <c r="A14" s="3">
        <v>3</v>
      </c>
      <c r="B14" s="13">
        <v>7.0490000000000004</v>
      </c>
      <c r="C14" s="7">
        <f>AVERAGE($B$12:B14)</f>
        <v>7.0523333333333333</v>
      </c>
      <c r="D14" s="7">
        <f>_xlfn.STDEV.S($B$12:B14)</f>
        <v>3.4122328955294781E-2</v>
      </c>
      <c r="E14" s="7">
        <f>SEQ_Run_Data!$B$9+(SEQ_Run_Data!$B$5*SEQ_Run_Data!$B$10*SQRT(SEQ_Run_Data!$B$3/SEQ_Run_Data!A14))</f>
        <v>7.1683965277149815</v>
      </c>
      <c r="F14" s="7">
        <f>SEQ_Run_Data!$B$9-(SEQ_Run_Data!$B$5*SEQ_Run_Data!$B$10*SQRT(SEQ_Run_Data!$B$3/SEQ_Run_Data!A14))</f>
        <v>6.9764034722850168</v>
      </c>
      <c r="G14" s="7">
        <f t="shared" si="0"/>
        <v>0.13317582302836903</v>
      </c>
      <c r="H14" s="5"/>
    </row>
    <row r="15" spans="1:8" x14ac:dyDescent="0.35">
      <c r="A15" s="3">
        <v>4</v>
      </c>
      <c r="B15" s="13">
        <v>7.1120000000000001</v>
      </c>
      <c r="C15" s="7">
        <f>AVERAGE($B$12:B15)</f>
        <v>7.0672499999999996</v>
      </c>
      <c r="D15" s="7">
        <f>_xlfn.STDEV.S($B$12:B15)</f>
        <v>4.0819725623771813E-2</v>
      </c>
      <c r="E15" s="7">
        <f>SEQ_Run_Data!$B$9+(SEQ_Run_Data!$B$5*SEQ_Run_Data!$B$10*SQRT(SEQ_Run_Data!$B$3/SEQ_Run_Data!A15))</f>
        <v>7.1555354316762712</v>
      </c>
      <c r="F15" s="7">
        <f>SEQ_Run_Data!$B$9-(SEQ_Run_Data!$B$5*SEQ_Run_Data!$B$10*SQRT(SEQ_Run_Data!$B$3/SEQ_Run_Data!A15))</f>
        <v>6.9892645683237271</v>
      </c>
      <c r="G15" s="7">
        <f t="shared" si="0"/>
        <v>0.12031472698965831</v>
      </c>
      <c r="H15" s="5"/>
    </row>
    <row r="16" spans="1:8" x14ac:dyDescent="0.35">
      <c r="A16" s="3">
        <v>5</v>
      </c>
      <c r="B16" s="13">
        <v>7.093</v>
      </c>
      <c r="C16" s="7">
        <f>AVERAGE($B$12:B16)</f>
        <v>7.0723999999999991</v>
      </c>
      <c r="D16" s="7">
        <f>_xlfn.STDEV.S($B$12:B16)</f>
        <v>3.7179295313386575E-2</v>
      </c>
      <c r="E16" s="7">
        <f>SEQ_Run_Data!$B$9+(SEQ_Run_Data!$B$5*SEQ_Run_Data!$B$10*SQRT(SEQ_Run_Data!$B$3/SEQ_Run_Data!A16))</f>
        <v>7.1467585906267725</v>
      </c>
      <c r="F16" s="7">
        <f>SEQ_Run_Data!$B$9-(SEQ_Run_Data!$B$5*SEQ_Run_Data!$B$10*SQRT(SEQ_Run_Data!$B$3/SEQ_Run_Data!A16))</f>
        <v>6.9980414093732257</v>
      </c>
      <c r="G16" s="7">
        <f t="shared" si="0"/>
        <v>0.11153788594015973</v>
      </c>
      <c r="H16" s="5"/>
    </row>
    <row r="17" spans="1:8" x14ac:dyDescent="0.35">
      <c r="A17" s="4">
        <v>6</v>
      </c>
      <c r="B17" s="13">
        <v>6.9509999999999996</v>
      </c>
      <c r="C17" s="8">
        <f>AVERAGE($B$12:B17)</f>
        <v>7.0521666666666656</v>
      </c>
      <c r="D17" s="8">
        <f>_xlfn.STDEV.S($B$12:B17)</f>
        <v>5.968388950685679E-2</v>
      </c>
      <c r="E17" s="8">
        <f>SEQ_Run_Data!$B$9+(SEQ_Run_Data!$B$5*SEQ_Run_Data!$B$10*SQRT(SEQ_Run_Data!$B$3/SEQ_Run_Data!A17))</f>
        <v>7.1402797957176256</v>
      </c>
      <c r="F17" s="8">
        <f>SEQ_Run_Data!$B$9-(SEQ_Run_Data!$B$5*SEQ_Run_Data!$B$10*SQRT(SEQ_Run_Data!$B$3/SEQ_Run_Data!A17))</f>
        <v>7.0045202042823727</v>
      </c>
      <c r="G17" s="8">
        <f>$B$10+($B$5*$B$10*SQRT($B$3/A17))</f>
        <v>0.10505909103101302</v>
      </c>
      <c r="H17" s="6" t="str">
        <f>IF(OR(B17&gt;E17,B17&lt;F17,D17&gt;G17)=TRUE,"YES","NO")</f>
        <v>YES</v>
      </c>
    </row>
    <row r="18" spans="1:8" x14ac:dyDescent="0.35">
      <c r="A18" s="4">
        <v>7</v>
      </c>
      <c r="B18" s="13">
        <v>7.048</v>
      </c>
      <c r="C18" s="8">
        <f>AVERAGE($B$12:B18)</f>
        <v>7.0515714285714282</v>
      </c>
      <c r="D18" s="8">
        <f>_xlfn.STDEV.S($B$12:B18)</f>
        <v>5.4506443481045434E-2</v>
      </c>
      <c r="E18" s="8">
        <f>SEQ_Run_Data!$B$9+(SEQ_Run_Data!$B$5*SEQ_Run_Data!$B$10*SQRT(SEQ_Run_Data!$B$3/SEQ_Run_Data!A18))</f>
        <v>7.1352444792438323</v>
      </c>
      <c r="F18" s="8">
        <f>SEQ_Run_Data!$B$9-(SEQ_Run_Data!$B$5*SEQ_Run_Data!$B$10*SQRT(SEQ_Run_Data!$B$3/SEQ_Run_Data!A18))</f>
        <v>7.0095555207561659</v>
      </c>
      <c r="G18" s="8">
        <f t="shared" si="0"/>
        <v>0.10002377455721989</v>
      </c>
      <c r="H18" s="6" t="str">
        <f t="shared" ref="H18:H24" si="1">IF(OR(B18&gt;E18,B18&lt;F18,D18&gt;G18)=TRUE,"YES","NO")</f>
        <v>NO</v>
      </c>
    </row>
    <row r="19" spans="1:8" x14ac:dyDescent="0.35">
      <c r="A19" s="4">
        <v>8</v>
      </c>
      <c r="B19" s="13">
        <v>6.992</v>
      </c>
      <c r="C19" s="8">
        <f>AVERAGE($B$12:B19)</f>
        <v>7.0441249999999993</v>
      </c>
      <c r="D19" s="8">
        <f>_xlfn.STDEV.S($B$12:B19)</f>
        <v>5.4682035441267325E-2</v>
      </c>
      <c r="E19" s="8">
        <f>SEQ_Run_Data!$B$9+(SEQ_Run_Data!$B$5*SEQ_Run_Data!$B$10*SQRT(SEQ_Run_Data!$B$3/SEQ_Run_Data!A19))</f>
        <v>7.1311856274951619</v>
      </c>
      <c r="F19" s="8">
        <f>SEQ_Run_Data!$B$9-(SEQ_Run_Data!$B$5*SEQ_Run_Data!$B$10*SQRT(SEQ_Run_Data!$B$3/SEQ_Run_Data!A19))</f>
        <v>7.0136143725048363</v>
      </c>
      <c r="G19" s="8">
        <f t="shared" si="0"/>
        <v>9.5964922808549222E-2</v>
      </c>
      <c r="H19" s="6" t="str">
        <f t="shared" si="1"/>
        <v>YES</v>
      </c>
    </row>
    <row r="20" spans="1:8" x14ac:dyDescent="0.35">
      <c r="A20" s="4">
        <v>9</v>
      </c>
      <c r="B20" s="13">
        <v>6.9950000000000001</v>
      </c>
      <c r="C20" s="8">
        <f>AVERAGE($B$12:B20)</f>
        <v>7.038666666666666</v>
      </c>
      <c r="D20" s="8">
        <f>_xlfn.STDEV.S($B$12:B20)</f>
        <v>5.3707541369904584E-2</v>
      </c>
      <c r="E20" s="8">
        <f>SEQ_Run_Data!$B$9+(SEQ_Run_Data!$B$5*SEQ_Run_Data!$B$10*SQRT(SEQ_Run_Data!$B$3/SEQ_Run_Data!A20))</f>
        <v>7.1278236211175132</v>
      </c>
      <c r="F20" s="8">
        <f>SEQ_Run_Data!$B$9-(SEQ_Run_Data!$B$5*SEQ_Run_Data!$B$10*SQRT(SEQ_Run_Data!$B$3/SEQ_Run_Data!A20))</f>
        <v>7.016976378882485</v>
      </c>
      <c r="G20" s="8">
        <f t="shared" si="0"/>
        <v>9.2602916430901058E-2</v>
      </c>
      <c r="H20" s="6" t="str">
        <f t="shared" si="1"/>
        <v>YES</v>
      </c>
    </row>
    <row r="21" spans="1:8" x14ac:dyDescent="0.35">
      <c r="A21" s="4">
        <v>10</v>
      </c>
      <c r="B21" s="13">
        <v>7.0209999999999999</v>
      </c>
      <c r="C21" s="8">
        <f>AVERAGE($B$12:B21)</f>
        <v>7.0368999999999984</v>
      </c>
      <c r="D21" s="8">
        <f>_xlfn.STDEV.S($B$12:B21)</f>
        <v>5.0943214573789142E-2</v>
      </c>
      <c r="E21" s="8">
        <f>SEQ_Run_Data!$B$9+(SEQ_Run_Data!$B$5*SEQ_Run_Data!$B$10*SQRT(SEQ_Run_Data!$B$3/SEQ_Run_Data!A21))</f>
        <v>7.1249794636716652</v>
      </c>
      <c r="F21" s="8">
        <f>SEQ_Run_Data!$B$9-(SEQ_Run_Data!$B$5*SEQ_Run_Data!$B$10*SQRT(SEQ_Run_Data!$B$3/SEQ_Run_Data!A21))</f>
        <v>7.019820536328333</v>
      </c>
      <c r="G21" s="8">
        <f t="shared" si="0"/>
        <v>8.9758758985052325E-2</v>
      </c>
      <c r="H21" s="6" t="str">
        <f t="shared" si="1"/>
        <v>NO</v>
      </c>
    </row>
    <row r="22" spans="1:8" x14ac:dyDescent="0.35">
      <c r="A22" s="4">
        <v>11</v>
      </c>
      <c r="B22" s="13">
        <v>7.0069999999999997</v>
      </c>
      <c r="C22" s="8">
        <f>AVERAGE($B$12:B22)</f>
        <v>7.0341818181818176</v>
      </c>
      <c r="D22" s="8">
        <f>_xlfn.STDEV.S($B$12:B22)</f>
        <v>4.9162624384420817E-2</v>
      </c>
      <c r="E22" s="8">
        <f>SEQ_Run_Data!$B$9+(SEQ_Run_Data!$B$5*SEQ_Run_Data!$B$10*SQRT(SEQ_Run_Data!$B$3/SEQ_Run_Data!A22))</f>
        <v>7.1225325515735305</v>
      </c>
      <c r="F22" s="8">
        <f>SEQ_Run_Data!$B$9-(SEQ_Run_Data!$B$5*SEQ_Run_Data!$B$10*SQRT(SEQ_Run_Data!$B$3/SEQ_Run_Data!A22))</f>
        <v>7.0222674484264678</v>
      </c>
      <c r="G22" s="8">
        <f t="shared" si="0"/>
        <v>8.7311846886917552E-2</v>
      </c>
      <c r="H22" s="6" t="str">
        <f t="shared" si="1"/>
        <v>YES</v>
      </c>
    </row>
    <row r="23" spans="1:8" x14ac:dyDescent="0.35">
      <c r="A23" s="4">
        <v>12</v>
      </c>
      <c r="B23" s="13">
        <v>7.0730000000000004</v>
      </c>
      <c r="C23" s="8">
        <f>AVERAGE($B$12:B23)</f>
        <v>7.0374166666666653</v>
      </c>
      <c r="D23" s="8">
        <f>_xlfn.STDEV.S($B$12:B23)</f>
        <v>4.8195545500187252E-2</v>
      </c>
      <c r="E23" s="8">
        <f>SEQ_Run_Data!$B$9+(SEQ_Run_Data!$B$5*SEQ_Run_Data!$B$10*SQRT(SEQ_Run_Data!$B$3/SEQ_Run_Data!A23))</f>
        <v>7.1203982638574903</v>
      </c>
      <c r="F23" s="8">
        <f>SEQ_Run_Data!$B$9-(SEQ_Run_Data!$B$5*SEQ_Run_Data!$B$10*SQRT(SEQ_Run_Data!$B$3/SEQ_Run_Data!A23))</f>
        <v>7.024401736142508</v>
      </c>
      <c r="G23" s="8">
        <f t="shared" si="0"/>
        <v>8.5177559170877798E-2</v>
      </c>
      <c r="H23" s="6" t="str">
        <f t="shared" si="1"/>
        <v>NO</v>
      </c>
    </row>
    <row r="24" spans="1:8" x14ac:dyDescent="0.35">
      <c r="A24" s="4">
        <v>13</v>
      </c>
      <c r="B24" s="13">
        <v>7.0380000000000003</v>
      </c>
      <c r="C24" s="8">
        <f>AVERAGE($B$12:B24)</f>
        <v>7.0374615384615371</v>
      </c>
      <c r="D24" s="8">
        <f>_xlfn.STDEV.S($B$12:B24)</f>
        <v>4.6144005361143541E-2</v>
      </c>
      <c r="E24" s="8">
        <f>SEQ_Run_Data!$B$9+(SEQ_Run_Data!$B$5*SEQ_Run_Data!$B$10*SQRT(SEQ_Run_Data!$B$3/SEQ_Run_Data!A24))</f>
        <v>7.1185152402640961</v>
      </c>
      <c r="F24" s="8">
        <f>SEQ_Run_Data!$B$9-(SEQ_Run_Data!$B$5*SEQ_Run_Data!$B$10*SQRT(SEQ_Run_Data!$B$3/SEQ_Run_Data!A24))</f>
        <v>7.0262847597359022</v>
      </c>
      <c r="G24" s="8">
        <f t="shared" si="0"/>
        <v>8.3294535577483633E-2</v>
      </c>
      <c r="H24" s="6" t="str">
        <f t="shared" si="1"/>
        <v>NO</v>
      </c>
    </row>
    <row r="25" spans="1:8" x14ac:dyDescent="0.35">
      <c r="A25" s="4">
        <v>14</v>
      </c>
      <c r="B25" s="13"/>
      <c r="C25" s="8"/>
      <c r="D25" s="8"/>
      <c r="E25" s="8"/>
      <c r="F25" s="8"/>
      <c r="G25" s="8"/>
      <c r="H25" s="6"/>
    </row>
    <row r="26" spans="1:8" x14ac:dyDescent="0.35">
      <c r="A26" s="4">
        <v>15</v>
      </c>
      <c r="B26" s="13"/>
      <c r="C26" s="8"/>
      <c r="D26" s="8"/>
      <c r="E26" s="8"/>
      <c r="F26" s="8"/>
      <c r="G26" s="8"/>
      <c r="H26" s="6"/>
    </row>
    <row r="27" spans="1:8" x14ac:dyDescent="0.35">
      <c r="A27" s="4">
        <v>16</v>
      </c>
      <c r="B27" s="13"/>
      <c r="C27" s="8"/>
      <c r="D27" s="8"/>
      <c r="E27" s="8"/>
      <c r="F27" s="8"/>
      <c r="G27" s="8"/>
      <c r="H27" s="6"/>
    </row>
    <row r="28" spans="1:8" x14ac:dyDescent="0.35">
      <c r="A28" s="4">
        <v>17</v>
      </c>
      <c r="B28" s="13"/>
      <c r="C28" s="8"/>
      <c r="D28" s="8"/>
      <c r="E28" s="8"/>
      <c r="F28" s="8"/>
      <c r="G28" s="8"/>
      <c r="H28" s="6"/>
    </row>
  </sheetData>
  <conditionalFormatting sqref="H12:H28">
    <cfRule type="containsText" dxfId="0" priority="1" operator="containsText" text="YES">
      <formula>NOT(ISERROR(SEARCH("YES",H12)))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sqref="A1:D15"/>
    </sheetView>
  </sheetViews>
  <sheetFormatPr defaultRowHeight="14.5" x14ac:dyDescent="0.35"/>
  <cols>
    <col min="1" max="1" width="7.1796875" bestFit="1" customWidth="1"/>
    <col min="2" max="2" width="35.453125" bestFit="1" customWidth="1"/>
    <col min="3" max="3" width="13.54296875" bestFit="1" customWidth="1"/>
    <col min="4" max="4" width="10.08984375" bestFit="1" customWidth="1"/>
  </cols>
  <sheetData>
    <row r="1" spans="1:4" x14ac:dyDescent="0.35">
      <c r="A1" s="1" t="s">
        <v>35</v>
      </c>
      <c r="B1" s="1" t="s">
        <v>36</v>
      </c>
      <c r="C1" s="1" t="s">
        <v>37</v>
      </c>
      <c r="D1" s="1" t="s">
        <v>38</v>
      </c>
    </row>
    <row r="2" spans="1:4" x14ac:dyDescent="0.35">
      <c r="A2" s="2" t="s">
        <v>39</v>
      </c>
      <c r="B2" s="2" t="s">
        <v>40</v>
      </c>
      <c r="C2" s="2" t="s">
        <v>41</v>
      </c>
      <c r="D2" s="2" t="s">
        <v>42</v>
      </c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SEQ_Run_Data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Villanueva</cp:lastModifiedBy>
  <dcterms:created xsi:type="dcterms:W3CDTF">2025-07-08T18:07:23Z</dcterms:created>
  <dcterms:modified xsi:type="dcterms:W3CDTF">2025-07-08T19:58:19Z</dcterms:modified>
</cp:coreProperties>
</file>