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0" documentId="13_ncr:20001_{7212102A-E1BB-45CA-9026-332B4A624C25}" xr6:coauthVersionLast="47" xr6:coauthVersionMax="47" xr10:uidLastSave="{00000000-0000-0000-0000-000000000000}"/>
  <bookViews>
    <workbookView xWindow="-110" yWindow="-110" windowWidth="22780" windowHeight="14540" firstSheet="1" activeTab="2" xr2:uid="{00000000-000D-0000-FFFF-FFFF00000000}"/>
  </bookViews>
  <sheets>
    <sheet name="Instructions" sheetId="1" r:id="rId1"/>
    <sheet name="Usage-Based Cost Calculator" sheetId="2" r:id="rId2"/>
    <sheet name="Time-Based Cost Calculator" sheetId="3" r:id="rId3"/>
    <sheet name="Dropdown Options" sheetId="4" r:id="rId4"/>
    <sheet name="Change Log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3" l="1"/>
  <c r="E3" i="3"/>
  <c r="K3" i="3" s="1"/>
  <c r="E4" i="3"/>
  <c r="K4" i="3" s="1"/>
  <c r="E5" i="3"/>
  <c r="K5" i="3" s="1"/>
  <c r="E6" i="3"/>
  <c r="K6" i="3" s="1"/>
  <c r="E2" i="3"/>
  <c r="K2" i="3" s="1"/>
  <c r="G3" i="2"/>
  <c r="I3" i="2" s="1"/>
  <c r="J19" i="2" s="1"/>
  <c r="G4" i="2"/>
  <c r="I4" i="2" s="1"/>
  <c r="G5" i="2"/>
  <c r="I5" i="2" s="1"/>
  <c r="G6" i="2"/>
  <c r="I6" i="2" s="1"/>
  <c r="G2" i="2"/>
  <c r="I2" i="2" s="1"/>
</calcChain>
</file>

<file path=xl/sharedStrings.xml><?xml version="1.0" encoding="utf-8"?>
<sst xmlns="http://schemas.openxmlformats.org/spreadsheetml/2006/main" count="124" uniqueCount="86">
  <si>
    <t>This file includes two calculators:</t>
  </si>
  <si>
    <t>2. Lifetime Cost Calculator → estimates recurring consumable cost based on replacement triggers</t>
  </si>
  <si>
    <t>Key Naming Conventions:</t>
  </si>
  <si>
    <t>- Product Type = what is being manufactured (e.g., wafer, batch, assembly)</t>
  </si>
  <si>
    <t>Material Usage Calculator Logic:</t>
  </si>
  <si>
    <t>Lifetime Cost Calculator Logic:</t>
  </si>
  <si>
    <t>Material Name</t>
  </si>
  <si>
    <t>Material Type</t>
  </si>
  <si>
    <t>Triggering Logic</t>
  </si>
  <si>
    <t>Material Package Size</t>
  </si>
  <si>
    <t>Cost per Material Package ($)</t>
  </si>
  <si>
    <t>Cost per Product Unit ($)</t>
  </si>
  <si>
    <t>Product Type</t>
  </si>
  <si>
    <t>Notes</t>
  </si>
  <si>
    <t>Cu Slurry A</t>
  </si>
  <si>
    <t>Liquid</t>
  </si>
  <si>
    <t>Per Wafer</t>
  </si>
  <si>
    <t>Wafer</t>
  </si>
  <si>
    <t>Cell Media X</t>
  </si>
  <si>
    <t>Per Batch</t>
  </si>
  <si>
    <t>Batch</t>
  </si>
  <si>
    <t>Micro Screws</t>
  </si>
  <si>
    <t>Discrete Part</t>
  </si>
  <si>
    <t>Per Assembly</t>
  </si>
  <si>
    <t>Assembly</t>
  </si>
  <si>
    <t>Rinse Solvent Z</t>
  </si>
  <si>
    <t>Sterile Filter</t>
  </si>
  <si>
    <t>Consumable</t>
  </si>
  <si>
    <t>Consumable Name</t>
  </si>
  <si>
    <t>Trigger Basis</t>
  </si>
  <si>
    <t>Frequency Trigger</t>
  </si>
  <si>
    <t>Time Period</t>
  </si>
  <si>
    <t>Estimated Cost per Time Period ($)</t>
  </si>
  <si>
    <t>Every 1000 wafers</t>
  </si>
  <si>
    <t>Week</t>
  </si>
  <si>
    <t>Sterile Gloves</t>
  </si>
  <si>
    <t>Disposable</t>
  </si>
  <si>
    <t>Every 1 Batch</t>
  </si>
  <si>
    <t>Pressure Sensor</t>
  </si>
  <si>
    <t>Tool Add-on</t>
  </si>
  <si>
    <t>Every 4 Weeks</t>
  </si>
  <si>
    <t>pH Probe</t>
  </si>
  <si>
    <t>Weekly</t>
  </si>
  <si>
    <t>Tape Head</t>
  </si>
  <si>
    <t>Every X wafers</t>
  </si>
  <si>
    <t>Every Y weeks</t>
  </si>
  <si>
    <t>Per 1000 Units</t>
  </si>
  <si>
    <t>Per PM</t>
  </si>
  <si>
    <t>Version</t>
  </si>
  <si>
    <t>Change Description</t>
  </si>
  <si>
    <t>Author</t>
  </si>
  <si>
    <t>Date</t>
  </si>
  <si>
    <t>v1</t>
  </si>
  <si>
    <t>Josh Villanueva</t>
  </si>
  <si>
    <t>2025-06-29</t>
  </si>
  <si>
    <t>Material Cost Calculator – Instructions</t>
  </si>
  <si>
    <t>1. Material Usage Calculator → estimates cost per Product unit (wafer, batch, assembly)</t>
  </si>
  <si>
    <t>Create Calculator</t>
  </si>
  <si>
    <t>- Material Package = the vendor-supplied container form (e.g., 10L bottle, 1000 screws)</t>
  </si>
  <si>
    <t>- Frequency Trigger = how often a consumable is replaced (e.g., every week, every 1000 wafers, every batch)</t>
  </si>
  <si>
    <t>Every X batches</t>
  </si>
  <si>
    <t>Package Size Units</t>
  </si>
  <si>
    <t>Material Usage per Product (in Package Size Units)</t>
  </si>
  <si>
    <t>L (per bottle)</t>
  </si>
  <si>
    <t>L (per tote)</t>
  </si>
  <si>
    <t>units (per package)</t>
  </si>
  <si>
    <t>- Material Packages Used per Product = Material Usage per Product ÷ Material Package Size</t>
  </si>
  <si>
    <t>- Cost per Product = Material Packages Used × Cost per Material Package</t>
  </si>
  <si>
    <t>- Products Processed per Time Period = expected weekly/monthly production</t>
  </si>
  <si>
    <t>Material Packages Used per Product</t>
  </si>
  <si>
    <t>- Material Usage per Product = how much vendor material is consumed to make ONE product unit (requires separate process-specific calculation)</t>
  </si>
  <si>
    <t>Examples prepopulated to show different Product Types and Material Packages</t>
  </si>
  <si>
    <t>Total Material Usage Cost Per Product</t>
  </si>
  <si>
    <t>- Cost per Time Period = (Products Processed per Time Period ÷ Frequency Trigger) × Material Usage per Trigger Event × Cost per Material Package</t>
  </si>
  <si>
    <t>Products Processed per Time Period</t>
  </si>
  <si>
    <t>CMP Pad</t>
  </si>
  <si>
    <t>Material Package Size (Units/Package)</t>
  </si>
  <si>
    <t>Cost per Material Unit ($)</t>
  </si>
  <si>
    <t>Every 2000 product units</t>
  </si>
  <si>
    <t>Material Unit Usage per Event</t>
  </si>
  <si>
    <t>4</t>
  </si>
  <si>
    <t>Monthly</t>
  </si>
  <si>
    <t>N/A (Time-Based Trigger)</t>
  </si>
  <si>
    <t>Total Material Usage Cost Per Time Period</t>
  </si>
  <si>
    <t>Time-Based Frequency (Adjust final formula based on Cost Period and Trigger Frquency/Basis)</t>
  </si>
  <si>
    <t>Processed Units-Based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</si>
</sst>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0" borderId="0" xfId="0" applyNumberFormat="1" applyFont="1"/>
    <xf numFmtId="1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3" borderId="0" xfId="0" applyFont="1" applyFill="1"/>
    <xf numFmtId="2" fontId="0" fillId="3" borderId="0" xfId="0" applyNumberForma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2" fontId="1" fillId="2" borderId="0" xfId="0" applyNumberFormat="1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</cellXfs>
  <cellStyles count="1">
    <cellStyle name="Normal" xfId="0" builtinId="0"/>
  </cellStyles>
  <dxfs count="30">
    <dxf>
      <numFmt numFmtId="2" formatCode="0.00"/>
      <fill>
        <patternFill patternType="solid">
          <fgColor indexed="64"/>
          <bgColor rgb="FFFFC000"/>
        </patternFill>
      </fill>
      <alignment horizontal="center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1" formatCode="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2" formatCode="0.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30" formatCode="@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2" formatCode="0.00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90970-55C4-4B36-81E2-289EC87168E9}" name="Table1" displayName="Table1" ref="A1:J15" headerRowDxfId="27">
  <autoFilter ref="A1:J15" xr:uid="{FBB90970-55C4-4B36-81E2-289EC87168E9}"/>
  <tableColumns count="10">
    <tableColumn id="1" xr3:uid="{CF4624A5-86CE-48A6-BD23-F5E2051E67CF}" name="Material Name" totalsRowLabel="Total" dataDxfId="26"/>
    <tableColumn id="2" xr3:uid="{3001EAF9-4085-40DA-904E-727D01E22B33}" name="Material Type" dataDxfId="13"/>
    <tableColumn id="4" xr3:uid="{0EF8BBE2-9A57-44FB-8519-4769238A9D15}" name="Material Package Size" dataDxfId="12" totalsRowDxfId="25"/>
    <tableColumn id="11" xr3:uid="{CCADE5B5-D420-4D1A-948E-1AE595F0E878}" name="Package Size Units" dataDxfId="24"/>
    <tableColumn id="5" xr3:uid="{C3B06898-1AC6-483D-A643-1F1461F1A121}" name="Cost per Material Package ($)" dataDxfId="22" totalsRowDxfId="23"/>
    <tableColumn id="6" xr3:uid="{0805B0BE-A7FC-4851-A83E-845647724F7D}" name="Material Usage per Product (in Package Size Units)" dataDxfId="20" totalsRowDxfId="21"/>
    <tableColumn id="7" xr3:uid="{3BEA18EA-DED5-49C9-A050-2141161C8C98}" name="Material Packages Used per Product" dataDxfId="18" totalsRowDxfId="19">
      <calculatedColumnFormula>Table1[[#This Row],[Material Usage per Product (in Package Size Units)]]/Table1[[#This Row],[Material Package Size]]</calculatedColumnFormula>
    </tableColumn>
    <tableColumn id="9" xr3:uid="{66B42D7F-3838-4078-BBEB-4C522DDFF92F}" name="Product Type" dataDxfId="16" totalsRowDxfId="17"/>
    <tableColumn id="8" xr3:uid="{6AD3365A-7695-4E75-99C3-17E47081651F}" name="Cost per Product Unit ($)" dataDxfId="15">
      <calculatedColumnFormula>Table1[[#This Row],[Material Packages Used per Product]]*Table1[[#This Row],[Cost per Material Package ($)]]</calculatedColumnFormula>
    </tableColumn>
    <tableColumn id="10" xr3:uid="{99D219B7-AE66-4136-B280-C9F5B5162F1E}" name="Notes" totalsRowFunction="count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A7980-A274-447A-ABE4-A9253CAE1A2C}" name="Table2" displayName="Table2" ref="A1:M16" totalsRowShown="0" headerRowDxfId="28">
  <autoFilter ref="A1:M16" xr:uid="{C73A7980-A274-447A-ABE4-A9253CAE1A2C}"/>
  <tableColumns count="13">
    <tableColumn id="1" xr3:uid="{9FB58651-EC0D-4077-BBF8-8C5A39839741}" name="Consumable Name" dataDxfId="29"/>
    <tableColumn id="2" xr3:uid="{ED1FA82B-E2EE-4EF2-AF32-D4B491DBFFE2}" name="Material Type" dataDxfId="11"/>
    <tableColumn id="12" xr3:uid="{D025F52D-7DAD-4797-BFE7-B781BE911CEA}" name="Material Package Size (Units/Package)" dataDxfId="10"/>
    <tableColumn id="13" xr3:uid="{36DC9B4F-194C-4C9C-A391-875E11CDDBAD}" name="Cost per Material Package ($)" dataDxfId="9"/>
    <tableColumn id="5" xr3:uid="{7F37E9FF-F9A4-4587-847C-8C382058611E}" name="Cost per Material Unit ($)" dataDxfId="8">
      <calculatedColumnFormula>Table2[[#This Row],[Cost per Material Package ($)]]/Table2[[#This Row],[Material Package Size (Units/Package)]]</calculatedColumnFormula>
    </tableColumn>
    <tableColumn id="6" xr3:uid="{2D666F78-6ABD-4DFE-969D-1B8CDD4DF644}" name="Frequency Trigger" dataDxfId="7"/>
    <tableColumn id="3" xr3:uid="{65ACE59A-6A36-4E83-96D8-5CDE9853F4A1}" name="Trigger Basis" dataDxfId="6"/>
    <tableColumn id="4" xr3:uid="{CF4153C4-780E-4CCD-A7EB-B7AE39D6C7F5}" name="Material Unit Usage per Event" dataDxfId="4"/>
    <tableColumn id="7" xr3:uid="{4E5168A6-E9FF-4A81-B5A9-0F8DB0CB7D6F}" name="Products Processed per Time Period" dataDxfId="5"/>
    <tableColumn id="8" xr3:uid="{0A5E705D-586B-4662-A1E9-D408FBA704B0}" name="Time Period" dataDxfId="2"/>
    <tableColumn id="9" xr3:uid="{997BE7B6-E43B-4CF4-A57F-D59C6FBEDA11}" name="Estimated Cost per Time Period ($)" dataDxfId="0"/>
    <tableColumn id="10" xr3:uid="{F2B37BCE-FE8C-4151-BCC9-BF93925A2C3B}" name="Product Type" dataDxfId="1"/>
    <tableColumn id="11" xr3:uid="{6AB4258D-1C57-41EE-9D4E-030B05E7E62A}" name="Note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zoomScale="77" workbookViewId="0">
      <selection activeCell="A20" sqref="A20"/>
    </sheetView>
  </sheetViews>
  <sheetFormatPr defaultRowHeight="14.5" x14ac:dyDescent="0.35"/>
  <sheetData>
    <row r="1" spans="1:1" x14ac:dyDescent="0.35">
      <c r="A1" s="3" t="s">
        <v>55</v>
      </c>
    </row>
    <row r="2" spans="1:1" x14ac:dyDescent="0.35">
      <c r="A2" s="1"/>
    </row>
    <row r="3" spans="1:1" x14ac:dyDescent="0.35">
      <c r="A3" s="1" t="s">
        <v>0</v>
      </c>
    </row>
    <row r="4" spans="1:1" x14ac:dyDescent="0.35">
      <c r="A4" s="1" t="s">
        <v>56</v>
      </c>
    </row>
    <row r="5" spans="1:1" x14ac:dyDescent="0.35">
      <c r="A5" s="1" t="s">
        <v>1</v>
      </c>
    </row>
    <row r="6" spans="1:1" x14ac:dyDescent="0.35">
      <c r="A6" s="1"/>
    </row>
    <row r="7" spans="1:1" x14ac:dyDescent="0.35">
      <c r="A7" s="3" t="s">
        <v>2</v>
      </c>
    </row>
    <row r="8" spans="1:1" x14ac:dyDescent="0.35">
      <c r="A8" s="1" t="s">
        <v>3</v>
      </c>
    </row>
    <row r="9" spans="1:1" x14ac:dyDescent="0.35">
      <c r="A9" s="1" t="s">
        <v>58</v>
      </c>
    </row>
    <row r="10" spans="1:1" x14ac:dyDescent="0.35">
      <c r="A10" s="1" t="s">
        <v>70</v>
      </c>
    </row>
    <row r="11" spans="1:1" x14ac:dyDescent="0.35">
      <c r="A11" s="1"/>
    </row>
    <row r="12" spans="1:1" x14ac:dyDescent="0.35">
      <c r="A12" s="3" t="s">
        <v>4</v>
      </c>
    </row>
    <row r="13" spans="1:1" x14ac:dyDescent="0.35">
      <c r="A13" s="1" t="s">
        <v>66</v>
      </c>
    </row>
    <row r="14" spans="1:1" x14ac:dyDescent="0.35">
      <c r="A14" s="1" t="s">
        <v>67</v>
      </c>
    </row>
    <row r="15" spans="1:1" x14ac:dyDescent="0.35">
      <c r="A15" s="1"/>
    </row>
    <row r="16" spans="1:1" x14ac:dyDescent="0.35">
      <c r="A16" s="3" t="s">
        <v>5</v>
      </c>
    </row>
    <row r="17" spans="1:1" x14ac:dyDescent="0.35">
      <c r="A17" s="1" t="s">
        <v>59</v>
      </c>
    </row>
    <row r="18" spans="1:1" x14ac:dyDescent="0.35">
      <c r="A18" s="1" t="s">
        <v>68</v>
      </c>
    </row>
    <row r="19" spans="1:1" x14ac:dyDescent="0.35">
      <c r="A19" s="1" t="s">
        <v>73</v>
      </c>
    </row>
    <row r="20" spans="1:1" x14ac:dyDescent="0.35">
      <c r="A20" s="1"/>
    </row>
    <row r="21" spans="1:1" x14ac:dyDescent="0.35">
      <c r="A21" s="1" t="s">
        <v>71</v>
      </c>
    </row>
    <row r="22" spans="1:1" x14ac:dyDescent="0.35">
      <c r="A22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zoomScale="58" workbookViewId="0">
      <selection activeCell="C19" sqref="C19"/>
    </sheetView>
  </sheetViews>
  <sheetFormatPr defaultRowHeight="14.5" x14ac:dyDescent="0.35"/>
  <cols>
    <col min="1" max="1" width="17.81640625" bestFit="1" customWidth="1"/>
    <col min="2" max="2" width="16.7265625" bestFit="1" customWidth="1"/>
    <col min="3" max="3" width="27.36328125" style="12" bestFit="1" customWidth="1"/>
    <col min="4" max="4" width="20.453125" bestFit="1" customWidth="1"/>
    <col min="5" max="5" width="34.26953125" style="9" bestFit="1" customWidth="1"/>
    <col min="6" max="6" width="52.453125" style="8" bestFit="1" customWidth="1"/>
    <col min="7" max="7" width="40.08984375" style="10" bestFit="1" customWidth="1"/>
    <col min="8" max="8" width="16.26953125" bestFit="1" customWidth="1"/>
    <col min="9" max="9" width="30.453125" style="8" bestFit="1" customWidth="1"/>
    <col min="10" max="10" width="34.08984375" bestFit="1" customWidth="1"/>
    <col min="11" max="11" width="16.6328125" style="1" customWidth="1"/>
  </cols>
  <sheetData>
    <row r="1" spans="1:11" x14ac:dyDescent="0.35">
      <c r="A1" s="2" t="s">
        <v>6</v>
      </c>
      <c r="B1" s="2" t="s">
        <v>7</v>
      </c>
      <c r="C1" s="7" t="s">
        <v>9</v>
      </c>
      <c r="D1" s="2" t="s">
        <v>61</v>
      </c>
      <c r="E1" s="7" t="s">
        <v>10</v>
      </c>
      <c r="F1" s="7" t="s">
        <v>62</v>
      </c>
      <c r="G1" s="7" t="s">
        <v>69</v>
      </c>
      <c r="H1" s="2" t="s">
        <v>12</v>
      </c>
      <c r="I1" s="7" t="s">
        <v>11</v>
      </c>
      <c r="J1" s="11" t="s">
        <v>13</v>
      </c>
      <c r="K1"/>
    </row>
    <row r="2" spans="1:11" x14ac:dyDescent="0.35">
      <c r="A2" s="1" t="s">
        <v>14</v>
      </c>
      <c r="B2" s="1" t="s">
        <v>15</v>
      </c>
      <c r="C2" s="12">
        <v>55</v>
      </c>
      <c r="D2" s="1" t="s">
        <v>64</v>
      </c>
      <c r="E2" s="9">
        <v>500</v>
      </c>
      <c r="F2" s="8">
        <v>0.25</v>
      </c>
      <c r="G2" s="10">
        <f>Table1[[#This Row],[Material Usage per Product (in Package Size Units)]]/Table1[[#This Row],[Material Package Size]]</f>
        <v>4.5454545454545452E-3</v>
      </c>
      <c r="H2" s="1" t="s">
        <v>17</v>
      </c>
      <c r="I2" s="13">
        <f>Table1[[#This Row],[Material Packages Used per Product]]*Table1[[#This Row],[Cost per Material Package ($)]]</f>
        <v>2.2727272727272725</v>
      </c>
      <c r="J2" s="1"/>
      <c r="K2"/>
    </row>
    <row r="3" spans="1:11" x14ac:dyDescent="0.35">
      <c r="A3" s="1" t="s">
        <v>18</v>
      </c>
      <c r="B3" s="1" t="s">
        <v>15</v>
      </c>
      <c r="C3" s="12">
        <v>10</v>
      </c>
      <c r="D3" s="1" t="s">
        <v>63</v>
      </c>
      <c r="E3" s="9">
        <v>100</v>
      </c>
      <c r="F3" s="8">
        <v>100</v>
      </c>
      <c r="G3" s="10">
        <f>Table1[[#This Row],[Material Usage per Product (in Package Size Units)]]/Table1[[#This Row],[Material Package Size]]</f>
        <v>10</v>
      </c>
      <c r="H3" s="1" t="s">
        <v>20</v>
      </c>
      <c r="I3" s="13">
        <f>Table1[[#This Row],[Material Packages Used per Product]]*Table1[[#This Row],[Cost per Material Package ($)]]</f>
        <v>1000</v>
      </c>
      <c r="J3" s="1"/>
      <c r="K3"/>
    </row>
    <row r="4" spans="1:11" x14ac:dyDescent="0.35">
      <c r="A4" s="1" t="s">
        <v>21</v>
      </c>
      <c r="B4" s="1" t="s">
        <v>22</v>
      </c>
      <c r="C4" s="12">
        <v>1000</v>
      </c>
      <c r="D4" s="1" t="s">
        <v>65</v>
      </c>
      <c r="E4" s="9">
        <v>50</v>
      </c>
      <c r="F4" s="8">
        <v>4</v>
      </c>
      <c r="G4" s="10">
        <f>Table1[[#This Row],[Material Usage per Product (in Package Size Units)]]/Table1[[#This Row],[Material Package Size]]</f>
        <v>4.0000000000000001E-3</v>
      </c>
      <c r="H4" s="1" t="s">
        <v>24</v>
      </c>
      <c r="I4" s="13">
        <f>Table1[[#This Row],[Material Packages Used per Product]]*Table1[[#This Row],[Cost per Material Package ($)]]</f>
        <v>0.2</v>
      </c>
      <c r="J4" s="1"/>
      <c r="K4"/>
    </row>
    <row r="5" spans="1:11" x14ac:dyDescent="0.35">
      <c r="A5" s="1" t="s">
        <v>25</v>
      </c>
      <c r="B5" s="1" t="s">
        <v>15</v>
      </c>
      <c r="C5" s="12">
        <v>20</v>
      </c>
      <c r="D5" s="1" t="s">
        <v>63</v>
      </c>
      <c r="E5" s="9">
        <v>300</v>
      </c>
      <c r="F5" s="8">
        <v>0.15</v>
      </c>
      <c r="G5" s="10">
        <f>Table1[[#This Row],[Material Usage per Product (in Package Size Units)]]/Table1[[#This Row],[Material Package Size]]</f>
        <v>7.4999999999999997E-3</v>
      </c>
      <c r="H5" s="1" t="s">
        <v>17</v>
      </c>
      <c r="I5" s="13">
        <f>Table1[[#This Row],[Material Packages Used per Product]]*Table1[[#This Row],[Cost per Material Package ($)]]</f>
        <v>2.25</v>
      </c>
      <c r="J5" s="1"/>
      <c r="K5"/>
    </row>
    <row r="6" spans="1:11" x14ac:dyDescent="0.35">
      <c r="A6" s="1" t="s">
        <v>26</v>
      </c>
      <c r="B6" s="1" t="s">
        <v>27</v>
      </c>
      <c r="C6" s="12">
        <v>5</v>
      </c>
      <c r="D6" s="1" t="s">
        <v>65</v>
      </c>
      <c r="E6" s="9">
        <v>500</v>
      </c>
      <c r="F6" s="8">
        <v>1</v>
      </c>
      <c r="G6" s="10">
        <f>Table1[[#This Row],[Material Usage per Product (in Package Size Units)]]/Table1[[#This Row],[Material Package Size]]</f>
        <v>0.2</v>
      </c>
      <c r="H6" s="1" t="s">
        <v>20</v>
      </c>
      <c r="I6" s="13">
        <f>Table1[[#This Row],[Material Packages Used per Product]]*Table1[[#This Row],[Cost per Material Package ($)]]</f>
        <v>100</v>
      </c>
      <c r="J6" s="1"/>
      <c r="K6"/>
    </row>
    <row r="7" spans="1:11" x14ac:dyDescent="0.35">
      <c r="A7" s="1"/>
      <c r="B7" s="1"/>
      <c r="D7" s="1"/>
      <c r="H7" s="14"/>
      <c r="I7" s="13"/>
      <c r="J7" s="1"/>
    </row>
    <row r="8" spans="1:11" x14ac:dyDescent="0.35">
      <c r="A8" s="1"/>
      <c r="B8" s="1"/>
      <c r="D8" s="1"/>
      <c r="H8" s="14"/>
      <c r="I8" s="13"/>
      <c r="J8" s="1"/>
    </row>
    <row r="9" spans="1:11" x14ac:dyDescent="0.35">
      <c r="A9" s="1"/>
      <c r="B9" s="1"/>
      <c r="D9" s="1"/>
      <c r="H9" s="14"/>
      <c r="I9" s="13"/>
      <c r="J9" s="1"/>
    </row>
    <row r="10" spans="1:11" x14ac:dyDescent="0.35">
      <c r="A10" s="1"/>
      <c r="B10" s="1"/>
      <c r="D10" s="1"/>
      <c r="H10" s="14"/>
      <c r="I10" s="13"/>
      <c r="J10" s="1"/>
    </row>
    <row r="11" spans="1:11" x14ac:dyDescent="0.35">
      <c r="A11" s="1"/>
      <c r="B11" s="1"/>
      <c r="D11" s="1"/>
      <c r="H11" s="14"/>
      <c r="I11" s="13"/>
      <c r="J11" s="1"/>
    </row>
    <row r="12" spans="1:11" x14ac:dyDescent="0.35">
      <c r="A12" s="1"/>
      <c r="B12" s="1"/>
      <c r="D12" s="1"/>
      <c r="H12" s="14"/>
      <c r="I12" s="13"/>
      <c r="J12" s="1"/>
    </row>
    <row r="13" spans="1:11" x14ac:dyDescent="0.35">
      <c r="A13" s="1"/>
      <c r="B13" s="1"/>
      <c r="D13" s="1"/>
      <c r="H13" s="14"/>
      <c r="I13" s="13"/>
      <c r="J13" s="1"/>
    </row>
    <row r="14" spans="1:11" x14ac:dyDescent="0.35">
      <c r="A14" s="1"/>
      <c r="B14" s="1"/>
      <c r="D14" s="1"/>
      <c r="H14" s="14"/>
      <c r="I14" s="13"/>
      <c r="J14" s="1"/>
    </row>
    <row r="15" spans="1:11" x14ac:dyDescent="0.35">
      <c r="A15" s="1"/>
      <c r="B15" s="1"/>
      <c r="D15" s="1"/>
      <c r="H15" s="14"/>
      <c r="I15" s="13"/>
      <c r="J15" s="1"/>
    </row>
    <row r="18" spans="10:10" x14ac:dyDescent="0.35">
      <c r="J18" s="15" t="s">
        <v>72</v>
      </c>
    </row>
    <row r="19" spans="10:10" x14ac:dyDescent="0.35">
      <c r="J19" s="16">
        <f>SUM(I:I)</f>
        <v>1104.7227272727273</v>
      </c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F63462-EAFC-4CB5-A19E-981728929CCE}">
          <x14:formula1>
            <xm:f>'Dropdown Options'!$A$2:$A$6</xm:f>
          </x14:formula1>
          <xm:sqref>B1:B1048576</xm:sqref>
        </x14:dataValidation>
        <x14:dataValidation type="list" allowBlank="1" showInputMessage="1" showErrorMessage="1" xr:uid="{0B035AB4-31D3-4BAA-909E-7DD5D51FE7EC}">
          <x14:formula1>
            <xm:f>'Dropdown Options'!$D$2:$D$4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abSelected="1" zoomScale="56" workbookViewId="0">
      <selection activeCell="D50" sqref="D50"/>
    </sheetView>
  </sheetViews>
  <sheetFormatPr defaultRowHeight="14.5" x14ac:dyDescent="0.35"/>
  <cols>
    <col min="1" max="1" width="20.36328125" bestFit="1" customWidth="1"/>
    <col min="2" max="2" width="16.36328125" bestFit="1" customWidth="1"/>
    <col min="3" max="3" width="41.36328125" style="18" bestFit="1" customWidth="1"/>
    <col min="4" max="4" width="33.54296875" style="19" bestFit="1" customWidth="1"/>
    <col min="5" max="5" width="30.08984375" style="19" bestFit="1" customWidth="1"/>
    <col min="6" max="6" width="23.81640625" style="18" bestFit="1" customWidth="1"/>
    <col min="7" max="7" width="22.453125" bestFit="1" customWidth="1"/>
    <col min="8" max="8" width="34.1796875" style="22" bestFit="1" customWidth="1"/>
    <col min="9" max="9" width="34.36328125" bestFit="1" customWidth="1"/>
    <col min="10" max="10" width="14.7265625" bestFit="1" customWidth="1"/>
    <col min="11" max="11" width="37.90625" style="19" bestFit="1" customWidth="1"/>
    <col min="12" max="12" width="15.54296875" bestFit="1" customWidth="1"/>
    <col min="13" max="13" width="87.08984375" style="1" bestFit="1" customWidth="1"/>
    <col min="14" max="14" width="13.90625" customWidth="1"/>
    <col min="15" max="15" width="26" bestFit="1" customWidth="1"/>
  </cols>
  <sheetData>
    <row r="1" spans="1:13" x14ac:dyDescent="0.35">
      <c r="A1" s="2" t="s">
        <v>28</v>
      </c>
      <c r="B1" s="2" t="s">
        <v>7</v>
      </c>
      <c r="C1" s="17" t="s">
        <v>76</v>
      </c>
      <c r="D1" s="17" t="s">
        <v>10</v>
      </c>
      <c r="E1" s="17" t="s">
        <v>77</v>
      </c>
      <c r="F1" s="20" t="s">
        <v>30</v>
      </c>
      <c r="G1" s="2" t="s">
        <v>29</v>
      </c>
      <c r="H1" s="17" t="s">
        <v>79</v>
      </c>
      <c r="I1" s="2" t="s">
        <v>74</v>
      </c>
      <c r="J1" s="2" t="s">
        <v>31</v>
      </c>
      <c r="K1" s="23" t="s">
        <v>32</v>
      </c>
      <c r="L1" s="2" t="s">
        <v>12</v>
      </c>
      <c r="M1" s="11" t="s">
        <v>13</v>
      </c>
    </row>
    <row r="2" spans="1:13" x14ac:dyDescent="0.35">
      <c r="A2" s="1" t="s">
        <v>75</v>
      </c>
      <c r="B2" s="1" t="s">
        <v>27</v>
      </c>
      <c r="C2" s="18">
        <v>10</v>
      </c>
      <c r="D2" s="19">
        <v>3000</v>
      </c>
      <c r="E2" s="19">
        <f>Table2[[#This Row],[Cost per Material Package ($)]]/Table2[[#This Row],[Material Package Size (Units/Package)]]</f>
        <v>300</v>
      </c>
      <c r="F2" s="18">
        <v>1000</v>
      </c>
      <c r="G2" s="1" t="s">
        <v>33</v>
      </c>
      <c r="H2" s="21" t="s">
        <v>80</v>
      </c>
      <c r="I2" s="1">
        <v>5000</v>
      </c>
      <c r="J2" s="1" t="s">
        <v>34</v>
      </c>
      <c r="K2" s="24">
        <f>(Table2[[#This Row],[Products Processed per Time Period]]/Table2[[#This Row],[Frequency Trigger]])*Table2[[#This Row],[Material Unit Usage per Event]]*Table2[[#This Row],[Cost per Material Unit ($)]]</f>
        <v>6000</v>
      </c>
      <c r="L2" s="1" t="s">
        <v>17</v>
      </c>
      <c r="M2" s="1" t="s">
        <v>85</v>
      </c>
    </row>
    <row r="3" spans="1:13" x14ac:dyDescent="0.35">
      <c r="A3" s="1" t="s">
        <v>35</v>
      </c>
      <c r="B3" s="1" t="s">
        <v>36</v>
      </c>
      <c r="C3" s="18">
        <v>100</v>
      </c>
      <c r="D3" s="19">
        <v>100</v>
      </c>
      <c r="E3" s="19">
        <f>Table2[[#This Row],[Cost per Material Package ($)]]/Table2[[#This Row],[Material Package Size (Units/Package)]]</f>
        <v>1</v>
      </c>
      <c r="F3" s="18">
        <v>1</v>
      </c>
      <c r="G3" s="1" t="s">
        <v>37</v>
      </c>
      <c r="H3" s="21">
        <v>10</v>
      </c>
      <c r="I3" s="1">
        <v>5</v>
      </c>
      <c r="J3" s="1" t="s">
        <v>34</v>
      </c>
      <c r="K3" s="24">
        <f>(Table2[[#This Row],[Products Processed per Time Period]]/Table2[[#This Row],[Frequency Trigger]])*Table2[[#This Row],[Material Unit Usage per Event]]*Table2[[#This Row],[Cost per Material Unit ($)]]</f>
        <v>50</v>
      </c>
      <c r="L3" s="1" t="s">
        <v>20</v>
      </c>
      <c r="M3" s="1" t="s">
        <v>85</v>
      </c>
    </row>
    <row r="4" spans="1:13" x14ac:dyDescent="0.35">
      <c r="A4" s="1" t="s">
        <v>38</v>
      </c>
      <c r="B4" s="1" t="s">
        <v>39</v>
      </c>
      <c r="C4" s="18">
        <v>1</v>
      </c>
      <c r="D4" s="19">
        <v>900</v>
      </c>
      <c r="E4" s="19">
        <f>Table2[[#This Row],[Cost per Material Package ($)]]/Table2[[#This Row],[Material Package Size (Units/Package)]]</f>
        <v>900</v>
      </c>
      <c r="F4" s="18">
        <v>4</v>
      </c>
      <c r="G4" s="1" t="s">
        <v>40</v>
      </c>
      <c r="H4" s="21">
        <v>1</v>
      </c>
      <c r="I4" s="1" t="s">
        <v>82</v>
      </c>
      <c r="J4" s="1" t="s">
        <v>34</v>
      </c>
      <c r="K4" s="24">
        <f>(1/Table2[[#This Row],[Frequency Trigger]])*Table2[[#This Row],[Material Unit Usage per Event]]*Table2[[#This Row],[Cost per Material Unit ($)]]</f>
        <v>225</v>
      </c>
      <c r="L4" s="1" t="s">
        <v>17</v>
      </c>
      <c r="M4" s="1" t="s">
        <v>84</v>
      </c>
    </row>
    <row r="5" spans="1:13" x14ac:dyDescent="0.35">
      <c r="A5" s="1" t="s">
        <v>41</v>
      </c>
      <c r="B5" s="1" t="s">
        <v>39</v>
      </c>
      <c r="C5" s="18">
        <v>1</v>
      </c>
      <c r="D5" s="19">
        <v>150</v>
      </c>
      <c r="E5" s="19">
        <f>Table2[[#This Row],[Cost per Material Package ($)]]/Table2[[#This Row],[Material Package Size (Units/Package)]]</f>
        <v>150</v>
      </c>
      <c r="F5" s="18">
        <v>1</v>
      </c>
      <c r="G5" s="1" t="s">
        <v>81</v>
      </c>
      <c r="H5" s="21">
        <v>1</v>
      </c>
      <c r="I5" s="1" t="s">
        <v>82</v>
      </c>
      <c r="J5" s="1" t="s">
        <v>34</v>
      </c>
      <c r="K5" s="24">
        <f>(0.25/Table2[[#This Row],[Frequency Trigger]])*Table2[[#This Row],[Material Unit Usage per Event]]*Table2[[#This Row],[Cost per Material Unit ($)]]</f>
        <v>37.5</v>
      </c>
      <c r="L5" s="1" t="s">
        <v>20</v>
      </c>
      <c r="M5" s="1" t="s">
        <v>84</v>
      </c>
    </row>
    <row r="6" spans="1:13" x14ac:dyDescent="0.35">
      <c r="A6" s="1" t="s">
        <v>43</v>
      </c>
      <c r="B6" s="1" t="s">
        <v>22</v>
      </c>
      <c r="C6" s="18">
        <v>1</v>
      </c>
      <c r="D6" s="19">
        <v>100</v>
      </c>
      <c r="E6" s="19">
        <f>Table2[[#This Row],[Cost per Material Package ($)]]/Table2[[#This Row],[Material Package Size (Units/Package)]]</f>
        <v>100</v>
      </c>
      <c r="F6" s="18">
        <v>2000</v>
      </c>
      <c r="G6" s="1" t="s">
        <v>78</v>
      </c>
      <c r="H6" s="21">
        <v>1</v>
      </c>
      <c r="I6" s="1">
        <v>8000</v>
      </c>
      <c r="J6" s="1" t="s">
        <v>34</v>
      </c>
      <c r="K6" s="24">
        <f>(Table2[[#This Row],[Products Processed per Time Period]]/Table2[[#This Row],[Frequency Trigger]])*Table2[[#This Row],[Material Unit Usage per Event]]*Table2[[#This Row],[Cost per Material Unit ($)]]</f>
        <v>400</v>
      </c>
      <c r="L6" s="1" t="s">
        <v>24</v>
      </c>
      <c r="M6" s="1" t="s">
        <v>85</v>
      </c>
    </row>
    <row r="7" spans="1:13" x14ac:dyDescent="0.35">
      <c r="A7" s="1"/>
      <c r="B7" s="1"/>
      <c r="G7" s="1"/>
      <c r="H7" s="21"/>
      <c r="I7" s="1"/>
      <c r="J7" s="1"/>
      <c r="K7" s="24"/>
      <c r="L7" s="1"/>
    </row>
    <row r="8" spans="1:13" x14ac:dyDescent="0.35">
      <c r="A8" s="1"/>
      <c r="B8" s="1"/>
      <c r="G8" s="1"/>
      <c r="H8" s="21"/>
      <c r="I8" s="1"/>
      <c r="J8" s="1"/>
      <c r="K8" s="24"/>
      <c r="L8" s="1"/>
    </row>
    <row r="9" spans="1:13" x14ac:dyDescent="0.35">
      <c r="A9" s="1"/>
      <c r="B9" s="1"/>
      <c r="G9" s="1"/>
      <c r="H9" s="21"/>
      <c r="I9" s="1"/>
      <c r="J9" s="1"/>
      <c r="K9" s="24"/>
      <c r="L9" s="1"/>
    </row>
    <row r="10" spans="1:13" x14ac:dyDescent="0.35">
      <c r="A10" s="1"/>
      <c r="B10" s="1"/>
      <c r="G10" s="1"/>
      <c r="H10" s="21"/>
      <c r="I10" s="1"/>
      <c r="J10" s="1"/>
      <c r="K10" s="24"/>
      <c r="L10" s="1"/>
    </row>
    <row r="11" spans="1:13" x14ac:dyDescent="0.35">
      <c r="A11" s="1"/>
      <c r="B11" s="1"/>
      <c r="G11" s="1"/>
      <c r="H11" s="21"/>
      <c r="I11" s="1"/>
      <c r="J11" s="1"/>
      <c r="K11" s="24"/>
      <c r="L11" s="1"/>
    </row>
    <row r="12" spans="1:13" x14ac:dyDescent="0.35">
      <c r="A12" s="1"/>
      <c r="B12" s="1"/>
      <c r="G12" s="1"/>
      <c r="H12" s="21"/>
      <c r="I12" s="1"/>
      <c r="J12" s="1"/>
      <c r="K12" s="24"/>
      <c r="L12" s="1"/>
    </row>
    <row r="13" spans="1:13" x14ac:dyDescent="0.35">
      <c r="A13" s="1"/>
      <c r="B13" s="1"/>
      <c r="G13" s="1"/>
      <c r="H13" s="21"/>
      <c r="I13" s="1"/>
      <c r="J13" s="1"/>
      <c r="K13" s="24"/>
      <c r="L13" s="1"/>
    </row>
    <row r="14" spans="1:13" x14ac:dyDescent="0.35">
      <c r="A14" s="1"/>
      <c r="B14" s="1"/>
      <c r="G14" s="1"/>
      <c r="H14" s="21"/>
      <c r="I14" s="1"/>
      <c r="J14" s="1"/>
      <c r="K14" s="24"/>
      <c r="L14" s="1"/>
    </row>
    <row r="15" spans="1:13" x14ac:dyDescent="0.35">
      <c r="A15" s="1"/>
      <c r="B15" s="1"/>
      <c r="G15" s="1"/>
      <c r="H15" s="21"/>
      <c r="I15" s="1"/>
      <c r="J15" s="1"/>
      <c r="K15" s="24"/>
      <c r="L15" s="1"/>
    </row>
    <row r="16" spans="1:13" x14ac:dyDescent="0.35">
      <c r="A16" s="1"/>
      <c r="B16" s="1"/>
      <c r="G16" s="1"/>
      <c r="H16" s="21"/>
      <c r="I16" s="1"/>
      <c r="J16" s="1"/>
      <c r="K16" s="24"/>
      <c r="L16" s="1"/>
    </row>
    <row r="19" spans="13:13" x14ac:dyDescent="0.35">
      <c r="M19" s="15" t="s">
        <v>83</v>
      </c>
    </row>
    <row r="20" spans="13:13" x14ac:dyDescent="0.35">
      <c r="M20" s="16">
        <f>SUM(K:K)</f>
        <v>6712.5</v>
      </c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DE2368-E251-4B2B-AB22-B7F39B09D229}">
          <x14:formula1>
            <xm:f>'Dropdown Options'!$A$2:$A$6</xm:f>
          </x14:formula1>
          <xm:sqref>B1:B1048576</xm:sqref>
        </x14:dataValidation>
        <x14:dataValidation type="list" allowBlank="1" showInputMessage="1" showErrorMessage="1" xr:uid="{1E5AB7C2-E003-4049-A8CB-3C63C8B8DD87}">
          <x14:formula1>
            <xm:f>'Dropdown Options'!$D$2:$D$4</xm:f>
          </x14:formula1>
          <xm:sqref>N7:N1048576 L1:L16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H18" sqref="H18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13.81640625" bestFit="1" customWidth="1"/>
  </cols>
  <sheetData>
    <row r="1" spans="1:4" x14ac:dyDescent="0.35">
      <c r="A1" s="2" t="s">
        <v>7</v>
      </c>
      <c r="B1" s="2" t="s">
        <v>8</v>
      </c>
      <c r="C1" s="2" t="s">
        <v>29</v>
      </c>
      <c r="D1" s="4" t="s">
        <v>12</v>
      </c>
    </row>
    <row r="2" spans="1:4" x14ac:dyDescent="0.35">
      <c r="A2" s="1" t="s">
        <v>15</v>
      </c>
      <c r="B2" s="1" t="s">
        <v>16</v>
      </c>
      <c r="C2" s="1" t="s">
        <v>44</v>
      </c>
      <c r="D2" t="s">
        <v>17</v>
      </c>
    </row>
    <row r="3" spans="1:4" x14ac:dyDescent="0.35">
      <c r="A3" s="1" t="s">
        <v>27</v>
      </c>
      <c r="B3" s="1" t="s">
        <v>19</v>
      </c>
      <c r="C3" s="1" t="s">
        <v>45</v>
      </c>
      <c r="D3" t="s">
        <v>20</v>
      </c>
    </row>
    <row r="4" spans="1:4" x14ac:dyDescent="0.35">
      <c r="A4" s="1" t="s">
        <v>22</v>
      </c>
      <c r="B4" s="1" t="s">
        <v>23</v>
      </c>
      <c r="C4" s="1" t="s">
        <v>42</v>
      </c>
      <c r="D4" t="s">
        <v>24</v>
      </c>
    </row>
    <row r="5" spans="1:4" x14ac:dyDescent="0.35">
      <c r="A5" s="1" t="s">
        <v>39</v>
      </c>
      <c r="B5" s="1" t="s">
        <v>46</v>
      </c>
      <c r="C5" s="1" t="s">
        <v>60</v>
      </c>
    </row>
    <row r="6" spans="1:4" x14ac:dyDescent="0.35">
      <c r="A6" s="1" t="s">
        <v>36</v>
      </c>
      <c r="B6" s="1" t="s">
        <v>47</v>
      </c>
      <c r="C6" s="1" t="s">
        <v>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B9" sqref="B9"/>
    </sheetView>
  </sheetViews>
  <sheetFormatPr defaultRowHeight="14.5" x14ac:dyDescent="0.35"/>
  <cols>
    <col min="1" max="1" width="7.1796875" bestFit="1" customWidth="1"/>
    <col min="2" max="2" width="71.81640625" bestFit="1" customWidth="1"/>
    <col min="3" max="3" width="13.54296875" bestFit="1" customWidth="1"/>
    <col min="4" max="4" width="10.08984375" bestFit="1" customWidth="1"/>
  </cols>
  <sheetData>
    <row r="1" spans="1:4" x14ac:dyDescent="0.35">
      <c r="A1" s="5" t="s">
        <v>48</v>
      </c>
      <c r="B1" s="5" t="s">
        <v>49</v>
      </c>
      <c r="C1" s="5" t="s">
        <v>50</v>
      </c>
      <c r="D1" s="5" t="s">
        <v>51</v>
      </c>
    </row>
    <row r="2" spans="1:4" x14ac:dyDescent="0.35">
      <c r="A2" s="6" t="s">
        <v>52</v>
      </c>
      <c r="B2" s="6" t="s">
        <v>57</v>
      </c>
      <c r="C2" s="6" t="s">
        <v>53</v>
      </c>
      <c r="D2" s="6" t="s">
        <v>54</v>
      </c>
    </row>
    <row r="3" spans="1:4" x14ac:dyDescent="0.35">
      <c r="A3" s="6"/>
      <c r="B3" s="6"/>
      <c r="C3" s="6"/>
      <c r="D3" s="6"/>
    </row>
    <row r="4" spans="1:4" x14ac:dyDescent="0.35">
      <c r="A4" s="6"/>
      <c r="B4" s="6"/>
      <c r="C4" s="6"/>
      <c r="D4" s="6"/>
    </row>
    <row r="5" spans="1:4" x14ac:dyDescent="0.35">
      <c r="A5" s="6"/>
      <c r="B5" s="6"/>
      <c r="C5" s="6"/>
      <c r="D5" s="6"/>
    </row>
    <row r="6" spans="1:4" x14ac:dyDescent="0.35">
      <c r="A6" s="6"/>
      <c r="B6" s="6"/>
      <c r="C6" s="6"/>
      <c r="D6" s="6"/>
    </row>
    <row r="7" spans="1:4" x14ac:dyDescent="0.35">
      <c r="A7" s="6"/>
      <c r="B7" s="6"/>
      <c r="C7" s="6"/>
      <c r="D7" s="6"/>
    </row>
    <row r="8" spans="1:4" x14ac:dyDescent="0.35">
      <c r="A8" s="6"/>
      <c r="B8" s="6"/>
      <c r="C8" s="6"/>
      <c r="D8" s="6"/>
    </row>
    <row r="9" spans="1:4" x14ac:dyDescent="0.35">
      <c r="A9" s="6"/>
      <c r="B9" s="6"/>
      <c r="C9" s="6"/>
      <c r="D9" s="6"/>
    </row>
    <row r="10" spans="1:4" x14ac:dyDescent="0.35">
      <c r="A10" s="6"/>
      <c r="B10" s="6"/>
      <c r="C10" s="6"/>
      <c r="D10" s="6"/>
    </row>
    <row r="11" spans="1:4" x14ac:dyDescent="0.35">
      <c r="A11" s="6"/>
      <c r="B11" s="6"/>
      <c r="C11" s="6"/>
      <c r="D11" s="6"/>
    </row>
    <row r="12" spans="1:4" x14ac:dyDescent="0.35">
      <c r="A12" s="6"/>
      <c r="B12" s="6"/>
      <c r="C12" s="6"/>
      <c r="D12" s="6"/>
    </row>
    <row r="13" spans="1:4" x14ac:dyDescent="0.35">
      <c r="A13" s="6"/>
      <c r="B13" s="6"/>
      <c r="C13" s="6"/>
      <c r="D13" s="6"/>
    </row>
    <row r="14" spans="1:4" x14ac:dyDescent="0.35">
      <c r="A14" s="6"/>
      <c r="B14" s="6"/>
      <c r="C14" s="6"/>
      <c r="D14" s="6"/>
    </row>
    <row r="15" spans="1:4" x14ac:dyDescent="0.35">
      <c r="A15" s="6"/>
      <c r="B15" s="6"/>
      <c r="C15" s="6"/>
      <c r="D15" s="6"/>
    </row>
    <row r="16" spans="1:4" x14ac:dyDescent="0.35">
      <c r="A16" s="6"/>
      <c r="B16" s="6"/>
      <c r="C16" s="6"/>
      <c r="D16" s="6"/>
    </row>
    <row r="17" spans="1:4" x14ac:dyDescent="0.35">
      <c r="A17" s="6"/>
      <c r="B17" s="6"/>
      <c r="C17" s="6"/>
      <c r="D17" s="6"/>
    </row>
    <row r="18" spans="1:4" x14ac:dyDescent="0.35">
      <c r="A18" s="6"/>
      <c r="B18" s="6"/>
      <c r="C18" s="6"/>
      <c r="D18" s="6"/>
    </row>
    <row r="19" spans="1:4" x14ac:dyDescent="0.35">
      <c r="A19" s="6"/>
      <c r="B19" s="6"/>
      <c r="C19" s="6"/>
      <c r="D19" s="6"/>
    </row>
    <row r="20" spans="1:4" x14ac:dyDescent="0.35">
      <c r="A20" s="6"/>
      <c r="B20" s="6"/>
      <c r="C20" s="6"/>
      <c r="D20" s="6"/>
    </row>
    <row r="21" spans="1:4" x14ac:dyDescent="0.35">
      <c r="A21" s="6"/>
      <c r="B21" s="6"/>
      <c r="C21" s="6"/>
      <c r="D21" s="6"/>
    </row>
    <row r="22" spans="1:4" x14ac:dyDescent="0.35">
      <c r="A22" s="6"/>
      <c r="B22" s="6"/>
      <c r="C22" s="6"/>
      <c r="D22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Usage-Based Cost Calculator</vt:lpstr>
      <vt:lpstr>Time-Based Cost Calculator</vt:lpstr>
      <vt:lpstr>Dropdown Options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2025-06-29T19:39:48Z</dcterms:created>
  <dcterms:modified xsi:type="dcterms:W3CDTF">2025-06-30T05:44:18Z</dcterms:modified>
</cp:coreProperties>
</file>