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ables/table16.xml" ContentType="application/vnd.openxmlformats-officedocument.spreadsheetml.table+xml"/>
  <Override PartName="/xl/tables/table17.xml" ContentType="application/vnd.openxmlformats-officedocument.spreadsheetml.table+xml"/>
  <Override PartName="/xl/tables/table15.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1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J:\Human Capital\Processing\2023 publication\Reference table code\"/>
    </mc:Choice>
  </mc:AlternateContent>
  <xr:revisionPtr revIDLastSave="0" documentId="13_ncr:1_{3713FCB1-C74C-432B-8531-C666718655F8}" xr6:coauthVersionLast="47" xr6:coauthVersionMax="47" xr10:uidLastSave="{00000000-0000-0000-0000-000000000000}"/>
  <bookViews>
    <workbookView xWindow="-108" yWindow="-108" windowWidth="23256" windowHeight="14016" xr2:uid="{00000000-000D-0000-FFFF-FFFF00000000}"/>
  </bookViews>
  <sheets>
    <sheet name="Cover sheet" sheetId="1" r:id="rId1"/>
    <sheet name="Table of contents" sheetId="2" r:id="rId2"/>
    <sheet name="Notes" sheetId="3" r:id="rId3"/>
    <sheet name="Table 1" sheetId="4" r:id="rId4"/>
    <sheet name="Table 2" sheetId="5" r:id="rId5"/>
    <sheet name="Table 3" sheetId="6" r:id="rId6"/>
    <sheet name="Table 4" sheetId="7" r:id="rId7"/>
    <sheet name="Table 5" sheetId="8" r:id="rId8"/>
    <sheet name="Table 6" sheetId="9" r:id="rId9"/>
    <sheet name="Table 7" sheetId="10" r:id="rId10"/>
    <sheet name="Table 8" sheetId="11" r:id="rId11"/>
    <sheet name="Table 9" sheetId="12" r:id="rId12"/>
    <sheet name="Table 10" sheetId="13" r:id="rId13"/>
    <sheet name="Table 11" sheetId="14" r:id="rId14"/>
    <sheet name="Table 12" sheetId="15" r:id="rId15"/>
    <sheet name="Table 13" sheetId="16" r:id="rId16"/>
    <sheet name="Table 14" sheetId="17" r:id="rId17"/>
    <sheet name="Table 15" sheetId="18" r:id="rId18"/>
    <sheet name="Table 16" sheetId="19" r:id="rId19"/>
    <sheet name="Table 17" sheetId="20" r:id="rId20"/>
    <sheet name="Table 18" sheetId="21" r:id="rId21"/>
    <sheet name="Table 19" sheetId="22" r:id="rId22"/>
    <sheet name="Table 20" sheetId="23" r:id="rId23"/>
    <sheet name="Table 21" sheetId="24" r:id="rId24"/>
    <sheet name="Table 22" sheetId="25" r:id="rId25"/>
    <sheet name="Table 23" sheetId="26" r:id="rId26"/>
    <sheet name="Table 24" sheetId="27" r:id="rId27"/>
    <sheet name="Table 25" sheetId="28" r:id="rId28"/>
    <sheet name="Table 26" sheetId="29" r:id="rId29"/>
    <sheet name="Table 27" sheetId="30" r:id="rId30"/>
    <sheet name="Table 28" sheetId="31" r:id="rId31"/>
    <sheet name="Table 29" sheetId="32" r:id="rId32"/>
    <sheet name="Table 30"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33" l="1"/>
  <c r="A4" i="32"/>
  <c r="A4" i="31"/>
  <c r="A4" i="30"/>
  <c r="A4" i="29"/>
  <c r="A4" i="28"/>
  <c r="A4" i="27"/>
  <c r="A4" i="26"/>
  <c r="A4" i="25"/>
  <c r="A4" i="24"/>
  <c r="A4" i="23"/>
  <c r="A4" i="22"/>
  <c r="A4" i="21"/>
  <c r="A4" i="20"/>
  <c r="A4" i="19"/>
  <c r="A4" i="18"/>
  <c r="A4" i="17"/>
  <c r="A4" i="16"/>
  <c r="A4" i="15"/>
  <c r="A4" i="14"/>
  <c r="A4" i="13"/>
  <c r="A4" i="12"/>
  <c r="A4" i="11"/>
  <c r="A4" i="10"/>
  <c r="A4" i="9"/>
  <c r="A4" i="8"/>
  <c r="A4" i="7"/>
  <c r="A4" i="6"/>
  <c r="A4" i="5"/>
  <c r="A4" i="4"/>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alcChain>
</file>

<file path=xl/sharedStrings.xml><?xml version="1.0" encoding="utf-8"?>
<sst xmlns="http://schemas.openxmlformats.org/spreadsheetml/2006/main" count="2454" uniqueCount="189">
  <si>
    <t>Human capital stocks estimates in the UK: 2004 to 2022</t>
  </si>
  <si>
    <t>These reference tables contain estimates for human capital stocks for the years 2004 to 2022. Human capital is a measure of knowledge, skills, competencies and attributes embodied in individuals that facilitate the creation of personal, social and economic well-being. In these tables we measure human capital through people's net present value of projected lifetime earnings.</t>
  </si>
  <si>
    <t>Publication dates</t>
  </si>
  <si>
    <t>The data tables in this spreadsheet were published on the 19th March 2024.</t>
  </si>
  <si>
    <t>General Notes:</t>
  </si>
  <si>
    <t>About the datasets</t>
  </si>
  <si>
    <t>Estimates in these reference tables have been calculated using data from the Annual Population Survey (APS), Longitudinal Labour Force Survey (LFS) and ONS National Life tables.</t>
  </si>
  <si>
    <t>Constants used in calculations</t>
  </si>
  <si>
    <t>The nominal earnings growth rate used in the calculations to obtain the estimates in these reference tables was 2%, the discount rate used was 3.5% and the base year used is 2022.</t>
  </si>
  <si>
    <t>Units and rounding</t>
  </si>
  <si>
    <t>The sum of estimates for a particular year may not sum to the total due to rounding. For more specifics of units and rounding for each table, see data table tabs.</t>
  </si>
  <si>
    <t>Indexing</t>
  </si>
  <si>
    <t>All real values have been calculated using the Tornqvist index. Contribution to change estimates are also derived using the Tornqvist index.</t>
  </si>
  <si>
    <t>Full versus Employed</t>
  </si>
  <si>
    <t>Full human capital estimates assume that unemployed people have the same lifetime earnings as those who are employed with the same age, sex, and highest qualification. Under employed human capital estimates, those who are unemployed are assumed to have zero human capital. In both full and employed human capital estimates, inactive individuals (those not seeking work) are assumed to have no human capital.</t>
  </si>
  <si>
    <t>2020 estimates</t>
  </si>
  <si>
    <t>Human capital stock estimates for 2020 have been revised following re-weighting of the APS.</t>
  </si>
  <si>
    <t>Highest qualification change in collection</t>
  </si>
  <si>
    <t>National Life tables</t>
  </si>
  <si>
    <t>Estimates in these reference tables use the 2020 mortality data from the National Life Tables. Updated data for 2020 to 2022 has subsequently been released, and this will be taken on in future releases.</t>
  </si>
  <si>
    <t>Previous releases:</t>
  </si>
  <si>
    <t>Overview of human capital estimates in the UK: 2004 to 2020</t>
  </si>
  <si>
    <t>Contact details</t>
  </si>
  <si>
    <t>Office for National Statistics</t>
  </si>
  <si>
    <t>Crime, Income and Wealth Division</t>
  </si>
  <si>
    <t>Skills and Human Development Team</t>
  </si>
  <si>
    <t>Economic.Wellbeing@ons.gov.uk</t>
  </si>
  <si>
    <t>+44 (0)1633 456265</t>
  </si>
  <si>
    <t>Table of contents</t>
  </si>
  <si>
    <t>This worksheet contains one table.</t>
  </si>
  <si>
    <t>Worksheet number</t>
  </si>
  <si>
    <t>Worksheet title</t>
  </si>
  <si>
    <t>Source</t>
  </si>
  <si>
    <t>UK employed and full human capital time series, nominal and real</t>
  </si>
  <si>
    <t>Annual Population Survey, Longitudinal Labour Force Survey and ONS National Life tables</t>
  </si>
  <si>
    <t>UK employed and full human capital per head time series, nominal and real</t>
  </si>
  <si>
    <t>UK real employed and full human capital time series, split by sex</t>
  </si>
  <si>
    <t>UK real employed and full human capital time series, split by age groups</t>
  </si>
  <si>
    <t>UK real employed and full human capital time series, split by highest qualification</t>
  </si>
  <si>
    <t>UK real employed and full human capital per head time series, split by sex</t>
  </si>
  <si>
    <t>UK real employed and full human capital per head time series, split by age groups</t>
  </si>
  <si>
    <t>UK real employed and full human capital per head time series, split by highest qualification</t>
  </si>
  <si>
    <t>UK real full human capital per head time series, split by sex and highest qualification</t>
  </si>
  <si>
    <t>UK real full human capital per head time series, split by sex and age groups</t>
  </si>
  <si>
    <t>UK real full human capital per head time series, split by age groups and highest qualification</t>
  </si>
  <si>
    <t>UK real employed human capital per head time series, split by sex and highest qualification</t>
  </si>
  <si>
    <t>UK real employed human capital per head time series, split by sex and age groups</t>
  </si>
  <si>
    <t>UK real employed human capital per head time series, split by age groups and highest qualification</t>
  </si>
  <si>
    <t>Overall contribution to change in real full human capital stock in the UK</t>
  </si>
  <si>
    <t>Contribution to change in real full human capital stock in the UK, split by sex</t>
  </si>
  <si>
    <t>Contribution to change in real full human capital stock in the UK, split by age groups</t>
  </si>
  <si>
    <t>Contribution to change in real full human capital stock in the UK, split by highest qualification</t>
  </si>
  <si>
    <t>Overall contribution to change in real full human capital stock, split by regions</t>
  </si>
  <si>
    <t>Regional full total human capital time series, nominal and real</t>
  </si>
  <si>
    <t>Regional employed total human capital time series, nominal and real</t>
  </si>
  <si>
    <t>Regional full human capital per head time series, nominal and real</t>
  </si>
  <si>
    <t>Regional employed human capital per head time series, nominal and real</t>
  </si>
  <si>
    <t>Regional real full human capital time series, split by sex</t>
  </si>
  <si>
    <t>Regional real full human capital per head time series, split by sex</t>
  </si>
  <si>
    <t>Regional real full human capital time series, split by age groups</t>
  </si>
  <si>
    <t>Regional real full human capital per head time series, split by age groups</t>
  </si>
  <si>
    <t>Regional real full human capital time series, split by highest qualification</t>
  </si>
  <si>
    <t>Regional real full human capital per head time series, split by highest qualification</t>
  </si>
  <si>
    <t>Table 30</t>
  </si>
  <si>
    <t>Full population estimates for the United Kingdom from 2004 to 2022, split by age groups and highest qualification</t>
  </si>
  <si>
    <t>Annual Population Survey</t>
  </si>
  <si>
    <t>Notes</t>
  </si>
  <si>
    <t>Note number</t>
  </si>
  <si>
    <t>Tables this note refers to</t>
  </si>
  <si>
    <t>Note text</t>
  </si>
  <si>
    <t>Note 1</t>
  </si>
  <si>
    <t>Table 2, Table 6, Table 7, Table 8, Table 9, Table 10, Table 11, Table 12, Table 13, Table 14, Table 22, Table 23, Table 25, Table 27, Table 29</t>
  </si>
  <si>
    <t>Per head estimates are calculated using full working age (16-65) population.</t>
  </si>
  <si>
    <t>Note 2</t>
  </si>
  <si>
    <t>Table 15, Table 16, Table 17, Table 18, Table 19</t>
  </si>
  <si>
    <t>Population changes are calculated by applying the average increase in population only, for the year, compared with the year before, while keeping average lifetime earnings fixed to the previous year.</t>
  </si>
  <si>
    <t>Note 3</t>
  </si>
  <si>
    <t>Increase in qualifications is calculated by applying the qualification distribution only, for that year compared with the year before, while keeping average lifetime earnings fixed to the previous year.</t>
  </si>
  <si>
    <t>Note 4</t>
  </si>
  <si>
    <t>Ageing is calculated by applying the age distribution of the population only, compared with the year before, while keeping average lifetime earnings fixed to the previous year.</t>
  </si>
  <si>
    <t>Note 5</t>
  </si>
  <si>
    <t>Gender balance is calculated by applying the balance of both sexes for each age and qualification category for each year measured and the year before, while keeping average lifetime earnings fixed to the previous year.</t>
  </si>
  <si>
    <t>Note 6</t>
  </si>
  <si>
    <t>Increase in per capita represents the effect of the absolute and relative change in average lifetime earnings across age, sex and qualification categories .</t>
  </si>
  <si>
    <t>Note 7</t>
  </si>
  <si>
    <t>Components may not sum to totals due to rounding.</t>
  </si>
  <si>
    <t>Note 8</t>
  </si>
  <si>
    <t>Population estimates for the full working age (16-65) population in the UK</t>
  </si>
  <si>
    <t>Table 1: UK employed and full human capital time series, nominal and real</t>
  </si>
  <si>
    <t>Estimates in this table are measured in trillions of British Pound Sterling (£) and are rounded to 2 decimal places.</t>
  </si>
  <si>
    <t>Price type</t>
  </si>
  <si>
    <t>Measure type</t>
  </si>
  <si>
    <t>2004</t>
  </si>
  <si>
    <t>2005</t>
  </si>
  <si>
    <t>2006</t>
  </si>
  <si>
    <t>2007</t>
  </si>
  <si>
    <t>2008</t>
  </si>
  <si>
    <t>2009</t>
  </si>
  <si>
    <t>2010</t>
  </si>
  <si>
    <t>2011</t>
  </si>
  <si>
    <t>2012</t>
  </si>
  <si>
    <t>2013</t>
  </si>
  <si>
    <t>2014</t>
  </si>
  <si>
    <t>2015</t>
  </si>
  <si>
    <t>2016</t>
  </si>
  <si>
    <t>2017</t>
  </si>
  <si>
    <t>2018</t>
  </si>
  <si>
    <t>2019</t>
  </si>
  <si>
    <t>2020</t>
  </si>
  <si>
    <t>2021</t>
  </si>
  <si>
    <t>2022</t>
  </si>
  <si>
    <t>Real</t>
  </si>
  <si>
    <t>Full</t>
  </si>
  <si>
    <t>Employed</t>
  </si>
  <si>
    <t>Nominal</t>
  </si>
  <si>
    <t>Table 2: UK employed and full human capital per head time series, nominal and real</t>
  </si>
  <si>
    <t>Estimates in this table are measured in thousands of British Pound Sterling (£) and are rounded to the nearest thousand.</t>
  </si>
  <si>
    <t>This worksheet contains one table. Accompanying this table is note 1 , this note can be found in the Notes worksheet.</t>
  </si>
  <si>
    <t>Table 3: UK real employed and full human capital time series, split by sex</t>
  </si>
  <si>
    <t>Sex</t>
  </si>
  <si>
    <t>Male</t>
  </si>
  <si>
    <t>Female</t>
  </si>
  <si>
    <t>Table 4: UK real employed and full human capital time series, split by age groups</t>
  </si>
  <si>
    <t>Age Groups</t>
  </si>
  <si>
    <t>16-25</t>
  </si>
  <si>
    <t>26-35</t>
  </si>
  <si>
    <t>36-45</t>
  </si>
  <si>
    <t>46-55</t>
  </si>
  <si>
    <t>56-65</t>
  </si>
  <si>
    <t>Table 5: UK real employed and full human capital time series, split by highest qualification</t>
  </si>
  <si>
    <t>Highest Qualification</t>
  </si>
  <si>
    <t>Masters degree or PhD</t>
  </si>
  <si>
    <t>Undergraduate degree or Equivalent</t>
  </si>
  <si>
    <t>Higher Education</t>
  </si>
  <si>
    <t>GCE, A-Levels or equivalent</t>
  </si>
  <si>
    <t>GCSE grades A*-C or equivalent</t>
  </si>
  <si>
    <t>Other qualifications</t>
  </si>
  <si>
    <t>No qualifications</t>
  </si>
  <si>
    <t>Table 6: UK real employed and full human capital per head time series, split by sex</t>
  </si>
  <si>
    <t>Table 7: UK real employed and full human capital per head time series, split by age groups</t>
  </si>
  <si>
    <t>Table 8: UK real employed and full human capital per head time series, split by highest qualification</t>
  </si>
  <si>
    <t>Table 9: UK real full human capital per head time series, split by sex and highest qualification</t>
  </si>
  <si>
    <t>Table 10: UK real full human capital per head time series, split by sex and age groups</t>
  </si>
  <si>
    <t>Table 11: UK real full human capital per head time series, split by age groups and highest qualification</t>
  </si>
  <si>
    <t>Table 12: UK real employed human capital per head time series, split by sex and highest qualification</t>
  </si>
  <si>
    <t>Table 13: UK real employed human capital per head time series, split by sex and age groups</t>
  </si>
  <si>
    <t>Table 14: UK real employed human capital per head time series, split by age groups and highest qualification</t>
  </si>
  <si>
    <t>Table 15: Overall contribution to change in real full human capital stock in the UK</t>
  </si>
  <si>
    <t>Estimates in this table are percentages (%) and are rounded to 2 decimal places.</t>
  </si>
  <si>
    <t>This worksheet contains one table. Accompanying this table are notes 2, 3, 4, 5, 6 and 7 , these notes can be found in the Notes worksheet.</t>
  </si>
  <si>
    <t>Contribution to Change</t>
  </si>
  <si>
    <t>Population increase</t>
  </si>
  <si>
    <t>Increase in qualifications</t>
  </si>
  <si>
    <t>Ageing</t>
  </si>
  <si>
    <t>Gender balance</t>
  </si>
  <si>
    <t>Increase in per capita</t>
  </si>
  <si>
    <t>Total</t>
  </si>
  <si>
    <t>Table 16: Contribution to change in real full human capital stock in the UK, split by sex</t>
  </si>
  <si>
    <t>Table 17: Contribution to change in real full human capital stock in the UK, split by age groups</t>
  </si>
  <si>
    <t>Table 18: Contribution to change in real full human capital stock in the UK, split by highest qualification</t>
  </si>
  <si>
    <t>Table 19: Overall contribution to change in real full human capital stock, split by regions</t>
  </si>
  <si>
    <t>Region</t>
  </si>
  <si>
    <t>North East</t>
  </si>
  <si>
    <t>North West</t>
  </si>
  <si>
    <t>Yorkshire and the Humber</t>
  </si>
  <si>
    <t>East Midlands</t>
  </si>
  <si>
    <t>West Midlands</t>
  </si>
  <si>
    <t>East of England</t>
  </si>
  <si>
    <t>London</t>
  </si>
  <si>
    <t>South East</t>
  </si>
  <si>
    <t>South West</t>
  </si>
  <si>
    <t>Wales</t>
  </si>
  <si>
    <t>Scotland</t>
  </si>
  <si>
    <t>Northern Ireland</t>
  </si>
  <si>
    <t>Table 20: Regional full total human capital time series, nominal and real</t>
  </si>
  <si>
    <t>Table 21: Regional employed total human capital time series, nominal and real</t>
  </si>
  <si>
    <t>Table 22: Regional full human capital per head time series, nominal and real</t>
  </si>
  <si>
    <t>Table 23: Regional employed human capital per head time series, nominal and real</t>
  </si>
  <si>
    <t>Table 24: Regional real full human capital time series, split by sex</t>
  </si>
  <si>
    <t>Table 25: Regional real full human capital per head time series, split by sex</t>
  </si>
  <si>
    <t>Table 26: Regional real full human capital time series, split by age groups</t>
  </si>
  <si>
    <t>Table 27: Regional real full human capital per head time series, split by age groups</t>
  </si>
  <si>
    <t>Table 28: Regional real full human capital time series, split by highest qualification</t>
  </si>
  <si>
    <t>Table 29: Regional real full human capital per head time series, split by highest qualification</t>
  </si>
  <si>
    <t>Table 30: Full population estimates for the United Kingdom from 2004 to 2022, split by age groups and highest qualification</t>
  </si>
  <si>
    <t>Estimates in this table are Populations measured in thousands.</t>
  </si>
  <si>
    <t>This worksheet contains one table. Accompanying this table is note 8 , this note can be found in the Notes worksheet.</t>
  </si>
  <si>
    <t>There was a change in the derivation of the APS and LFS qualification variable from 2021 to 2022. Information on these changes can be found in the LFS user guide:</t>
  </si>
  <si>
    <t>https://www.ons.gov.uk/file?uri=/employmentandlabourmarket/peopleinwork/employmentandemployeetypes/methodologies/labourforcesurveyuserguidance/vol32022jscombined.pdf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</si>
</sst>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amily val="2"/>
      <scheme val="minor"/>
    </font>
    <font>
      <b/>
      <sz val="16"/>
      <color rgb="FF000000"/>
      <name val="Arial"/>
      <family val="2"/>
    </font>
    <font>
      <sz val="12"/>
      <color rgb="FF000000"/>
      <name val="Arial"/>
      <family val="2"/>
    </font>
    <font>
      <b/>
      <sz val="14"/>
      <color rgb="FF000000"/>
      <name val="Arial"/>
      <family val="2"/>
    </font>
    <font>
      <b/>
      <sz val="13"/>
      <color rgb="FF000000"/>
      <name val="Arial"/>
      <family val="2"/>
    </font>
    <font>
      <u/>
      <sz val="11"/>
      <color theme="10"/>
      <name val="Calibri"/>
      <family val="2"/>
    </font>
    <font>
      <b/>
      <sz val="12"/>
      <color rgb="FF000000"/>
      <name val="Arial"/>
      <family val="2"/>
    </font>
    <font>
      <u/>
      <sz val="12"/>
      <color theme="10"/>
      <name val="Arial"/>
      <family val="2"/>
    </font>
    <font>
      <u/>
      <sz val="11"/>
      <color theme="10"/>
      <name val="Calibri"/>
      <family val="2"/>
      <scheme val="minor"/>
    </font>
    <font>
      <u/>
      <sz val="12"/>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42">
    <xf numFmtId="0" fontId="0" fillId="0" borderId="0" xfId="0"/>
    <xf numFmtId="0" fontId="1" fillId="0" borderId="0" xfId="0" applyFont="1" applyAlignment="1">
      <alignment wrapText="1"/>
    </xf>
    <xf numFmtId="0" fontId="2" fillId="0" borderId="0" xfId="0" applyFont="1" applyAlignment="1">
      <alignment wrapText="1"/>
    </xf>
    <xf numFmtId="0" fontId="3" fillId="0" borderId="0" xfId="0" applyFont="1"/>
    <xf numFmtId="0" fontId="4" fillId="0" borderId="0" xfId="0" applyFont="1"/>
    <xf numFmtId="0" fontId="5" fillId="0" borderId="0" xfId="0" applyFont="1"/>
    <xf numFmtId="0" fontId="1" fillId="0" borderId="0" xfId="0" applyFont="1"/>
    <xf numFmtId="0" fontId="2" fillId="0" borderId="0" xfId="0" applyFont="1"/>
    <xf numFmtId="0" fontId="6" fillId="0" borderId="0" xfId="0" applyFont="1" applyAlignment="1">
      <alignment wrapText="1"/>
    </xf>
    <xf numFmtId="0" fontId="7" fillId="0" borderId="0" xfId="0"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3" fontId="6" fillId="0" borderId="0" xfId="0" applyNumberFormat="1" applyFont="1" applyAlignment="1">
      <alignment wrapText="1"/>
    </xf>
    <xf numFmtId="3"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2" fontId="6" fillId="0" borderId="0" xfId="0" applyNumberFormat="1" applyFont="1" applyAlignment="1">
      <alignment wrapText="1"/>
    </xf>
    <xf numFmtId="2" fontId="2" fillId="0" borderId="0" xfId="0" applyNumberFormat="1" applyFont="1" applyAlignment="1">
      <alignment wrapText="1"/>
    </xf>
    <xf numFmtId="0" fontId="8" fillId="0" borderId="0" xfId="1"/>
    <xf numFmtId="0" fontId="9" fillId="0" borderId="0" xfId="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3:C33" totalsRowShown="0">
  <tableColumns count="3">
    <tableColumn id="1" xr3:uid="{00000000-0010-0000-0000-000001000000}" name="Worksheet number"/>
    <tableColumn id="2" xr3:uid="{00000000-0010-0000-0000-000002000000}" name="Worksheet title"/>
    <tableColumn id="3" xr3:uid="{00000000-0010-0000-0000-000003000000}" name="Source"/>
  </tableColumns>
  <tableStyleInfo name="non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A5:U19" totalsRowShown="0">
  <tableColumns count="21">
    <tableColumn id="1" xr3:uid="{00000000-0010-0000-0900-000001000000}" name="Measure type"/>
    <tableColumn id="2" xr3:uid="{00000000-0010-0000-0900-000002000000}" name="Highest Qualification"/>
    <tableColumn id="3" xr3:uid="{00000000-0010-0000-0900-000003000000}" name="2004"/>
    <tableColumn id="4" xr3:uid="{00000000-0010-0000-0900-000004000000}" name="2005"/>
    <tableColumn id="5" xr3:uid="{00000000-0010-0000-0900-000005000000}" name="2006"/>
    <tableColumn id="6" xr3:uid="{00000000-0010-0000-0900-000006000000}" name="2007"/>
    <tableColumn id="7" xr3:uid="{00000000-0010-0000-0900-000007000000}" name="2008"/>
    <tableColumn id="8" xr3:uid="{00000000-0010-0000-0900-000008000000}" name="2009"/>
    <tableColumn id="9" xr3:uid="{00000000-0010-0000-0900-000009000000}" name="2010"/>
    <tableColumn id="10" xr3:uid="{00000000-0010-0000-0900-00000A000000}" name="2011"/>
    <tableColumn id="11" xr3:uid="{00000000-0010-0000-0900-00000B000000}" name="2012"/>
    <tableColumn id="12" xr3:uid="{00000000-0010-0000-0900-00000C000000}" name="2013"/>
    <tableColumn id="13" xr3:uid="{00000000-0010-0000-0900-00000D000000}" name="2014"/>
    <tableColumn id="14" xr3:uid="{00000000-0010-0000-0900-00000E000000}" name="2015"/>
    <tableColumn id="15" xr3:uid="{00000000-0010-0000-0900-00000F000000}" name="2016"/>
    <tableColumn id="16" xr3:uid="{00000000-0010-0000-0900-000010000000}" name="2017"/>
    <tableColumn id="17" xr3:uid="{00000000-0010-0000-0900-000011000000}" name="2018"/>
    <tableColumn id="18" xr3:uid="{00000000-0010-0000-0900-000012000000}" name="2019"/>
    <tableColumn id="19" xr3:uid="{00000000-0010-0000-0900-000013000000}" name="2020"/>
    <tableColumn id="20" xr3:uid="{00000000-0010-0000-0900-000014000000}" name="2021"/>
    <tableColumn id="21" xr3:uid="{00000000-0010-0000-0900-000015000000}" name="2022"/>
  </tableColumns>
  <tableStyleInfo name="non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3" displayName="Table13" ref="A5:U19" totalsRowShown="0">
  <tableColumns count="21">
    <tableColumn id="1" xr3:uid="{00000000-0010-0000-0A00-000001000000}" name="Sex"/>
    <tableColumn id="2" xr3:uid="{00000000-0010-0000-0A00-000002000000}" name="Highest Qualification"/>
    <tableColumn id="3" xr3:uid="{00000000-0010-0000-0A00-000003000000}" name="2004"/>
    <tableColumn id="4" xr3:uid="{00000000-0010-0000-0A00-000004000000}" name="2005"/>
    <tableColumn id="5" xr3:uid="{00000000-0010-0000-0A00-000005000000}" name="2006"/>
    <tableColumn id="6" xr3:uid="{00000000-0010-0000-0A00-000006000000}" name="2007"/>
    <tableColumn id="7" xr3:uid="{00000000-0010-0000-0A00-000007000000}" name="2008"/>
    <tableColumn id="8" xr3:uid="{00000000-0010-0000-0A00-000008000000}" name="2009"/>
    <tableColumn id="9" xr3:uid="{00000000-0010-0000-0A00-000009000000}" name="2010"/>
    <tableColumn id="10" xr3:uid="{00000000-0010-0000-0A00-00000A000000}" name="2011"/>
    <tableColumn id="11" xr3:uid="{00000000-0010-0000-0A00-00000B000000}" name="2012"/>
    <tableColumn id="12" xr3:uid="{00000000-0010-0000-0A00-00000C000000}" name="2013"/>
    <tableColumn id="13" xr3:uid="{00000000-0010-0000-0A00-00000D000000}" name="2014"/>
    <tableColumn id="14" xr3:uid="{00000000-0010-0000-0A00-00000E000000}" name="2015"/>
    <tableColumn id="15" xr3:uid="{00000000-0010-0000-0A00-00000F000000}" name="2016"/>
    <tableColumn id="16" xr3:uid="{00000000-0010-0000-0A00-000010000000}" name="2017"/>
    <tableColumn id="17" xr3:uid="{00000000-0010-0000-0A00-000011000000}" name="2018"/>
    <tableColumn id="18" xr3:uid="{00000000-0010-0000-0A00-000012000000}" name="2019"/>
    <tableColumn id="19" xr3:uid="{00000000-0010-0000-0A00-000013000000}" name="2020"/>
    <tableColumn id="20" xr3:uid="{00000000-0010-0000-0A00-000014000000}" name="2021"/>
    <tableColumn id="21" xr3:uid="{00000000-0010-0000-0A00-000015000000}" name="2022"/>
  </tableColumns>
  <tableStyleInfo name="non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14" displayName="Table14" ref="A5:U15" totalsRowShown="0">
  <tableColumns count="21">
    <tableColumn id="1" xr3:uid="{00000000-0010-0000-0B00-000001000000}" name="Sex"/>
    <tableColumn id="2" xr3:uid="{00000000-0010-0000-0B00-000002000000}" name="Age Groups"/>
    <tableColumn id="3" xr3:uid="{00000000-0010-0000-0B00-000003000000}" name="2004"/>
    <tableColumn id="4" xr3:uid="{00000000-0010-0000-0B00-000004000000}" name="2005"/>
    <tableColumn id="5" xr3:uid="{00000000-0010-0000-0B00-000005000000}" name="2006"/>
    <tableColumn id="6" xr3:uid="{00000000-0010-0000-0B00-000006000000}" name="2007"/>
    <tableColumn id="7" xr3:uid="{00000000-0010-0000-0B00-000007000000}" name="2008"/>
    <tableColumn id="8" xr3:uid="{00000000-0010-0000-0B00-000008000000}" name="2009"/>
    <tableColumn id="9" xr3:uid="{00000000-0010-0000-0B00-000009000000}" name="2010"/>
    <tableColumn id="10" xr3:uid="{00000000-0010-0000-0B00-00000A000000}" name="2011"/>
    <tableColumn id="11" xr3:uid="{00000000-0010-0000-0B00-00000B000000}" name="2012"/>
    <tableColumn id="12" xr3:uid="{00000000-0010-0000-0B00-00000C000000}" name="2013"/>
    <tableColumn id="13" xr3:uid="{00000000-0010-0000-0B00-00000D000000}" name="2014"/>
    <tableColumn id="14" xr3:uid="{00000000-0010-0000-0B00-00000E000000}" name="2015"/>
    <tableColumn id="15" xr3:uid="{00000000-0010-0000-0B00-00000F000000}" name="2016"/>
    <tableColumn id="16" xr3:uid="{00000000-0010-0000-0B00-000010000000}" name="2017"/>
    <tableColumn id="17" xr3:uid="{00000000-0010-0000-0B00-000011000000}" name="2018"/>
    <tableColumn id="18" xr3:uid="{00000000-0010-0000-0B00-000012000000}" name="2019"/>
    <tableColumn id="19" xr3:uid="{00000000-0010-0000-0B00-000013000000}" name="2020"/>
    <tableColumn id="20" xr3:uid="{00000000-0010-0000-0B00-000014000000}" name="2021"/>
    <tableColumn id="21" xr3:uid="{00000000-0010-0000-0B00-000015000000}" name="2022"/>
  </tableColumns>
  <tableStyleInfo name="non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C000000}" name="Table15" displayName="Table15" ref="A5:U40" totalsRowShown="0">
  <tableColumns count="21">
    <tableColumn id="1" xr3:uid="{00000000-0010-0000-0C00-000001000000}" name="Age Groups"/>
    <tableColumn id="2" xr3:uid="{00000000-0010-0000-0C00-000002000000}" name="Highest Qualification"/>
    <tableColumn id="3" xr3:uid="{00000000-0010-0000-0C00-000003000000}" name="2004"/>
    <tableColumn id="4" xr3:uid="{00000000-0010-0000-0C00-000004000000}" name="2005"/>
    <tableColumn id="5" xr3:uid="{00000000-0010-0000-0C00-000005000000}" name="2006"/>
    <tableColumn id="6" xr3:uid="{00000000-0010-0000-0C00-000006000000}" name="2007"/>
    <tableColumn id="7" xr3:uid="{00000000-0010-0000-0C00-000007000000}" name="2008"/>
    <tableColumn id="8" xr3:uid="{00000000-0010-0000-0C00-000008000000}" name="2009"/>
    <tableColumn id="9" xr3:uid="{00000000-0010-0000-0C00-000009000000}" name="2010"/>
    <tableColumn id="10" xr3:uid="{00000000-0010-0000-0C00-00000A000000}" name="2011"/>
    <tableColumn id="11" xr3:uid="{00000000-0010-0000-0C00-00000B000000}" name="2012"/>
    <tableColumn id="12" xr3:uid="{00000000-0010-0000-0C00-00000C000000}" name="2013"/>
    <tableColumn id="13" xr3:uid="{00000000-0010-0000-0C00-00000D000000}" name="2014"/>
    <tableColumn id="14" xr3:uid="{00000000-0010-0000-0C00-00000E000000}" name="2015"/>
    <tableColumn id="15" xr3:uid="{00000000-0010-0000-0C00-00000F000000}" name="2016"/>
    <tableColumn id="16" xr3:uid="{00000000-0010-0000-0C00-000010000000}" name="2017"/>
    <tableColumn id="17" xr3:uid="{00000000-0010-0000-0C00-000011000000}" name="2018"/>
    <tableColumn id="18" xr3:uid="{00000000-0010-0000-0C00-000012000000}" name="2019"/>
    <tableColumn id="19" xr3:uid="{00000000-0010-0000-0C00-000013000000}" name="2020"/>
    <tableColumn id="20" xr3:uid="{00000000-0010-0000-0C00-000014000000}" name="2021"/>
    <tableColumn id="21" xr3:uid="{00000000-0010-0000-0C00-000015000000}" name="2022"/>
  </tableColumns>
  <tableStyleInfo name="non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D000000}" name="Table16" displayName="Table16" ref="A5:U19" totalsRowShown="0">
  <tableColumns count="21">
    <tableColumn id="1" xr3:uid="{00000000-0010-0000-0D00-000001000000}" name="Sex"/>
    <tableColumn id="2" xr3:uid="{00000000-0010-0000-0D00-000002000000}" name="Highest Qualification"/>
    <tableColumn id="3" xr3:uid="{00000000-0010-0000-0D00-000003000000}" name="2004"/>
    <tableColumn id="4" xr3:uid="{00000000-0010-0000-0D00-000004000000}" name="2005"/>
    <tableColumn id="5" xr3:uid="{00000000-0010-0000-0D00-000005000000}" name="2006"/>
    <tableColumn id="6" xr3:uid="{00000000-0010-0000-0D00-000006000000}" name="2007"/>
    <tableColumn id="7" xr3:uid="{00000000-0010-0000-0D00-000007000000}" name="2008"/>
    <tableColumn id="8" xr3:uid="{00000000-0010-0000-0D00-000008000000}" name="2009"/>
    <tableColumn id="9" xr3:uid="{00000000-0010-0000-0D00-000009000000}" name="2010"/>
    <tableColumn id="10" xr3:uid="{00000000-0010-0000-0D00-00000A000000}" name="2011"/>
    <tableColumn id="11" xr3:uid="{00000000-0010-0000-0D00-00000B000000}" name="2012"/>
    <tableColumn id="12" xr3:uid="{00000000-0010-0000-0D00-00000C000000}" name="2013"/>
    <tableColumn id="13" xr3:uid="{00000000-0010-0000-0D00-00000D000000}" name="2014"/>
    <tableColumn id="14" xr3:uid="{00000000-0010-0000-0D00-00000E000000}" name="2015"/>
    <tableColumn id="15" xr3:uid="{00000000-0010-0000-0D00-00000F000000}" name="2016"/>
    <tableColumn id="16" xr3:uid="{00000000-0010-0000-0D00-000010000000}" name="2017"/>
    <tableColumn id="17" xr3:uid="{00000000-0010-0000-0D00-000011000000}" name="2018"/>
    <tableColumn id="18" xr3:uid="{00000000-0010-0000-0D00-000012000000}" name="2019"/>
    <tableColumn id="19" xr3:uid="{00000000-0010-0000-0D00-000013000000}" name="2020"/>
    <tableColumn id="20" xr3:uid="{00000000-0010-0000-0D00-000014000000}" name="2021"/>
    <tableColumn id="21" xr3:uid="{00000000-0010-0000-0D00-000015000000}" name="2022"/>
  </tableColumns>
  <tableStyleInfo name="non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E000000}" name="Table17" displayName="Table17" ref="A5:U15" totalsRowShown="0">
  <tableColumns count="21">
    <tableColumn id="1" xr3:uid="{00000000-0010-0000-0E00-000001000000}" name="Sex"/>
    <tableColumn id="2" xr3:uid="{00000000-0010-0000-0E00-000002000000}" name="Age Groups"/>
    <tableColumn id="3" xr3:uid="{00000000-0010-0000-0E00-000003000000}" name="2004"/>
    <tableColumn id="4" xr3:uid="{00000000-0010-0000-0E00-000004000000}" name="2005"/>
    <tableColumn id="5" xr3:uid="{00000000-0010-0000-0E00-000005000000}" name="2006"/>
    <tableColumn id="6" xr3:uid="{00000000-0010-0000-0E00-000006000000}" name="2007"/>
    <tableColumn id="7" xr3:uid="{00000000-0010-0000-0E00-000007000000}" name="2008"/>
    <tableColumn id="8" xr3:uid="{00000000-0010-0000-0E00-000008000000}" name="2009"/>
    <tableColumn id="9" xr3:uid="{00000000-0010-0000-0E00-000009000000}" name="2010"/>
    <tableColumn id="10" xr3:uid="{00000000-0010-0000-0E00-00000A000000}" name="2011"/>
    <tableColumn id="11" xr3:uid="{00000000-0010-0000-0E00-00000B000000}" name="2012"/>
    <tableColumn id="12" xr3:uid="{00000000-0010-0000-0E00-00000C000000}" name="2013"/>
    <tableColumn id="13" xr3:uid="{00000000-0010-0000-0E00-00000D000000}" name="2014"/>
    <tableColumn id="14" xr3:uid="{00000000-0010-0000-0E00-00000E000000}" name="2015"/>
    <tableColumn id="15" xr3:uid="{00000000-0010-0000-0E00-00000F000000}" name="2016"/>
    <tableColumn id="16" xr3:uid="{00000000-0010-0000-0E00-000010000000}" name="2017"/>
    <tableColumn id="17" xr3:uid="{00000000-0010-0000-0E00-000011000000}" name="2018"/>
    <tableColumn id="18" xr3:uid="{00000000-0010-0000-0E00-000012000000}" name="2019"/>
    <tableColumn id="19" xr3:uid="{00000000-0010-0000-0E00-000013000000}" name="2020"/>
    <tableColumn id="20" xr3:uid="{00000000-0010-0000-0E00-000014000000}" name="2021"/>
    <tableColumn id="21" xr3:uid="{00000000-0010-0000-0E00-000015000000}" name="2022"/>
  </tableColumns>
  <tableStyleInfo name="non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F000000}" name="Table18" displayName="Table18" ref="A5:U40" totalsRowShown="0">
  <tableColumns count="21">
    <tableColumn id="1" xr3:uid="{00000000-0010-0000-0F00-000001000000}" name="Age Groups"/>
    <tableColumn id="2" xr3:uid="{00000000-0010-0000-0F00-000002000000}" name="Highest Qualification"/>
    <tableColumn id="3" xr3:uid="{00000000-0010-0000-0F00-000003000000}" name="2004"/>
    <tableColumn id="4" xr3:uid="{00000000-0010-0000-0F00-000004000000}" name="2005"/>
    <tableColumn id="5" xr3:uid="{00000000-0010-0000-0F00-000005000000}" name="2006"/>
    <tableColumn id="6" xr3:uid="{00000000-0010-0000-0F00-000006000000}" name="2007"/>
    <tableColumn id="7" xr3:uid="{00000000-0010-0000-0F00-000007000000}" name="2008"/>
    <tableColumn id="8" xr3:uid="{00000000-0010-0000-0F00-000008000000}" name="2009"/>
    <tableColumn id="9" xr3:uid="{00000000-0010-0000-0F00-000009000000}" name="2010"/>
    <tableColumn id="10" xr3:uid="{00000000-0010-0000-0F00-00000A000000}" name="2011"/>
    <tableColumn id="11" xr3:uid="{00000000-0010-0000-0F00-00000B000000}" name="2012"/>
    <tableColumn id="12" xr3:uid="{00000000-0010-0000-0F00-00000C000000}" name="2013"/>
    <tableColumn id="13" xr3:uid="{00000000-0010-0000-0F00-00000D000000}" name="2014"/>
    <tableColumn id="14" xr3:uid="{00000000-0010-0000-0F00-00000E000000}" name="2015"/>
    <tableColumn id="15" xr3:uid="{00000000-0010-0000-0F00-00000F000000}" name="2016"/>
    <tableColumn id="16" xr3:uid="{00000000-0010-0000-0F00-000010000000}" name="2017"/>
    <tableColumn id="17" xr3:uid="{00000000-0010-0000-0F00-000011000000}" name="2018"/>
    <tableColumn id="18" xr3:uid="{00000000-0010-0000-0F00-000012000000}" name="2019"/>
    <tableColumn id="19" xr3:uid="{00000000-0010-0000-0F00-000013000000}" name="2020"/>
    <tableColumn id="20" xr3:uid="{00000000-0010-0000-0F00-000014000000}" name="2021"/>
    <tableColumn id="21" xr3:uid="{00000000-0010-0000-0F00-000015000000}" name="2022"/>
  </tableColumns>
  <tableStyleInfo name="non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0000000}" name="Table19" displayName="Table19" ref="A5:S11" totalsRowShown="0">
  <tableColumns count="19">
    <tableColumn id="1" xr3:uid="{00000000-0010-0000-1000-000001000000}" name="Contribution to Change"/>
    <tableColumn id="2" xr3:uid="{00000000-0010-0000-1000-000002000000}" name="2005"/>
    <tableColumn id="3" xr3:uid="{00000000-0010-0000-1000-000003000000}" name="2006"/>
    <tableColumn id="4" xr3:uid="{00000000-0010-0000-1000-000004000000}" name="2007"/>
    <tableColumn id="5" xr3:uid="{00000000-0010-0000-1000-000005000000}" name="2008"/>
    <tableColumn id="6" xr3:uid="{00000000-0010-0000-1000-000006000000}" name="2009"/>
    <tableColumn id="7" xr3:uid="{00000000-0010-0000-1000-000007000000}" name="2010"/>
    <tableColumn id="8" xr3:uid="{00000000-0010-0000-1000-000008000000}" name="2011"/>
    <tableColumn id="9" xr3:uid="{00000000-0010-0000-1000-000009000000}" name="2012"/>
    <tableColumn id="10" xr3:uid="{00000000-0010-0000-1000-00000A000000}" name="2013"/>
    <tableColumn id="11" xr3:uid="{00000000-0010-0000-1000-00000B000000}" name="2014"/>
    <tableColumn id="12" xr3:uid="{00000000-0010-0000-1000-00000C000000}" name="2015"/>
    <tableColumn id="13" xr3:uid="{00000000-0010-0000-1000-00000D000000}" name="2016"/>
    <tableColumn id="14" xr3:uid="{00000000-0010-0000-1000-00000E000000}" name="2017"/>
    <tableColumn id="15" xr3:uid="{00000000-0010-0000-1000-00000F000000}" name="2018"/>
    <tableColumn id="16" xr3:uid="{00000000-0010-0000-1000-000010000000}" name="2019"/>
    <tableColumn id="17" xr3:uid="{00000000-0010-0000-1000-000011000000}" name="2020"/>
    <tableColumn id="18" xr3:uid="{00000000-0010-0000-1000-000012000000}" name="2021"/>
    <tableColumn id="19" xr3:uid="{00000000-0010-0000-1000-000013000000}" name="2022"/>
  </tableColumns>
  <tableStyleInfo name="non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1000000}" name="Table20" displayName="Table20" ref="A5:T17" totalsRowShown="0">
  <tableColumns count="20">
    <tableColumn id="1" xr3:uid="{00000000-0010-0000-1100-000001000000}" name="Sex"/>
    <tableColumn id="2" xr3:uid="{00000000-0010-0000-1100-000002000000}" name="Contribution to Change"/>
    <tableColumn id="3" xr3:uid="{00000000-0010-0000-1100-000003000000}" name="2005"/>
    <tableColumn id="4" xr3:uid="{00000000-0010-0000-1100-000004000000}" name="2006"/>
    <tableColumn id="5" xr3:uid="{00000000-0010-0000-1100-000005000000}" name="2007"/>
    <tableColumn id="6" xr3:uid="{00000000-0010-0000-1100-000006000000}" name="2008"/>
    <tableColumn id="7" xr3:uid="{00000000-0010-0000-1100-000007000000}" name="2009"/>
    <tableColumn id="8" xr3:uid="{00000000-0010-0000-1100-000008000000}" name="2010"/>
    <tableColumn id="9" xr3:uid="{00000000-0010-0000-1100-000009000000}" name="2011"/>
    <tableColumn id="10" xr3:uid="{00000000-0010-0000-1100-00000A000000}" name="2012"/>
    <tableColumn id="11" xr3:uid="{00000000-0010-0000-1100-00000B000000}" name="2013"/>
    <tableColumn id="12" xr3:uid="{00000000-0010-0000-1100-00000C000000}" name="2014"/>
    <tableColumn id="13" xr3:uid="{00000000-0010-0000-1100-00000D000000}" name="2015"/>
    <tableColumn id="14" xr3:uid="{00000000-0010-0000-1100-00000E000000}" name="2016"/>
    <tableColumn id="15" xr3:uid="{00000000-0010-0000-1100-00000F000000}" name="2017"/>
    <tableColumn id="16" xr3:uid="{00000000-0010-0000-1100-000010000000}" name="2018"/>
    <tableColumn id="17" xr3:uid="{00000000-0010-0000-1100-000011000000}" name="2019"/>
    <tableColumn id="18" xr3:uid="{00000000-0010-0000-1100-000012000000}" name="2020"/>
    <tableColumn id="19" xr3:uid="{00000000-0010-0000-1100-000013000000}" name="2021"/>
    <tableColumn id="20" xr3:uid="{00000000-0010-0000-1100-000014000000}" name="2022"/>
  </tableColumns>
  <tableStyleInfo name="non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2000000}" name="Table21" displayName="Table21" ref="A5:T35" totalsRowShown="0">
  <tableColumns count="20">
    <tableColumn id="1" xr3:uid="{00000000-0010-0000-1200-000001000000}" name="Age Groups"/>
    <tableColumn id="2" xr3:uid="{00000000-0010-0000-1200-000002000000}" name="Contribution to Change"/>
    <tableColumn id="3" xr3:uid="{00000000-0010-0000-1200-000003000000}" name="2005"/>
    <tableColumn id="4" xr3:uid="{00000000-0010-0000-1200-000004000000}" name="2006"/>
    <tableColumn id="5" xr3:uid="{00000000-0010-0000-1200-000005000000}" name="2007"/>
    <tableColumn id="6" xr3:uid="{00000000-0010-0000-1200-000006000000}" name="2008"/>
    <tableColumn id="7" xr3:uid="{00000000-0010-0000-1200-000007000000}" name="2009"/>
    <tableColumn id="8" xr3:uid="{00000000-0010-0000-1200-000008000000}" name="2010"/>
    <tableColumn id="9" xr3:uid="{00000000-0010-0000-1200-000009000000}" name="2011"/>
    <tableColumn id="10" xr3:uid="{00000000-0010-0000-1200-00000A000000}" name="2012"/>
    <tableColumn id="11" xr3:uid="{00000000-0010-0000-1200-00000B000000}" name="2013"/>
    <tableColumn id="12" xr3:uid="{00000000-0010-0000-1200-00000C000000}" name="2014"/>
    <tableColumn id="13" xr3:uid="{00000000-0010-0000-1200-00000D000000}" name="2015"/>
    <tableColumn id="14" xr3:uid="{00000000-0010-0000-1200-00000E000000}" name="2016"/>
    <tableColumn id="15" xr3:uid="{00000000-0010-0000-1200-00000F000000}" name="2017"/>
    <tableColumn id="16" xr3:uid="{00000000-0010-0000-1200-000010000000}" name="2018"/>
    <tableColumn id="17" xr3:uid="{00000000-0010-0000-1200-000011000000}" name="2019"/>
    <tableColumn id="18" xr3:uid="{00000000-0010-0000-1200-000012000000}" name="2020"/>
    <tableColumn id="19" xr3:uid="{00000000-0010-0000-1200-000013000000}" name="2021"/>
    <tableColumn id="20" xr3:uid="{00000000-0010-0000-1200-000014000000}" name="2022"/>
  </tableColumns>
  <tableStyleInfo name="non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3:C11" totalsRowShown="0">
  <tableColumns count="3">
    <tableColumn id="1" xr3:uid="{00000000-0010-0000-0100-000001000000}" name="Note number"/>
    <tableColumn id="2" xr3:uid="{00000000-0010-0000-0100-000002000000}" name="Tables this note refers to"/>
    <tableColumn id="3" xr3:uid="{00000000-0010-0000-0100-000003000000}" name="Note text"/>
  </tableColumns>
  <tableStyleInfo name="non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3000000}" name="Table22" displayName="Table22" ref="A5:T47" totalsRowShown="0">
  <tableColumns count="20">
    <tableColumn id="1" xr3:uid="{00000000-0010-0000-1300-000001000000}" name="Highest Qualification"/>
    <tableColumn id="2" xr3:uid="{00000000-0010-0000-1300-000002000000}" name="Contribution to Change"/>
    <tableColumn id="3" xr3:uid="{00000000-0010-0000-1300-000003000000}" name="2005"/>
    <tableColumn id="4" xr3:uid="{00000000-0010-0000-1300-000004000000}" name="2006"/>
    <tableColumn id="5" xr3:uid="{00000000-0010-0000-1300-000005000000}" name="2007"/>
    <tableColumn id="6" xr3:uid="{00000000-0010-0000-1300-000006000000}" name="2008"/>
    <tableColumn id="7" xr3:uid="{00000000-0010-0000-1300-000007000000}" name="2009"/>
    <tableColumn id="8" xr3:uid="{00000000-0010-0000-1300-000008000000}" name="2010"/>
    <tableColumn id="9" xr3:uid="{00000000-0010-0000-1300-000009000000}" name="2011"/>
    <tableColumn id="10" xr3:uid="{00000000-0010-0000-1300-00000A000000}" name="2012"/>
    <tableColumn id="11" xr3:uid="{00000000-0010-0000-1300-00000B000000}" name="2013"/>
    <tableColumn id="12" xr3:uid="{00000000-0010-0000-1300-00000C000000}" name="2014"/>
    <tableColumn id="13" xr3:uid="{00000000-0010-0000-1300-00000D000000}" name="2015"/>
    <tableColumn id="14" xr3:uid="{00000000-0010-0000-1300-00000E000000}" name="2016"/>
    <tableColumn id="15" xr3:uid="{00000000-0010-0000-1300-00000F000000}" name="2017"/>
    <tableColumn id="16" xr3:uid="{00000000-0010-0000-1300-000010000000}" name="2018"/>
    <tableColumn id="17" xr3:uid="{00000000-0010-0000-1300-000011000000}" name="2019"/>
    <tableColumn id="18" xr3:uid="{00000000-0010-0000-1300-000012000000}" name="2020"/>
    <tableColumn id="19" xr3:uid="{00000000-0010-0000-1300-000013000000}" name="2021"/>
    <tableColumn id="20" xr3:uid="{00000000-0010-0000-1300-000014000000}" name="2022"/>
  </tableColumns>
  <tableStyleInfo name="non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4000000}" name="Table23" displayName="Table23" ref="A5:T77" totalsRowShown="0">
  <tableColumns count="20">
    <tableColumn id="1" xr3:uid="{00000000-0010-0000-1400-000001000000}" name="Region"/>
    <tableColumn id="2" xr3:uid="{00000000-0010-0000-1400-000002000000}" name="Contribution to Change"/>
    <tableColumn id="3" xr3:uid="{00000000-0010-0000-1400-000003000000}" name="2005"/>
    <tableColumn id="4" xr3:uid="{00000000-0010-0000-1400-000004000000}" name="2006"/>
    <tableColumn id="5" xr3:uid="{00000000-0010-0000-1400-000005000000}" name="2007"/>
    <tableColumn id="6" xr3:uid="{00000000-0010-0000-1400-000006000000}" name="2008"/>
    <tableColumn id="7" xr3:uid="{00000000-0010-0000-1400-000007000000}" name="2009"/>
    <tableColumn id="8" xr3:uid="{00000000-0010-0000-1400-000008000000}" name="2010"/>
    <tableColumn id="9" xr3:uid="{00000000-0010-0000-1400-000009000000}" name="2011"/>
    <tableColumn id="10" xr3:uid="{00000000-0010-0000-1400-00000A000000}" name="2012"/>
    <tableColumn id="11" xr3:uid="{00000000-0010-0000-1400-00000B000000}" name="2013"/>
    <tableColumn id="12" xr3:uid="{00000000-0010-0000-1400-00000C000000}" name="2014"/>
    <tableColumn id="13" xr3:uid="{00000000-0010-0000-1400-00000D000000}" name="2015"/>
    <tableColumn id="14" xr3:uid="{00000000-0010-0000-1400-00000E000000}" name="2016"/>
    <tableColumn id="15" xr3:uid="{00000000-0010-0000-1400-00000F000000}" name="2017"/>
    <tableColumn id="16" xr3:uid="{00000000-0010-0000-1400-000010000000}" name="2018"/>
    <tableColumn id="17" xr3:uid="{00000000-0010-0000-1400-000011000000}" name="2019"/>
    <tableColumn id="18" xr3:uid="{00000000-0010-0000-1400-000012000000}" name="2020"/>
    <tableColumn id="19" xr3:uid="{00000000-0010-0000-1400-000013000000}" name="2021"/>
    <tableColumn id="20" xr3:uid="{00000000-0010-0000-1400-000014000000}" name="2022"/>
  </tableColumns>
  <tableStyleInfo name="non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5000000}" name="Table24" displayName="Table24" ref="A5:U29" totalsRowShown="0">
  <tableColumns count="21">
    <tableColumn id="1" xr3:uid="{00000000-0010-0000-1500-000001000000}" name="Region"/>
    <tableColumn id="2" xr3:uid="{00000000-0010-0000-1500-000002000000}" name="Price type"/>
    <tableColumn id="3" xr3:uid="{00000000-0010-0000-1500-000003000000}" name="2004"/>
    <tableColumn id="4" xr3:uid="{00000000-0010-0000-1500-000004000000}" name="2005"/>
    <tableColumn id="5" xr3:uid="{00000000-0010-0000-1500-000005000000}" name="2006"/>
    <tableColumn id="6" xr3:uid="{00000000-0010-0000-1500-000006000000}" name="2007"/>
    <tableColumn id="7" xr3:uid="{00000000-0010-0000-1500-000007000000}" name="2008"/>
    <tableColumn id="8" xr3:uid="{00000000-0010-0000-1500-000008000000}" name="2009"/>
    <tableColumn id="9" xr3:uid="{00000000-0010-0000-1500-000009000000}" name="2010"/>
    <tableColumn id="10" xr3:uid="{00000000-0010-0000-1500-00000A000000}" name="2011"/>
    <tableColumn id="11" xr3:uid="{00000000-0010-0000-1500-00000B000000}" name="2012"/>
    <tableColumn id="12" xr3:uid="{00000000-0010-0000-1500-00000C000000}" name="2013"/>
    <tableColumn id="13" xr3:uid="{00000000-0010-0000-1500-00000D000000}" name="2014"/>
    <tableColumn id="14" xr3:uid="{00000000-0010-0000-1500-00000E000000}" name="2015"/>
    <tableColumn id="15" xr3:uid="{00000000-0010-0000-1500-00000F000000}" name="2016"/>
    <tableColumn id="16" xr3:uid="{00000000-0010-0000-1500-000010000000}" name="2017"/>
    <tableColumn id="17" xr3:uid="{00000000-0010-0000-1500-000011000000}" name="2018"/>
    <tableColumn id="18" xr3:uid="{00000000-0010-0000-1500-000012000000}" name="2019"/>
    <tableColumn id="19" xr3:uid="{00000000-0010-0000-1500-000013000000}" name="2020"/>
    <tableColumn id="20" xr3:uid="{00000000-0010-0000-1500-000014000000}" name="2021"/>
    <tableColumn id="21" xr3:uid="{00000000-0010-0000-1500-000015000000}" name="2022"/>
  </tableColumns>
  <tableStyleInfo name="non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5" displayName="Table25" ref="A5:U29" totalsRowShown="0">
  <tableColumns count="21">
    <tableColumn id="1" xr3:uid="{00000000-0010-0000-1600-000001000000}" name="Region"/>
    <tableColumn id="2" xr3:uid="{00000000-0010-0000-1600-000002000000}" name="Price type"/>
    <tableColumn id="3" xr3:uid="{00000000-0010-0000-1600-000003000000}" name="2004"/>
    <tableColumn id="4" xr3:uid="{00000000-0010-0000-1600-000004000000}" name="2005"/>
    <tableColumn id="5" xr3:uid="{00000000-0010-0000-1600-000005000000}" name="2006"/>
    <tableColumn id="6" xr3:uid="{00000000-0010-0000-1600-000006000000}" name="2007"/>
    <tableColumn id="7" xr3:uid="{00000000-0010-0000-1600-000007000000}" name="2008"/>
    <tableColumn id="8" xr3:uid="{00000000-0010-0000-1600-000008000000}" name="2009"/>
    <tableColumn id="9" xr3:uid="{00000000-0010-0000-1600-000009000000}" name="2010"/>
    <tableColumn id="10" xr3:uid="{00000000-0010-0000-1600-00000A000000}" name="2011"/>
    <tableColumn id="11" xr3:uid="{00000000-0010-0000-1600-00000B000000}" name="2012"/>
    <tableColumn id="12" xr3:uid="{00000000-0010-0000-1600-00000C000000}" name="2013"/>
    <tableColumn id="13" xr3:uid="{00000000-0010-0000-1600-00000D000000}" name="2014"/>
    <tableColumn id="14" xr3:uid="{00000000-0010-0000-1600-00000E000000}" name="2015"/>
    <tableColumn id="15" xr3:uid="{00000000-0010-0000-1600-00000F000000}" name="2016"/>
    <tableColumn id="16" xr3:uid="{00000000-0010-0000-1600-000010000000}" name="2017"/>
    <tableColumn id="17" xr3:uid="{00000000-0010-0000-1600-000011000000}" name="2018"/>
    <tableColumn id="18" xr3:uid="{00000000-0010-0000-1600-000012000000}" name="2019"/>
    <tableColumn id="19" xr3:uid="{00000000-0010-0000-1600-000013000000}" name="2020"/>
    <tableColumn id="20" xr3:uid="{00000000-0010-0000-1600-000014000000}" name="2021"/>
    <tableColumn id="21" xr3:uid="{00000000-0010-0000-1600-000015000000}" name="2022"/>
  </tableColumns>
  <tableStyleInfo name="none"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26" displayName="Table26" ref="A5:U29" totalsRowShown="0">
  <tableColumns count="21">
    <tableColumn id="1" xr3:uid="{00000000-0010-0000-1700-000001000000}" name="Region"/>
    <tableColumn id="2" xr3:uid="{00000000-0010-0000-1700-000002000000}" name="Price type"/>
    <tableColumn id="3" xr3:uid="{00000000-0010-0000-1700-000003000000}" name="2004"/>
    <tableColumn id="4" xr3:uid="{00000000-0010-0000-1700-000004000000}" name="2005"/>
    <tableColumn id="5" xr3:uid="{00000000-0010-0000-1700-000005000000}" name="2006"/>
    <tableColumn id="6" xr3:uid="{00000000-0010-0000-1700-000006000000}" name="2007"/>
    <tableColumn id="7" xr3:uid="{00000000-0010-0000-1700-000007000000}" name="2008"/>
    <tableColumn id="8" xr3:uid="{00000000-0010-0000-1700-000008000000}" name="2009"/>
    <tableColumn id="9" xr3:uid="{00000000-0010-0000-1700-000009000000}" name="2010"/>
    <tableColumn id="10" xr3:uid="{00000000-0010-0000-1700-00000A000000}" name="2011"/>
    <tableColumn id="11" xr3:uid="{00000000-0010-0000-1700-00000B000000}" name="2012"/>
    <tableColumn id="12" xr3:uid="{00000000-0010-0000-1700-00000C000000}" name="2013"/>
    <tableColumn id="13" xr3:uid="{00000000-0010-0000-1700-00000D000000}" name="2014"/>
    <tableColumn id="14" xr3:uid="{00000000-0010-0000-1700-00000E000000}" name="2015"/>
    <tableColumn id="15" xr3:uid="{00000000-0010-0000-1700-00000F000000}" name="2016"/>
    <tableColumn id="16" xr3:uid="{00000000-0010-0000-1700-000010000000}" name="2017"/>
    <tableColumn id="17" xr3:uid="{00000000-0010-0000-1700-000011000000}" name="2018"/>
    <tableColumn id="18" xr3:uid="{00000000-0010-0000-1700-000012000000}" name="2019"/>
    <tableColumn id="19" xr3:uid="{00000000-0010-0000-1700-000013000000}" name="2020"/>
    <tableColumn id="20" xr3:uid="{00000000-0010-0000-1700-000014000000}" name="2021"/>
    <tableColumn id="21" xr3:uid="{00000000-0010-0000-1700-000015000000}" name="2022"/>
  </tableColumns>
  <tableStyleInfo name="none"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8000000}" name="Table27" displayName="Table27" ref="A5:U29" totalsRowShown="0">
  <tableColumns count="21">
    <tableColumn id="1" xr3:uid="{00000000-0010-0000-1800-000001000000}" name="Region"/>
    <tableColumn id="2" xr3:uid="{00000000-0010-0000-1800-000002000000}" name="Price type"/>
    <tableColumn id="3" xr3:uid="{00000000-0010-0000-1800-000003000000}" name="2004"/>
    <tableColumn id="4" xr3:uid="{00000000-0010-0000-1800-000004000000}" name="2005"/>
    <tableColumn id="5" xr3:uid="{00000000-0010-0000-1800-000005000000}" name="2006"/>
    <tableColumn id="6" xr3:uid="{00000000-0010-0000-1800-000006000000}" name="2007"/>
    <tableColumn id="7" xr3:uid="{00000000-0010-0000-1800-000007000000}" name="2008"/>
    <tableColumn id="8" xr3:uid="{00000000-0010-0000-1800-000008000000}" name="2009"/>
    <tableColumn id="9" xr3:uid="{00000000-0010-0000-1800-000009000000}" name="2010"/>
    <tableColumn id="10" xr3:uid="{00000000-0010-0000-1800-00000A000000}" name="2011"/>
    <tableColumn id="11" xr3:uid="{00000000-0010-0000-1800-00000B000000}" name="2012"/>
    <tableColumn id="12" xr3:uid="{00000000-0010-0000-1800-00000C000000}" name="2013"/>
    <tableColumn id="13" xr3:uid="{00000000-0010-0000-1800-00000D000000}" name="2014"/>
    <tableColumn id="14" xr3:uid="{00000000-0010-0000-1800-00000E000000}" name="2015"/>
    <tableColumn id="15" xr3:uid="{00000000-0010-0000-1800-00000F000000}" name="2016"/>
    <tableColumn id="16" xr3:uid="{00000000-0010-0000-1800-000010000000}" name="2017"/>
    <tableColumn id="17" xr3:uid="{00000000-0010-0000-1800-000011000000}" name="2018"/>
    <tableColumn id="18" xr3:uid="{00000000-0010-0000-1800-000012000000}" name="2019"/>
    <tableColumn id="19" xr3:uid="{00000000-0010-0000-1800-000013000000}" name="2020"/>
    <tableColumn id="20" xr3:uid="{00000000-0010-0000-1800-000014000000}" name="2021"/>
    <tableColumn id="21" xr3:uid="{00000000-0010-0000-1800-000015000000}" name="2022"/>
  </tableColumns>
  <tableStyleInfo name="none"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9000000}" name="Table28" displayName="Table28" ref="A5:U29" totalsRowShown="0">
  <tableColumns count="21">
    <tableColumn id="1" xr3:uid="{00000000-0010-0000-1900-000001000000}" name="Region"/>
    <tableColumn id="2" xr3:uid="{00000000-0010-0000-1900-000002000000}" name="Sex"/>
    <tableColumn id="3" xr3:uid="{00000000-0010-0000-1900-000003000000}" name="2004"/>
    <tableColumn id="4" xr3:uid="{00000000-0010-0000-1900-000004000000}" name="2005"/>
    <tableColumn id="5" xr3:uid="{00000000-0010-0000-1900-000005000000}" name="2006"/>
    <tableColumn id="6" xr3:uid="{00000000-0010-0000-1900-000006000000}" name="2007"/>
    <tableColumn id="7" xr3:uid="{00000000-0010-0000-1900-000007000000}" name="2008"/>
    <tableColumn id="8" xr3:uid="{00000000-0010-0000-1900-000008000000}" name="2009"/>
    <tableColumn id="9" xr3:uid="{00000000-0010-0000-1900-000009000000}" name="2010"/>
    <tableColumn id="10" xr3:uid="{00000000-0010-0000-1900-00000A000000}" name="2011"/>
    <tableColumn id="11" xr3:uid="{00000000-0010-0000-1900-00000B000000}" name="2012"/>
    <tableColumn id="12" xr3:uid="{00000000-0010-0000-1900-00000C000000}" name="2013"/>
    <tableColumn id="13" xr3:uid="{00000000-0010-0000-1900-00000D000000}" name="2014"/>
    <tableColumn id="14" xr3:uid="{00000000-0010-0000-1900-00000E000000}" name="2015"/>
    <tableColumn id="15" xr3:uid="{00000000-0010-0000-1900-00000F000000}" name="2016"/>
    <tableColumn id="16" xr3:uid="{00000000-0010-0000-1900-000010000000}" name="2017"/>
    <tableColumn id="17" xr3:uid="{00000000-0010-0000-1900-000011000000}" name="2018"/>
    <tableColumn id="18" xr3:uid="{00000000-0010-0000-1900-000012000000}" name="2019"/>
    <tableColumn id="19" xr3:uid="{00000000-0010-0000-1900-000013000000}" name="2020"/>
    <tableColumn id="20" xr3:uid="{00000000-0010-0000-1900-000014000000}" name="2021"/>
    <tableColumn id="21" xr3:uid="{00000000-0010-0000-1900-000015000000}" name="2022"/>
  </tableColumns>
  <tableStyleInfo name="non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9" displayName="Table29" ref="A5:U29" totalsRowShown="0">
  <tableColumns count="21">
    <tableColumn id="1" xr3:uid="{00000000-0010-0000-1A00-000001000000}" name="Region"/>
    <tableColumn id="2" xr3:uid="{00000000-0010-0000-1A00-000002000000}" name="Sex"/>
    <tableColumn id="3" xr3:uid="{00000000-0010-0000-1A00-000003000000}" name="2004"/>
    <tableColumn id="4" xr3:uid="{00000000-0010-0000-1A00-000004000000}" name="2005"/>
    <tableColumn id="5" xr3:uid="{00000000-0010-0000-1A00-000005000000}" name="2006"/>
    <tableColumn id="6" xr3:uid="{00000000-0010-0000-1A00-000006000000}" name="2007"/>
    <tableColumn id="7" xr3:uid="{00000000-0010-0000-1A00-000007000000}" name="2008"/>
    <tableColumn id="8" xr3:uid="{00000000-0010-0000-1A00-000008000000}" name="2009"/>
    <tableColumn id="9" xr3:uid="{00000000-0010-0000-1A00-000009000000}" name="2010"/>
    <tableColumn id="10" xr3:uid="{00000000-0010-0000-1A00-00000A000000}" name="2011"/>
    <tableColumn id="11" xr3:uid="{00000000-0010-0000-1A00-00000B000000}" name="2012"/>
    <tableColumn id="12" xr3:uid="{00000000-0010-0000-1A00-00000C000000}" name="2013"/>
    <tableColumn id="13" xr3:uid="{00000000-0010-0000-1A00-00000D000000}" name="2014"/>
    <tableColumn id="14" xr3:uid="{00000000-0010-0000-1A00-00000E000000}" name="2015"/>
    <tableColumn id="15" xr3:uid="{00000000-0010-0000-1A00-00000F000000}" name="2016"/>
    <tableColumn id="16" xr3:uid="{00000000-0010-0000-1A00-000010000000}" name="2017"/>
    <tableColumn id="17" xr3:uid="{00000000-0010-0000-1A00-000011000000}" name="2018"/>
    <tableColumn id="18" xr3:uid="{00000000-0010-0000-1A00-000012000000}" name="2019"/>
    <tableColumn id="19" xr3:uid="{00000000-0010-0000-1A00-000013000000}" name="2020"/>
    <tableColumn id="20" xr3:uid="{00000000-0010-0000-1A00-000014000000}" name="2021"/>
    <tableColumn id="21" xr3:uid="{00000000-0010-0000-1A00-000015000000}" name="2022"/>
  </tableColumns>
  <tableStyleInfo name="non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0" displayName="Table30" ref="A5:U65" totalsRowShown="0">
  <tableColumns count="21">
    <tableColumn id="1" xr3:uid="{00000000-0010-0000-1B00-000001000000}" name="Region"/>
    <tableColumn id="2" xr3:uid="{00000000-0010-0000-1B00-000002000000}" name="Age Groups"/>
    <tableColumn id="3" xr3:uid="{00000000-0010-0000-1B00-000003000000}" name="2004"/>
    <tableColumn id="4" xr3:uid="{00000000-0010-0000-1B00-000004000000}" name="2005"/>
    <tableColumn id="5" xr3:uid="{00000000-0010-0000-1B00-000005000000}" name="2006"/>
    <tableColumn id="6" xr3:uid="{00000000-0010-0000-1B00-000006000000}" name="2007"/>
    <tableColumn id="7" xr3:uid="{00000000-0010-0000-1B00-000007000000}" name="2008"/>
    <tableColumn id="8" xr3:uid="{00000000-0010-0000-1B00-000008000000}" name="2009"/>
    <tableColumn id="9" xr3:uid="{00000000-0010-0000-1B00-000009000000}" name="2010"/>
    <tableColumn id="10" xr3:uid="{00000000-0010-0000-1B00-00000A000000}" name="2011"/>
    <tableColumn id="11" xr3:uid="{00000000-0010-0000-1B00-00000B000000}" name="2012"/>
    <tableColumn id="12" xr3:uid="{00000000-0010-0000-1B00-00000C000000}" name="2013"/>
    <tableColumn id="13" xr3:uid="{00000000-0010-0000-1B00-00000D000000}" name="2014"/>
    <tableColumn id="14" xr3:uid="{00000000-0010-0000-1B00-00000E000000}" name="2015"/>
    <tableColumn id="15" xr3:uid="{00000000-0010-0000-1B00-00000F000000}" name="2016"/>
    <tableColumn id="16" xr3:uid="{00000000-0010-0000-1B00-000010000000}" name="2017"/>
    <tableColumn id="17" xr3:uid="{00000000-0010-0000-1B00-000011000000}" name="2018"/>
    <tableColumn id="18" xr3:uid="{00000000-0010-0000-1B00-000012000000}" name="2019"/>
    <tableColumn id="19" xr3:uid="{00000000-0010-0000-1B00-000013000000}" name="2020"/>
    <tableColumn id="20" xr3:uid="{00000000-0010-0000-1B00-000014000000}" name="2021"/>
    <tableColumn id="21" xr3:uid="{00000000-0010-0000-1B00-000015000000}" name="2022"/>
  </tableColumns>
  <tableStyleInfo name="non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C000000}" name="Table31" displayName="Table31" ref="A5:U65" totalsRowShown="0">
  <tableColumns count="21">
    <tableColumn id="1" xr3:uid="{00000000-0010-0000-1C00-000001000000}" name="Region"/>
    <tableColumn id="2" xr3:uid="{00000000-0010-0000-1C00-000002000000}" name="Age Groups"/>
    <tableColumn id="3" xr3:uid="{00000000-0010-0000-1C00-000003000000}" name="2004"/>
    <tableColumn id="4" xr3:uid="{00000000-0010-0000-1C00-000004000000}" name="2005"/>
    <tableColumn id="5" xr3:uid="{00000000-0010-0000-1C00-000005000000}" name="2006"/>
    <tableColumn id="6" xr3:uid="{00000000-0010-0000-1C00-000006000000}" name="2007"/>
    <tableColumn id="7" xr3:uid="{00000000-0010-0000-1C00-000007000000}" name="2008"/>
    <tableColumn id="8" xr3:uid="{00000000-0010-0000-1C00-000008000000}" name="2009"/>
    <tableColumn id="9" xr3:uid="{00000000-0010-0000-1C00-000009000000}" name="2010"/>
    <tableColumn id="10" xr3:uid="{00000000-0010-0000-1C00-00000A000000}" name="2011"/>
    <tableColumn id="11" xr3:uid="{00000000-0010-0000-1C00-00000B000000}" name="2012"/>
    <tableColumn id="12" xr3:uid="{00000000-0010-0000-1C00-00000C000000}" name="2013"/>
    <tableColumn id="13" xr3:uid="{00000000-0010-0000-1C00-00000D000000}" name="2014"/>
    <tableColumn id="14" xr3:uid="{00000000-0010-0000-1C00-00000E000000}" name="2015"/>
    <tableColumn id="15" xr3:uid="{00000000-0010-0000-1C00-00000F000000}" name="2016"/>
    <tableColumn id="16" xr3:uid="{00000000-0010-0000-1C00-000010000000}" name="2017"/>
    <tableColumn id="17" xr3:uid="{00000000-0010-0000-1C00-000011000000}" name="2018"/>
    <tableColumn id="18" xr3:uid="{00000000-0010-0000-1C00-000012000000}" name="2019"/>
    <tableColumn id="19" xr3:uid="{00000000-0010-0000-1C00-000013000000}" name="2020"/>
    <tableColumn id="20" xr3:uid="{00000000-0010-0000-1C00-000014000000}" name="2021"/>
    <tableColumn id="21" xr3:uid="{00000000-0010-0000-1C00-000015000000}" name="2022"/>
  </tableColumns>
  <tableStyleInfo name="non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5:U9" totalsRowShown="0">
  <tableColumns count="21">
    <tableColumn id="1" xr3:uid="{00000000-0010-0000-0200-000001000000}" name="Price type"/>
    <tableColumn id="2" xr3:uid="{00000000-0010-0000-0200-000002000000}" name="Measure type"/>
    <tableColumn id="3" xr3:uid="{00000000-0010-0000-0200-000003000000}" name="2004"/>
    <tableColumn id="4" xr3:uid="{00000000-0010-0000-0200-000004000000}" name="2005"/>
    <tableColumn id="5" xr3:uid="{00000000-0010-0000-0200-000005000000}" name="2006"/>
    <tableColumn id="6" xr3:uid="{00000000-0010-0000-0200-000006000000}" name="2007"/>
    <tableColumn id="7" xr3:uid="{00000000-0010-0000-0200-000007000000}" name="2008"/>
    <tableColumn id="8" xr3:uid="{00000000-0010-0000-0200-000008000000}" name="2009"/>
    <tableColumn id="9" xr3:uid="{00000000-0010-0000-0200-000009000000}" name="2010"/>
    <tableColumn id="10" xr3:uid="{00000000-0010-0000-0200-00000A000000}" name="2011"/>
    <tableColumn id="11" xr3:uid="{00000000-0010-0000-0200-00000B000000}" name="2012"/>
    <tableColumn id="12" xr3:uid="{00000000-0010-0000-0200-00000C000000}" name="2013"/>
    <tableColumn id="13" xr3:uid="{00000000-0010-0000-0200-00000D000000}" name="2014"/>
    <tableColumn id="14" xr3:uid="{00000000-0010-0000-0200-00000E000000}" name="2015"/>
    <tableColumn id="15" xr3:uid="{00000000-0010-0000-0200-00000F000000}" name="2016"/>
    <tableColumn id="16" xr3:uid="{00000000-0010-0000-0200-000010000000}" name="2017"/>
    <tableColumn id="17" xr3:uid="{00000000-0010-0000-0200-000011000000}" name="2018"/>
    <tableColumn id="18" xr3:uid="{00000000-0010-0000-0200-000012000000}" name="2019"/>
    <tableColumn id="19" xr3:uid="{00000000-0010-0000-0200-000013000000}" name="2020"/>
    <tableColumn id="20" xr3:uid="{00000000-0010-0000-0200-000014000000}" name="2021"/>
    <tableColumn id="21" xr3:uid="{00000000-0010-0000-0200-000015000000}" name="2022"/>
  </tableColumns>
  <tableStyleInfo name="non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D000000}" name="Table32" displayName="Table32" ref="A5:U89" totalsRowShown="0">
  <tableColumns count="21">
    <tableColumn id="1" xr3:uid="{00000000-0010-0000-1D00-000001000000}" name="Region"/>
    <tableColumn id="2" xr3:uid="{00000000-0010-0000-1D00-000002000000}" name="Highest Qualification"/>
    <tableColumn id="3" xr3:uid="{00000000-0010-0000-1D00-000003000000}" name="2004"/>
    <tableColumn id="4" xr3:uid="{00000000-0010-0000-1D00-000004000000}" name="2005"/>
    <tableColumn id="5" xr3:uid="{00000000-0010-0000-1D00-000005000000}" name="2006"/>
    <tableColumn id="6" xr3:uid="{00000000-0010-0000-1D00-000006000000}" name="2007"/>
    <tableColumn id="7" xr3:uid="{00000000-0010-0000-1D00-000007000000}" name="2008"/>
    <tableColumn id="8" xr3:uid="{00000000-0010-0000-1D00-000008000000}" name="2009"/>
    <tableColumn id="9" xr3:uid="{00000000-0010-0000-1D00-000009000000}" name="2010"/>
    <tableColumn id="10" xr3:uid="{00000000-0010-0000-1D00-00000A000000}" name="2011"/>
    <tableColumn id="11" xr3:uid="{00000000-0010-0000-1D00-00000B000000}" name="2012"/>
    <tableColumn id="12" xr3:uid="{00000000-0010-0000-1D00-00000C000000}" name="2013"/>
    <tableColumn id="13" xr3:uid="{00000000-0010-0000-1D00-00000D000000}" name="2014"/>
    <tableColumn id="14" xr3:uid="{00000000-0010-0000-1D00-00000E000000}" name="2015"/>
    <tableColumn id="15" xr3:uid="{00000000-0010-0000-1D00-00000F000000}" name="2016"/>
    <tableColumn id="16" xr3:uid="{00000000-0010-0000-1D00-000010000000}" name="2017"/>
    <tableColumn id="17" xr3:uid="{00000000-0010-0000-1D00-000011000000}" name="2018"/>
    <tableColumn id="18" xr3:uid="{00000000-0010-0000-1D00-000012000000}" name="2019"/>
    <tableColumn id="19" xr3:uid="{00000000-0010-0000-1D00-000013000000}" name="2020"/>
    <tableColumn id="20" xr3:uid="{00000000-0010-0000-1D00-000014000000}" name="2021"/>
    <tableColumn id="21" xr3:uid="{00000000-0010-0000-1D00-000015000000}" name="2022"/>
  </tableColumns>
  <tableStyleInfo name="none"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33" displayName="Table33" ref="A5:U89" totalsRowShown="0">
  <tableColumns count="21">
    <tableColumn id="1" xr3:uid="{00000000-0010-0000-1E00-000001000000}" name="Region"/>
    <tableColumn id="2" xr3:uid="{00000000-0010-0000-1E00-000002000000}" name="Highest Qualification"/>
    <tableColumn id="3" xr3:uid="{00000000-0010-0000-1E00-000003000000}" name="2004"/>
    <tableColumn id="4" xr3:uid="{00000000-0010-0000-1E00-000004000000}" name="2005"/>
    <tableColumn id="5" xr3:uid="{00000000-0010-0000-1E00-000005000000}" name="2006"/>
    <tableColumn id="6" xr3:uid="{00000000-0010-0000-1E00-000006000000}" name="2007"/>
    <tableColumn id="7" xr3:uid="{00000000-0010-0000-1E00-000007000000}" name="2008"/>
    <tableColumn id="8" xr3:uid="{00000000-0010-0000-1E00-000008000000}" name="2009"/>
    <tableColumn id="9" xr3:uid="{00000000-0010-0000-1E00-000009000000}" name="2010"/>
    <tableColumn id="10" xr3:uid="{00000000-0010-0000-1E00-00000A000000}" name="2011"/>
    <tableColumn id="11" xr3:uid="{00000000-0010-0000-1E00-00000B000000}" name="2012"/>
    <tableColumn id="12" xr3:uid="{00000000-0010-0000-1E00-00000C000000}" name="2013"/>
    <tableColumn id="13" xr3:uid="{00000000-0010-0000-1E00-00000D000000}" name="2014"/>
    <tableColumn id="14" xr3:uid="{00000000-0010-0000-1E00-00000E000000}" name="2015"/>
    <tableColumn id="15" xr3:uid="{00000000-0010-0000-1E00-00000F000000}" name="2016"/>
    <tableColumn id="16" xr3:uid="{00000000-0010-0000-1E00-000010000000}" name="2017"/>
    <tableColumn id="17" xr3:uid="{00000000-0010-0000-1E00-000011000000}" name="2018"/>
    <tableColumn id="18" xr3:uid="{00000000-0010-0000-1E00-000012000000}" name="2019"/>
    <tableColumn id="19" xr3:uid="{00000000-0010-0000-1E00-000013000000}" name="2020"/>
    <tableColumn id="20" xr3:uid="{00000000-0010-0000-1E00-000014000000}" name="2021"/>
    <tableColumn id="21" xr3:uid="{00000000-0010-0000-1E00-000015000000}" name="2022"/>
  </tableColumns>
  <tableStyleInfo name="none"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4" displayName="Table34" ref="A5:U40" totalsRowShown="0">
  <tableColumns count="21">
    <tableColumn id="1" xr3:uid="{00000000-0010-0000-1F00-000001000000}" name="Age Groups"/>
    <tableColumn id="2" xr3:uid="{00000000-0010-0000-1F00-000002000000}" name="Highest Qualification"/>
    <tableColumn id="3" xr3:uid="{00000000-0010-0000-1F00-000003000000}" name="2004"/>
    <tableColumn id="4" xr3:uid="{00000000-0010-0000-1F00-000004000000}" name="2005"/>
    <tableColumn id="5" xr3:uid="{00000000-0010-0000-1F00-000005000000}" name="2006"/>
    <tableColumn id="6" xr3:uid="{00000000-0010-0000-1F00-000006000000}" name="2007"/>
    <tableColumn id="7" xr3:uid="{00000000-0010-0000-1F00-000007000000}" name="2008"/>
    <tableColumn id="8" xr3:uid="{00000000-0010-0000-1F00-000008000000}" name="2009"/>
    <tableColumn id="9" xr3:uid="{00000000-0010-0000-1F00-000009000000}" name="2010"/>
    <tableColumn id="10" xr3:uid="{00000000-0010-0000-1F00-00000A000000}" name="2011"/>
    <tableColumn id="11" xr3:uid="{00000000-0010-0000-1F00-00000B000000}" name="2012"/>
    <tableColumn id="12" xr3:uid="{00000000-0010-0000-1F00-00000C000000}" name="2013"/>
    <tableColumn id="13" xr3:uid="{00000000-0010-0000-1F00-00000D000000}" name="2014"/>
    <tableColumn id="14" xr3:uid="{00000000-0010-0000-1F00-00000E000000}" name="2015"/>
    <tableColumn id="15" xr3:uid="{00000000-0010-0000-1F00-00000F000000}" name="2016"/>
    <tableColumn id="16" xr3:uid="{00000000-0010-0000-1F00-000010000000}" name="2017"/>
    <tableColumn id="17" xr3:uid="{00000000-0010-0000-1F00-000011000000}" name="2018"/>
    <tableColumn id="18" xr3:uid="{00000000-0010-0000-1F00-000012000000}" name="2019"/>
    <tableColumn id="19" xr3:uid="{00000000-0010-0000-1F00-000013000000}" name="2020"/>
    <tableColumn id="20" xr3:uid="{00000000-0010-0000-1F00-000014000000}" name="2021"/>
    <tableColumn id="21" xr3:uid="{00000000-0010-0000-1F00-000015000000}" name="2022"/>
  </tableColumns>
  <tableStyleInfo name="non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5:U9" totalsRowShown="0">
  <tableColumns count="21">
    <tableColumn id="1" xr3:uid="{00000000-0010-0000-0300-000001000000}" name="Price type"/>
    <tableColumn id="2" xr3:uid="{00000000-0010-0000-0300-000002000000}" name="Measure type"/>
    <tableColumn id="3" xr3:uid="{00000000-0010-0000-0300-000003000000}" name="2004"/>
    <tableColumn id="4" xr3:uid="{00000000-0010-0000-0300-000004000000}" name="2005"/>
    <tableColumn id="5" xr3:uid="{00000000-0010-0000-0300-000005000000}" name="2006"/>
    <tableColumn id="6" xr3:uid="{00000000-0010-0000-0300-000006000000}" name="2007"/>
    <tableColumn id="7" xr3:uid="{00000000-0010-0000-0300-000007000000}" name="2008"/>
    <tableColumn id="8" xr3:uid="{00000000-0010-0000-0300-000008000000}" name="2009"/>
    <tableColumn id="9" xr3:uid="{00000000-0010-0000-0300-000009000000}" name="2010"/>
    <tableColumn id="10" xr3:uid="{00000000-0010-0000-0300-00000A000000}" name="2011"/>
    <tableColumn id="11" xr3:uid="{00000000-0010-0000-0300-00000B000000}" name="2012"/>
    <tableColumn id="12" xr3:uid="{00000000-0010-0000-0300-00000C000000}" name="2013"/>
    <tableColumn id="13" xr3:uid="{00000000-0010-0000-0300-00000D000000}" name="2014"/>
    <tableColumn id="14" xr3:uid="{00000000-0010-0000-0300-00000E000000}" name="2015"/>
    <tableColumn id="15" xr3:uid="{00000000-0010-0000-0300-00000F000000}" name="2016"/>
    <tableColumn id="16" xr3:uid="{00000000-0010-0000-0300-000010000000}" name="2017"/>
    <tableColumn id="17" xr3:uid="{00000000-0010-0000-0300-000011000000}" name="2018"/>
    <tableColumn id="18" xr3:uid="{00000000-0010-0000-0300-000012000000}" name="2019"/>
    <tableColumn id="19" xr3:uid="{00000000-0010-0000-0300-000013000000}" name="2020"/>
    <tableColumn id="20" xr3:uid="{00000000-0010-0000-0300-000014000000}" name="2021"/>
    <tableColumn id="21" xr3:uid="{00000000-0010-0000-0300-000015000000}" name="2022"/>
  </tableColumns>
  <tableStyleInfo name="non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7" displayName="Table7" ref="A5:U9" totalsRowShown="0">
  <tableColumns count="21">
    <tableColumn id="1" xr3:uid="{00000000-0010-0000-0400-000001000000}" name="Measure type"/>
    <tableColumn id="2" xr3:uid="{00000000-0010-0000-0400-000002000000}" name="Sex"/>
    <tableColumn id="3" xr3:uid="{00000000-0010-0000-0400-000003000000}" name="2004"/>
    <tableColumn id="4" xr3:uid="{00000000-0010-0000-0400-000004000000}" name="2005"/>
    <tableColumn id="5" xr3:uid="{00000000-0010-0000-0400-000005000000}" name="2006"/>
    <tableColumn id="6" xr3:uid="{00000000-0010-0000-0400-000006000000}" name="2007"/>
    <tableColumn id="7" xr3:uid="{00000000-0010-0000-0400-000007000000}" name="2008"/>
    <tableColumn id="8" xr3:uid="{00000000-0010-0000-0400-000008000000}" name="2009"/>
    <tableColumn id="9" xr3:uid="{00000000-0010-0000-0400-000009000000}" name="2010"/>
    <tableColumn id="10" xr3:uid="{00000000-0010-0000-0400-00000A000000}" name="2011"/>
    <tableColumn id="11" xr3:uid="{00000000-0010-0000-0400-00000B000000}" name="2012"/>
    <tableColumn id="12" xr3:uid="{00000000-0010-0000-0400-00000C000000}" name="2013"/>
    <tableColumn id="13" xr3:uid="{00000000-0010-0000-0400-00000D000000}" name="2014"/>
    <tableColumn id="14" xr3:uid="{00000000-0010-0000-0400-00000E000000}" name="2015"/>
    <tableColumn id="15" xr3:uid="{00000000-0010-0000-0400-00000F000000}" name="2016"/>
    <tableColumn id="16" xr3:uid="{00000000-0010-0000-0400-000010000000}" name="2017"/>
    <tableColumn id="17" xr3:uid="{00000000-0010-0000-0400-000011000000}" name="2018"/>
    <tableColumn id="18" xr3:uid="{00000000-0010-0000-0400-000012000000}" name="2019"/>
    <tableColumn id="19" xr3:uid="{00000000-0010-0000-0400-000013000000}" name="2020"/>
    <tableColumn id="20" xr3:uid="{00000000-0010-0000-0400-000014000000}" name="2021"/>
    <tableColumn id="21" xr3:uid="{00000000-0010-0000-0400-000015000000}" name="2022"/>
  </tableColumns>
  <tableStyleInfo name="non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8" displayName="Table8" ref="A5:U15" totalsRowShown="0">
  <tableColumns count="21">
    <tableColumn id="1" xr3:uid="{00000000-0010-0000-0500-000001000000}" name="Measure type"/>
    <tableColumn id="2" xr3:uid="{00000000-0010-0000-0500-000002000000}" name="Age Groups"/>
    <tableColumn id="3" xr3:uid="{00000000-0010-0000-0500-000003000000}" name="2004"/>
    <tableColumn id="4" xr3:uid="{00000000-0010-0000-0500-000004000000}" name="2005"/>
    <tableColumn id="5" xr3:uid="{00000000-0010-0000-0500-000005000000}" name="2006"/>
    <tableColumn id="6" xr3:uid="{00000000-0010-0000-0500-000006000000}" name="2007"/>
    <tableColumn id="7" xr3:uid="{00000000-0010-0000-0500-000007000000}" name="2008"/>
    <tableColumn id="8" xr3:uid="{00000000-0010-0000-0500-000008000000}" name="2009"/>
    <tableColumn id="9" xr3:uid="{00000000-0010-0000-0500-000009000000}" name="2010"/>
    <tableColumn id="10" xr3:uid="{00000000-0010-0000-0500-00000A000000}" name="2011"/>
    <tableColumn id="11" xr3:uid="{00000000-0010-0000-0500-00000B000000}" name="2012"/>
    <tableColumn id="12" xr3:uid="{00000000-0010-0000-0500-00000C000000}" name="2013"/>
    <tableColumn id="13" xr3:uid="{00000000-0010-0000-0500-00000D000000}" name="2014"/>
    <tableColumn id="14" xr3:uid="{00000000-0010-0000-0500-00000E000000}" name="2015"/>
    <tableColumn id="15" xr3:uid="{00000000-0010-0000-0500-00000F000000}" name="2016"/>
    <tableColumn id="16" xr3:uid="{00000000-0010-0000-0500-000010000000}" name="2017"/>
    <tableColumn id="17" xr3:uid="{00000000-0010-0000-0500-000011000000}" name="2018"/>
    <tableColumn id="18" xr3:uid="{00000000-0010-0000-0500-000012000000}" name="2019"/>
    <tableColumn id="19" xr3:uid="{00000000-0010-0000-0500-000013000000}" name="2020"/>
    <tableColumn id="20" xr3:uid="{00000000-0010-0000-0500-000014000000}" name="2021"/>
    <tableColumn id="21" xr3:uid="{00000000-0010-0000-0500-000015000000}" name="2022"/>
  </tableColumns>
  <tableStyleInfo name="non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6000000}" name="Table9" displayName="Table9" ref="A5:U19" totalsRowShown="0">
  <tableColumns count="21">
    <tableColumn id="1" xr3:uid="{00000000-0010-0000-0600-000001000000}" name="Measure type"/>
    <tableColumn id="2" xr3:uid="{00000000-0010-0000-0600-000002000000}" name="Highest Qualification"/>
    <tableColumn id="3" xr3:uid="{00000000-0010-0000-0600-000003000000}" name="2004"/>
    <tableColumn id="4" xr3:uid="{00000000-0010-0000-0600-000004000000}" name="2005"/>
    <tableColumn id="5" xr3:uid="{00000000-0010-0000-0600-000005000000}" name="2006"/>
    <tableColumn id="6" xr3:uid="{00000000-0010-0000-0600-000006000000}" name="2007"/>
    <tableColumn id="7" xr3:uid="{00000000-0010-0000-0600-000007000000}" name="2008"/>
    <tableColumn id="8" xr3:uid="{00000000-0010-0000-0600-000008000000}" name="2009"/>
    <tableColumn id="9" xr3:uid="{00000000-0010-0000-0600-000009000000}" name="2010"/>
    <tableColumn id="10" xr3:uid="{00000000-0010-0000-0600-00000A000000}" name="2011"/>
    <tableColumn id="11" xr3:uid="{00000000-0010-0000-0600-00000B000000}" name="2012"/>
    <tableColumn id="12" xr3:uid="{00000000-0010-0000-0600-00000C000000}" name="2013"/>
    <tableColumn id="13" xr3:uid="{00000000-0010-0000-0600-00000D000000}" name="2014"/>
    <tableColumn id="14" xr3:uid="{00000000-0010-0000-0600-00000E000000}" name="2015"/>
    <tableColumn id="15" xr3:uid="{00000000-0010-0000-0600-00000F000000}" name="2016"/>
    <tableColumn id="16" xr3:uid="{00000000-0010-0000-0600-000010000000}" name="2017"/>
    <tableColumn id="17" xr3:uid="{00000000-0010-0000-0600-000011000000}" name="2018"/>
    <tableColumn id="18" xr3:uid="{00000000-0010-0000-0600-000012000000}" name="2019"/>
    <tableColumn id="19" xr3:uid="{00000000-0010-0000-0600-000013000000}" name="2020"/>
    <tableColumn id="20" xr3:uid="{00000000-0010-0000-0600-000014000000}" name="2021"/>
    <tableColumn id="21" xr3:uid="{00000000-0010-0000-0600-000015000000}" name="2022"/>
  </tableColumns>
  <tableStyleInfo name="non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7000000}" name="Table10" displayName="Table10" ref="A5:U9" totalsRowShown="0">
  <tableColumns count="21">
    <tableColumn id="1" xr3:uid="{00000000-0010-0000-0700-000001000000}" name="Measure type"/>
    <tableColumn id="2" xr3:uid="{00000000-0010-0000-0700-000002000000}" name="Sex"/>
    <tableColumn id="3" xr3:uid="{00000000-0010-0000-0700-000003000000}" name="2004"/>
    <tableColumn id="4" xr3:uid="{00000000-0010-0000-0700-000004000000}" name="2005"/>
    <tableColumn id="5" xr3:uid="{00000000-0010-0000-0700-000005000000}" name="2006"/>
    <tableColumn id="6" xr3:uid="{00000000-0010-0000-0700-000006000000}" name="2007"/>
    <tableColumn id="7" xr3:uid="{00000000-0010-0000-0700-000007000000}" name="2008"/>
    <tableColumn id="8" xr3:uid="{00000000-0010-0000-0700-000008000000}" name="2009"/>
    <tableColumn id="9" xr3:uid="{00000000-0010-0000-0700-000009000000}" name="2010"/>
    <tableColumn id="10" xr3:uid="{00000000-0010-0000-0700-00000A000000}" name="2011"/>
    <tableColumn id="11" xr3:uid="{00000000-0010-0000-0700-00000B000000}" name="2012"/>
    <tableColumn id="12" xr3:uid="{00000000-0010-0000-0700-00000C000000}" name="2013"/>
    <tableColumn id="13" xr3:uid="{00000000-0010-0000-0700-00000D000000}" name="2014"/>
    <tableColumn id="14" xr3:uid="{00000000-0010-0000-0700-00000E000000}" name="2015"/>
    <tableColumn id="15" xr3:uid="{00000000-0010-0000-0700-00000F000000}" name="2016"/>
    <tableColumn id="16" xr3:uid="{00000000-0010-0000-0700-000010000000}" name="2017"/>
    <tableColumn id="17" xr3:uid="{00000000-0010-0000-0700-000011000000}" name="2018"/>
    <tableColumn id="18" xr3:uid="{00000000-0010-0000-0700-000012000000}" name="2019"/>
    <tableColumn id="19" xr3:uid="{00000000-0010-0000-0700-000013000000}" name="2020"/>
    <tableColumn id="20" xr3:uid="{00000000-0010-0000-0700-000014000000}" name="2021"/>
    <tableColumn id="21" xr3:uid="{00000000-0010-0000-0700-000015000000}" name="2022"/>
  </tableColumns>
  <tableStyleInfo name="non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5:U15" totalsRowShown="0">
  <tableColumns count="21">
    <tableColumn id="1" xr3:uid="{00000000-0010-0000-0800-000001000000}" name="Measure type"/>
    <tableColumn id="2" xr3:uid="{00000000-0010-0000-0800-000002000000}" name="Age Groups"/>
    <tableColumn id="3" xr3:uid="{00000000-0010-0000-0800-000003000000}" name="2004"/>
    <tableColumn id="4" xr3:uid="{00000000-0010-0000-0800-000004000000}" name="2005"/>
    <tableColumn id="5" xr3:uid="{00000000-0010-0000-0800-000005000000}" name="2006"/>
    <tableColumn id="6" xr3:uid="{00000000-0010-0000-0800-000006000000}" name="2007"/>
    <tableColumn id="7" xr3:uid="{00000000-0010-0000-0800-000007000000}" name="2008"/>
    <tableColumn id="8" xr3:uid="{00000000-0010-0000-0800-000008000000}" name="2009"/>
    <tableColumn id="9" xr3:uid="{00000000-0010-0000-0800-000009000000}" name="2010"/>
    <tableColumn id="10" xr3:uid="{00000000-0010-0000-0800-00000A000000}" name="2011"/>
    <tableColumn id="11" xr3:uid="{00000000-0010-0000-0800-00000B000000}" name="2012"/>
    <tableColumn id="12" xr3:uid="{00000000-0010-0000-0800-00000C000000}" name="2013"/>
    <tableColumn id="13" xr3:uid="{00000000-0010-0000-0800-00000D000000}" name="2014"/>
    <tableColumn id="14" xr3:uid="{00000000-0010-0000-0800-00000E000000}" name="2015"/>
    <tableColumn id="15" xr3:uid="{00000000-0010-0000-0800-00000F000000}" name="2016"/>
    <tableColumn id="16" xr3:uid="{00000000-0010-0000-0800-000010000000}" name="2017"/>
    <tableColumn id="17" xr3:uid="{00000000-0010-0000-0800-000011000000}" name="2018"/>
    <tableColumn id="18" xr3:uid="{00000000-0010-0000-0800-000012000000}" name="2019"/>
    <tableColumn id="19" xr3:uid="{00000000-0010-0000-0800-000013000000}" name="2020"/>
    <tableColumn id="20" xr3:uid="{00000000-0010-0000-0800-000014000000}" name="2021"/>
    <tableColumn id="21" xr3:uid="{00000000-0010-0000-0800-000015000000}" name="2022"/>
  </tableColumns>
  <tableStyleInfo name="non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ns.gov.uk/file?uri=/employmentandlabourmarket/peopleinwork/employmentandemployeetypes/methodologies/labourforcesurveyuserguidance/vol32022jscombined.pdf" TargetMode="External"/><Relationship Id="rId1" Type="http://schemas.openxmlformats.org/officeDocument/2006/relationships/hyperlink" Target="https://www.ons.gov.uk/peoplepopulationandcommunity/wellbeing/articles/humancapitalestimates/2004to2020"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0"/>
  <sheetViews>
    <sheetView tabSelected="1" workbookViewId="0"/>
  </sheetViews>
  <sheetFormatPr defaultColWidth="11.5546875" defaultRowHeight="14.4" x14ac:dyDescent="0.3"/>
  <cols>
    <col min="1" max="1" width="85.6640625" customWidth="1"/>
  </cols>
  <sheetData>
    <row r="1" spans="1:1" ht="21" x14ac:dyDescent="0.4">
      <c r="A1" s="1" t="s">
        <v>0</v>
      </c>
    </row>
    <row r="2" spans="1:1" ht="75.599999999999994" x14ac:dyDescent="0.3">
      <c r="A2" s="2" t="s">
        <v>1</v>
      </c>
    </row>
    <row r="3" spans="1:1" ht="17.399999999999999" x14ac:dyDescent="0.3">
      <c r="A3" s="3" t="s">
        <v>2</v>
      </c>
    </row>
    <row r="4" spans="1:1" ht="15.6" x14ac:dyDescent="0.3">
      <c r="A4" s="2" t="s">
        <v>3</v>
      </c>
    </row>
    <row r="5" spans="1:1" ht="17.399999999999999" x14ac:dyDescent="0.3">
      <c r="A5" s="3" t="s">
        <v>4</v>
      </c>
    </row>
    <row r="6" spans="1:1" ht="16.8" x14ac:dyDescent="0.3">
      <c r="A6" s="4" t="s">
        <v>5</v>
      </c>
    </row>
    <row r="7" spans="1:1" ht="45.6" x14ac:dyDescent="0.3">
      <c r="A7" s="2" t="s">
        <v>6</v>
      </c>
    </row>
    <row r="8" spans="1:1" ht="16.8" x14ac:dyDescent="0.3">
      <c r="A8" s="4" t="s">
        <v>7</v>
      </c>
    </row>
    <row r="9" spans="1:1" ht="45.6" x14ac:dyDescent="0.3">
      <c r="A9" s="2" t="s">
        <v>8</v>
      </c>
    </row>
    <row r="10" spans="1:1" ht="16.8" x14ac:dyDescent="0.3">
      <c r="A10" s="4" t="s">
        <v>9</v>
      </c>
    </row>
    <row r="11" spans="1:1" ht="30.6" x14ac:dyDescent="0.3">
      <c r="A11" s="2" t="s">
        <v>10</v>
      </c>
    </row>
    <row r="12" spans="1:1" ht="16.8" x14ac:dyDescent="0.3">
      <c r="A12" s="4" t="s">
        <v>11</v>
      </c>
    </row>
    <row r="13" spans="1:1" ht="30.6" x14ac:dyDescent="0.3">
      <c r="A13" s="2" t="s">
        <v>12</v>
      </c>
    </row>
    <row r="14" spans="1:1" ht="16.8" x14ac:dyDescent="0.3">
      <c r="A14" s="4" t="s">
        <v>13</v>
      </c>
    </row>
    <row r="15" spans="1:1" ht="90.6" x14ac:dyDescent="0.3">
      <c r="A15" s="2" t="s">
        <v>14</v>
      </c>
    </row>
    <row r="16" spans="1:1" ht="16.8" x14ac:dyDescent="0.3">
      <c r="A16" s="4" t="s">
        <v>15</v>
      </c>
    </row>
    <row r="17" spans="1:2" ht="30.6" x14ac:dyDescent="0.3">
      <c r="A17" s="2" t="s">
        <v>16</v>
      </c>
    </row>
    <row r="18" spans="1:2" ht="16.8" x14ac:dyDescent="0.3">
      <c r="A18" s="4" t="s">
        <v>17</v>
      </c>
    </row>
    <row r="19" spans="1:2" ht="30.6" x14ac:dyDescent="0.3">
      <c r="A19" s="2" t="s">
        <v>187</v>
      </c>
      <c r="B19" s="40"/>
    </row>
    <row r="20" spans="1:2" ht="45.6" x14ac:dyDescent="0.3">
      <c r="A20" s="41" t="s">
        <v>188</v>
      </c>
      <c r="B20" s="40"/>
    </row>
    <row r="21" spans="1:2" ht="16.8" x14ac:dyDescent="0.3">
      <c r="A21" s="4" t="s">
        <v>18</v>
      </c>
    </row>
    <row r="22" spans="1:2" ht="45.6" x14ac:dyDescent="0.3">
      <c r="A22" s="2" t="s">
        <v>19</v>
      </c>
    </row>
    <row r="23" spans="1:2" ht="17.399999999999999" x14ac:dyDescent="0.3">
      <c r="A23" s="3" t="s">
        <v>20</v>
      </c>
    </row>
    <row r="24" spans="1:2" ht="15.6" x14ac:dyDescent="0.3">
      <c r="A24" s="2" t="s">
        <v>21</v>
      </c>
    </row>
    <row r="25" spans="1:2" ht="17.399999999999999" x14ac:dyDescent="0.3">
      <c r="A25" s="3" t="s">
        <v>22</v>
      </c>
    </row>
    <row r="26" spans="1:2" ht="15.6" x14ac:dyDescent="0.3">
      <c r="A26" s="2" t="s">
        <v>23</v>
      </c>
    </row>
    <row r="27" spans="1:2" ht="15.6" x14ac:dyDescent="0.3">
      <c r="A27" s="2" t="s">
        <v>24</v>
      </c>
    </row>
    <row r="28" spans="1:2" ht="15.6" x14ac:dyDescent="0.3">
      <c r="A28" s="2" t="s">
        <v>25</v>
      </c>
    </row>
    <row r="29" spans="1:2" ht="15.6" x14ac:dyDescent="0.3">
      <c r="A29" s="2" t="s">
        <v>26</v>
      </c>
    </row>
    <row r="30" spans="1:2" ht="15.6" x14ac:dyDescent="0.3">
      <c r="A30" s="2" t="s">
        <v>27</v>
      </c>
    </row>
  </sheetData>
  <hyperlinks>
    <hyperlink ref="A24" r:id="rId1" xr:uid="{00000000-0004-0000-0000-000000000000}"/>
    <hyperlink ref="A20" r:id="rId2" xr:uid="{2E3BC74F-4EDC-4F2D-A9C7-8ED3F918359F}"/>
  </hyperlinks>
  <pageMargins left="0.7" right="0.7" top="0.75" bottom="0.75" header="0.3" footer="0.3"/>
  <pageSetup paperSize="9" orientation="portrait" horizontalDpi="300" verticalDpi="3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5"/>
  <sheetViews>
    <sheetView workbookViewId="0"/>
  </sheetViews>
  <sheetFormatPr defaultColWidth="11.5546875" defaultRowHeight="14.4" x14ac:dyDescent="0.3"/>
  <sheetData>
    <row r="1" spans="1:21" ht="21" x14ac:dyDescent="0.4">
      <c r="A1" s="6" t="s">
        <v>139</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91</v>
      </c>
      <c r="B5" s="12" t="s">
        <v>123</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15.6" x14ac:dyDescent="0.3">
      <c r="A6" s="13" t="s">
        <v>112</v>
      </c>
      <c r="B6" s="13" t="s">
        <v>124</v>
      </c>
      <c r="C6" s="13">
        <v>1031000</v>
      </c>
      <c r="D6" s="13">
        <v>1030000</v>
      </c>
      <c r="E6" s="13">
        <v>1033000</v>
      </c>
      <c r="F6" s="13">
        <v>1034000</v>
      </c>
      <c r="G6" s="13">
        <v>1034000</v>
      </c>
      <c r="H6" s="13">
        <v>1035000</v>
      </c>
      <c r="I6" s="13">
        <v>1038000</v>
      </c>
      <c r="J6" s="13">
        <v>1041000</v>
      </c>
      <c r="K6" s="13">
        <v>1044000</v>
      </c>
      <c r="L6" s="13">
        <v>1047000</v>
      </c>
      <c r="M6" s="13">
        <v>1047000</v>
      </c>
      <c r="N6" s="13">
        <v>1051000</v>
      </c>
      <c r="O6" s="13">
        <v>1054000</v>
      </c>
      <c r="P6" s="13">
        <v>1054000</v>
      </c>
      <c r="Q6" s="13">
        <v>1056000</v>
      </c>
      <c r="R6" s="13">
        <v>1056000</v>
      </c>
      <c r="S6" s="13">
        <v>1063000</v>
      </c>
      <c r="T6" s="13">
        <v>1064000</v>
      </c>
      <c r="U6" s="13">
        <v>1063000</v>
      </c>
    </row>
    <row r="7" spans="1:21" ht="15.6" x14ac:dyDescent="0.3">
      <c r="A7" s="13" t="s">
        <v>112</v>
      </c>
      <c r="B7" s="13" t="s">
        <v>125</v>
      </c>
      <c r="C7" s="13">
        <v>847000</v>
      </c>
      <c r="D7" s="13">
        <v>853000</v>
      </c>
      <c r="E7" s="13">
        <v>859000</v>
      </c>
      <c r="F7" s="13">
        <v>868000</v>
      </c>
      <c r="G7" s="13">
        <v>874000</v>
      </c>
      <c r="H7" s="13">
        <v>882000</v>
      </c>
      <c r="I7" s="13">
        <v>886000</v>
      </c>
      <c r="J7" s="13">
        <v>894000</v>
      </c>
      <c r="K7" s="13">
        <v>897000</v>
      </c>
      <c r="L7" s="13">
        <v>897000</v>
      </c>
      <c r="M7" s="13">
        <v>901000</v>
      </c>
      <c r="N7" s="13">
        <v>905000</v>
      </c>
      <c r="O7" s="13">
        <v>909000</v>
      </c>
      <c r="P7" s="13">
        <v>910000</v>
      </c>
      <c r="Q7" s="13">
        <v>917000</v>
      </c>
      <c r="R7" s="13">
        <v>919000</v>
      </c>
      <c r="S7" s="13">
        <v>938000</v>
      </c>
      <c r="T7" s="13">
        <v>940000</v>
      </c>
      <c r="U7" s="13">
        <v>935000</v>
      </c>
    </row>
    <row r="8" spans="1:21" ht="15.6" x14ac:dyDescent="0.3">
      <c r="A8" s="13" t="s">
        <v>112</v>
      </c>
      <c r="B8" s="13" t="s">
        <v>126</v>
      </c>
      <c r="C8" s="13">
        <v>530000</v>
      </c>
      <c r="D8" s="13">
        <v>531000</v>
      </c>
      <c r="E8" s="13">
        <v>535000</v>
      </c>
      <c r="F8" s="13">
        <v>538000</v>
      </c>
      <c r="G8" s="13">
        <v>540000</v>
      </c>
      <c r="H8" s="13">
        <v>545000</v>
      </c>
      <c r="I8" s="13">
        <v>553000</v>
      </c>
      <c r="J8" s="13">
        <v>564000</v>
      </c>
      <c r="K8" s="13">
        <v>572000</v>
      </c>
      <c r="L8" s="13">
        <v>578000</v>
      </c>
      <c r="M8" s="13">
        <v>585000</v>
      </c>
      <c r="N8" s="13">
        <v>592000</v>
      </c>
      <c r="O8" s="13">
        <v>604000</v>
      </c>
      <c r="P8" s="13">
        <v>612000</v>
      </c>
      <c r="Q8" s="13">
        <v>614000</v>
      </c>
      <c r="R8" s="13">
        <v>620000</v>
      </c>
      <c r="S8" s="13">
        <v>632000</v>
      </c>
      <c r="T8" s="13">
        <v>639000</v>
      </c>
      <c r="U8" s="13">
        <v>637000</v>
      </c>
    </row>
    <row r="9" spans="1:21" ht="15.6" x14ac:dyDescent="0.3">
      <c r="A9" s="13" t="s">
        <v>112</v>
      </c>
      <c r="B9" s="13" t="s">
        <v>127</v>
      </c>
      <c r="C9" s="13">
        <v>286000</v>
      </c>
      <c r="D9" s="13">
        <v>290000</v>
      </c>
      <c r="E9" s="13">
        <v>295000</v>
      </c>
      <c r="F9" s="13">
        <v>296000</v>
      </c>
      <c r="G9" s="13">
        <v>299000</v>
      </c>
      <c r="H9" s="13">
        <v>303000</v>
      </c>
      <c r="I9" s="13">
        <v>307000</v>
      </c>
      <c r="J9" s="13">
        <v>310000</v>
      </c>
      <c r="K9" s="13">
        <v>313000</v>
      </c>
      <c r="L9" s="13">
        <v>313000</v>
      </c>
      <c r="M9" s="13">
        <v>314000</v>
      </c>
      <c r="N9" s="13">
        <v>317000</v>
      </c>
      <c r="O9" s="13">
        <v>320000</v>
      </c>
      <c r="P9" s="13">
        <v>322000</v>
      </c>
      <c r="Q9" s="13">
        <v>321000</v>
      </c>
      <c r="R9" s="13">
        <v>323000</v>
      </c>
      <c r="S9" s="13">
        <v>331000</v>
      </c>
      <c r="T9" s="13">
        <v>331000</v>
      </c>
      <c r="U9" s="13">
        <v>332000</v>
      </c>
    </row>
    <row r="10" spans="1:21" ht="15.6" x14ac:dyDescent="0.3">
      <c r="A10" s="13" t="s">
        <v>112</v>
      </c>
      <c r="B10" s="13" t="s">
        <v>128</v>
      </c>
      <c r="C10" s="13">
        <v>83000</v>
      </c>
      <c r="D10" s="13">
        <v>83000</v>
      </c>
      <c r="E10" s="13">
        <v>81000</v>
      </c>
      <c r="F10" s="13">
        <v>80000</v>
      </c>
      <c r="G10" s="13">
        <v>79000</v>
      </c>
      <c r="H10" s="13">
        <v>79000</v>
      </c>
      <c r="I10" s="13">
        <v>79000</v>
      </c>
      <c r="J10" s="13">
        <v>79000</v>
      </c>
      <c r="K10" s="13">
        <v>80000</v>
      </c>
      <c r="L10" s="13">
        <v>82000</v>
      </c>
      <c r="M10" s="13">
        <v>84000</v>
      </c>
      <c r="N10" s="13">
        <v>87000</v>
      </c>
      <c r="O10" s="13">
        <v>87000</v>
      </c>
      <c r="P10" s="13">
        <v>88000</v>
      </c>
      <c r="Q10" s="13">
        <v>88000</v>
      </c>
      <c r="R10" s="13">
        <v>90000</v>
      </c>
      <c r="S10" s="13">
        <v>91000</v>
      </c>
      <c r="T10" s="13">
        <v>91000</v>
      </c>
      <c r="U10" s="13">
        <v>89000</v>
      </c>
    </row>
    <row r="11" spans="1:21" ht="15.6" x14ac:dyDescent="0.3">
      <c r="A11" s="13" t="s">
        <v>113</v>
      </c>
      <c r="B11" s="13" t="s">
        <v>124</v>
      </c>
      <c r="C11" s="13">
        <v>1002000</v>
      </c>
      <c r="D11" s="13">
        <v>1001000</v>
      </c>
      <c r="E11" s="13">
        <v>1004000</v>
      </c>
      <c r="F11" s="13">
        <v>1005000</v>
      </c>
      <c r="G11" s="13">
        <v>1005000</v>
      </c>
      <c r="H11" s="13">
        <v>1006000</v>
      </c>
      <c r="I11" s="13">
        <v>1009000</v>
      </c>
      <c r="J11" s="13">
        <v>1012000</v>
      </c>
      <c r="K11" s="13">
        <v>1015000</v>
      </c>
      <c r="L11" s="13">
        <v>1018000</v>
      </c>
      <c r="M11" s="13">
        <v>1018000</v>
      </c>
      <c r="N11" s="13">
        <v>1022000</v>
      </c>
      <c r="O11" s="13">
        <v>1025000</v>
      </c>
      <c r="P11" s="13">
        <v>1025000</v>
      </c>
      <c r="Q11" s="13">
        <v>1027000</v>
      </c>
      <c r="R11" s="13">
        <v>1028000</v>
      </c>
      <c r="S11" s="13">
        <v>1035000</v>
      </c>
      <c r="T11" s="13">
        <v>1035000</v>
      </c>
      <c r="U11" s="13">
        <v>1034000</v>
      </c>
    </row>
    <row r="12" spans="1:21" ht="15.6" x14ac:dyDescent="0.3">
      <c r="A12" s="13" t="s">
        <v>113</v>
      </c>
      <c r="B12" s="13" t="s">
        <v>125</v>
      </c>
      <c r="C12" s="13">
        <v>825000</v>
      </c>
      <c r="D12" s="13">
        <v>832000</v>
      </c>
      <c r="E12" s="13">
        <v>837000</v>
      </c>
      <c r="F12" s="13">
        <v>846000</v>
      </c>
      <c r="G12" s="13">
        <v>852000</v>
      </c>
      <c r="H12" s="13">
        <v>860000</v>
      </c>
      <c r="I12" s="13">
        <v>864000</v>
      </c>
      <c r="J12" s="13">
        <v>872000</v>
      </c>
      <c r="K12" s="13">
        <v>876000</v>
      </c>
      <c r="L12" s="13">
        <v>875000</v>
      </c>
      <c r="M12" s="13">
        <v>879000</v>
      </c>
      <c r="N12" s="13">
        <v>883000</v>
      </c>
      <c r="O12" s="13">
        <v>887000</v>
      </c>
      <c r="P12" s="13">
        <v>888000</v>
      </c>
      <c r="Q12" s="13">
        <v>895000</v>
      </c>
      <c r="R12" s="13">
        <v>898000</v>
      </c>
      <c r="S12" s="13">
        <v>916000</v>
      </c>
      <c r="T12" s="13">
        <v>918000</v>
      </c>
      <c r="U12" s="13">
        <v>913000</v>
      </c>
    </row>
    <row r="13" spans="1:21" ht="15.6" x14ac:dyDescent="0.3">
      <c r="A13" s="13" t="s">
        <v>113</v>
      </c>
      <c r="B13" s="13" t="s">
        <v>126</v>
      </c>
      <c r="C13" s="13">
        <v>514000</v>
      </c>
      <c r="D13" s="13">
        <v>515000</v>
      </c>
      <c r="E13" s="13">
        <v>519000</v>
      </c>
      <c r="F13" s="13">
        <v>522000</v>
      </c>
      <c r="G13" s="13">
        <v>523000</v>
      </c>
      <c r="H13" s="13">
        <v>529000</v>
      </c>
      <c r="I13" s="13">
        <v>537000</v>
      </c>
      <c r="J13" s="13">
        <v>548000</v>
      </c>
      <c r="K13" s="13">
        <v>556000</v>
      </c>
      <c r="L13" s="13">
        <v>562000</v>
      </c>
      <c r="M13" s="13">
        <v>569000</v>
      </c>
      <c r="N13" s="13">
        <v>576000</v>
      </c>
      <c r="O13" s="13">
        <v>588000</v>
      </c>
      <c r="P13" s="13">
        <v>595000</v>
      </c>
      <c r="Q13" s="13">
        <v>598000</v>
      </c>
      <c r="R13" s="13">
        <v>604000</v>
      </c>
      <c r="S13" s="13">
        <v>616000</v>
      </c>
      <c r="T13" s="13">
        <v>622000</v>
      </c>
      <c r="U13" s="13">
        <v>620000</v>
      </c>
    </row>
    <row r="14" spans="1:21" ht="15.6" x14ac:dyDescent="0.3">
      <c r="A14" s="13" t="s">
        <v>113</v>
      </c>
      <c r="B14" s="13" t="s">
        <v>127</v>
      </c>
      <c r="C14" s="13">
        <v>277000</v>
      </c>
      <c r="D14" s="13">
        <v>281000</v>
      </c>
      <c r="E14" s="13">
        <v>285000</v>
      </c>
      <c r="F14" s="13">
        <v>287000</v>
      </c>
      <c r="G14" s="13">
        <v>289000</v>
      </c>
      <c r="H14" s="13">
        <v>293000</v>
      </c>
      <c r="I14" s="13">
        <v>297000</v>
      </c>
      <c r="J14" s="13">
        <v>300000</v>
      </c>
      <c r="K14" s="13">
        <v>303000</v>
      </c>
      <c r="L14" s="13">
        <v>304000</v>
      </c>
      <c r="M14" s="13">
        <v>305000</v>
      </c>
      <c r="N14" s="13">
        <v>308000</v>
      </c>
      <c r="O14" s="13">
        <v>311000</v>
      </c>
      <c r="P14" s="13">
        <v>312000</v>
      </c>
      <c r="Q14" s="13">
        <v>311000</v>
      </c>
      <c r="R14" s="13">
        <v>313000</v>
      </c>
      <c r="S14" s="13">
        <v>321000</v>
      </c>
      <c r="T14" s="13">
        <v>321000</v>
      </c>
      <c r="U14" s="13">
        <v>323000</v>
      </c>
    </row>
    <row r="15" spans="1:21" ht="15.6" x14ac:dyDescent="0.3">
      <c r="A15" s="13" t="s">
        <v>113</v>
      </c>
      <c r="B15" s="13" t="s">
        <v>128</v>
      </c>
      <c r="C15" s="13">
        <v>80000</v>
      </c>
      <c r="D15" s="13">
        <v>80000</v>
      </c>
      <c r="E15" s="13">
        <v>78000</v>
      </c>
      <c r="F15" s="13">
        <v>77000</v>
      </c>
      <c r="G15" s="13">
        <v>76000</v>
      </c>
      <c r="H15" s="13">
        <v>76000</v>
      </c>
      <c r="I15" s="13">
        <v>76000</v>
      </c>
      <c r="J15" s="13">
        <v>76000</v>
      </c>
      <c r="K15" s="13">
        <v>77000</v>
      </c>
      <c r="L15" s="13">
        <v>79000</v>
      </c>
      <c r="M15" s="13">
        <v>81000</v>
      </c>
      <c r="N15" s="13">
        <v>83000</v>
      </c>
      <c r="O15" s="13">
        <v>84000</v>
      </c>
      <c r="P15" s="13">
        <v>85000</v>
      </c>
      <c r="Q15" s="13">
        <v>85000</v>
      </c>
      <c r="R15" s="13">
        <v>87000</v>
      </c>
      <c r="S15" s="13">
        <v>87000</v>
      </c>
      <c r="T15" s="13">
        <v>87000</v>
      </c>
      <c r="U15" s="13">
        <v>85000</v>
      </c>
    </row>
  </sheetData>
  <pageMargins left="0.7" right="0.7" top="0.75" bottom="0.75" header="0.3" footer="0.3"/>
  <pageSetup paperSize="9" orientation="portrait" horizontalDpi="300" verticalDpi="300"/>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U19"/>
  <sheetViews>
    <sheetView workbookViewId="0"/>
  </sheetViews>
  <sheetFormatPr defaultColWidth="11.5546875" defaultRowHeight="14.4" x14ac:dyDescent="0.3"/>
  <cols>
    <col min="2" max="2" width="15.6640625" customWidth="1"/>
  </cols>
  <sheetData>
    <row r="1" spans="1:21" ht="21" x14ac:dyDescent="0.4">
      <c r="A1" s="6" t="s">
        <v>140</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91</v>
      </c>
      <c r="B5" s="12" t="s">
        <v>130</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30.6" x14ac:dyDescent="0.3">
      <c r="A6" s="13" t="s">
        <v>112</v>
      </c>
      <c r="B6" s="13" t="s">
        <v>131</v>
      </c>
      <c r="C6" s="13">
        <v>792000</v>
      </c>
      <c r="D6" s="13">
        <v>798000</v>
      </c>
      <c r="E6" s="13">
        <v>781000</v>
      </c>
      <c r="F6" s="13">
        <v>779000</v>
      </c>
      <c r="G6" s="13">
        <v>789000</v>
      </c>
      <c r="H6" s="13">
        <v>792000</v>
      </c>
      <c r="I6" s="13">
        <v>786000</v>
      </c>
      <c r="J6" s="13">
        <v>765000</v>
      </c>
      <c r="K6" s="13">
        <v>759000</v>
      </c>
      <c r="L6" s="13">
        <v>762000</v>
      </c>
      <c r="M6" s="13">
        <v>752000</v>
      </c>
      <c r="N6" s="13">
        <v>761000</v>
      </c>
      <c r="O6" s="13">
        <v>765000</v>
      </c>
      <c r="P6" s="13">
        <v>760000</v>
      </c>
      <c r="Q6" s="13">
        <v>763000</v>
      </c>
      <c r="R6" s="13">
        <v>755000</v>
      </c>
      <c r="S6" s="13">
        <v>768000</v>
      </c>
      <c r="T6" s="13">
        <v>764000</v>
      </c>
      <c r="U6" s="13">
        <v>757000</v>
      </c>
    </row>
    <row r="7" spans="1:21" ht="45.6" x14ac:dyDescent="0.3">
      <c r="A7" s="13" t="s">
        <v>112</v>
      </c>
      <c r="B7" s="13" t="s">
        <v>132</v>
      </c>
      <c r="C7" s="13">
        <v>810000</v>
      </c>
      <c r="D7" s="13">
        <v>808000</v>
      </c>
      <c r="E7" s="13">
        <v>804000</v>
      </c>
      <c r="F7" s="13">
        <v>794000</v>
      </c>
      <c r="G7" s="13">
        <v>798000</v>
      </c>
      <c r="H7" s="13">
        <v>794000</v>
      </c>
      <c r="I7" s="13">
        <v>793000</v>
      </c>
      <c r="J7" s="13">
        <v>795000</v>
      </c>
      <c r="K7" s="13">
        <v>785000</v>
      </c>
      <c r="L7" s="13">
        <v>781000</v>
      </c>
      <c r="M7" s="13">
        <v>779000</v>
      </c>
      <c r="N7" s="13">
        <v>772000</v>
      </c>
      <c r="O7" s="13">
        <v>769000</v>
      </c>
      <c r="P7" s="13">
        <v>758000</v>
      </c>
      <c r="Q7" s="13">
        <v>759000</v>
      </c>
      <c r="R7" s="13">
        <v>750000</v>
      </c>
      <c r="S7" s="13">
        <v>753000</v>
      </c>
      <c r="T7" s="13">
        <v>753000</v>
      </c>
      <c r="U7" s="13">
        <v>749000</v>
      </c>
    </row>
    <row r="8" spans="1:21" ht="30.6" x14ac:dyDescent="0.3">
      <c r="A8" s="13" t="s">
        <v>112</v>
      </c>
      <c r="B8" s="13" t="s">
        <v>133</v>
      </c>
      <c r="C8" s="13">
        <v>544000</v>
      </c>
      <c r="D8" s="13">
        <v>548000</v>
      </c>
      <c r="E8" s="13">
        <v>538000</v>
      </c>
      <c r="F8" s="13">
        <v>531000</v>
      </c>
      <c r="G8" s="13">
        <v>529000</v>
      </c>
      <c r="H8" s="13">
        <v>524000</v>
      </c>
      <c r="I8" s="13">
        <v>522000</v>
      </c>
      <c r="J8" s="13">
        <v>525000</v>
      </c>
      <c r="K8" s="13">
        <v>517000</v>
      </c>
      <c r="L8" s="13">
        <v>514000</v>
      </c>
      <c r="M8" s="13">
        <v>518000</v>
      </c>
      <c r="N8" s="13">
        <v>511000</v>
      </c>
      <c r="O8" s="13">
        <v>513000</v>
      </c>
      <c r="P8" s="13">
        <v>511000</v>
      </c>
      <c r="Q8" s="13">
        <v>508000</v>
      </c>
      <c r="R8" s="13">
        <v>501000</v>
      </c>
      <c r="S8" s="13">
        <v>502000</v>
      </c>
      <c r="T8" s="13">
        <v>488000</v>
      </c>
      <c r="U8" s="13">
        <v>484000</v>
      </c>
    </row>
    <row r="9" spans="1:21" ht="30.6" x14ac:dyDescent="0.3">
      <c r="A9" s="13" t="s">
        <v>112</v>
      </c>
      <c r="B9" s="13" t="s">
        <v>134</v>
      </c>
      <c r="C9" s="13">
        <v>629000</v>
      </c>
      <c r="D9" s="13">
        <v>631000</v>
      </c>
      <c r="E9" s="13">
        <v>622000</v>
      </c>
      <c r="F9" s="13">
        <v>628000</v>
      </c>
      <c r="G9" s="13">
        <v>628000</v>
      </c>
      <c r="H9" s="13">
        <v>623000</v>
      </c>
      <c r="I9" s="13">
        <v>624000</v>
      </c>
      <c r="J9" s="13">
        <v>621000</v>
      </c>
      <c r="K9" s="13">
        <v>625000</v>
      </c>
      <c r="L9" s="13">
        <v>626000</v>
      </c>
      <c r="M9" s="13">
        <v>626000</v>
      </c>
      <c r="N9" s="13">
        <v>631000</v>
      </c>
      <c r="O9" s="13">
        <v>632000</v>
      </c>
      <c r="P9" s="13">
        <v>628000</v>
      </c>
      <c r="Q9" s="13">
        <v>624000</v>
      </c>
      <c r="R9" s="13">
        <v>621000</v>
      </c>
      <c r="S9" s="13">
        <v>616000</v>
      </c>
      <c r="T9" s="13">
        <v>613000</v>
      </c>
      <c r="U9" s="13">
        <v>608000</v>
      </c>
    </row>
    <row r="10" spans="1:21" ht="45.6" x14ac:dyDescent="0.3">
      <c r="A10" s="13" t="s">
        <v>112</v>
      </c>
      <c r="B10" s="13" t="s">
        <v>135</v>
      </c>
      <c r="C10" s="13">
        <v>578000</v>
      </c>
      <c r="D10" s="13">
        <v>571000</v>
      </c>
      <c r="E10" s="13">
        <v>568000</v>
      </c>
      <c r="F10" s="13">
        <v>566000</v>
      </c>
      <c r="G10" s="13">
        <v>563000</v>
      </c>
      <c r="H10" s="13">
        <v>559000</v>
      </c>
      <c r="I10" s="13">
        <v>557000</v>
      </c>
      <c r="J10" s="13">
        <v>557000</v>
      </c>
      <c r="K10" s="13">
        <v>554000</v>
      </c>
      <c r="L10" s="13">
        <v>551000</v>
      </c>
      <c r="M10" s="13">
        <v>551000</v>
      </c>
      <c r="N10" s="13">
        <v>545000</v>
      </c>
      <c r="O10" s="13">
        <v>535000</v>
      </c>
      <c r="P10" s="13">
        <v>535000</v>
      </c>
      <c r="Q10" s="13">
        <v>528000</v>
      </c>
      <c r="R10" s="13">
        <v>529000</v>
      </c>
      <c r="S10" s="13">
        <v>522000</v>
      </c>
      <c r="T10" s="13">
        <v>523000</v>
      </c>
      <c r="U10" s="13">
        <v>517000</v>
      </c>
    </row>
    <row r="11" spans="1:21" ht="30.6" x14ac:dyDescent="0.3">
      <c r="A11" s="13" t="s">
        <v>112</v>
      </c>
      <c r="B11" s="13" t="s">
        <v>136</v>
      </c>
      <c r="C11" s="13">
        <v>472000</v>
      </c>
      <c r="D11" s="13">
        <v>477000</v>
      </c>
      <c r="E11" s="13">
        <v>485000</v>
      </c>
      <c r="F11" s="13">
        <v>486000</v>
      </c>
      <c r="G11" s="13">
        <v>496000</v>
      </c>
      <c r="H11" s="13">
        <v>494000</v>
      </c>
      <c r="I11" s="13">
        <v>495000</v>
      </c>
      <c r="J11" s="13">
        <v>481000</v>
      </c>
      <c r="K11" s="13">
        <v>474000</v>
      </c>
      <c r="L11" s="13">
        <v>480000</v>
      </c>
      <c r="M11" s="13">
        <v>475000</v>
      </c>
      <c r="N11" s="13">
        <v>480000</v>
      </c>
      <c r="O11" s="13">
        <v>485000</v>
      </c>
      <c r="P11" s="13">
        <v>477000</v>
      </c>
      <c r="Q11" s="13">
        <v>477000</v>
      </c>
      <c r="R11" s="13">
        <v>477000</v>
      </c>
      <c r="S11" s="13">
        <v>456000</v>
      </c>
      <c r="T11" s="13">
        <v>451000</v>
      </c>
      <c r="U11" s="13">
        <v>454000</v>
      </c>
    </row>
    <row r="12" spans="1:21" ht="30.6" x14ac:dyDescent="0.3">
      <c r="A12" s="13" t="s">
        <v>112</v>
      </c>
      <c r="B12" s="13" t="s">
        <v>137</v>
      </c>
      <c r="C12" s="13">
        <v>340000</v>
      </c>
      <c r="D12" s="13">
        <v>345000</v>
      </c>
      <c r="E12" s="13">
        <v>350000</v>
      </c>
      <c r="F12" s="13">
        <v>352000</v>
      </c>
      <c r="G12" s="13">
        <v>336000</v>
      </c>
      <c r="H12" s="13">
        <v>341000</v>
      </c>
      <c r="I12" s="13">
        <v>340000</v>
      </c>
      <c r="J12" s="13">
        <v>338000</v>
      </c>
      <c r="K12" s="13">
        <v>341000</v>
      </c>
      <c r="L12" s="13">
        <v>350000</v>
      </c>
      <c r="M12" s="13">
        <v>353000</v>
      </c>
      <c r="N12" s="13">
        <v>362000</v>
      </c>
      <c r="O12" s="13">
        <v>370000</v>
      </c>
      <c r="P12" s="13">
        <v>377000</v>
      </c>
      <c r="Q12" s="13">
        <v>383000</v>
      </c>
      <c r="R12" s="13">
        <v>396000</v>
      </c>
      <c r="S12" s="13">
        <v>404000</v>
      </c>
      <c r="T12" s="13">
        <v>398000</v>
      </c>
      <c r="U12" s="13">
        <v>407000</v>
      </c>
    </row>
    <row r="13" spans="1:21" ht="30.6" x14ac:dyDescent="0.3">
      <c r="A13" s="13" t="s">
        <v>113</v>
      </c>
      <c r="B13" s="13" t="s">
        <v>131</v>
      </c>
      <c r="C13" s="13">
        <v>775000</v>
      </c>
      <c r="D13" s="13">
        <v>782000</v>
      </c>
      <c r="E13" s="13">
        <v>764000</v>
      </c>
      <c r="F13" s="13">
        <v>763000</v>
      </c>
      <c r="G13" s="13">
        <v>773000</v>
      </c>
      <c r="H13" s="13">
        <v>776000</v>
      </c>
      <c r="I13" s="13">
        <v>769000</v>
      </c>
      <c r="J13" s="13">
        <v>749000</v>
      </c>
      <c r="K13" s="13">
        <v>743000</v>
      </c>
      <c r="L13" s="13">
        <v>746000</v>
      </c>
      <c r="M13" s="13">
        <v>736000</v>
      </c>
      <c r="N13" s="13">
        <v>746000</v>
      </c>
      <c r="O13" s="13">
        <v>749000</v>
      </c>
      <c r="P13" s="13">
        <v>745000</v>
      </c>
      <c r="Q13" s="13">
        <v>747000</v>
      </c>
      <c r="R13" s="13">
        <v>740000</v>
      </c>
      <c r="S13" s="13">
        <v>752000</v>
      </c>
      <c r="T13" s="13">
        <v>748000</v>
      </c>
      <c r="U13" s="13">
        <v>741000</v>
      </c>
    </row>
    <row r="14" spans="1:21" ht="45.6" x14ac:dyDescent="0.3">
      <c r="A14" s="13" t="s">
        <v>113</v>
      </c>
      <c r="B14" s="13" t="s">
        <v>132</v>
      </c>
      <c r="C14" s="13">
        <v>791000</v>
      </c>
      <c r="D14" s="13">
        <v>789000</v>
      </c>
      <c r="E14" s="13">
        <v>785000</v>
      </c>
      <c r="F14" s="13">
        <v>776000</v>
      </c>
      <c r="G14" s="13">
        <v>780000</v>
      </c>
      <c r="H14" s="13">
        <v>775000</v>
      </c>
      <c r="I14" s="13">
        <v>774000</v>
      </c>
      <c r="J14" s="13">
        <v>777000</v>
      </c>
      <c r="K14" s="13">
        <v>767000</v>
      </c>
      <c r="L14" s="13">
        <v>763000</v>
      </c>
      <c r="M14" s="13">
        <v>761000</v>
      </c>
      <c r="N14" s="13">
        <v>755000</v>
      </c>
      <c r="O14" s="13">
        <v>751000</v>
      </c>
      <c r="P14" s="13">
        <v>741000</v>
      </c>
      <c r="Q14" s="13">
        <v>741000</v>
      </c>
      <c r="R14" s="13">
        <v>733000</v>
      </c>
      <c r="S14" s="13">
        <v>736000</v>
      </c>
      <c r="T14" s="13">
        <v>736000</v>
      </c>
      <c r="U14" s="13">
        <v>732000</v>
      </c>
    </row>
    <row r="15" spans="1:21" ht="30.6" x14ac:dyDescent="0.3">
      <c r="A15" s="13" t="s">
        <v>113</v>
      </c>
      <c r="B15" s="13" t="s">
        <v>133</v>
      </c>
      <c r="C15" s="13">
        <v>530000</v>
      </c>
      <c r="D15" s="13">
        <v>534000</v>
      </c>
      <c r="E15" s="13">
        <v>524000</v>
      </c>
      <c r="F15" s="13">
        <v>517000</v>
      </c>
      <c r="G15" s="13">
        <v>516000</v>
      </c>
      <c r="H15" s="13">
        <v>510000</v>
      </c>
      <c r="I15" s="13">
        <v>509000</v>
      </c>
      <c r="J15" s="13">
        <v>512000</v>
      </c>
      <c r="K15" s="13">
        <v>504000</v>
      </c>
      <c r="L15" s="13">
        <v>500000</v>
      </c>
      <c r="M15" s="13">
        <v>505000</v>
      </c>
      <c r="N15" s="13">
        <v>498000</v>
      </c>
      <c r="O15" s="13">
        <v>500000</v>
      </c>
      <c r="P15" s="13">
        <v>498000</v>
      </c>
      <c r="Q15" s="13">
        <v>495000</v>
      </c>
      <c r="R15" s="13">
        <v>488000</v>
      </c>
      <c r="S15" s="13">
        <v>489000</v>
      </c>
      <c r="T15" s="13">
        <v>475000</v>
      </c>
      <c r="U15" s="13">
        <v>471000</v>
      </c>
    </row>
    <row r="16" spans="1:21" ht="30.6" x14ac:dyDescent="0.3">
      <c r="A16" s="13" t="s">
        <v>113</v>
      </c>
      <c r="B16" s="13" t="s">
        <v>134</v>
      </c>
      <c r="C16" s="13">
        <v>612000</v>
      </c>
      <c r="D16" s="13">
        <v>614000</v>
      </c>
      <c r="E16" s="13">
        <v>606000</v>
      </c>
      <c r="F16" s="13">
        <v>611000</v>
      </c>
      <c r="G16" s="13">
        <v>611000</v>
      </c>
      <c r="H16" s="13">
        <v>607000</v>
      </c>
      <c r="I16" s="13">
        <v>607000</v>
      </c>
      <c r="J16" s="13">
        <v>604000</v>
      </c>
      <c r="K16" s="13">
        <v>608000</v>
      </c>
      <c r="L16" s="13">
        <v>609000</v>
      </c>
      <c r="M16" s="13">
        <v>609000</v>
      </c>
      <c r="N16" s="13">
        <v>614000</v>
      </c>
      <c r="O16" s="13">
        <v>615000</v>
      </c>
      <c r="P16" s="13">
        <v>611000</v>
      </c>
      <c r="Q16" s="13">
        <v>607000</v>
      </c>
      <c r="R16" s="13">
        <v>605000</v>
      </c>
      <c r="S16" s="13">
        <v>600000</v>
      </c>
      <c r="T16" s="13">
        <v>596000</v>
      </c>
      <c r="U16" s="13">
        <v>592000</v>
      </c>
    </row>
    <row r="17" spans="1:21" ht="45.6" x14ac:dyDescent="0.3">
      <c r="A17" s="13" t="s">
        <v>113</v>
      </c>
      <c r="B17" s="13" t="s">
        <v>135</v>
      </c>
      <c r="C17" s="13">
        <v>560000</v>
      </c>
      <c r="D17" s="13">
        <v>554000</v>
      </c>
      <c r="E17" s="13">
        <v>551000</v>
      </c>
      <c r="F17" s="13">
        <v>549000</v>
      </c>
      <c r="G17" s="13">
        <v>546000</v>
      </c>
      <c r="H17" s="13">
        <v>542000</v>
      </c>
      <c r="I17" s="13">
        <v>540000</v>
      </c>
      <c r="J17" s="13">
        <v>540000</v>
      </c>
      <c r="K17" s="13">
        <v>537000</v>
      </c>
      <c r="L17" s="13">
        <v>534000</v>
      </c>
      <c r="M17" s="13">
        <v>535000</v>
      </c>
      <c r="N17" s="13">
        <v>528000</v>
      </c>
      <c r="O17" s="13">
        <v>519000</v>
      </c>
      <c r="P17" s="13">
        <v>519000</v>
      </c>
      <c r="Q17" s="13">
        <v>512000</v>
      </c>
      <c r="R17" s="13">
        <v>513000</v>
      </c>
      <c r="S17" s="13">
        <v>506000</v>
      </c>
      <c r="T17" s="13">
        <v>507000</v>
      </c>
      <c r="U17" s="13">
        <v>501000</v>
      </c>
    </row>
    <row r="18" spans="1:21" ht="30.6" x14ac:dyDescent="0.3">
      <c r="A18" s="13" t="s">
        <v>113</v>
      </c>
      <c r="B18" s="13" t="s">
        <v>136</v>
      </c>
      <c r="C18" s="13">
        <v>456000</v>
      </c>
      <c r="D18" s="13">
        <v>461000</v>
      </c>
      <c r="E18" s="13">
        <v>469000</v>
      </c>
      <c r="F18" s="13">
        <v>470000</v>
      </c>
      <c r="G18" s="13">
        <v>479000</v>
      </c>
      <c r="H18" s="13">
        <v>477000</v>
      </c>
      <c r="I18" s="13">
        <v>478000</v>
      </c>
      <c r="J18" s="13">
        <v>465000</v>
      </c>
      <c r="K18" s="13">
        <v>458000</v>
      </c>
      <c r="L18" s="13">
        <v>464000</v>
      </c>
      <c r="M18" s="13">
        <v>459000</v>
      </c>
      <c r="N18" s="13">
        <v>463000</v>
      </c>
      <c r="O18" s="13">
        <v>469000</v>
      </c>
      <c r="P18" s="13">
        <v>461000</v>
      </c>
      <c r="Q18" s="13">
        <v>461000</v>
      </c>
      <c r="R18" s="13">
        <v>461000</v>
      </c>
      <c r="S18" s="13">
        <v>440000</v>
      </c>
      <c r="T18" s="13">
        <v>436000</v>
      </c>
      <c r="U18" s="13">
        <v>438000</v>
      </c>
    </row>
    <row r="19" spans="1:21" ht="30.6" x14ac:dyDescent="0.3">
      <c r="A19" s="13" t="s">
        <v>113</v>
      </c>
      <c r="B19" s="13" t="s">
        <v>137</v>
      </c>
      <c r="C19" s="13">
        <v>327000</v>
      </c>
      <c r="D19" s="13">
        <v>333000</v>
      </c>
      <c r="E19" s="13">
        <v>337000</v>
      </c>
      <c r="F19" s="13">
        <v>339000</v>
      </c>
      <c r="G19" s="13">
        <v>324000</v>
      </c>
      <c r="H19" s="13">
        <v>328000</v>
      </c>
      <c r="I19" s="13">
        <v>328000</v>
      </c>
      <c r="J19" s="13">
        <v>326000</v>
      </c>
      <c r="K19" s="13">
        <v>328000</v>
      </c>
      <c r="L19" s="13">
        <v>337000</v>
      </c>
      <c r="M19" s="13">
        <v>340000</v>
      </c>
      <c r="N19" s="13">
        <v>349000</v>
      </c>
      <c r="O19" s="13">
        <v>357000</v>
      </c>
      <c r="P19" s="13">
        <v>364000</v>
      </c>
      <c r="Q19" s="13">
        <v>369000</v>
      </c>
      <c r="R19" s="13">
        <v>382000</v>
      </c>
      <c r="S19" s="13">
        <v>390000</v>
      </c>
      <c r="T19" s="13">
        <v>384000</v>
      </c>
      <c r="U19" s="13">
        <v>392000</v>
      </c>
    </row>
  </sheetData>
  <pageMargins left="0.7" right="0.7" top="0.75" bottom="0.75" header="0.3" footer="0.3"/>
  <pageSetup paperSize="9" orientation="portrait" horizontalDpi="300" verticalDpi="30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19"/>
  <sheetViews>
    <sheetView workbookViewId="0"/>
  </sheetViews>
  <sheetFormatPr defaultColWidth="11.5546875" defaultRowHeight="14.4" x14ac:dyDescent="0.3"/>
  <cols>
    <col min="2" max="2" width="15.6640625" customWidth="1"/>
  </cols>
  <sheetData>
    <row r="1" spans="1:21" ht="21" x14ac:dyDescent="0.4">
      <c r="A1" s="6" t="s">
        <v>141</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119</v>
      </c>
      <c r="B5" s="12" t="s">
        <v>130</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30.6" x14ac:dyDescent="0.3">
      <c r="A6" s="13" t="s">
        <v>120</v>
      </c>
      <c r="B6" s="13" t="s">
        <v>131</v>
      </c>
      <c r="C6" s="13">
        <v>918000</v>
      </c>
      <c r="D6" s="13">
        <v>918000</v>
      </c>
      <c r="E6" s="13">
        <v>898000</v>
      </c>
      <c r="F6" s="13">
        <v>907000</v>
      </c>
      <c r="G6" s="13">
        <v>915000</v>
      </c>
      <c r="H6" s="13">
        <v>920000</v>
      </c>
      <c r="I6" s="13">
        <v>918000</v>
      </c>
      <c r="J6" s="13">
        <v>892000</v>
      </c>
      <c r="K6" s="13">
        <v>891000</v>
      </c>
      <c r="L6" s="13">
        <v>901000</v>
      </c>
      <c r="M6" s="13">
        <v>896000</v>
      </c>
      <c r="N6" s="13">
        <v>911000</v>
      </c>
      <c r="O6" s="13">
        <v>915000</v>
      </c>
      <c r="P6" s="13">
        <v>904000</v>
      </c>
      <c r="Q6" s="13">
        <v>915000</v>
      </c>
      <c r="R6" s="13">
        <v>912000</v>
      </c>
      <c r="S6" s="13">
        <v>928000</v>
      </c>
      <c r="T6" s="13">
        <v>926000</v>
      </c>
      <c r="U6" s="13">
        <v>912000</v>
      </c>
    </row>
    <row r="7" spans="1:21" ht="45.6" x14ac:dyDescent="0.3">
      <c r="A7" s="13" t="s">
        <v>120</v>
      </c>
      <c r="B7" s="13" t="s">
        <v>132</v>
      </c>
      <c r="C7" s="13">
        <v>934000</v>
      </c>
      <c r="D7" s="13">
        <v>937000</v>
      </c>
      <c r="E7" s="13">
        <v>938000</v>
      </c>
      <c r="F7" s="13">
        <v>933000</v>
      </c>
      <c r="G7" s="13">
        <v>934000</v>
      </c>
      <c r="H7" s="13">
        <v>933000</v>
      </c>
      <c r="I7" s="13">
        <v>935000</v>
      </c>
      <c r="J7" s="13">
        <v>943000</v>
      </c>
      <c r="K7" s="13">
        <v>933000</v>
      </c>
      <c r="L7" s="13">
        <v>929000</v>
      </c>
      <c r="M7" s="13">
        <v>928000</v>
      </c>
      <c r="N7" s="13">
        <v>920000</v>
      </c>
      <c r="O7" s="13">
        <v>924000</v>
      </c>
      <c r="P7" s="13">
        <v>915000</v>
      </c>
      <c r="Q7" s="13">
        <v>918000</v>
      </c>
      <c r="R7" s="13">
        <v>912000</v>
      </c>
      <c r="S7" s="13">
        <v>916000</v>
      </c>
      <c r="T7" s="13">
        <v>916000</v>
      </c>
      <c r="U7" s="13">
        <v>908000</v>
      </c>
    </row>
    <row r="8" spans="1:21" ht="30.6" x14ac:dyDescent="0.3">
      <c r="A8" s="13" t="s">
        <v>120</v>
      </c>
      <c r="B8" s="13" t="s">
        <v>133</v>
      </c>
      <c r="C8" s="13">
        <v>708000</v>
      </c>
      <c r="D8" s="13">
        <v>714000</v>
      </c>
      <c r="E8" s="13">
        <v>703000</v>
      </c>
      <c r="F8" s="13">
        <v>694000</v>
      </c>
      <c r="G8" s="13">
        <v>685000</v>
      </c>
      <c r="H8" s="13">
        <v>675000</v>
      </c>
      <c r="I8" s="13">
        <v>673000</v>
      </c>
      <c r="J8" s="13">
        <v>680000</v>
      </c>
      <c r="K8" s="13">
        <v>667000</v>
      </c>
      <c r="L8" s="13">
        <v>667000</v>
      </c>
      <c r="M8" s="13">
        <v>669000</v>
      </c>
      <c r="N8" s="13">
        <v>660000</v>
      </c>
      <c r="O8" s="13">
        <v>656000</v>
      </c>
      <c r="P8" s="13">
        <v>660000</v>
      </c>
      <c r="Q8" s="13">
        <v>657000</v>
      </c>
      <c r="R8" s="13">
        <v>644000</v>
      </c>
      <c r="S8" s="13">
        <v>650000</v>
      </c>
      <c r="T8" s="13">
        <v>628000</v>
      </c>
      <c r="U8" s="13">
        <v>621000</v>
      </c>
    </row>
    <row r="9" spans="1:21" ht="30.6" x14ac:dyDescent="0.3">
      <c r="A9" s="13" t="s">
        <v>120</v>
      </c>
      <c r="B9" s="13" t="s">
        <v>134</v>
      </c>
      <c r="C9" s="13">
        <v>683000</v>
      </c>
      <c r="D9" s="13">
        <v>687000</v>
      </c>
      <c r="E9" s="13">
        <v>684000</v>
      </c>
      <c r="F9" s="13">
        <v>691000</v>
      </c>
      <c r="G9" s="13">
        <v>691000</v>
      </c>
      <c r="H9" s="13">
        <v>688000</v>
      </c>
      <c r="I9" s="13">
        <v>695000</v>
      </c>
      <c r="J9" s="13">
        <v>694000</v>
      </c>
      <c r="K9" s="13">
        <v>708000</v>
      </c>
      <c r="L9" s="13">
        <v>713000</v>
      </c>
      <c r="M9" s="13">
        <v>714000</v>
      </c>
      <c r="N9" s="13">
        <v>723000</v>
      </c>
      <c r="O9" s="13">
        <v>730000</v>
      </c>
      <c r="P9" s="13">
        <v>729000</v>
      </c>
      <c r="Q9" s="13">
        <v>726000</v>
      </c>
      <c r="R9" s="13">
        <v>722000</v>
      </c>
      <c r="S9" s="13">
        <v>720000</v>
      </c>
      <c r="T9" s="13">
        <v>721000</v>
      </c>
      <c r="U9" s="13">
        <v>721000</v>
      </c>
    </row>
    <row r="10" spans="1:21" ht="45.6" x14ac:dyDescent="0.3">
      <c r="A10" s="13" t="s">
        <v>120</v>
      </c>
      <c r="B10" s="13" t="s">
        <v>135</v>
      </c>
      <c r="C10" s="13">
        <v>795000</v>
      </c>
      <c r="D10" s="13">
        <v>782000</v>
      </c>
      <c r="E10" s="13">
        <v>777000</v>
      </c>
      <c r="F10" s="13">
        <v>768000</v>
      </c>
      <c r="G10" s="13">
        <v>763000</v>
      </c>
      <c r="H10" s="13">
        <v>753000</v>
      </c>
      <c r="I10" s="13">
        <v>751000</v>
      </c>
      <c r="J10" s="13">
        <v>747000</v>
      </c>
      <c r="K10" s="13">
        <v>739000</v>
      </c>
      <c r="L10" s="13">
        <v>731000</v>
      </c>
      <c r="M10" s="13">
        <v>733000</v>
      </c>
      <c r="N10" s="13">
        <v>722000</v>
      </c>
      <c r="O10" s="13">
        <v>709000</v>
      </c>
      <c r="P10" s="13">
        <v>705000</v>
      </c>
      <c r="Q10" s="13">
        <v>693000</v>
      </c>
      <c r="R10" s="13">
        <v>692000</v>
      </c>
      <c r="S10" s="13">
        <v>682000</v>
      </c>
      <c r="T10" s="13">
        <v>678000</v>
      </c>
      <c r="U10" s="13">
        <v>678000</v>
      </c>
    </row>
    <row r="11" spans="1:21" ht="30.6" x14ac:dyDescent="0.3">
      <c r="A11" s="13" t="s">
        <v>120</v>
      </c>
      <c r="B11" s="13" t="s">
        <v>136</v>
      </c>
      <c r="C11" s="13">
        <v>626000</v>
      </c>
      <c r="D11" s="13">
        <v>630000</v>
      </c>
      <c r="E11" s="13">
        <v>632000</v>
      </c>
      <c r="F11" s="13">
        <v>623000</v>
      </c>
      <c r="G11" s="13">
        <v>624000</v>
      </c>
      <c r="H11" s="13">
        <v>623000</v>
      </c>
      <c r="I11" s="13">
        <v>619000</v>
      </c>
      <c r="J11" s="13">
        <v>608000</v>
      </c>
      <c r="K11" s="13">
        <v>594000</v>
      </c>
      <c r="L11" s="13">
        <v>602000</v>
      </c>
      <c r="M11" s="13">
        <v>590000</v>
      </c>
      <c r="N11" s="13">
        <v>593000</v>
      </c>
      <c r="O11" s="13">
        <v>601000</v>
      </c>
      <c r="P11" s="13">
        <v>585000</v>
      </c>
      <c r="Q11" s="13">
        <v>586000</v>
      </c>
      <c r="R11" s="13">
        <v>586000</v>
      </c>
      <c r="S11" s="13">
        <v>555000</v>
      </c>
      <c r="T11" s="13">
        <v>555000</v>
      </c>
      <c r="U11" s="13">
        <v>558000</v>
      </c>
    </row>
    <row r="12" spans="1:21" ht="30.6" x14ac:dyDescent="0.3">
      <c r="A12" s="13" t="s">
        <v>120</v>
      </c>
      <c r="B12" s="13" t="s">
        <v>137</v>
      </c>
      <c r="C12" s="13">
        <v>473000</v>
      </c>
      <c r="D12" s="13">
        <v>476000</v>
      </c>
      <c r="E12" s="13">
        <v>477000</v>
      </c>
      <c r="F12" s="13">
        <v>480000</v>
      </c>
      <c r="G12" s="13">
        <v>470000</v>
      </c>
      <c r="H12" s="13">
        <v>475000</v>
      </c>
      <c r="I12" s="13">
        <v>474000</v>
      </c>
      <c r="J12" s="13">
        <v>466000</v>
      </c>
      <c r="K12" s="13">
        <v>467000</v>
      </c>
      <c r="L12" s="13">
        <v>474000</v>
      </c>
      <c r="M12" s="13">
        <v>478000</v>
      </c>
      <c r="N12" s="13">
        <v>487000</v>
      </c>
      <c r="O12" s="13">
        <v>491000</v>
      </c>
      <c r="P12" s="13">
        <v>496000</v>
      </c>
      <c r="Q12" s="13">
        <v>495000</v>
      </c>
      <c r="R12" s="13">
        <v>509000</v>
      </c>
      <c r="S12" s="13">
        <v>520000</v>
      </c>
      <c r="T12" s="13">
        <v>504000</v>
      </c>
      <c r="U12" s="13">
        <v>503000</v>
      </c>
    </row>
    <row r="13" spans="1:21" ht="30.6" x14ac:dyDescent="0.3">
      <c r="A13" s="13" t="s">
        <v>121</v>
      </c>
      <c r="B13" s="13" t="s">
        <v>131</v>
      </c>
      <c r="C13" s="13">
        <v>644000</v>
      </c>
      <c r="D13" s="13">
        <v>658000</v>
      </c>
      <c r="E13" s="13">
        <v>649000</v>
      </c>
      <c r="F13" s="13">
        <v>644000</v>
      </c>
      <c r="G13" s="13">
        <v>655000</v>
      </c>
      <c r="H13" s="13">
        <v>656000</v>
      </c>
      <c r="I13" s="13">
        <v>651000</v>
      </c>
      <c r="J13" s="13">
        <v>633000</v>
      </c>
      <c r="K13" s="13">
        <v>630000</v>
      </c>
      <c r="L13" s="13">
        <v>627000</v>
      </c>
      <c r="M13" s="13">
        <v>615000</v>
      </c>
      <c r="N13" s="13">
        <v>620000</v>
      </c>
      <c r="O13" s="13">
        <v>624000</v>
      </c>
      <c r="P13" s="13">
        <v>626000</v>
      </c>
      <c r="Q13" s="13">
        <v>624000</v>
      </c>
      <c r="R13" s="13">
        <v>616000</v>
      </c>
      <c r="S13" s="13">
        <v>623000</v>
      </c>
      <c r="T13" s="13">
        <v>618000</v>
      </c>
      <c r="U13" s="13">
        <v>617000</v>
      </c>
    </row>
    <row r="14" spans="1:21" ht="45.6" x14ac:dyDescent="0.3">
      <c r="A14" s="13" t="s">
        <v>121</v>
      </c>
      <c r="B14" s="13" t="s">
        <v>132</v>
      </c>
      <c r="C14" s="13">
        <v>667000</v>
      </c>
      <c r="D14" s="13">
        <v>665000</v>
      </c>
      <c r="E14" s="13">
        <v>660000</v>
      </c>
      <c r="F14" s="13">
        <v>650000</v>
      </c>
      <c r="G14" s="13">
        <v>657000</v>
      </c>
      <c r="H14" s="13">
        <v>650000</v>
      </c>
      <c r="I14" s="13">
        <v>648000</v>
      </c>
      <c r="J14" s="13">
        <v>649000</v>
      </c>
      <c r="K14" s="13">
        <v>640000</v>
      </c>
      <c r="L14" s="13">
        <v>640000</v>
      </c>
      <c r="M14" s="13">
        <v>635000</v>
      </c>
      <c r="N14" s="13">
        <v>632000</v>
      </c>
      <c r="O14" s="13">
        <v>625000</v>
      </c>
      <c r="P14" s="13">
        <v>618000</v>
      </c>
      <c r="Q14" s="13">
        <v>616000</v>
      </c>
      <c r="R14" s="13">
        <v>608000</v>
      </c>
      <c r="S14" s="13">
        <v>611000</v>
      </c>
      <c r="T14" s="13">
        <v>606000</v>
      </c>
      <c r="U14" s="13">
        <v>605000</v>
      </c>
    </row>
    <row r="15" spans="1:21" ht="30.6" x14ac:dyDescent="0.3">
      <c r="A15" s="13" t="s">
        <v>121</v>
      </c>
      <c r="B15" s="13" t="s">
        <v>133</v>
      </c>
      <c r="C15" s="13">
        <v>418000</v>
      </c>
      <c r="D15" s="13">
        <v>421000</v>
      </c>
      <c r="E15" s="13">
        <v>410000</v>
      </c>
      <c r="F15" s="13">
        <v>406000</v>
      </c>
      <c r="G15" s="13">
        <v>410000</v>
      </c>
      <c r="H15" s="13">
        <v>409000</v>
      </c>
      <c r="I15" s="13">
        <v>406000</v>
      </c>
      <c r="J15" s="13">
        <v>402000</v>
      </c>
      <c r="K15" s="13">
        <v>398000</v>
      </c>
      <c r="L15" s="13">
        <v>391000</v>
      </c>
      <c r="M15" s="13">
        <v>396000</v>
      </c>
      <c r="N15" s="13">
        <v>392000</v>
      </c>
      <c r="O15" s="13">
        <v>390000</v>
      </c>
      <c r="P15" s="13">
        <v>386000</v>
      </c>
      <c r="Q15" s="13">
        <v>384000</v>
      </c>
      <c r="R15" s="13">
        <v>381000</v>
      </c>
      <c r="S15" s="13">
        <v>374000</v>
      </c>
      <c r="T15" s="13">
        <v>368000</v>
      </c>
      <c r="U15" s="13">
        <v>367000</v>
      </c>
    </row>
    <row r="16" spans="1:21" ht="30.6" x14ac:dyDescent="0.3">
      <c r="A16" s="13" t="s">
        <v>121</v>
      </c>
      <c r="B16" s="13" t="s">
        <v>134</v>
      </c>
      <c r="C16" s="13">
        <v>537000</v>
      </c>
      <c r="D16" s="13">
        <v>538000</v>
      </c>
      <c r="E16" s="13">
        <v>525000</v>
      </c>
      <c r="F16" s="13">
        <v>533000</v>
      </c>
      <c r="G16" s="13">
        <v>536000</v>
      </c>
      <c r="H16" s="13">
        <v>532000</v>
      </c>
      <c r="I16" s="13">
        <v>528000</v>
      </c>
      <c r="J16" s="13">
        <v>526000</v>
      </c>
      <c r="K16" s="13">
        <v>521000</v>
      </c>
      <c r="L16" s="13">
        <v>520000</v>
      </c>
      <c r="M16" s="13">
        <v>517000</v>
      </c>
      <c r="N16" s="13">
        <v>519000</v>
      </c>
      <c r="O16" s="13">
        <v>514000</v>
      </c>
      <c r="P16" s="13">
        <v>507000</v>
      </c>
      <c r="Q16" s="13">
        <v>503000</v>
      </c>
      <c r="R16" s="13">
        <v>500000</v>
      </c>
      <c r="S16" s="13">
        <v>496000</v>
      </c>
      <c r="T16" s="13">
        <v>490000</v>
      </c>
      <c r="U16" s="13">
        <v>474000</v>
      </c>
    </row>
    <row r="17" spans="1:21" ht="45.6" x14ac:dyDescent="0.3">
      <c r="A17" s="13" t="s">
        <v>121</v>
      </c>
      <c r="B17" s="13" t="s">
        <v>135</v>
      </c>
      <c r="C17" s="13">
        <v>436000</v>
      </c>
      <c r="D17" s="13">
        <v>433000</v>
      </c>
      <c r="E17" s="13">
        <v>428000</v>
      </c>
      <c r="F17" s="13">
        <v>425000</v>
      </c>
      <c r="G17" s="13">
        <v>421000</v>
      </c>
      <c r="H17" s="13">
        <v>417000</v>
      </c>
      <c r="I17" s="13">
        <v>411000</v>
      </c>
      <c r="J17" s="13">
        <v>410000</v>
      </c>
      <c r="K17" s="13">
        <v>406000</v>
      </c>
      <c r="L17" s="13">
        <v>404000</v>
      </c>
      <c r="M17" s="13">
        <v>401000</v>
      </c>
      <c r="N17" s="13">
        <v>396000</v>
      </c>
      <c r="O17" s="13">
        <v>392000</v>
      </c>
      <c r="P17" s="13">
        <v>389000</v>
      </c>
      <c r="Q17" s="13">
        <v>387000</v>
      </c>
      <c r="R17" s="13">
        <v>385000</v>
      </c>
      <c r="S17" s="13">
        <v>375000</v>
      </c>
      <c r="T17" s="13">
        <v>378000</v>
      </c>
      <c r="U17" s="13">
        <v>375000</v>
      </c>
    </row>
    <row r="18" spans="1:21" ht="30.6" x14ac:dyDescent="0.3">
      <c r="A18" s="13" t="s">
        <v>121</v>
      </c>
      <c r="B18" s="13" t="s">
        <v>136</v>
      </c>
      <c r="C18" s="13">
        <v>332000</v>
      </c>
      <c r="D18" s="13">
        <v>331000</v>
      </c>
      <c r="E18" s="13">
        <v>343000</v>
      </c>
      <c r="F18" s="13">
        <v>345000</v>
      </c>
      <c r="G18" s="13">
        <v>357000</v>
      </c>
      <c r="H18" s="13">
        <v>356000</v>
      </c>
      <c r="I18" s="13">
        <v>361000</v>
      </c>
      <c r="J18" s="13">
        <v>339000</v>
      </c>
      <c r="K18" s="13">
        <v>336000</v>
      </c>
      <c r="L18" s="13">
        <v>339000</v>
      </c>
      <c r="M18" s="13">
        <v>341000</v>
      </c>
      <c r="N18" s="13">
        <v>347000</v>
      </c>
      <c r="O18" s="13">
        <v>344000</v>
      </c>
      <c r="P18" s="13">
        <v>347000</v>
      </c>
      <c r="Q18" s="13">
        <v>337000</v>
      </c>
      <c r="R18" s="13">
        <v>344000</v>
      </c>
      <c r="S18" s="13">
        <v>329000</v>
      </c>
      <c r="T18" s="13">
        <v>326000</v>
      </c>
      <c r="U18" s="13">
        <v>330000</v>
      </c>
    </row>
    <row r="19" spans="1:21" ht="30.6" x14ac:dyDescent="0.3">
      <c r="A19" s="13" t="s">
        <v>121</v>
      </c>
      <c r="B19" s="13" t="s">
        <v>137</v>
      </c>
      <c r="C19" s="13">
        <v>237000</v>
      </c>
      <c r="D19" s="13">
        <v>243000</v>
      </c>
      <c r="E19" s="13">
        <v>244000</v>
      </c>
      <c r="F19" s="13">
        <v>245000</v>
      </c>
      <c r="G19" s="13">
        <v>230000</v>
      </c>
      <c r="H19" s="13">
        <v>233000</v>
      </c>
      <c r="I19" s="13">
        <v>230000</v>
      </c>
      <c r="J19" s="13">
        <v>230000</v>
      </c>
      <c r="K19" s="13">
        <v>231000</v>
      </c>
      <c r="L19" s="13">
        <v>238000</v>
      </c>
      <c r="M19" s="13">
        <v>241000</v>
      </c>
      <c r="N19" s="13">
        <v>245000</v>
      </c>
      <c r="O19" s="13">
        <v>252000</v>
      </c>
      <c r="P19" s="13">
        <v>258000</v>
      </c>
      <c r="Q19" s="13">
        <v>260000</v>
      </c>
      <c r="R19" s="13">
        <v>273000</v>
      </c>
      <c r="S19" s="13">
        <v>271000</v>
      </c>
      <c r="T19" s="13">
        <v>275000</v>
      </c>
      <c r="U19" s="13">
        <v>301000</v>
      </c>
    </row>
  </sheetData>
  <pageMargins left="0.7" right="0.7" top="0.75" bottom="0.75" header="0.3" footer="0.3"/>
  <pageSetup paperSize="9" orientation="portrait" horizontalDpi="300" verticalDpi="300"/>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15"/>
  <sheetViews>
    <sheetView workbookViewId="0"/>
  </sheetViews>
  <sheetFormatPr defaultColWidth="11.5546875" defaultRowHeight="14.4" x14ac:dyDescent="0.3"/>
  <sheetData>
    <row r="1" spans="1:21" ht="21" x14ac:dyDescent="0.4">
      <c r="A1" s="6" t="s">
        <v>142</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119</v>
      </c>
      <c r="B5" s="12" t="s">
        <v>123</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15.6" x14ac:dyDescent="0.3">
      <c r="A6" s="13" t="s">
        <v>120</v>
      </c>
      <c r="B6" s="13" t="s">
        <v>124</v>
      </c>
      <c r="C6" s="13">
        <v>1221000</v>
      </c>
      <c r="D6" s="13">
        <v>1223000</v>
      </c>
      <c r="E6" s="13">
        <v>1224000</v>
      </c>
      <c r="F6" s="13">
        <v>1225000</v>
      </c>
      <c r="G6" s="13">
        <v>1224000</v>
      </c>
      <c r="H6" s="13">
        <v>1225000</v>
      </c>
      <c r="I6" s="13">
        <v>1228000</v>
      </c>
      <c r="J6" s="13">
        <v>1230000</v>
      </c>
      <c r="K6" s="13">
        <v>1231000</v>
      </c>
      <c r="L6" s="13">
        <v>1233000</v>
      </c>
      <c r="M6" s="13">
        <v>1235000</v>
      </c>
      <c r="N6" s="13">
        <v>1237000</v>
      </c>
      <c r="O6" s="13">
        <v>1237000</v>
      </c>
      <c r="P6" s="13">
        <v>1238000</v>
      </c>
      <c r="Q6" s="13">
        <v>1240000</v>
      </c>
      <c r="R6" s="13">
        <v>1239000</v>
      </c>
      <c r="S6" s="13">
        <v>1245000</v>
      </c>
      <c r="T6" s="13">
        <v>1245000</v>
      </c>
      <c r="U6" s="13">
        <v>1244000</v>
      </c>
    </row>
    <row r="7" spans="1:21" ht="15.6" x14ac:dyDescent="0.3">
      <c r="A7" s="13" t="s">
        <v>120</v>
      </c>
      <c r="B7" s="13" t="s">
        <v>125</v>
      </c>
      <c r="C7" s="13">
        <v>1051000</v>
      </c>
      <c r="D7" s="13">
        <v>1054000</v>
      </c>
      <c r="E7" s="13">
        <v>1058000</v>
      </c>
      <c r="F7" s="13">
        <v>1066000</v>
      </c>
      <c r="G7" s="13">
        <v>1072000</v>
      </c>
      <c r="H7" s="13">
        <v>1080000</v>
      </c>
      <c r="I7" s="13">
        <v>1082000</v>
      </c>
      <c r="J7" s="13">
        <v>1091000</v>
      </c>
      <c r="K7" s="13">
        <v>1093000</v>
      </c>
      <c r="L7" s="13">
        <v>1092000</v>
      </c>
      <c r="M7" s="13">
        <v>1094000</v>
      </c>
      <c r="N7" s="13">
        <v>1096000</v>
      </c>
      <c r="O7" s="13">
        <v>1104000</v>
      </c>
      <c r="P7" s="13">
        <v>1103000</v>
      </c>
      <c r="Q7" s="13">
        <v>1107000</v>
      </c>
      <c r="R7" s="13">
        <v>1109000</v>
      </c>
      <c r="S7" s="13">
        <v>1128000</v>
      </c>
      <c r="T7" s="13">
        <v>1131000</v>
      </c>
      <c r="U7" s="13">
        <v>1125000</v>
      </c>
    </row>
    <row r="8" spans="1:21" ht="15.6" x14ac:dyDescent="0.3">
      <c r="A8" s="13" t="s">
        <v>120</v>
      </c>
      <c r="B8" s="13" t="s">
        <v>126</v>
      </c>
      <c r="C8" s="13">
        <v>686000</v>
      </c>
      <c r="D8" s="13">
        <v>686000</v>
      </c>
      <c r="E8" s="13">
        <v>688000</v>
      </c>
      <c r="F8" s="13">
        <v>689000</v>
      </c>
      <c r="G8" s="13">
        <v>689000</v>
      </c>
      <c r="H8" s="13">
        <v>695000</v>
      </c>
      <c r="I8" s="13">
        <v>705000</v>
      </c>
      <c r="J8" s="13">
        <v>716000</v>
      </c>
      <c r="K8" s="13">
        <v>721000</v>
      </c>
      <c r="L8" s="13">
        <v>726000</v>
      </c>
      <c r="M8" s="13">
        <v>734000</v>
      </c>
      <c r="N8" s="13">
        <v>741000</v>
      </c>
      <c r="O8" s="13">
        <v>753000</v>
      </c>
      <c r="P8" s="13">
        <v>759000</v>
      </c>
      <c r="Q8" s="13">
        <v>760000</v>
      </c>
      <c r="R8" s="13">
        <v>765000</v>
      </c>
      <c r="S8" s="13">
        <v>778000</v>
      </c>
      <c r="T8" s="13">
        <v>789000</v>
      </c>
      <c r="U8" s="13">
        <v>785000</v>
      </c>
    </row>
    <row r="9" spans="1:21" ht="15.6" x14ac:dyDescent="0.3">
      <c r="A9" s="13" t="s">
        <v>120</v>
      </c>
      <c r="B9" s="13" t="s">
        <v>127</v>
      </c>
      <c r="C9" s="13">
        <v>381000</v>
      </c>
      <c r="D9" s="13">
        <v>384000</v>
      </c>
      <c r="E9" s="13">
        <v>389000</v>
      </c>
      <c r="F9" s="13">
        <v>389000</v>
      </c>
      <c r="G9" s="13">
        <v>391000</v>
      </c>
      <c r="H9" s="13">
        <v>394000</v>
      </c>
      <c r="I9" s="13">
        <v>398000</v>
      </c>
      <c r="J9" s="13">
        <v>401000</v>
      </c>
      <c r="K9" s="13">
        <v>403000</v>
      </c>
      <c r="L9" s="13">
        <v>403000</v>
      </c>
      <c r="M9" s="13">
        <v>403000</v>
      </c>
      <c r="N9" s="13">
        <v>407000</v>
      </c>
      <c r="O9" s="13">
        <v>408000</v>
      </c>
      <c r="P9" s="13">
        <v>411000</v>
      </c>
      <c r="Q9" s="13">
        <v>408000</v>
      </c>
      <c r="R9" s="13">
        <v>409000</v>
      </c>
      <c r="S9" s="13">
        <v>418000</v>
      </c>
      <c r="T9" s="13">
        <v>419000</v>
      </c>
      <c r="U9" s="13">
        <v>423000</v>
      </c>
    </row>
    <row r="10" spans="1:21" ht="15.6" x14ac:dyDescent="0.3">
      <c r="A10" s="13" t="s">
        <v>120</v>
      </c>
      <c r="B10" s="13" t="s">
        <v>128</v>
      </c>
      <c r="C10" s="13">
        <v>114000</v>
      </c>
      <c r="D10" s="13">
        <v>114000</v>
      </c>
      <c r="E10" s="13">
        <v>112000</v>
      </c>
      <c r="F10" s="13">
        <v>109000</v>
      </c>
      <c r="G10" s="13">
        <v>108000</v>
      </c>
      <c r="H10" s="13">
        <v>108000</v>
      </c>
      <c r="I10" s="13">
        <v>107000</v>
      </c>
      <c r="J10" s="13">
        <v>107000</v>
      </c>
      <c r="K10" s="13">
        <v>108000</v>
      </c>
      <c r="L10" s="13">
        <v>110000</v>
      </c>
      <c r="M10" s="13">
        <v>113000</v>
      </c>
      <c r="N10" s="13">
        <v>115000</v>
      </c>
      <c r="O10" s="13">
        <v>117000</v>
      </c>
      <c r="P10" s="13">
        <v>118000</v>
      </c>
      <c r="Q10" s="13">
        <v>117000</v>
      </c>
      <c r="R10" s="13">
        <v>120000</v>
      </c>
      <c r="S10" s="13">
        <v>120000</v>
      </c>
      <c r="T10" s="13">
        <v>120000</v>
      </c>
      <c r="U10" s="13">
        <v>115000</v>
      </c>
    </row>
    <row r="11" spans="1:21" ht="15.6" x14ac:dyDescent="0.3">
      <c r="A11" s="13" t="s">
        <v>121</v>
      </c>
      <c r="B11" s="13" t="s">
        <v>124</v>
      </c>
      <c r="C11" s="13">
        <v>840000</v>
      </c>
      <c r="D11" s="13">
        <v>841000</v>
      </c>
      <c r="E11" s="13">
        <v>842000</v>
      </c>
      <c r="F11" s="13">
        <v>843000</v>
      </c>
      <c r="G11" s="13">
        <v>843000</v>
      </c>
      <c r="H11" s="13">
        <v>845000</v>
      </c>
      <c r="I11" s="13">
        <v>847000</v>
      </c>
      <c r="J11" s="13">
        <v>850000</v>
      </c>
      <c r="K11" s="13">
        <v>851000</v>
      </c>
      <c r="L11" s="13">
        <v>854000</v>
      </c>
      <c r="M11" s="13">
        <v>856000</v>
      </c>
      <c r="N11" s="13">
        <v>859000</v>
      </c>
      <c r="O11" s="13">
        <v>863000</v>
      </c>
      <c r="P11" s="13">
        <v>863000</v>
      </c>
      <c r="Q11" s="13">
        <v>864000</v>
      </c>
      <c r="R11" s="13">
        <v>865000</v>
      </c>
      <c r="S11" s="13">
        <v>874000</v>
      </c>
      <c r="T11" s="13">
        <v>872000</v>
      </c>
      <c r="U11" s="13">
        <v>875000</v>
      </c>
    </row>
    <row r="12" spans="1:21" ht="15.6" x14ac:dyDescent="0.3">
      <c r="A12" s="13" t="s">
        <v>121</v>
      </c>
      <c r="B12" s="13" t="s">
        <v>125</v>
      </c>
      <c r="C12" s="13">
        <v>645000</v>
      </c>
      <c r="D12" s="13">
        <v>653000</v>
      </c>
      <c r="E12" s="13">
        <v>664000</v>
      </c>
      <c r="F12" s="13">
        <v>674000</v>
      </c>
      <c r="G12" s="13">
        <v>679000</v>
      </c>
      <c r="H12" s="13">
        <v>687000</v>
      </c>
      <c r="I12" s="13">
        <v>693000</v>
      </c>
      <c r="J12" s="13">
        <v>700000</v>
      </c>
      <c r="K12" s="13">
        <v>707000</v>
      </c>
      <c r="L12" s="13">
        <v>708000</v>
      </c>
      <c r="M12" s="13">
        <v>709000</v>
      </c>
      <c r="N12" s="13">
        <v>716000</v>
      </c>
      <c r="O12" s="13">
        <v>717000</v>
      </c>
      <c r="P12" s="13">
        <v>720000</v>
      </c>
      <c r="Q12" s="13">
        <v>727000</v>
      </c>
      <c r="R12" s="13">
        <v>730000</v>
      </c>
      <c r="S12" s="13">
        <v>746000</v>
      </c>
      <c r="T12" s="13">
        <v>749000</v>
      </c>
      <c r="U12" s="13">
        <v>742000</v>
      </c>
    </row>
    <row r="13" spans="1:21" ht="15.6" x14ac:dyDescent="0.3">
      <c r="A13" s="13" t="s">
        <v>121</v>
      </c>
      <c r="B13" s="13" t="s">
        <v>126</v>
      </c>
      <c r="C13" s="13">
        <v>377000</v>
      </c>
      <c r="D13" s="13">
        <v>379000</v>
      </c>
      <c r="E13" s="13">
        <v>384000</v>
      </c>
      <c r="F13" s="13">
        <v>390000</v>
      </c>
      <c r="G13" s="13">
        <v>392000</v>
      </c>
      <c r="H13" s="13">
        <v>399000</v>
      </c>
      <c r="I13" s="13">
        <v>405000</v>
      </c>
      <c r="J13" s="13">
        <v>415000</v>
      </c>
      <c r="K13" s="13">
        <v>426000</v>
      </c>
      <c r="L13" s="13">
        <v>433000</v>
      </c>
      <c r="M13" s="13">
        <v>438000</v>
      </c>
      <c r="N13" s="13">
        <v>446000</v>
      </c>
      <c r="O13" s="13">
        <v>456000</v>
      </c>
      <c r="P13" s="13">
        <v>468000</v>
      </c>
      <c r="Q13" s="13">
        <v>473000</v>
      </c>
      <c r="R13" s="13">
        <v>479000</v>
      </c>
      <c r="S13" s="13">
        <v>488000</v>
      </c>
      <c r="T13" s="13">
        <v>491000</v>
      </c>
      <c r="U13" s="13">
        <v>490000</v>
      </c>
    </row>
    <row r="14" spans="1:21" ht="15.6" x14ac:dyDescent="0.3">
      <c r="A14" s="13" t="s">
        <v>121</v>
      </c>
      <c r="B14" s="13" t="s">
        <v>127</v>
      </c>
      <c r="C14" s="13">
        <v>192000</v>
      </c>
      <c r="D14" s="13">
        <v>196000</v>
      </c>
      <c r="E14" s="13">
        <v>201000</v>
      </c>
      <c r="F14" s="13">
        <v>204000</v>
      </c>
      <c r="G14" s="13">
        <v>208000</v>
      </c>
      <c r="H14" s="13">
        <v>212000</v>
      </c>
      <c r="I14" s="13">
        <v>218000</v>
      </c>
      <c r="J14" s="13">
        <v>220000</v>
      </c>
      <c r="K14" s="13">
        <v>224000</v>
      </c>
      <c r="L14" s="13">
        <v>226000</v>
      </c>
      <c r="M14" s="13">
        <v>228000</v>
      </c>
      <c r="N14" s="13">
        <v>230000</v>
      </c>
      <c r="O14" s="13">
        <v>235000</v>
      </c>
      <c r="P14" s="13">
        <v>235000</v>
      </c>
      <c r="Q14" s="13">
        <v>237000</v>
      </c>
      <c r="R14" s="13">
        <v>239000</v>
      </c>
      <c r="S14" s="13">
        <v>247000</v>
      </c>
      <c r="T14" s="13">
        <v>246000</v>
      </c>
      <c r="U14" s="13">
        <v>246000</v>
      </c>
    </row>
    <row r="15" spans="1:21" ht="15.6" x14ac:dyDescent="0.3">
      <c r="A15" s="13" t="s">
        <v>121</v>
      </c>
      <c r="B15" s="13" t="s">
        <v>128</v>
      </c>
      <c r="C15" s="13">
        <v>52000</v>
      </c>
      <c r="D15" s="13">
        <v>52000</v>
      </c>
      <c r="E15" s="13">
        <v>52000</v>
      </c>
      <c r="F15" s="13">
        <v>51000</v>
      </c>
      <c r="G15" s="13">
        <v>50000</v>
      </c>
      <c r="H15" s="13">
        <v>50000</v>
      </c>
      <c r="I15" s="13">
        <v>51000</v>
      </c>
      <c r="J15" s="13">
        <v>51000</v>
      </c>
      <c r="K15" s="13">
        <v>52000</v>
      </c>
      <c r="L15" s="13">
        <v>54000</v>
      </c>
      <c r="M15" s="13">
        <v>56000</v>
      </c>
      <c r="N15" s="13">
        <v>58000</v>
      </c>
      <c r="O15" s="13">
        <v>59000</v>
      </c>
      <c r="P15" s="13">
        <v>60000</v>
      </c>
      <c r="Q15" s="13">
        <v>61000</v>
      </c>
      <c r="R15" s="13">
        <v>62000</v>
      </c>
      <c r="S15" s="13">
        <v>63000</v>
      </c>
      <c r="T15" s="13">
        <v>63000</v>
      </c>
      <c r="U15" s="13">
        <v>63000</v>
      </c>
    </row>
  </sheetData>
  <pageMargins left="0.7" right="0.7" top="0.75" bottom="0.75" header="0.3" footer="0.3"/>
  <pageSetup paperSize="9" orientation="portrait" horizontalDpi="300" verticalDpi="300"/>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40"/>
  <sheetViews>
    <sheetView workbookViewId="0"/>
  </sheetViews>
  <sheetFormatPr defaultColWidth="11.5546875" defaultRowHeight="14.4" x14ac:dyDescent="0.3"/>
  <cols>
    <col min="2" max="2" width="15.44140625" customWidth="1"/>
  </cols>
  <sheetData>
    <row r="1" spans="1:21" ht="21" x14ac:dyDescent="0.4">
      <c r="A1" s="6" t="s">
        <v>143</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123</v>
      </c>
      <c r="B5" s="12" t="s">
        <v>130</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30.6" x14ac:dyDescent="0.3">
      <c r="A6" s="13" t="s">
        <v>124</v>
      </c>
      <c r="B6" s="13" t="s">
        <v>131</v>
      </c>
      <c r="C6" s="13">
        <v>1234000</v>
      </c>
      <c r="D6" s="13">
        <v>1232000</v>
      </c>
      <c r="E6" s="13">
        <v>1236000</v>
      </c>
      <c r="F6" s="13">
        <v>1223000</v>
      </c>
      <c r="G6" s="13">
        <v>1249000</v>
      </c>
      <c r="H6" s="13">
        <v>1212000</v>
      </c>
      <c r="I6" s="13">
        <v>1243000</v>
      </c>
      <c r="J6" s="13">
        <v>1236000</v>
      </c>
      <c r="K6" s="13">
        <v>1229000</v>
      </c>
      <c r="L6" s="13">
        <v>1253000</v>
      </c>
      <c r="M6" s="13">
        <v>1249000</v>
      </c>
      <c r="N6" s="13">
        <v>1220000</v>
      </c>
      <c r="O6" s="13">
        <v>1223000</v>
      </c>
      <c r="P6" s="13">
        <v>1239000</v>
      </c>
      <c r="Q6" s="13">
        <v>1246000</v>
      </c>
      <c r="R6" s="13">
        <v>1238000</v>
      </c>
      <c r="S6" s="13">
        <v>1240000</v>
      </c>
      <c r="T6" s="13">
        <v>1246000</v>
      </c>
      <c r="U6" s="13">
        <v>1223000</v>
      </c>
    </row>
    <row r="7" spans="1:21" ht="30.6" x14ac:dyDescent="0.3">
      <c r="A7" s="13" t="s">
        <v>125</v>
      </c>
      <c r="B7" s="13" t="s">
        <v>131</v>
      </c>
      <c r="C7" s="13">
        <v>1142000</v>
      </c>
      <c r="D7" s="13">
        <v>1148000</v>
      </c>
      <c r="E7" s="13">
        <v>1139000</v>
      </c>
      <c r="F7" s="13">
        <v>1134000</v>
      </c>
      <c r="G7" s="13">
        <v>1134000</v>
      </c>
      <c r="H7" s="13">
        <v>1138000</v>
      </c>
      <c r="I7" s="13">
        <v>1124000</v>
      </c>
      <c r="J7" s="13">
        <v>1133000</v>
      </c>
      <c r="K7" s="13">
        <v>1129000</v>
      </c>
      <c r="L7" s="13">
        <v>1130000</v>
      </c>
      <c r="M7" s="13">
        <v>1128000</v>
      </c>
      <c r="N7" s="13">
        <v>1124000</v>
      </c>
      <c r="O7" s="13">
        <v>1124000</v>
      </c>
      <c r="P7" s="13">
        <v>1122000</v>
      </c>
      <c r="Q7" s="13">
        <v>1125000</v>
      </c>
      <c r="R7" s="13">
        <v>1124000</v>
      </c>
      <c r="S7" s="13">
        <v>1127000</v>
      </c>
      <c r="T7" s="13">
        <v>1128000</v>
      </c>
      <c r="U7" s="13">
        <v>1127000</v>
      </c>
    </row>
    <row r="8" spans="1:21" ht="30.6" x14ac:dyDescent="0.3">
      <c r="A8" s="13" t="s">
        <v>126</v>
      </c>
      <c r="B8" s="13" t="s">
        <v>131</v>
      </c>
      <c r="C8" s="13">
        <v>889000</v>
      </c>
      <c r="D8" s="13">
        <v>885000</v>
      </c>
      <c r="E8" s="13">
        <v>878000</v>
      </c>
      <c r="F8" s="13">
        <v>878000</v>
      </c>
      <c r="G8" s="13">
        <v>879000</v>
      </c>
      <c r="H8" s="13">
        <v>879000</v>
      </c>
      <c r="I8" s="13">
        <v>880000</v>
      </c>
      <c r="J8" s="13">
        <v>876000</v>
      </c>
      <c r="K8" s="13">
        <v>862000</v>
      </c>
      <c r="L8" s="13">
        <v>863000</v>
      </c>
      <c r="M8" s="13">
        <v>859000</v>
      </c>
      <c r="N8" s="13">
        <v>870000</v>
      </c>
      <c r="O8" s="13">
        <v>871000</v>
      </c>
      <c r="P8" s="13">
        <v>865000</v>
      </c>
      <c r="Q8" s="13">
        <v>856000</v>
      </c>
      <c r="R8" s="13">
        <v>859000</v>
      </c>
      <c r="S8" s="13">
        <v>868000</v>
      </c>
      <c r="T8" s="13">
        <v>865000</v>
      </c>
      <c r="U8" s="13">
        <v>861000</v>
      </c>
    </row>
    <row r="9" spans="1:21" ht="30.6" x14ac:dyDescent="0.3">
      <c r="A9" s="13" t="s">
        <v>127</v>
      </c>
      <c r="B9" s="13" t="s">
        <v>131</v>
      </c>
      <c r="C9" s="13">
        <v>517000</v>
      </c>
      <c r="D9" s="13">
        <v>525000</v>
      </c>
      <c r="E9" s="13">
        <v>520000</v>
      </c>
      <c r="F9" s="13">
        <v>516000</v>
      </c>
      <c r="G9" s="13">
        <v>509000</v>
      </c>
      <c r="H9" s="13">
        <v>510000</v>
      </c>
      <c r="I9" s="13">
        <v>513000</v>
      </c>
      <c r="J9" s="13">
        <v>506000</v>
      </c>
      <c r="K9" s="13">
        <v>515000</v>
      </c>
      <c r="L9" s="13">
        <v>511000</v>
      </c>
      <c r="M9" s="13">
        <v>506000</v>
      </c>
      <c r="N9" s="13">
        <v>505000</v>
      </c>
      <c r="O9" s="13">
        <v>506000</v>
      </c>
      <c r="P9" s="13">
        <v>508000</v>
      </c>
      <c r="Q9" s="13">
        <v>511000</v>
      </c>
      <c r="R9" s="13">
        <v>502000</v>
      </c>
      <c r="S9" s="13">
        <v>503000</v>
      </c>
      <c r="T9" s="13">
        <v>501000</v>
      </c>
      <c r="U9" s="13">
        <v>501000</v>
      </c>
    </row>
    <row r="10" spans="1:21" ht="30.6" x14ac:dyDescent="0.3">
      <c r="A10" s="13" t="s">
        <v>128</v>
      </c>
      <c r="B10" s="13" t="s">
        <v>131</v>
      </c>
      <c r="C10" s="13">
        <v>158000</v>
      </c>
      <c r="D10" s="13">
        <v>155000</v>
      </c>
      <c r="E10" s="13">
        <v>151000</v>
      </c>
      <c r="F10" s="13">
        <v>142000</v>
      </c>
      <c r="G10" s="13">
        <v>152000</v>
      </c>
      <c r="H10" s="13">
        <v>150000</v>
      </c>
      <c r="I10" s="13">
        <v>144000</v>
      </c>
      <c r="J10" s="13">
        <v>144000</v>
      </c>
      <c r="K10" s="13">
        <v>140000</v>
      </c>
      <c r="L10" s="13">
        <v>140000</v>
      </c>
      <c r="M10" s="13">
        <v>139000</v>
      </c>
      <c r="N10" s="13">
        <v>137000</v>
      </c>
      <c r="O10" s="13">
        <v>140000</v>
      </c>
      <c r="P10" s="13">
        <v>138000</v>
      </c>
      <c r="Q10" s="13">
        <v>137000</v>
      </c>
      <c r="R10" s="13">
        <v>138000</v>
      </c>
      <c r="S10" s="13">
        <v>137000</v>
      </c>
      <c r="T10" s="13">
        <v>137000</v>
      </c>
      <c r="U10" s="13">
        <v>134000</v>
      </c>
    </row>
    <row r="11" spans="1:21" ht="45.6" x14ac:dyDescent="0.3">
      <c r="A11" s="13" t="s">
        <v>124</v>
      </c>
      <c r="B11" s="13" t="s">
        <v>132</v>
      </c>
      <c r="C11" s="13">
        <v>1177000</v>
      </c>
      <c r="D11" s="13">
        <v>1175000</v>
      </c>
      <c r="E11" s="13">
        <v>1184000</v>
      </c>
      <c r="F11" s="13">
        <v>1190000</v>
      </c>
      <c r="G11" s="13">
        <v>1184000</v>
      </c>
      <c r="H11" s="13">
        <v>1184000</v>
      </c>
      <c r="I11" s="13">
        <v>1184000</v>
      </c>
      <c r="J11" s="13">
        <v>1180000</v>
      </c>
      <c r="K11" s="13">
        <v>1189000</v>
      </c>
      <c r="L11" s="13">
        <v>1182000</v>
      </c>
      <c r="M11" s="13">
        <v>1180000</v>
      </c>
      <c r="N11" s="13">
        <v>1184000</v>
      </c>
      <c r="O11" s="13">
        <v>1177000</v>
      </c>
      <c r="P11" s="13">
        <v>1176000</v>
      </c>
      <c r="Q11" s="13">
        <v>1180000</v>
      </c>
      <c r="R11" s="13">
        <v>1182000</v>
      </c>
      <c r="S11" s="13">
        <v>1173000</v>
      </c>
      <c r="T11" s="13">
        <v>1183000</v>
      </c>
      <c r="U11" s="13">
        <v>1175000</v>
      </c>
    </row>
    <row r="12" spans="1:21" ht="45.6" x14ac:dyDescent="0.3">
      <c r="A12" s="13" t="s">
        <v>125</v>
      </c>
      <c r="B12" s="13" t="s">
        <v>132</v>
      </c>
      <c r="C12" s="13">
        <v>1092000</v>
      </c>
      <c r="D12" s="13">
        <v>1083000</v>
      </c>
      <c r="E12" s="13">
        <v>1072000</v>
      </c>
      <c r="F12" s="13">
        <v>1072000</v>
      </c>
      <c r="G12" s="13">
        <v>1075000</v>
      </c>
      <c r="H12" s="13">
        <v>1074000</v>
      </c>
      <c r="I12" s="13">
        <v>1074000</v>
      </c>
      <c r="J12" s="13">
        <v>1069000</v>
      </c>
      <c r="K12" s="13">
        <v>1065000</v>
      </c>
      <c r="L12" s="13">
        <v>1061000</v>
      </c>
      <c r="M12" s="13">
        <v>1063000</v>
      </c>
      <c r="N12" s="13">
        <v>1064000</v>
      </c>
      <c r="O12" s="13">
        <v>1069000</v>
      </c>
      <c r="P12" s="13">
        <v>1067000</v>
      </c>
      <c r="Q12" s="13">
        <v>1066000</v>
      </c>
      <c r="R12" s="13">
        <v>1064000</v>
      </c>
      <c r="S12" s="13">
        <v>1067000</v>
      </c>
      <c r="T12" s="13">
        <v>1067000</v>
      </c>
      <c r="U12" s="13">
        <v>1063000</v>
      </c>
    </row>
    <row r="13" spans="1:21" ht="45.6" x14ac:dyDescent="0.3">
      <c r="A13" s="13" t="s">
        <v>126</v>
      </c>
      <c r="B13" s="13" t="s">
        <v>132</v>
      </c>
      <c r="C13" s="13">
        <v>790000</v>
      </c>
      <c r="D13" s="13">
        <v>787000</v>
      </c>
      <c r="E13" s="13">
        <v>787000</v>
      </c>
      <c r="F13" s="13">
        <v>776000</v>
      </c>
      <c r="G13" s="13">
        <v>773000</v>
      </c>
      <c r="H13" s="13">
        <v>774000</v>
      </c>
      <c r="I13" s="13">
        <v>776000</v>
      </c>
      <c r="J13" s="13">
        <v>782000</v>
      </c>
      <c r="K13" s="13">
        <v>777000</v>
      </c>
      <c r="L13" s="13">
        <v>772000</v>
      </c>
      <c r="M13" s="13">
        <v>772000</v>
      </c>
      <c r="N13" s="13">
        <v>768000</v>
      </c>
      <c r="O13" s="13">
        <v>764000</v>
      </c>
      <c r="P13" s="13">
        <v>756000</v>
      </c>
      <c r="Q13" s="13">
        <v>759000</v>
      </c>
      <c r="R13" s="13">
        <v>757000</v>
      </c>
      <c r="S13" s="13">
        <v>759000</v>
      </c>
      <c r="T13" s="13">
        <v>765000</v>
      </c>
      <c r="U13" s="13">
        <v>762000</v>
      </c>
    </row>
    <row r="14" spans="1:21" ht="45.6" x14ac:dyDescent="0.3">
      <c r="A14" s="13" t="s">
        <v>127</v>
      </c>
      <c r="B14" s="13" t="s">
        <v>132</v>
      </c>
      <c r="C14" s="13">
        <v>455000</v>
      </c>
      <c r="D14" s="13">
        <v>455000</v>
      </c>
      <c r="E14" s="13">
        <v>454000</v>
      </c>
      <c r="F14" s="13">
        <v>448000</v>
      </c>
      <c r="G14" s="13">
        <v>449000</v>
      </c>
      <c r="H14" s="13">
        <v>450000</v>
      </c>
      <c r="I14" s="13">
        <v>444000</v>
      </c>
      <c r="J14" s="13">
        <v>448000</v>
      </c>
      <c r="K14" s="13">
        <v>443000</v>
      </c>
      <c r="L14" s="13">
        <v>441000</v>
      </c>
      <c r="M14" s="13">
        <v>439000</v>
      </c>
      <c r="N14" s="13">
        <v>439000</v>
      </c>
      <c r="O14" s="13">
        <v>433000</v>
      </c>
      <c r="P14" s="13">
        <v>431000</v>
      </c>
      <c r="Q14" s="13">
        <v>431000</v>
      </c>
      <c r="R14" s="13">
        <v>428000</v>
      </c>
      <c r="S14" s="13">
        <v>432000</v>
      </c>
      <c r="T14" s="13">
        <v>431000</v>
      </c>
      <c r="U14" s="13">
        <v>435000</v>
      </c>
    </row>
    <row r="15" spans="1:21" ht="45.6" x14ac:dyDescent="0.3">
      <c r="A15" s="13" t="s">
        <v>128</v>
      </c>
      <c r="B15" s="13" t="s">
        <v>132</v>
      </c>
      <c r="C15" s="13">
        <v>143000</v>
      </c>
      <c r="D15" s="13">
        <v>140000</v>
      </c>
      <c r="E15" s="13">
        <v>133000</v>
      </c>
      <c r="F15" s="13">
        <v>126000</v>
      </c>
      <c r="G15" s="13">
        <v>134000</v>
      </c>
      <c r="H15" s="13">
        <v>131000</v>
      </c>
      <c r="I15" s="13">
        <v>127000</v>
      </c>
      <c r="J15" s="13">
        <v>123000</v>
      </c>
      <c r="K15" s="13">
        <v>121000</v>
      </c>
      <c r="L15" s="13">
        <v>122000</v>
      </c>
      <c r="M15" s="13">
        <v>124000</v>
      </c>
      <c r="N15" s="13">
        <v>123000</v>
      </c>
      <c r="O15" s="13">
        <v>121000</v>
      </c>
      <c r="P15" s="13">
        <v>121000</v>
      </c>
      <c r="Q15" s="13">
        <v>120000</v>
      </c>
      <c r="R15" s="13">
        <v>120000</v>
      </c>
      <c r="S15" s="13">
        <v>121000</v>
      </c>
      <c r="T15" s="13">
        <v>119000</v>
      </c>
      <c r="U15" s="13">
        <v>117000</v>
      </c>
    </row>
    <row r="16" spans="1:21" ht="30.6" x14ac:dyDescent="0.3">
      <c r="A16" s="13" t="s">
        <v>124</v>
      </c>
      <c r="B16" s="13" t="s">
        <v>133</v>
      </c>
      <c r="C16" s="13">
        <v>1091000</v>
      </c>
      <c r="D16" s="13">
        <v>1095000</v>
      </c>
      <c r="E16" s="13">
        <v>1097000</v>
      </c>
      <c r="F16" s="13">
        <v>1093000</v>
      </c>
      <c r="G16" s="13">
        <v>1086000</v>
      </c>
      <c r="H16" s="13">
        <v>1090000</v>
      </c>
      <c r="I16" s="13">
        <v>1094000</v>
      </c>
      <c r="J16" s="13">
        <v>1102000</v>
      </c>
      <c r="K16" s="13">
        <v>1095000</v>
      </c>
      <c r="L16" s="13">
        <v>1110000</v>
      </c>
      <c r="M16" s="13">
        <v>1104000</v>
      </c>
      <c r="N16" s="13">
        <v>1111000</v>
      </c>
      <c r="O16" s="13">
        <v>1108000</v>
      </c>
      <c r="P16" s="13">
        <v>1112000</v>
      </c>
      <c r="Q16" s="13">
        <v>1110000</v>
      </c>
      <c r="R16" s="13">
        <v>1099000</v>
      </c>
      <c r="S16" s="13">
        <v>1117000</v>
      </c>
      <c r="T16" s="13">
        <v>1117000</v>
      </c>
      <c r="U16" s="13">
        <v>1117000</v>
      </c>
    </row>
    <row r="17" spans="1:21" ht="30.6" x14ac:dyDescent="0.3">
      <c r="A17" s="13" t="s">
        <v>125</v>
      </c>
      <c r="B17" s="13" t="s">
        <v>133</v>
      </c>
      <c r="C17" s="13">
        <v>893000</v>
      </c>
      <c r="D17" s="13">
        <v>893000</v>
      </c>
      <c r="E17" s="13">
        <v>895000</v>
      </c>
      <c r="F17" s="13">
        <v>898000</v>
      </c>
      <c r="G17" s="13">
        <v>895000</v>
      </c>
      <c r="H17" s="13">
        <v>891000</v>
      </c>
      <c r="I17" s="13">
        <v>892000</v>
      </c>
      <c r="J17" s="13">
        <v>896000</v>
      </c>
      <c r="K17" s="13">
        <v>892000</v>
      </c>
      <c r="L17" s="13">
        <v>895000</v>
      </c>
      <c r="M17" s="13">
        <v>894000</v>
      </c>
      <c r="N17" s="13">
        <v>893000</v>
      </c>
      <c r="O17" s="13">
        <v>912000</v>
      </c>
      <c r="P17" s="13">
        <v>902000</v>
      </c>
      <c r="Q17" s="13">
        <v>907000</v>
      </c>
      <c r="R17" s="13">
        <v>917000</v>
      </c>
      <c r="S17" s="13">
        <v>922000</v>
      </c>
      <c r="T17" s="13">
        <v>905000</v>
      </c>
      <c r="U17" s="13">
        <v>903000</v>
      </c>
    </row>
    <row r="18" spans="1:21" ht="30.6" x14ac:dyDescent="0.3">
      <c r="A18" s="13" t="s">
        <v>126</v>
      </c>
      <c r="B18" s="13" t="s">
        <v>133</v>
      </c>
      <c r="C18" s="13">
        <v>597000</v>
      </c>
      <c r="D18" s="13">
        <v>589000</v>
      </c>
      <c r="E18" s="13">
        <v>592000</v>
      </c>
      <c r="F18" s="13">
        <v>590000</v>
      </c>
      <c r="G18" s="13">
        <v>590000</v>
      </c>
      <c r="H18" s="13">
        <v>586000</v>
      </c>
      <c r="I18" s="13">
        <v>587000</v>
      </c>
      <c r="J18" s="13">
        <v>590000</v>
      </c>
      <c r="K18" s="13">
        <v>590000</v>
      </c>
      <c r="L18" s="13">
        <v>590000</v>
      </c>
      <c r="M18" s="13">
        <v>595000</v>
      </c>
      <c r="N18" s="13">
        <v>587000</v>
      </c>
      <c r="O18" s="13">
        <v>596000</v>
      </c>
      <c r="P18" s="13">
        <v>603000</v>
      </c>
      <c r="Q18" s="13">
        <v>596000</v>
      </c>
      <c r="R18" s="13">
        <v>599000</v>
      </c>
      <c r="S18" s="13">
        <v>599000</v>
      </c>
      <c r="T18" s="13">
        <v>595000</v>
      </c>
      <c r="U18" s="13">
        <v>594000</v>
      </c>
    </row>
    <row r="19" spans="1:21" ht="30.6" x14ac:dyDescent="0.3">
      <c r="A19" s="13" t="s">
        <v>127</v>
      </c>
      <c r="B19" s="13" t="s">
        <v>133</v>
      </c>
      <c r="C19" s="13">
        <v>339000</v>
      </c>
      <c r="D19" s="13">
        <v>341000</v>
      </c>
      <c r="E19" s="13">
        <v>343000</v>
      </c>
      <c r="F19" s="13">
        <v>345000</v>
      </c>
      <c r="G19" s="13">
        <v>344000</v>
      </c>
      <c r="H19" s="13">
        <v>348000</v>
      </c>
      <c r="I19" s="13">
        <v>349000</v>
      </c>
      <c r="J19" s="13">
        <v>351000</v>
      </c>
      <c r="K19" s="13">
        <v>348000</v>
      </c>
      <c r="L19" s="13">
        <v>347000</v>
      </c>
      <c r="M19" s="13">
        <v>343000</v>
      </c>
      <c r="N19" s="13">
        <v>347000</v>
      </c>
      <c r="O19" s="13">
        <v>344000</v>
      </c>
      <c r="P19" s="13">
        <v>345000</v>
      </c>
      <c r="Q19" s="13">
        <v>335000</v>
      </c>
      <c r="R19" s="13">
        <v>336000</v>
      </c>
      <c r="S19" s="13">
        <v>333000</v>
      </c>
      <c r="T19" s="13">
        <v>339000</v>
      </c>
      <c r="U19" s="13">
        <v>334000</v>
      </c>
    </row>
    <row r="20" spans="1:21" ht="30.6" x14ac:dyDescent="0.3">
      <c r="A20" s="13" t="s">
        <v>128</v>
      </c>
      <c r="B20" s="13" t="s">
        <v>133</v>
      </c>
      <c r="C20" s="13">
        <v>101000</v>
      </c>
      <c r="D20" s="13">
        <v>103000</v>
      </c>
      <c r="E20" s="13">
        <v>99000</v>
      </c>
      <c r="F20" s="13">
        <v>96000</v>
      </c>
      <c r="G20" s="13">
        <v>99000</v>
      </c>
      <c r="H20" s="13">
        <v>97000</v>
      </c>
      <c r="I20" s="13">
        <v>98000</v>
      </c>
      <c r="J20" s="13">
        <v>93000</v>
      </c>
      <c r="K20" s="13">
        <v>94000</v>
      </c>
      <c r="L20" s="13">
        <v>94000</v>
      </c>
      <c r="M20" s="13">
        <v>93000</v>
      </c>
      <c r="N20" s="13">
        <v>94000</v>
      </c>
      <c r="O20" s="13">
        <v>99000</v>
      </c>
      <c r="P20" s="13">
        <v>97000</v>
      </c>
      <c r="Q20" s="13">
        <v>99000</v>
      </c>
      <c r="R20" s="13">
        <v>100000</v>
      </c>
      <c r="S20" s="13">
        <v>99000</v>
      </c>
      <c r="T20" s="13">
        <v>102000</v>
      </c>
      <c r="U20" s="13">
        <v>99000</v>
      </c>
    </row>
    <row r="21" spans="1:21" ht="45.6" x14ac:dyDescent="0.3">
      <c r="A21" s="13" t="s">
        <v>124</v>
      </c>
      <c r="B21" s="13" t="s">
        <v>134</v>
      </c>
      <c r="C21" s="13">
        <v>1044000</v>
      </c>
      <c r="D21" s="13">
        <v>1043000</v>
      </c>
      <c r="E21" s="13">
        <v>1044000</v>
      </c>
      <c r="F21" s="13">
        <v>1041000</v>
      </c>
      <c r="G21" s="13">
        <v>1042000</v>
      </c>
      <c r="H21" s="13">
        <v>1040000</v>
      </c>
      <c r="I21" s="13">
        <v>1040000</v>
      </c>
      <c r="J21" s="13">
        <v>1040000</v>
      </c>
      <c r="K21" s="13">
        <v>1040000</v>
      </c>
      <c r="L21" s="13">
        <v>1041000</v>
      </c>
      <c r="M21" s="13">
        <v>1039000</v>
      </c>
      <c r="N21" s="13">
        <v>1040000</v>
      </c>
      <c r="O21" s="13">
        <v>1041000</v>
      </c>
      <c r="P21" s="13">
        <v>1042000</v>
      </c>
      <c r="Q21" s="13">
        <v>1041000</v>
      </c>
      <c r="R21" s="13">
        <v>1041000</v>
      </c>
      <c r="S21" s="13">
        <v>1037000</v>
      </c>
      <c r="T21" s="13">
        <v>1040000</v>
      </c>
      <c r="U21" s="13">
        <v>1049000</v>
      </c>
    </row>
    <row r="22" spans="1:21" ht="45.6" x14ac:dyDescent="0.3">
      <c r="A22" s="13" t="s">
        <v>125</v>
      </c>
      <c r="B22" s="13" t="s">
        <v>134</v>
      </c>
      <c r="C22" s="13">
        <v>829000</v>
      </c>
      <c r="D22" s="13">
        <v>830000</v>
      </c>
      <c r="E22" s="13">
        <v>825000</v>
      </c>
      <c r="F22" s="13">
        <v>824000</v>
      </c>
      <c r="G22" s="13">
        <v>824000</v>
      </c>
      <c r="H22" s="13">
        <v>821000</v>
      </c>
      <c r="I22" s="13">
        <v>824000</v>
      </c>
      <c r="J22" s="13">
        <v>819000</v>
      </c>
      <c r="K22" s="13">
        <v>818000</v>
      </c>
      <c r="L22" s="13">
        <v>815000</v>
      </c>
      <c r="M22" s="13">
        <v>814000</v>
      </c>
      <c r="N22" s="13">
        <v>824000</v>
      </c>
      <c r="O22" s="13">
        <v>822000</v>
      </c>
      <c r="P22" s="13">
        <v>824000</v>
      </c>
      <c r="Q22" s="13">
        <v>822000</v>
      </c>
      <c r="R22" s="13">
        <v>822000</v>
      </c>
      <c r="S22" s="13">
        <v>822000</v>
      </c>
      <c r="T22" s="13">
        <v>818000</v>
      </c>
      <c r="U22" s="13">
        <v>828000</v>
      </c>
    </row>
    <row r="23" spans="1:21" ht="45.6" x14ac:dyDescent="0.3">
      <c r="A23" s="13" t="s">
        <v>126</v>
      </c>
      <c r="B23" s="13" t="s">
        <v>134</v>
      </c>
      <c r="C23" s="13">
        <v>574000</v>
      </c>
      <c r="D23" s="13">
        <v>570000</v>
      </c>
      <c r="E23" s="13">
        <v>563000</v>
      </c>
      <c r="F23" s="13">
        <v>560000</v>
      </c>
      <c r="G23" s="13">
        <v>559000</v>
      </c>
      <c r="H23" s="13">
        <v>550000</v>
      </c>
      <c r="I23" s="13">
        <v>543000</v>
      </c>
      <c r="J23" s="13">
        <v>539000</v>
      </c>
      <c r="K23" s="13">
        <v>537000</v>
      </c>
      <c r="L23" s="13">
        <v>536000</v>
      </c>
      <c r="M23" s="13">
        <v>537000</v>
      </c>
      <c r="N23" s="13">
        <v>538000</v>
      </c>
      <c r="O23" s="13">
        <v>540000</v>
      </c>
      <c r="P23" s="13">
        <v>542000</v>
      </c>
      <c r="Q23" s="13">
        <v>547000</v>
      </c>
      <c r="R23" s="13">
        <v>546000</v>
      </c>
      <c r="S23" s="13">
        <v>545000</v>
      </c>
      <c r="T23" s="13">
        <v>540000</v>
      </c>
      <c r="U23" s="13">
        <v>538000</v>
      </c>
    </row>
    <row r="24" spans="1:21" ht="45.6" x14ac:dyDescent="0.3">
      <c r="A24" s="13" t="s">
        <v>127</v>
      </c>
      <c r="B24" s="13" t="s">
        <v>134</v>
      </c>
      <c r="C24" s="13">
        <v>346000</v>
      </c>
      <c r="D24" s="13">
        <v>345000</v>
      </c>
      <c r="E24" s="13">
        <v>343000</v>
      </c>
      <c r="F24" s="13">
        <v>338000</v>
      </c>
      <c r="G24" s="13">
        <v>337000</v>
      </c>
      <c r="H24" s="13">
        <v>336000</v>
      </c>
      <c r="I24" s="13">
        <v>330000</v>
      </c>
      <c r="J24" s="13">
        <v>328000</v>
      </c>
      <c r="K24" s="13">
        <v>321000</v>
      </c>
      <c r="L24" s="13">
        <v>318000</v>
      </c>
      <c r="M24" s="13">
        <v>317000</v>
      </c>
      <c r="N24" s="13">
        <v>313000</v>
      </c>
      <c r="O24" s="13">
        <v>309000</v>
      </c>
      <c r="P24" s="13">
        <v>308000</v>
      </c>
      <c r="Q24" s="13">
        <v>306000</v>
      </c>
      <c r="R24" s="13">
        <v>308000</v>
      </c>
      <c r="S24" s="13">
        <v>302000</v>
      </c>
      <c r="T24" s="13">
        <v>302000</v>
      </c>
      <c r="U24" s="13">
        <v>300000</v>
      </c>
    </row>
    <row r="25" spans="1:21" ht="45.6" x14ac:dyDescent="0.3">
      <c r="A25" s="13" t="s">
        <v>128</v>
      </c>
      <c r="B25" s="13" t="s">
        <v>134</v>
      </c>
      <c r="C25" s="13">
        <v>109000</v>
      </c>
      <c r="D25" s="13">
        <v>109000</v>
      </c>
      <c r="E25" s="13">
        <v>103000</v>
      </c>
      <c r="F25" s="13">
        <v>101000</v>
      </c>
      <c r="G25" s="13">
        <v>100000</v>
      </c>
      <c r="H25" s="13">
        <v>99000</v>
      </c>
      <c r="I25" s="13">
        <v>97000</v>
      </c>
      <c r="J25" s="13">
        <v>93000</v>
      </c>
      <c r="K25" s="13">
        <v>91000</v>
      </c>
      <c r="L25" s="13">
        <v>93000</v>
      </c>
      <c r="M25" s="13">
        <v>93000</v>
      </c>
      <c r="N25" s="13">
        <v>95000</v>
      </c>
      <c r="O25" s="13">
        <v>93000</v>
      </c>
      <c r="P25" s="13">
        <v>92000</v>
      </c>
      <c r="Q25" s="13">
        <v>92000</v>
      </c>
      <c r="R25" s="13">
        <v>93000</v>
      </c>
      <c r="S25" s="13">
        <v>90000</v>
      </c>
      <c r="T25" s="13">
        <v>90000</v>
      </c>
      <c r="U25" s="13">
        <v>85000</v>
      </c>
    </row>
    <row r="26" spans="1:21" ht="45.6" x14ac:dyDescent="0.3">
      <c r="A26" s="13" t="s">
        <v>124</v>
      </c>
      <c r="B26" s="13" t="s">
        <v>135</v>
      </c>
      <c r="C26" s="13">
        <v>998000</v>
      </c>
      <c r="D26" s="13">
        <v>993000</v>
      </c>
      <c r="E26" s="13">
        <v>997000</v>
      </c>
      <c r="F26" s="13">
        <v>998000</v>
      </c>
      <c r="G26" s="13">
        <v>998000</v>
      </c>
      <c r="H26" s="13">
        <v>1001000</v>
      </c>
      <c r="I26" s="13">
        <v>1004000</v>
      </c>
      <c r="J26" s="13">
        <v>1004000</v>
      </c>
      <c r="K26" s="13">
        <v>1007000</v>
      </c>
      <c r="L26" s="13">
        <v>1008000</v>
      </c>
      <c r="M26" s="13">
        <v>1009000</v>
      </c>
      <c r="N26" s="13">
        <v>1012000</v>
      </c>
      <c r="O26" s="13">
        <v>1014000</v>
      </c>
      <c r="P26" s="13">
        <v>1014000</v>
      </c>
      <c r="Q26" s="13">
        <v>1009000</v>
      </c>
      <c r="R26" s="13">
        <v>1014000</v>
      </c>
      <c r="S26" s="13">
        <v>1024000</v>
      </c>
      <c r="T26" s="13">
        <v>1020000</v>
      </c>
      <c r="U26" s="13">
        <v>1022000</v>
      </c>
    </row>
    <row r="27" spans="1:21" ht="45.6" x14ac:dyDescent="0.3">
      <c r="A27" s="13" t="s">
        <v>125</v>
      </c>
      <c r="B27" s="13" t="s">
        <v>135</v>
      </c>
      <c r="C27" s="13">
        <v>684000</v>
      </c>
      <c r="D27" s="13">
        <v>692000</v>
      </c>
      <c r="E27" s="13">
        <v>697000</v>
      </c>
      <c r="F27" s="13">
        <v>714000</v>
      </c>
      <c r="G27" s="13">
        <v>719000</v>
      </c>
      <c r="H27" s="13">
        <v>724000</v>
      </c>
      <c r="I27" s="13">
        <v>731000</v>
      </c>
      <c r="J27" s="13">
        <v>738000</v>
      </c>
      <c r="K27" s="13">
        <v>741000</v>
      </c>
      <c r="L27" s="13">
        <v>742000</v>
      </c>
      <c r="M27" s="13">
        <v>749000</v>
      </c>
      <c r="N27" s="13">
        <v>744000</v>
      </c>
      <c r="O27" s="13">
        <v>731000</v>
      </c>
      <c r="P27" s="13">
        <v>740000</v>
      </c>
      <c r="Q27" s="13">
        <v>741000</v>
      </c>
      <c r="R27" s="13">
        <v>746000</v>
      </c>
      <c r="S27" s="13">
        <v>752000</v>
      </c>
      <c r="T27" s="13">
        <v>756000</v>
      </c>
      <c r="U27" s="13">
        <v>736000</v>
      </c>
    </row>
    <row r="28" spans="1:21" ht="45.6" x14ac:dyDescent="0.3">
      <c r="A28" s="13" t="s">
        <v>126</v>
      </c>
      <c r="B28" s="13" t="s">
        <v>135</v>
      </c>
      <c r="C28" s="13">
        <v>438000</v>
      </c>
      <c r="D28" s="13">
        <v>437000</v>
      </c>
      <c r="E28" s="13">
        <v>435000</v>
      </c>
      <c r="F28" s="13">
        <v>436000</v>
      </c>
      <c r="G28" s="13">
        <v>438000</v>
      </c>
      <c r="H28" s="13">
        <v>440000</v>
      </c>
      <c r="I28" s="13">
        <v>438000</v>
      </c>
      <c r="J28" s="13">
        <v>437000</v>
      </c>
      <c r="K28" s="13">
        <v>439000</v>
      </c>
      <c r="L28" s="13">
        <v>440000</v>
      </c>
      <c r="M28" s="13">
        <v>445000</v>
      </c>
      <c r="N28" s="13">
        <v>444000</v>
      </c>
      <c r="O28" s="13">
        <v>448000</v>
      </c>
      <c r="P28" s="13">
        <v>463000</v>
      </c>
      <c r="Q28" s="13">
        <v>464000</v>
      </c>
      <c r="R28" s="13">
        <v>469000</v>
      </c>
      <c r="S28" s="13">
        <v>466000</v>
      </c>
      <c r="T28" s="13">
        <v>475000</v>
      </c>
      <c r="U28" s="13">
        <v>463000</v>
      </c>
    </row>
    <row r="29" spans="1:21" ht="45.6" x14ac:dyDescent="0.3">
      <c r="A29" s="13" t="s">
        <v>127</v>
      </c>
      <c r="B29" s="13" t="s">
        <v>135</v>
      </c>
      <c r="C29" s="13">
        <v>238000</v>
      </c>
      <c r="D29" s="13">
        <v>243000</v>
      </c>
      <c r="E29" s="13">
        <v>245000</v>
      </c>
      <c r="F29" s="13">
        <v>248000</v>
      </c>
      <c r="G29" s="13">
        <v>249000</v>
      </c>
      <c r="H29" s="13">
        <v>251000</v>
      </c>
      <c r="I29" s="13">
        <v>251000</v>
      </c>
      <c r="J29" s="13">
        <v>253000</v>
      </c>
      <c r="K29" s="13">
        <v>254000</v>
      </c>
      <c r="L29" s="13">
        <v>255000</v>
      </c>
      <c r="M29" s="13">
        <v>252000</v>
      </c>
      <c r="N29" s="13">
        <v>252000</v>
      </c>
      <c r="O29" s="13">
        <v>254000</v>
      </c>
      <c r="P29" s="13">
        <v>252000</v>
      </c>
      <c r="Q29" s="13">
        <v>250000</v>
      </c>
      <c r="R29" s="13">
        <v>249000</v>
      </c>
      <c r="S29" s="13">
        <v>248000</v>
      </c>
      <c r="T29" s="13">
        <v>246000</v>
      </c>
      <c r="U29" s="13">
        <v>241000</v>
      </c>
    </row>
    <row r="30" spans="1:21" ht="45.6" x14ac:dyDescent="0.3">
      <c r="A30" s="13" t="s">
        <v>128</v>
      </c>
      <c r="B30" s="13" t="s">
        <v>135</v>
      </c>
      <c r="C30" s="13">
        <v>74000</v>
      </c>
      <c r="D30" s="13">
        <v>70000</v>
      </c>
      <c r="E30" s="13">
        <v>70000</v>
      </c>
      <c r="F30" s="13">
        <v>69000</v>
      </c>
      <c r="G30" s="13">
        <v>67000</v>
      </c>
      <c r="H30" s="13">
        <v>66000</v>
      </c>
      <c r="I30" s="13">
        <v>65000</v>
      </c>
      <c r="J30" s="13">
        <v>65000</v>
      </c>
      <c r="K30" s="13">
        <v>66000</v>
      </c>
      <c r="L30" s="13">
        <v>66000</v>
      </c>
      <c r="M30" s="13">
        <v>69000</v>
      </c>
      <c r="N30" s="13">
        <v>71000</v>
      </c>
      <c r="O30" s="13">
        <v>72000</v>
      </c>
      <c r="P30" s="13">
        <v>74000</v>
      </c>
      <c r="Q30" s="13">
        <v>74000</v>
      </c>
      <c r="R30" s="13">
        <v>74000</v>
      </c>
      <c r="S30" s="13">
        <v>74000</v>
      </c>
      <c r="T30" s="13">
        <v>74000</v>
      </c>
      <c r="U30" s="13">
        <v>71000</v>
      </c>
    </row>
    <row r="31" spans="1:21" ht="30.6" x14ac:dyDescent="0.3">
      <c r="A31" s="13" t="s">
        <v>124</v>
      </c>
      <c r="B31" s="13" t="s">
        <v>136</v>
      </c>
      <c r="C31" s="13">
        <v>988000</v>
      </c>
      <c r="D31" s="13">
        <v>990000</v>
      </c>
      <c r="E31" s="13">
        <v>980000</v>
      </c>
      <c r="F31" s="13">
        <v>986000</v>
      </c>
      <c r="G31" s="13">
        <v>989000</v>
      </c>
      <c r="H31" s="13">
        <v>986000</v>
      </c>
      <c r="I31" s="13">
        <v>980000</v>
      </c>
      <c r="J31" s="13">
        <v>999000</v>
      </c>
      <c r="K31" s="13">
        <v>994000</v>
      </c>
      <c r="L31" s="13">
        <v>1001000</v>
      </c>
      <c r="M31" s="13">
        <v>992000</v>
      </c>
      <c r="N31" s="13">
        <v>994000</v>
      </c>
      <c r="O31" s="13">
        <v>1008000</v>
      </c>
      <c r="P31" s="13">
        <v>994000</v>
      </c>
      <c r="Q31" s="13">
        <v>1005000</v>
      </c>
      <c r="R31" s="13">
        <v>998000</v>
      </c>
      <c r="S31" s="13">
        <v>1011000</v>
      </c>
      <c r="T31" s="13">
        <v>1010000</v>
      </c>
      <c r="U31" s="13">
        <v>1000000</v>
      </c>
    </row>
    <row r="32" spans="1:21" ht="30.6" x14ac:dyDescent="0.3">
      <c r="A32" s="13" t="s">
        <v>125</v>
      </c>
      <c r="B32" s="13" t="s">
        <v>136</v>
      </c>
      <c r="C32" s="13">
        <v>765000</v>
      </c>
      <c r="D32" s="13">
        <v>774000</v>
      </c>
      <c r="E32" s="13">
        <v>782000</v>
      </c>
      <c r="F32" s="13">
        <v>783000</v>
      </c>
      <c r="G32" s="13">
        <v>788000</v>
      </c>
      <c r="H32" s="13">
        <v>789000</v>
      </c>
      <c r="I32" s="13">
        <v>789000</v>
      </c>
      <c r="J32" s="13">
        <v>796000</v>
      </c>
      <c r="K32" s="13">
        <v>791000</v>
      </c>
      <c r="L32" s="13">
        <v>790000</v>
      </c>
      <c r="M32" s="13">
        <v>791000</v>
      </c>
      <c r="N32" s="13">
        <v>784000</v>
      </c>
      <c r="O32" s="13">
        <v>787000</v>
      </c>
      <c r="P32" s="13">
        <v>788000</v>
      </c>
      <c r="Q32" s="13">
        <v>798000</v>
      </c>
      <c r="R32" s="13">
        <v>795000</v>
      </c>
      <c r="S32" s="13">
        <v>785000</v>
      </c>
      <c r="T32" s="13">
        <v>783000</v>
      </c>
      <c r="U32" s="13">
        <v>780000</v>
      </c>
    </row>
    <row r="33" spans="1:21" ht="30.6" x14ac:dyDescent="0.3">
      <c r="A33" s="13" t="s">
        <v>126</v>
      </c>
      <c r="B33" s="13" t="s">
        <v>136</v>
      </c>
      <c r="C33" s="13">
        <v>455000</v>
      </c>
      <c r="D33" s="13">
        <v>455000</v>
      </c>
      <c r="E33" s="13">
        <v>457000</v>
      </c>
      <c r="F33" s="13">
        <v>462000</v>
      </c>
      <c r="G33" s="13">
        <v>458000</v>
      </c>
      <c r="H33" s="13">
        <v>456000</v>
      </c>
      <c r="I33" s="13">
        <v>453000</v>
      </c>
      <c r="J33" s="13">
        <v>449000</v>
      </c>
      <c r="K33" s="13">
        <v>455000</v>
      </c>
      <c r="L33" s="13">
        <v>454000</v>
      </c>
      <c r="M33" s="13">
        <v>451000</v>
      </c>
      <c r="N33" s="13">
        <v>452000</v>
      </c>
      <c r="O33" s="13">
        <v>466000</v>
      </c>
      <c r="P33" s="13">
        <v>467000</v>
      </c>
      <c r="Q33" s="13">
        <v>469000</v>
      </c>
      <c r="R33" s="13">
        <v>462000</v>
      </c>
      <c r="S33" s="13">
        <v>467000</v>
      </c>
      <c r="T33" s="13">
        <v>458000</v>
      </c>
      <c r="U33" s="13">
        <v>466000</v>
      </c>
    </row>
    <row r="34" spans="1:21" ht="30.6" x14ac:dyDescent="0.3">
      <c r="A34" s="13" t="s">
        <v>127</v>
      </c>
      <c r="B34" s="13" t="s">
        <v>136</v>
      </c>
      <c r="C34" s="13">
        <v>230000</v>
      </c>
      <c r="D34" s="13">
        <v>236000</v>
      </c>
      <c r="E34" s="13">
        <v>238000</v>
      </c>
      <c r="F34" s="13">
        <v>243000</v>
      </c>
      <c r="G34" s="13">
        <v>247000</v>
      </c>
      <c r="H34" s="13">
        <v>246000</v>
      </c>
      <c r="I34" s="13">
        <v>249000</v>
      </c>
      <c r="J34" s="13">
        <v>248000</v>
      </c>
      <c r="K34" s="13">
        <v>251000</v>
      </c>
      <c r="L34" s="13">
        <v>249000</v>
      </c>
      <c r="M34" s="13">
        <v>252000</v>
      </c>
      <c r="N34" s="13">
        <v>252000</v>
      </c>
      <c r="O34" s="13">
        <v>251000</v>
      </c>
      <c r="P34" s="13">
        <v>252000</v>
      </c>
      <c r="Q34" s="13">
        <v>251000</v>
      </c>
      <c r="R34" s="13">
        <v>251000</v>
      </c>
      <c r="S34" s="13">
        <v>251000</v>
      </c>
      <c r="T34" s="13">
        <v>247000</v>
      </c>
      <c r="U34" s="13">
        <v>246000</v>
      </c>
    </row>
    <row r="35" spans="1:21" ht="30.6" x14ac:dyDescent="0.3">
      <c r="A35" s="13" t="s">
        <v>128</v>
      </c>
      <c r="B35" s="13" t="s">
        <v>136</v>
      </c>
      <c r="C35" s="13">
        <v>71000</v>
      </c>
      <c r="D35" s="13">
        <v>68000</v>
      </c>
      <c r="E35" s="13">
        <v>67000</v>
      </c>
      <c r="F35" s="13">
        <v>67000</v>
      </c>
      <c r="G35" s="13">
        <v>68000</v>
      </c>
      <c r="H35" s="13">
        <v>65000</v>
      </c>
      <c r="I35" s="13">
        <v>66000</v>
      </c>
      <c r="J35" s="13">
        <v>65000</v>
      </c>
      <c r="K35" s="13">
        <v>65000</v>
      </c>
      <c r="L35" s="13">
        <v>67000</v>
      </c>
      <c r="M35" s="13">
        <v>70000</v>
      </c>
      <c r="N35" s="13">
        <v>74000</v>
      </c>
      <c r="O35" s="13">
        <v>73000</v>
      </c>
      <c r="P35" s="13">
        <v>74000</v>
      </c>
      <c r="Q35" s="13">
        <v>75000</v>
      </c>
      <c r="R35" s="13">
        <v>75000</v>
      </c>
      <c r="S35" s="13">
        <v>76000</v>
      </c>
      <c r="T35" s="13">
        <v>76000</v>
      </c>
      <c r="U35" s="13">
        <v>75000</v>
      </c>
    </row>
    <row r="36" spans="1:21" ht="30.6" x14ac:dyDescent="0.3">
      <c r="A36" s="13" t="s">
        <v>124</v>
      </c>
      <c r="B36" s="13" t="s">
        <v>137</v>
      </c>
      <c r="C36" s="13">
        <v>980000</v>
      </c>
      <c r="D36" s="13">
        <v>974000</v>
      </c>
      <c r="E36" s="13">
        <v>979000</v>
      </c>
      <c r="F36" s="13">
        <v>981000</v>
      </c>
      <c r="G36" s="13">
        <v>976000</v>
      </c>
      <c r="H36" s="13">
        <v>979000</v>
      </c>
      <c r="I36" s="13">
        <v>982000</v>
      </c>
      <c r="J36" s="13">
        <v>978000</v>
      </c>
      <c r="K36" s="13">
        <v>981000</v>
      </c>
      <c r="L36" s="13">
        <v>986000</v>
      </c>
      <c r="M36" s="13">
        <v>990000</v>
      </c>
      <c r="N36" s="13">
        <v>996000</v>
      </c>
      <c r="O36" s="13">
        <v>1003000</v>
      </c>
      <c r="P36" s="13">
        <v>1004000</v>
      </c>
      <c r="Q36" s="13">
        <v>1013000</v>
      </c>
      <c r="R36" s="13">
        <v>1012000</v>
      </c>
      <c r="S36" s="13">
        <v>1026000</v>
      </c>
      <c r="T36" s="13">
        <v>1016000</v>
      </c>
      <c r="U36" s="13">
        <v>1000000</v>
      </c>
    </row>
    <row r="37" spans="1:21" ht="30.6" x14ac:dyDescent="0.3">
      <c r="A37" s="13" t="s">
        <v>125</v>
      </c>
      <c r="B37" s="13" t="s">
        <v>137</v>
      </c>
      <c r="C37" s="13">
        <v>690000</v>
      </c>
      <c r="D37" s="13">
        <v>695000</v>
      </c>
      <c r="E37" s="13">
        <v>709000</v>
      </c>
      <c r="F37" s="13">
        <v>708000</v>
      </c>
      <c r="G37" s="13">
        <v>708000</v>
      </c>
      <c r="H37" s="13">
        <v>717000</v>
      </c>
      <c r="I37" s="13">
        <v>718000</v>
      </c>
      <c r="J37" s="13">
        <v>718000</v>
      </c>
      <c r="K37" s="13">
        <v>728000</v>
      </c>
      <c r="L37" s="13">
        <v>725000</v>
      </c>
      <c r="M37" s="13">
        <v>723000</v>
      </c>
      <c r="N37" s="13">
        <v>723000</v>
      </c>
      <c r="O37" s="13">
        <v>722000</v>
      </c>
      <c r="P37" s="13">
        <v>732000</v>
      </c>
      <c r="Q37" s="13">
        <v>741000</v>
      </c>
      <c r="R37" s="13">
        <v>731000</v>
      </c>
      <c r="S37" s="13">
        <v>738000</v>
      </c>
      <c r="T37" s="13">
        <v>741000</v>
      </c>
      <c r="U37" s="13">
        <v>705000</v>
      </c>
    </row>
    <row r="38" spans="1:21" ht="30.6" x14ac:dyDescent="0.3">
      <c r="A38" s="13" t="s">
        <v>126</v>
      </c>
      <c r="B38" s="13" t="s">
        <v>137</v>
      </c>
      <c r="C38" s="13">
        <v>299000</v>
      </c>
      <c r="D38" s="13">
        <v>302000</v>
      </c>
      <c r="E38" s="13">
        <v>309000</v>
      </c>
      <c r="F38" s="13">
        <v>307000</v>
      </c>
      <c r="G38" s="13">
        <v>300000</v>
      </c>
      <c r="H38" s="13">
        <v>303000</v>
      </c>
      <c r="I38" s="13">
        <v>302000</v>
      </c>
      <c r="J38" s="13">
        <v>302000</v>
      </c>
      <c r="K38" s="13">
        <v>301000</v>
      </c>
      <c r="L38" s="13">
        <v>298000</v>
      </c>
      <c r="M38" s="13">
        <v>294000</v>
      </c>
      <c r="N38" s="13">
        <v>309000</v>
      </c>
      <c r="O38" s="13">
        <v>305000</v>
      </c>
      <c r="P38" s="13">
        <v>313000</v>
      </c>
      <c r="Q38" s="13">
        <v>313000</v>
      </c>
      <c r="R38" s="13">
        <v>330000</v>
      </c>
      <c r="S38" s="13">
        <v>336000</v>
      </c>
      <c r="T38" s="13">
        <v>323000</v>
      </c>
      <c r="U38" s="13">
        <v>327000</v>
      </c>
    </row>
    <row r="39" spans="1:21" ht="30.6" x14ac:dyDescent="0.3">
      <c r="A39" s="13" t="s">
        <v>127</v>
      </c>
      <c r="B39" s="13" t="s">
        <v>137</v>
      </c>
      <c r="C39" s="13">
        <v>130000</v>
      </c>
      <c r="D39" s="13">
        <v>131000</v>
      </c>
      <c r="E39" s="13">
        <v>132000</v>
      </c>
      <c r="F39" s="13">
        <v>133000</v>
      </c>
      <c r="G39" s="13">
        <v>136000</v>
      </c>
      <c r="H39" s="13">
        <v>134000</v>
      </c>
      <c r="I39" s="13">
        <v>137000</v>
      </c>
      <c r="J39" s="13">
        <v>137000</v>
      </c>
      <c r="K39" s="13">
        <v>140000</v>
      </c>
      <c r="L39" s="13">
        <v>141000</v>
      </c>
      <c r="M39" s="13">
        <v>141000</v>
      </c>
      <c r="N39" s="13">
        <v>140000</v>
      </c>
      <c r="O39" s="13">
        <v>143000</v>
      </c>
      <c r="P39" s="13">
        <v>144000</v>
      </c>
      <c r="Q39" s="13">
        <v>146000</v>
      </c>
      <c r="R39" s="13">
        <v>145000</v>
      </c>
      <c r="S39" s="13">
        <v>145000</v>
      </c>
      <c r="T39" s="13">
        <v>148000</v>
      </c>
      <c r="U39" s="13">
        <v>145000</v>
      </c>
    </row>
    <row r="40" spans="1:21" ht="30.6" x14ac:dyDescent="0.3">
      <c r="A40" s="13" t="s">
        <v>128</v>
      </c>
      <c r="B40" s="13" t="s">
        <v>137</v>
      </c>
      <c r="C40" s="13">
        <v>48000</v>
      </c>
      <c r="D40" s="13">
        <v>49000</v>
      </c>
      <c r="E40" s="13">
        <v>49000</v>
      </c>
      <c r="F40" s="13">
        <v>47000</v>
      </c>
      <c r="G40" s="13">
        <v>41000</v>
      </c>
      <c r="H40" s="13">
        <v>41000</v>
      </c>
      <c r="I40" s="13">
        <v>40000</v>
      </c>
      <c r="J40" s="13">
        <v>41000</v>
      </c>
      <c r="K40" s="13">
        <v>41000</v>
      </c>
      <c r="L40" s="13">
        <v>43000</v>
      </c>
      <c r="M40" s="13">
        <v>43000</v>
      </c>
      <c r="N40" s="13">
        <v>43000</v>
      </c>
      <c r="O40" s="13">
        <v>44000</v>
      </c>
      <c r="P40" s="13">
        <v>45000</v>
      </c>
      <c r="Q40" s="13">
        <v>44000</v>
      </c>
      <c r="R40" s="13">
        <v>45000</v>
      </c>
      <c r="S40" s="13">
        <v>45000</v>
      </c>
      <c r="T40" s="13">
        <v>45000</v>
      </c>
      <c r="U40" s="13">
        <v>45000</v>
      </c>
    </row>
  </sheetData>
  <pageMargins left="0.7" right="0.7" top="0.75" bottom="0.75" header="0.3" footer="0.3"/>
  <pageSetup paperSize="9" orientation="portrait" horizontalDpi="300" verticalDpi="30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19"/>
  <sheetViews>
    <sheetView workbookViewId="0"/>
  </sheetViews>
  <sheetFormatPr defaultColWidth="11.5546875" defaultRowHeight="14.4" x14ac:dyDescent="0.3"/>
  <cols>
    <col min="2" max="2" width="15.6640625" customWidth="1"/>
  </cols>
  <sheetData>
    <row r="1" spans="1:21" ht="21" x14ac:dyDescent="0.4">
      <c r="A1" s="6" t="s">
        <v>144</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119</v>
      </c>
      <c r="B5" s="12" t="s">
        <v>130</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30.6" x14ac:dyDescent="0.3">
      <c r="A6" s="13" t="s">
        <v>120</v>
      </c>
      <c r="B6" s="13" t="s">
        <v>131</v>
      </c>
      <c r="C6" s="13">
        <v>898000</v>
      </c>
      <c r="D6" s="13">
        <v>898000</v>
      </c>
      <c r="E6" s="13">
        <v>878000</v>
      </c>
      <c r="F6" s="13">
        <v>887000</v>
      </c>
      <c r="G6" s="13">
        <v>895000</v>
      </c>
      <c r="H6" s="13">
        <v>901000</v>
      </c>
      <c r="I6" s="13">
        <v>898000</v>
      </c>
      <c r="J6" s="13">
        <v>873000</v>
      </c>
      <c r="K6" s="13">
        <v>872000</v>
      </c>
      <c r="L6" s="13">
        <v>882000</v>
      </c>
      <c r="M6" s="13">
        <v>877000</v>
      </c>
      <c r="N6" s="13">
        <v>891000</v>
      </c>
      <c r="O6" s="13">
        <v>896000</v>
      </c>
      <c r="P6" s="13">
        <v>885000</v>
      </c>
      <c r="Q6" s="13">
        <v>895000</v>
      </c>
      <c r="R6" s="13">
        <v>892000</v>
      </c>
      <c r="S6" s="13">
        <v>908000</v>
      </c>
      <c r="T6" s="13">
        <v>906000</v>
      </c>
      <c r="U6" s="13">
        <v>893000</v>
      </c>
    </row>
    <row r="7" spans="1:21" ht="45.6" x14ac:dyDescent="0.3">
      <c r="A7" s="13" t="s">
        <v>120</v>
      </c>
      <c r="B7" s="13" t="s">
        <v>132</v>
      </c>
      <c r="C7" s="13">
        <v>911000</v>
      </c>
      <c r="D7" s="13">
        <v>915000</v>
      </c>
      <c r="E7" s="13">
        <v>916000</v>
      </c>
      <c r="F7" s="13">
        <v>910000</v>
      </c>
      <c r="G7" s="13">
        <v>912000</v>
      </c>
      <c r="H7" s="13">
        <v>911000</v>
      </c>
      <c r="I7" s="13">
        <v>913000</v>
      </c>
      <c r="J7" s="13">
        <v>921000</v>
      </c>
      <c r="K7" s="13">
        <v>911000</v>
      </c>
      <c r="L7" s="13">
        <v>907000</v>
      </c>
      <c r="M7" s="13">
        <v>906000</v>
      </c>
      <c r="N7" s="13">
        <v>898000</v>
      </c>
      <c r="O7" s="13">
        <v>902000</v>
      </c>
      <c r="P7" s="13">
        <v>893000</v>
      </c>
      <c r="Q7" s="13">
        <v>896000</v>
      </c>
      <c r="R7" s="13">
        <v>890000</v>
      </c>
      <c r="S7" s="13">
        <v>894000</v>
      </c>
      <c r="T7" s="13">
        <v>894000</v>
      </c>
      <c r="U7" s="13">
        <v>887000</v>
      </c>
    </row>
    <row r="8" spans="1:21" ht="30.6" x14ac:dyDescent="0.3">
      <c r="A8" s="13" t="s">
        <v>120</v>
      </c>
      <c r="B8" s="13" t="s">
        <v>133</v>
      </c>
      <c r="C8" s="13">
        <v>688000</v>
      </c>
      <c r="D8" s="13">
        <v>694000</v>
      </c>
      <c r="E8" s="13">
        <v>684000</v>
      </c>
      <c r="F8" s="13">
        <v>675000</v>
      </c>
      <c r="G8" s="13">
        <v>666000</v>
      </c>
      <c r="H8" s="13">
        <v>656000</v>
      </c>
      <c r="I8" s="13">
        <v>654000</v>
      </c>
      <c r="J8" s="13">
        <v>661000</v>
      </c>
      <c r="K8" s="13">
        <v>649000</v>
      </c>
      <c r="L8" s="13">
        <v>649000</v>
      </c>
      <c r="M8" s="13">
        <v>650000</v>
      </c>
      <c r="N8" s="13">
        <v>642000</v>
      </c>
      <c r="O8" s="13">
        <v>637000</v>
      </c>
      <c r="P8" s="13">
        <v>641000</v>
      </c>
      <c r="Q8" s="13">
        <v>639000</v>
      </c>
      <c r="R8" s="13">
        <v>626000</v>
      </c>
      <c r="S8" s="13">
        <v>632000</v>
      </c>
      <c r="T8" s="13">
        <v>610000</v>
      </c>
      <c r="U8" s="13">
        <v>604000</v>
      </c>
    </row>
    <row r="9" spans="1:21" ht="30.6" x14ac:dyDescent="0.3">
      <c r="A9" s="13" t="s">
        <v>120</v>
      </c>
      <c r="B9" s="13" t="s">
        <v>134</v>
      </c>
      <c r="C9" s="13">
        <v>664000</v>
      </c>
      <c r="D9" s="13">
        <v>668000</v>
      </c>
      <c r="E9" s="13">
        <v>666000</v>
      </c>
      <c r="F9" s="13">
        <v>673000</v>
      </c>
      <c r="G9" s="13">
        <v>672000</v>
      </c>
      <c r="H9" s="13">
        <v>669000</v>
      </c>
      <c r="I9" s="13">
        <v>676000</v>
      </c>
      <c r="J9" s="13">
        <v>675000</v>
      </c>
      <c r="K9" s="13">
        <v>689000</v>
      </c>
      <c r="L9" s="13">
        <v>694000</v>
      </c>
      <c r="M9" s="13">
        <v>695000</v>
      </c>
      <c r="N9" s="13">
        <v>703000</v>
      </c>
      <c r="O9" s="13">
        <v>710000</v>
      </c>
      <c r="P9" s="13">
        <v>710000</v>
      </c>
      <c r="Q9" s="13">
        <v>707000</v>
      </c>
      <c r="R9" s="13">
        <v>703000</v>
      </c>
      <c r="S9" s="13">
        <v>701000</v>
      </c>
      <c r="T9" s="13">
        <v>702000</v>
      </c>
      <c r="U9" s="13">
        <v>702000</v>
      </c>
    </row>
    <row r="10" spans="1:21" ht="45.6" x14ac:dyDescent="0.3">
      <c r="A10" s="13" t="s">
        <v>120</v>
      </c>
      <c r="B10" s="13" t="s">
        <v>135</v>
      </c>
      <c r="C10" s="13">
        <v>770000</v>
      </c>
      <c r="D10" s="13">
        <v>757000</v>
      </c>
      <c r="E10" s="13">
        <v>753000</v>
      </c>
      <c r="F10" s="13">
        <v>744000</v>
      </c>
      <c r="G10" s="13">
        <v>739000</v>
      </c>
      <c r="H10" s="13">
        <v>729000</v>
      </c>
      <c r="I10" s="13">
        <v>727000</v>
      </c>
      <c r="J10" s="13">
        <v>724000</v>
      </c>
      <c r="K10" s="13">
        <v>716000</v>
      </c>
      <c r="L10" s="13">
        <v>708000</v>
      </c>
      <c r="M10" s="13">
        <v>709000</v>
      </c>
      <c r="N10" s="13">
        <v>700000</v>
      </c>
      <c r="O10" s="13">
        <v>686000</v>
      </c>
      <c r="P10" s="13">
        <v>682000</v>
      </c>
      <c r="Q10" s="13">
        <v>671000</v>
      </c>
      <c r="R10" s="13">
        <v>670000</v>
      </c>
      <c r="S10" s="13">
        <v>660000</v>
      </c>
      <c r="T10" s="13">
        <v>656000</v>
      </c>
      <c r="U10" s="13">
        <v>656000</v>
      </c>
    </row>
    <row r="11" spans="1:21" ht="30.6" x14ac:dyDescent="0.3">
      <c r="A11" s="13" t="s">
        <v>120</v>
      </c>
      <c r="B11" s="13" t="s">
        <v>136</v>
      </c>
      <c r="C11" s="13">
        <v>605000</v>
      </c>
      <c r="D11" s="13">
        <v>609000</v>
      </c>
      <c r="E11" s="13">
        <v>611000</v>
      </c>
      <c r="F11" s="13">
        <v>601000</v>
      </c>
      <c r="G11" s="13">
        <v>603000</v>
      </c>
      <c r="H11" s="13">
        <v>602000</v>
      </c>
      <c r="I11" s="13">
        <v>598000</v>
      </c>
      <c r="J11" s="13">
        <v>588000</v>
      </c>
      <c r="K11" s="13">
        <v>574000</v>
      </c>
      <c r="L11" s="13">
        <v>581000</v>
      </c>
      <c r="M11" s="13">
        <v>570000</v>
      </c>
      <c r="N11" s="13">
        <v>573000</v>
      </c>
      <c r="O11" s="13">
        <v>580000</v>
      </c>
      <c r="P11" s="13">
        <v>565000</v>
      </c>
      <c r="Q11" s="13">
        <v>566000</v>
      </c>
      <c r="R11" s="13">
        <v>566000</v>
      </c>
      <c r="S11" s="13">
        <v>536000</v>
      </c>
      <c r="T11" s="13">
        <v>535000</v>
      </c>
      <c r="U11" s="13">
        <v>538000</v>
      </c>
    </row>
    <row r="12" spans="1:21" ht="30.6" x14ac:dyDescent="0.3">
      <c r="A12" s="13" t="s">
        <v>120</v>
      </c>
      <c r="B12" s="13" t="s">
        <v>137</v>
      </c>
      <c r="C12" s="13">
        <v>455000</v>
      </c>
      <c r="D12" s="13">
        <v>458000</v>
      </c>
      <c r="E12" s="13">
        <v>459000</v>
      </c>
      <c r="F12" s="13">
        <v>461000</v>
      </c>
      <c r="G12" s="13">
        <v>452000</v>
      </c>
      <c r="H12" s="13">
        <v>456000</v>
      </c>
      <c r="I12" s="13">
        <v>456000</v>
      </c>
      <c r="J12" s="13">
        <v>448000</v>
      </c>
      <c r="K12" s="13">
        <v>449000</v>
      </c>
      <c r="L12" s="13">
        <v>456000</v>
      </c>
      <c r="M12" s="13">
        <v>460000</v>
      </c>
      <c r="N12" s="13">
        <v>469000</v>
      </c>
      <c r="O12" s="13">
        <v>473000</v>
      </c>
      <c r="P12" s="13">
        <v>478000</v>
      </c>
      <c r="Q12" s="13">
        <v>476000</v>
      </c>
      <c r="R12" s="13">
        <v>490000</v>
      </c>
      <c r="S12" s="13">
        <v>501000</v>
      </c>
      <c r="T12" s="13">
        <v>485000</v>
      </c>
      <c r="U12" s="13">
        <v>484000</v>
      </c>
    </row>
    <row r="13" spans="1:21" ht="30.6" x14ac:dyDescent="0.3">
      <c r="A13" s="13" t="s">
        <v>121</v>
      </c>
      <c r="B13" s="13" t="s">
        <v>131</v>
      </c>
      <c r="C13" s="13">
        <v>631000</v>
      </c>
      <c r="D13" s="13">
        <v>644000</v>
      </c>
      <c r="E13" s="13">
        <v>636000</v>
      </c>
      <c r="F13" s="13">
        <v>631000</v>
      </c>
      <c r="G13" s="13">
        <v>642000</v>
      </c>
      <c r="H13" s="13">
        <v>643000</v>
      </c>
      <c r="I13" s="13">
        <v>638000</v>
      </c>
      <c r="J13" s="13">
        <v>621000</v>
      </c>
      <c r="K13" s="13">
        <v>618000</v>
      </c>
      <c r="L13" s="13">
        <v>614000</v>
      </c>
      <c r="M13" s="13">
        <v>603000</v>
      </c>
      <c r="N13" s="13">
        <v>608000</v>
      </c>
      <c r="O13" s="13">
        <v>612000</v>
      </c>
      <c r="P13" s="13">
        <v>613000</v>
      </c>
      <c r="Q13" s="13">
        <v>612000</v>
      </c>
      <c r="R13" s="13">
        <v>604000</v>
      </c>
      <c r="S13" s="13">
        <v>610000</v>
      </c>
      <c r="T13" s="13">
        <v>606000</v>
      </c>
      <c r="U13" s="13">
        <v>604000</v>
      </c>
    </row>
    <row r="14" spans="1:21" ht="45.6" x14ac:dyDescent="0.3">
      <c r="A14" s="13" t="s">
        <v>121</v>
      </c>
      <c r="B14" s="13" t="s">
        <v>132</v>
      </c>
      <c r="C14" s="13">
        <v>652000</v>
      </c>
      <c r="D14" s="13">
        <v>651000</v>
      </c>
      <c r="E14" s="13">
        <v>646000</v>
      </c>
      <c r="F14" s="13">
        <v>636000</v>
      </c>
      <c r="G14" s="13">
        <v>642000</v>
      </c>
      <c r="H14" s="13">
        <v>636000</v>
      </c>
      <c r="I14" s="13">
        <v>634000</v>
      </c>
      <c r="J14" s="13">
        <v>634000</v>
      </c>
      <c r="K14" s="13">
        <v>626000</v>
      </c>
      <c r="L14" s="13">
        <v>626000</v>
      </c>
      <c r="M14" s="13">
        <v>621000</v>
      </c>
      <c r="N14" s="13">
        <v>618000</v>
      </c>
      <c r="O14" s="13">
        <v>611000</v>
      </c>
      <c r="P14" s="13">
        <v>604000</v>
      </c>
      <c r="Q14" s="13">
        <v>603000</v>
      </c>
      <c r="R14" s="13">
        <v>595000</v>
      </c>
      <c r="S14" s="13">
        <v>597000</v>
      </c>
      <c r="T14" s="13">
        <v>593000</v>
      </c>
      <c r="U14" s="13">
        <v>592000</v>
      </c>
    </row>
    <row r="15" spans="1:21" ht="30.6" x14ac:dyDescent="0.3">
      <c r="A15" s="13" t="s">
        <v>121</v>
      </c>
      <c r="B15" s="13" t="s">
        <v>133</v>
      </c>
      <c r="C15" s="13">
        <v>408000</v>
      </c>
      <c r="D15" s="13">
        <v>411000</v>
      </c>
      <c r="E15" s="13">
        <v>401000</v>
      </c>
      <c r="F15" s="13">
        <v>397000</v>
      </c>
      <c r="G15" s="13">
        <v>400000</v>
      </c>
      <c r="H15" s="13">
        <v>399000</v>
      </c>
      <c r="I15" s="13">
        <v>396000</v>
      </c>
      <c r="J15" s="13">
        <v>393000</v>
      </c>
      <c r="K15" s="13">
        <v>389000</v>
      </c>
      <c r="L15" s="13">
        <v>382000</v>
      </c>
      <c r="M15" s="13">
        <v>387000</v>
      </c>
      <c r="N15" s="13">
        <v>383000</v>
      </c>
      <c r="O15" s="13">
        <v>381000</v>
      </c>
      <c r="P15" s="13">
        <v>377000</v>
      </c>
      <c r="Q15" s="13">
        <v>376000</v>
      </c>
      <c r="R15" s="13">
        <v>372000</v>
      </c>
      <c r="S15" s="13">
        <v>366000</v>
      </c>
      <c r="T15" s="13">
        <v>359000</v>
      </c>
      <c r="U15" s="13">
        <v>358000</v>
      </c>
    </row>
    <row r="16" spans="1:21" ht="30.6" x14ac:dyDescent="0.3">
      <c r="A16" s="13" t="s">
        <v>121</v>
      </c>
      <c r="B16" s="13" t="s">
        <v>134</v>
      </c>
      <c r="C16" s="13">
        <v>523000</v>
      </c>
      <c r="D16" s="13">
        <v>524000</v>
      </c>
      <c r="E16" s="13">
        <v>511000</v>
      </c>
      <c r="F16" s="13">
        <v>519000</v>
      </c>
      <c r="G16" s="13">
        <v>522000</v>
      </c>
      <c r="H16" s="13">
        <v>518000</v>
      </c>
      <c r="I16" s="13">
        <v>514000</v>
      </c>
      <c r="J16" s="13">
        <v>512000</v>
      </c>
      <c r="K16" s="13">
        <v>507000</v>
      </c>
      <c r="L16" s="13">
        <v>506000</v>
      </c>
      <c r="M16" s="13">
        <v>504000</v>
      </c>
      <c r="N16" s="13">
        <v>505000</v>
      </c>
      <c r="O16" s="13">
        <v>501000</v>
      </c>
      <c r="P16" s="13">
        <v>494000</v>
      </c>
      <c r="Q16" s="13">
        <v>490000</v>
      </c>
      <c r="R16" s="13">
        <v>487000</v>
      </c>
      <c r="S16" s="13">
        <v>483000</v>
      </c>
      <c r="T16" s="13">
        <v>477000</v>
      </c>
      <c r="U16" s="13">
        <v>461000</v>
      </c>
    </row>
    <row r="17" spans="1:21" ht="45.6" x14ac:dyDescent="0.3">
      <c r="A17" s="13" t="s">
        <v>121</v>
      </c>
      <c r="B17" s="13" t="s">
        <v>135</v>
      </c>
      <c r="C17" s="13">
        <v>424000</v>
      </c>
      <c r="D17" s="13">
        <v>421000</v>
      </c>
      <c r="E17" s="13">
        <v>416000</v>
      </c>
      <c r="F17" s="13">
        <v>413000</v>
      </c>
      <c r="G17" s="13">
        <v>409000</v>
      </c>
      <c r="H17" s="13">
        <v>405000</v>
      </c>
      <c r="I17" s="13">
        <v>400000</v>
      </c>
      <c r="J17" s="13">
        <v>398000</v>
      </c>
      <c r="K17" s="13">
        <v>394000</v>
      </c>
      <c r="L17" s="13">
        <v>392000</v>
      </c>
      <c r="M17" s="13">
        <v>390000</v>
      </c>
      <c r="N17" s="13">
        <v>385000</v>
      </c>
      <c r="O17" s="13">
        <v>381000</v>
      </c>
      <c r="P17" s="13">
        <v>378000</v>
      </c>
      <c r="Q17" s="13">
        <v>376000</v>
      </c>
      <c r="R17" s="13">
        <v>374000</v>
      </c>
      <c r="S17" s="13">
        <v>364000</v>
      </c>
      <c r="T17" s="13">
        <v>367000</v>
      </c>
      <c r="U17" s="13">
        <v>364000</v>
      </c>
    </row>
    <row r="18" spans="1:21" ht="30.6" x14ac:dyDescent="0.3">
      <c r="A18" s="13" t="s">
        <v>121</v>
      </c>
      <c r="B18" s="13" t="s">
        <v>136</v>
      </c>
      <c r="C18" s="13">
        <v>321000</v>
      </c>
      <c r="D18" s="13">
        <v>320000</v>
      </c>
      <c r="E18" s="13">
        <v>331000</v>
      </c>
      <c r="F18" s="13">
        <v>334000</v>
      </c>
      <c r="G18" s="13">
        <v>345000</v>
      </c>
      <c r="H18" s="13">
        <v>344000</v>
      </c>
      <c r="I18" s="13">
        <v>349000</v>
      </c>
      <c r="J18" s="13">
        <v>328000</v>
      </c>
      <c r="K18" s="13">
        <v>324000</v>
      </c>
      <c r="L18" s="13">
        <v>328000</v>
      </c>
      <c r="M18" s="13">
        <v>329000</v>
      </c>
      <c r="N18" s="13">
        <v>336000</v>
      </c>
      <c r="O18" s="13">
        <v>333000</v>
      </c>
      <c r="P18" s="13">
        <v>335000</v>
      </c>
      <c r="Q18" s="13">
        <v>326000</v>
      </c>
      <c r="R18" s="13">
        <v>332000</v>
      </c>
      <c r="S18" s="13">
        <v>318000</v>
      </c>
      <c r="T18" s="13">
        <v>315000</v>
      </c>
      <c r="U18" s="13">
        <v>319000</v>
      </c>
    </row>
    <row r="19" spans="1:21" ht="30.6" x14ac:dyDescent="0.3">
      <c r="A19" s="13" t="s">
        <v>121</v>
      </c>
      <c r="B19" s="13" t="s">
        <v>137</v>
      </c>
      <c r="C19" s="13">
        <v>230000</v>
      </c>
      <c r="D19" s="13">
        <v>235000</v>
      </c>
      <c r="E19" s="13">
        <v>236000</v>
      </c>
      <c r="F19" s="13">
        <v>237000</v>
      </c>
      <c r="G19" s="13">
        <v>223000</v>
      </c>
      <c r="H19" s="13">
        <v>225000</v>
      </c>
      <c r="I19" s="13">
        <v>222000</v>
      </c>
      <c r="J19" s="13">
        <v>222000</v>
      </c>
      <c r="K19" s="13">
        <v>224000</v>
      </c>
      <c r="L19" s="13">
        <v>230000</v>
      </c>
      <c r="M19" s="13">
        <v>233000</v>
      </c>
      <c r="N19" s="13">
        <v>238000</v>
      </c>
      <c r="O19" s="13">
        <v>244000</v>
      </c>
      <c r="P19" s="13">
        <v>249000</v>
      </c>
      <c r="Q19" s="13">
        <v>252000</v>
      </c>
      <c r="R19" s="13">
        <v>264000</v>
      </c>
      <c r="S19" s="13">
        <v>263000</v>
      </c>
      <c r="T19" s="13">
        <v>267000</v>
      </c>
      <c r="U19" s="13">
        <v>291000</v>
      </c>
    </row>
  </sheetData>
  <pageMargins left="0.7" right="0.7" top="0.75" bottom="0.75" header="0.3" footer="0.3"/>
  <pageSetup paperSize="9" orientation="portrait" horizontalDpi="300" verticalDpi="300"/>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U15"/>
  <sheetViews>
    <sheetView workbookViewId="0"/>
  </sheetViews>
  <sheetFormatPr defaultColWidth="11.5546875" defaultRowHeight="14.4" x14ac:dyDescent="0.3"/>
  <sheetData>
    <row r="1" spans="1:21" ht="21" x14ac:dyDescent="0.4">
      <c r="A1" s="6" t="s">
        <v>145</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119</v>
      </c>
      <c r="B5" s="12" t="s">
        <v>123</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15.6" x14ac:dyDescent="0.3">
      <c r="A6" s="13" t="s">
        <v>120</v>
      </c>
      <c r="B6" s="13" t="s">
        <v>124</v>
      </c>
      <c r="C6" s="13">
        <v>1185000</v>
      </c>
      <c r="D6" s="13">
        <v>1187000</v>
      </c>
      <c r="E6" s="13">
        <v>1188000</v>
      </c>
      <c r="F6" s="13">
        <v>1189000</v>
      </c>
      <c r="G6" s="13">
        <v>1189000</v>
      </c>
      <c r="H6" s="13">
        <v>1190000</v>
      </c>
      <c r="I6" s="13">
        <v>1192000</v>
      </c>
      <c r="J6" s="13">
        <v>1194000</v>
      </c>
      <c r="K6" s="13">
        <v>1196000</v>
      </c>
      <c r="L6" s="13">
        <v>1198000</v>
      </c>
      <c r="M6" s="13">
        <v>1199000</v>
      </c>
      <c r="N6" s="13">
        <v>1202000</v>
      </c>
      <c r="O6" s="13">
        <v>1202000</v>
      </c>
      <c r="P6" s="13">
        <v>1203000</v>
      </c>
      <c r="Q6" s="13">
        <v>1205000</v>
      </c>
      <c r="R6" s="13">
        <v>1204000</v>
      </c>
      <c r="S6" s="13">
        <v>1209000</v>
      </c>
      <c r="T6" s="13">
        <v>1210000</v>
      </c>
      <c r="U6" s="13">
        <v>1209000</v>
      </c>
    </row>
    <row r="7" spans="1:21" ht="15.6" x14ac:dyDescent="0.3">
      <c r="A7" s="13" t="s">
        <v>120</v>
      </c>
      <c r="B7" s="13" t="s">
        <v>125</v>
      </c>
      <c r="C7" s="13">
        <v>1024000</v>
      </c>
      <c r="D7" s="13">
        <v>1027000</v>
      </c>
      <c r="E7" s="13">
        <v>1031000</v>
      </c>
      <c r="F7" s="13">
        <v>1039000</v>
      </c>
      <c r="G7" s="13">
        <v>1044000</v>
      </c>
      <c r="H7" s="13">
        <v>1052000</v>
      </c>
      <c r="I7" s="13">
        <v>1054000</v>
      </c>
      <c r="J7" s="13">
        <v>1064000</v>
      </c>
      <c r="K7" s="13">
        <v>1066000</v>
      </c>
      <c r="L7" s="13">
        <v>1065000</v>
      </c>
      <c r="M7" s="13">
        <v>1068000</v>
      </c>
      <c r="N7" s="13">
        <v>1069000</v>
      </c>
      <c r="O7" s="13">
        <v>1078000</v>
      </c>
      <c r="P7" s="13">
        <v>1076000</v>
      </c>
      <c r="Q7" s="13">
        <v>1080000</v>
      </c>
      <c r="R7" s="13">
        <v>1082000</v>
      </c>
      <c r="S7" s="13">
        <v>1101000</v>
      </c>
      <c r="T7" s="13">
        <v>1104000</v>
      </c>
      <c r="U7" s="13">
        <v>1099000</v>
      </c>
    </row>
    <row r="8" spans="1:21" ht="15.6" x14ac:dyDescent="0.3">
      <c r="A8" s="13" t="s">
        <v>120</v>
      </c>
      <c r="B8" s="13" t="s">
        <v>126</v>
      </c>
      <c r="C8" s="13">
        <v>664000</v>
      </c>
      <c r="D8" s="13">
        <v>664000</v>
      </c>
      <c r="E8" s="13">
        <v>667000</v>
      </c>
      <c r="F8" s="13">
        <v>667000</v>
      </c>
      <c r="G8" s="13">
        <v>667000</v>
      </c>
      <c r="H8" s="13">
        <v>673000</v>
      </c>
      <c r="I8" s="13">
        <v>684000</v>
      </c>
      <c r="J8" s="13">
        <v>694000</v>
      </c>
      <c r="K8" s="13">
        <v>700000</v>
      </c>
      <c r="L8" s="13">
        <v>705000</v>
      </c>
      <c r="M8" s="13">
        <v>713000</v>
      </c>
      <c r="N8" s="13">
        <v>720000</v>
      </c>
      <c r="O8" s="13">
        <v>732000</v>
      </c>
      <c r="P8" s="13">
        <v>738000</v>
      </c>
      <c r="Q8" s="13">
        <v>739000</v>
      </c>
      <c r="R8" s="13">
        <v>744000</v>
      </c>
      <c r="S8" s="13">
        <v>757000</v>
      </c>
      <c r="T8" s="13">
        <v>768000</v>
      </c>
      <c r="U8" s="13">
        <v>764000</v>
      </c>
    </row>
    <row r="9" spans="1:21" ht="15.6" x14ac:dyDescent="0.3">
      <c r="A9" s="13" t="s">
        <v>120</v>
      </c>
      <c r="B9" s="13" t="s">
        <v>127</v>
      </c>
      <c r="C9" s="13">
        <v>368000</v>
      </c>
      <c r="D9" s="13">
        <v>371000</v>
      </c>
      <c r="E9" s="13">
        <v>375000</v>
      </c>
      <c r="F9" s="13">
        <v>376000</v>
      </c>
      <c r="G9" s="13">
        <v>377000</v>
      </c>
      <c r="H9" s="13">
        <v>381000</v>
      </c>
      <c r="I9" s="13">
        <v>385000</v>
      </c>
      <c r="J9" s="13">
        <v>388000</v>
      </c>
      <c r="K9" s="13">
        <v>390000</v>
      </c>
      <c r="L9" s="13">
        <v>390000</v>
      </c>
      <c r="M9" s="13">
        <v>390000</v>
      </c>
      <c r="N9" s="13">
        <v>394000</v>
      </c>
      <c r="O9" s="13">
        <v>395000</v>
      </c>
      <c r="P9" s="13">
        <v>398000</v>
      </c>
      <c r="Q9" s="13">
        <v>395000</v>
      </c>
      <c r="R9" s="13">
        <v>396000</v>
      </c>
      <c r="S9" s="13">
        <v>405000</v>
      </c>
      <c r="T9" s="13">
        <v>405000</v>
      </c>
      <c r="U9" s="13">
        <v>409000</v>
      </c>
    </row>
    <row r="10" spans="1:21" ht="15.6" x14ac:dyDescent="0.3">
      <c r="A10" s="13" t="s">
        <v>120</v>
      </c>
      <c r="B10" s="13" t="s">
        <v>128</v>
      </c>
      <c r="C10" s="13">
        <v>109000</v>
      </c>
      <c r="D10" s="13">
        <v>109000</v>
      </c>
      <c r="E10" s="13">
        <v>107000</v>
      </c>
      <c r="F10" s="13">
        <v>104000</v>
      </c>
      <c r="G10" s="13">
        <v>103000</v>
      </c>
      <c r="H10" s="13">
        <v>103000</v>
      </c>
      <c r="I10" s="13">
        <v>103000</v>
      </c>
      <c r="J10" s="13">
        <v>102000</v>
      </c>
      <c r="K10" s="13">
        <v>104000</v>
      </c>
      <c r="L10" s="13">
        <v>106000</v>
      </c>
      <c r="M10" s="13">
        <v>108000</v>
      </c>
      <c r="N10" s="13">
        <v>111000</v>
      </c>
      <c r="O10" s="13">
        <v>112000</v>
      </c>
      <c r="P10" s="13">
        <v>113000</v>
      </c>
      <c r="Q10" s="13">
        <v>112000</v>
      </c>
      <c r="R10" s="13">
        <v>115000</v>
      </c>
      <c r="S10" s="13">
        <v>115000</v>
      </c>
      <c r="T10" s="13">
        <v>115000</v>
      </c>
      <c r="U10" s="13">
        <v>111000</v>
      </c>
    </row>
    <row r="11" spans="1:21" ht="15.6" x14ac:dyDescent="0.3">
      <c r="A11" s="13" t="s">
        <v>121</v>
      </c>
      <c r="B11" s="13" t="s">
        <v>124</v>
      </c>
      <c r="C11" s="13">
        <v>818000</v>
      </c>
      <c r="D11" s="13">
        <v>819000</v>
      </c>
      <c r="E11" s="13">
        <v>820000</v>
      </c>
      <c r="F11" s="13">
        <v>820000</v>
      </c>
      <c r="G11" s="13">
        <v>821000</v>
      </c>
      <c r="H11" s="13">
        <v>823000</v>
      </c>
      <c r="I11" s="13">
        <v>825000</v>
      </c>
      <c r="J11" s="13">
        <v>828000</v>
      </c>
      <c r="K11" s="13">
        <v>829000</v>
      </c>
      <c r="L11" s="13">
        <v>832000</v>
      </c>
      <c r="M11" s="13">
        <v>833000</v>
      </c>
      <c r="N11" s="13">
        <v>837000</v>
      </c>
      <c r="O11" s="13">
        <v>841000</v>
      </c>
      <c r="P11" s="13">
        <v>841000</v>
      </c>
      <c r="Q11" s="13">
        <v>842000</v>
      </c>
      <c r="R11" s="13">
        <v>843000</v>
      </c>
      <c r="S11" s="13">
        <v>852000</v>
      </c>
      <c r="T11" s="13">
        <v>850000</v>
      </c>
      <c r="U11" s="13">
        <v>853000</v>
      </c>
    </row>
    <row r="12" spans="1:21" ht="15.6" x14ac:dyDescent="0.3">
      <c r="A12" s="13" t="s">
        <v>121</v>
      </c>
      <c r="B12" s="13" t="s">
        <v>125</v>
      </c>
      <c r="C12" s="13">
        <v>630000</v>
      </c>
      <c r="D12" s="13">
        <v>637000</v>
      </c>
      <c r="E12" s="13">
        <v>648000</v>
      </c>
      <c r="F12" s="13">
        <v>658000</v>
      </c>
      <c r="G12" s="13">
        <v>663000</v>
      </c>
      <c r="H12" s="13">
        <v>670000</v>
      </c>
      <c r="I12" s="13">
        <v>677000</v>
      </c>
      <c r="J12" s="13">
        <v>683000</v>
      </c>
      <c r="K12" s="13">
        <v>690000</v>
      </c>
      <c r="L12" s="13">
        <v>691000</v>
      </c>
      <c r="M12" s="13">
        <v>693000</v>
      </c>
      <c r="N12" s="13">
        <v>699000</v>
      </c>
      <c r="O12" s="13">
        <v>700000</v>
      </c>
      <c r="P12" s="13">
        <v>703000</v>
      </c>
      <c r="Q12" s="13">
        <v>710000</v>
      </c>
      <c r="R12" s="13">
        <v>713000</v>
      </c>
      <c r="S12" s="13">
        <v>729000</v>
      </c>
      <c r="T12" s="13">
        <v>732000</v>
      </c>
      <c r="U12" s="13">
        <v>725000</v>
      </c>
    </row>
    <row r="13" spans="1:21" ht="15.6" x14ac:dyDescent="0.3">
      <c r="A13" s="13" t="s">
        <v>121</v>
      </c>
      <c r="B13" s="13" t="s">
        <v>126</v>
      </c>
      <c r="C13" s="13">
        <v>366000</v>
      </c>
      <c r="D13" s="13">
        <v>368000</v>
      </c>
      <c r="E13" s="13">
        <v>373000</v>
      </c>
      <c r="F13" s="13">
        <v>379000</v>
      </c>
      <c r="G13" s="13">
        <v>381000</v>
      </c>
      <c r="H13" s="13">
        <v>388000</v>
      </c>
      <c r="I13" s="13">
        <v>393000</v>
      </c>
      <c r="J13" s="13">
        <v>404000</v>
      </c>
      <c r="K13" s="13">
        <v>415000</v>
      </c>
      <c r="L13" s="13">
        <v>421000</v>
      </c>
      <c r="M13" s="13">
        <v>427000</v>
      </c>
      <c r="N13" s="13">
        <v>434000</v>
      </c>
      <c r="O13" s="13">
        <v>445000</v>
      </c>
      <c r="P13" s="13">
        <v>456000</v>
      </c>
      <c r="Q13" s="13">
        <v>461000</v>
      </c>
      <c r="R13" s="13">
        <v>467000</v>
      </c>
      <c r="S13" s="13">
        <v>476000</v>
      </c>
      <c r="T13" s="13">
        <v>479000</v>
      </c>
      <c r="U13" s="13">
        <v>478000</v>
      </c>
    </row>
    <row r="14" spans="1:21" ht="15.6" x14ac:dyDescent="0.3">
      <c r="A14" s="13" t="s">
        <v>121</v>
      </c>
      <c r="B14" s="13" t="s">
        <v>127</v>
      </c>
      <c r="C14" s="13">
        <v>187000</v>
      </c>
      <c r="D14" s="13">
        <v>190000</v>
      </c>
      <c r="E14" s="13">
        <v>195000</v>
      </c>
      <c r="F14" s="13">
        <v>199000</v>
      </c>
      <c r="G14" s="13">
        <v>203000</v>
      </c>
      <c r="H14" s="13">
        <v>206000</v>
      </c>
      <c r="I14" s="13">
        <v>212000</v>
      </c>
      <c r="J14" s="13">
        <v>214000</v>
      </c>
      <c r="K14" s="13">
        <v>218000</v>
      </c>
      <c r="L14" s="13">
        <v>220000</v>
      </c>
      <c r="M14" s="13">
        <v>222000</v>
      </c>
      <c r="N14" s="13">
        <v>224000</v>
      </c>
      <c r="O14" s="13">
        <v>229000</v>
      </c>
      <c r="P14" s="13">
        <v>229000</v>
      </c>
      <c r="Q14" s="13">
        <v>230000</v>
      </c>
      <c r="R14" s="13">
        <v>233000</v>
      </c>
      <c r="S14" s="13">
        <v>241000</v>
      </c>
      <c r="T14" s="13">
        <v>239000</v>
      </c>
      <c r="U14" s="13">
        <v>239000</v>
      </c>
    </row>
    <row r="15" spans="1:21" ht="15.6" x14ac:dyDescent="0.3">
      <c r="A15" s="13" t="s">
        <v>121</v>
      </c>
      <c r="B15" s="13" t="s">
        <v>128</v>
      </c>
      <c r="C15" s="13">
        <v>50000</v>
      </c>
      <c r="D15" s="13">
        <v>50000</v>
      </c>
      <c r="E15" s="13">
        <v>50000</v>
      </c>
      <c r="F15" s="13">
        <v>50000</v>
      </c>
      <c r="G15" s="13">
        <v>48000</v>
      </c>
      <c r="H15" s="13">
        <v>49000</v>
      </c>
      <c r="I15" s="13">
        <v>50000</v>
      </c>
      <c r="J15" s="13">
        <v>50000</v>
      </c>
      <c r="K15" s="13">
        <v>51000</v>
      </c>
      <c r="L15" s="13">
        <v>53000</v>
      </c>
      <c r="M15" s="13">
        <v>55000</v>
      </c>
      <c r="N15" s="13">
        <v>57000</v>
      </c>
      <c r="O15" s="13">
        <v>57000</v>
      </c>
      <c r="P15" s="13">
        <v>58000</v>
      </c>
      <c r="Q15" s="13">
        <v>59000</v>
      </c>
      <c r="R15" s="13">
        <v>60000</v>
      </c>
      <c r="S15" s="13">
        <v>61000</v>
      </c>
      <c r="T15" s="13">
        <v>61000</v>
      </c>
      <c r="U15" s="13">
        <v>61000</v>
      </c>
    </row>
  </sheetData>
  <pageMargins left="0.7" right="0.7" top="0.75" bottom="0.75" header="0.3" footer="0.3"/>
  <pageSetup paperSize="9" orientation="portrait" horizontalDpi="300" verticalDpi="300"/>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40"/>
  <sheetViews>
    <sheetView workbookViewId="0"/>
  </sheetViews>
  <sheetFormatPr defaultColWidth="11.5546875" defaultRowHeight="14.4" x14ac:dyDescent="0.3"/>
  <cols>
    <col min="2" max="2" width="15.77734375" customWidth="1"/>
  </cols>
  <sheetData>
    <row r="1" spans="1:21" ht="21" x14ac:dyDescent="0.4">
      <c r="A1" s="6" t="s">
        <v>146</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123</v>
      </c>
      <c r="B5" s="12" t="s">
        <v>130</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30.6" x14ac:dyDescent="0.3">
      <c r="A6" s="13" t="s">
        <v>124</v>
      </c>
      <c r="B6" s="13" t="s">
        <v>131</v>
      </c>
      <c r="C6" s="13">
        <v>1206000</v>
      </c>
      <c r="D6" s="13">
        <v>1205000</v>
      </c>
      <c r="E6" s="13">
        <v>1208000</v>
      </c>
      <c r="F6" s="13">
        <v>1195000</v>
      </c>
      <c r="G6" s="13">
        <v>1221000</v>
      </c>
      <c r="H6" s="13">
        <v>1185000</v>
      </c>
      <c r="I6" s="13">
        <v>1215000</v>
      </c>
      <c r="J6" s="13">
        <v>1208000</v>
      </c>
      <c r="K6" s="13">
        <v>1201000</v>
      </c>
      <c r="L6" s="13">
        <v>1225000</v>
      </c>
      <c r="M6" s="13">
        <v>1221000</v>
      </c>
      <c r="N6" s="13">
        <v>1192000</v>
      </c>
      <c r="O6" s="13">
        <v>1195000</v>
      </c>
      <c r="P6" s="13">
        <v>1211000</v>
      </c>
      <c r="Q6" s="13">
        <v>1218000</v>
      </c>
      <c r="R6" s="13">
        <v>1210000</v>
      </c>
      <c r="S6" s="13">
        <v>1211000</v>
      </c>
      <c r="T6" s="13">
        <v>1218000</v>
      </c>
      <c r="U6" s="13">
        <v>1195000</v>
      </c>
    </row>
    <row r="7" spans="1:21" ht="30.6" x14ac:dyDescent="0.3">
      <c r="A7" s="13" t="s">
        <v>125</v>
      </c>
      <c r="B7" s="13" t="s">
        <v>131</v>
      </c>
      <c r="C7" s="13">
        <v>1119000</v>
      </c>
      <c r="D7" s="13">
        <v>1125000</v>
      </c>
      <c r="E7" s="13">
        <v>1116000</v>
      </c>
      <c r="F7" s="13">
        <v>1111000</v>
      </c>
      <c r="G7" s="13">
        <v>1111000</v>
      </c>
      <c r="H7" s="13">
        <v>1115000</v>
      </c>
      <c r="I7" s="13">
        <v>1102000</v>
      </c>
      <c r="J7" s="13">
        <v>1110000</v>
      </c>
      <c r="K7" s="13">
        <v>1106000</v>
      </c>
      <c r="L7" s="13">
        <v>1107000</v>
      </c>
      <c r="M7" s="13">
        <v>1106000</v>
      </c>
      <c r="N7" s="13">
        <v>1101000</v>
      </c>
      <c r="O7" s="13">
        <v>1101000</v>
      </c>
      <c r="P7" s="13">
        <v>1099000</v>
      </c>
      <c r="Q7" s="13">
        <v>1103000</v>
      </c>
      <c r="R7" s="13">
        <v>1101000</v>
      </c>
      <c r="S7" s="13">
        <v>1104000</v>
      </c>
      <c r="T7" s="13">
        <v>1105000</v>
      </c>
      <c r="U7" s="13">
        <v>1104000</v>
      </c>
    </row>
    <row r="8" spans="1:21" ht="30.6" x14ac:dyDescent="0.3">
      <c r="A8" s="13" t="s">
        <v>126</v>
      </c>
      <c r="B8" s="13" t="s">
        <v>131</v>
      </c>
      <c r="C8" s="13">
        <v>870000</v>
      </c>
      <c r="D8" s="13">
        <v>866000</v>
      </c>
      <c r="E8" s="13">
        <v>860000</v>
      </c>
      <c r="F8" s="13">
        <v>860000</v>
      </c>
      <c r="G8" s="13">
        <v>861000</v>
      </c>
      <c r="H8" s="13">
        <v>861000</v>
      </c>
      <c r="I8" s="13">
        <v>862000</v>
      </c>
      <c r="J8" s="13">
        <v>857000</v>
      </c>
      <c r="K8" s="13">
        <v>844000</v>
      </c>
      <c r="L8" s="13">
        <v>845000</v>
      </c>
      <c r="M8" s="13">
        <v>841000</v>
      </c>
      <c r="N8" s="13">
        <v>852000</v>
      </c>
      <c r="O8" s="13">
        <v>853000</v>
      </c>
      <c r="P8" s="13">
        <v>847000</v>
      </c>
      <c r="Q8" s="13">
        <v>838000</v>
      </c>
      <c r="R8" s="13">
        <v>841000</v>
      </c>
      <c r="S8" s="13">
        <v>851000</v>
      </c>
      <c r="T8" s="13">
        <v>847000</v>
      </c>
      <c r="U8" s="13">
        <v>843000</v>
      </c>
    </row>
    <row r="9" spans="1:21" ht="30.6" x14ac:dyDescent="0.3">
      <c r="A9" s="13" t="s">
        <v>127</v>
      </c>
      <c r="B9" s="13" t="s">
        <v>131</v>
      </c>
      <c r="C9" s="13">
        <v>506000</v>
      </c>
      <c r="D9" s="13">
        <v>513000</v>
      </c>
      <c r="E9" s="13">
        <v>508000</v>
      </c>
      <c r="F9" s="13">
        <v>505000</v>
      </c>
      <c r="G9" s="13">
        <v>498000</v>
      </c>
      <c r="H9" s="13">
        <v>499000</v>
      </c>
      <c r="I9" s="13">
        <v>502000</v>
      </c>
      <c r="J9" s="13">
        <v>495000</v>
      </c>
      <c r="K9" s="13">
        <v>504000</v>
      </c>
      <c r="L9" s="13">
        <v>500000</v>
      </c>
      <c r="M9" s="13">
        <v>495000</v>
      </c>
      <c r="N9" s="13">
        <v>494000</v>
      </c>
      <c r="O9" s="13">
        <v>495000</v>
      </c>
      <c r="P9" s="13">
        <v>498000</v>
      </c>
      <c r="Q9" s="13">
        <v>501000</v>
      </c>
      <c r="R9" s="13">
        <v>491000</v>
      </c>
      <c r="S9" s="13">
        <v>492000</v>
      </c>
      <c r="T9" s="13">
        <v>490000</v>
      </c>
      <c r="U9" s="13">
        <v>490000</v>
      </c>
    </row>
    <row r="10" spans="1:21" ht="30.6" x14ac:dyDescent="0.3">
      <c r="A10" s="13" t="s">
        <v>128</v>
      </c>
      <c r="B10" s="13" t="s">
        <v>131</v>
      </c>
      <c r="C10" s="13">
        <v>154000</v>
      </c>
      <c r="D10" s="13">
        <v>152000</v>
      </c>
      <c r="E10" s="13">
        <v>147000</v>
      </c>
      <c r="F10" s="13">
        <v>139000</v>
      </c>
      <c r="G10" s="13">
        <v>149000</v>
      </c>
      <c r="H10" s="13">
        <v>146000</v>
      </c>
      <c r="I10" s="13">
        <v>141000</v>
      </c>
      <c r="J10" s="13">
        <v>141000</v>
      </c>
      <c r="K10" s="13">
        <v>137000</v>
      </c>
      <c r="L10" s="13">
        <v>137000</v>
      </c>
      <c r="M10" s="13">
        <v>135000</v>
      </c>
      <c r="N10" s="13">
        <v>133000</v>
      </c>
      <c r="O10" s="13">
        <v>137000</v>
      </c>
      <c r="P10" s="13">
        <v>135000</v>
      </c>
      <c r="Q10" s="13">
        <v>134000</v>
      </c>
      <c r="R10" s="13">
        <v>135000</v>
      </c>
      <c r="S10" s="13">
        <v>134000</v>
      </c>
      <c r="T10" s="13">
        <v>133000</v>
      </c>
      <c r="U10" s="13">
        <v>131000</v>
      </c>
    </row>
    <row r="11" spans="1:21" ht="45.6" x14ac:dyDescent="0.3">
      <c r="A11" s="13" t="s">
        <v>124</v>
      </c>
      <c r="B11" s="13" t="s">
        <v>132</v>
      </c>
      <c r="C11" s="13">
        <v>1148000</v>
      </c>
      <c r="D11" s="13">
        <v>1147000</v>
      </c>
      <c r="E11" s="13">
        <v>1155000</v>
      </c>
      <c r="F11" s="13">
        <v>1161000</v>
      </c>
      <c r="G11" s="13">
        <v>1156000</v>
      </c>
      <c r="H11" s="13">
        <v>1156000</v>
      </c>
      <c r="I11" s="13">
        <v>1155000</v>
      </c>
      <c r="J11" s="13">
        <v>1152000</v>
      </c>
      <c r="K11" s="13">
        <v>1160000</v>
      </c>
      <c r="L11" s="13">
        <v>1153000</v>
      </c>
      <c r="M11" s="13">
        <v>1152000</v>
      </c>
      <c r="N11" s="13">
        <v>1156000</v>
      </c>
      <c r="O11" s="13">
        <v>1148000</v>
      </c>
      <c r="P11" s="13">
        <v>1148000</v>
      </c>
      <c r="Q11" s="13">
        <v>1151000</v>
      </c>
      <c r="R11" s="13">
        <v>1154000</v>
      </c>
      <c r="S11" s="13">
        <v>1145000</v>
      </c>
      <c r="T11" s="13">
        <v>1154000</v>
      </c>
      <c r="U11" s="13">
        <v>1147000</v>
      </c>
    </row>
    <row r="12" spans="1:21" ht="45.6" x14ac:dyDescent="0.3">
      <c r="A12" s="13" t="s">
        <v>125</v>
      </c>
      <c r="B12" s="13" t="s">
        <v>132</v>
      </c>
      <c r="C12" s="13">
        <v>1069000</v>
      </c>
      <c r="D12" s="13">
        <v>1060000</v>
      </c>
      <c r="E12" s="13">
        <v>1049000</v>
      </c>
      <c r="F12" s="13">
        <v>1049000</v>
      </c>
      <c r="G12" s="13">
        <v>1052000</v>
      </c>
      <c r="H12" s="13">
        <v>1051000</v>
      </c>
      <c r="I12" s="13">
        <v>1051000</v>
      </c>
      <c r="J12" s="13">
        <v>1047000</v>
      </c>
      <c r="K12" s="13">
        <v>1042000</v>
      </c>
      <c r="L12" s="13">
        <v>1038000</v>
      </c>
      <c r="M12" s="13">
        <v>1041000</v>
      </c>
      <c r="N12" s="13">
        <v>1042000</v>
      </c>
      <c r="O12" s="13">
        <v>1047000</v>
      </c>
      <c r="P12" s="13">
        <v>1045000</v>
      </c>
      <c r="Q12" s="13">
        <v>1044000</v>
      </c>
      <c r="R12" s="13">
        <v>1041000</v>
      </c>
      <c r="S12" s="13">
        <v>1044000</v>
      </c>
      <c r="T12" s="13">
        <v>1044000</v>
      </c>
      <c r="U12" s="13">
        <v>1041000</v>
      </c>
    </row>
    <row r="13" spans="1:21" ht="45.6" x14ac:dyDescent="0.3">
      <c r="A13" s="13" t="s">
        <v>126</v>
      </c>
      <c r="B13" s="13" t="s">
        <v>132</v>
      </c>
      <c r="C13" s="13">
        <v>772000</v>
      </c>
      <c r="D13" s="13">
        <v>769000</v>
      </c>
      <c r="E13" s="13">
        <v>769000</v>
      </c>
      <c r="F13" s="13">
        <v>758000</v>
      </c>
      <c r="G13" s="13">
        <v>755000</v>
      </c>
      <c r="H13" s="13">
        <v>756000</v>
      </c>
      <c r="I13" s="13">
        <v>758000</v>
      </c>
      <c r="J13" s="13">
        <v>764000</v>
      </c>
      <c r="K13" s="13">
        <v>759000</v>
      </c>
      <c r="L13" s="13">
        <v>754000</v>
      </c>
      <c r="M13" s="13">
        <v>755000</v>
      </c>
      <c r="N13" s="13">
        <v>751000</v>
      </c>
      <c r="O13" s="13">
        <v>747000</v>
      </c>
      <c r="P13" s="13">
        <v>739000</v>
      </c>
      <c r="Q13" s="13">
        <v>741000</v>
      </c>
      <c r="R13" s="13">
        <v>740000</v>
      </c>
      <c r="S13" s="13">
        <v>741000</v>
      </c>
      <c r="T13" s="13">
        <v>748000</v>
      </c>
      <c r="U13" s="13">
        <v>744000</v>
      </c>
    </row>
    <row r="14" spans="1:21" ht="45.6" x14ac:dyDescent="0.3">
      <c r="A14" s="13" t="s">
        <v>127</v>
      </c>
      <c r="B14" s="13" t="s">
        <v>132</v>
      </c>
      <c r="C14" s="13">
        <v>443000</v>
      </c>
      <c r="D14" s="13">
        <v>443000</v>
      </c>
      <c r="E14" s="13">
        <v>442000</v>
      </c>
      <c r="F14" s="13">
        <v>436000</v>
      </c>
      <c r="G14" s="13">
        <v>437000</v>
      </c>
      <c r="H14" s="13">
        <v>438000</v>
      </c>
      <c r="I14" s="13">
        <v>433000</v>
      </c>
      <c r="J14" s="13">
        <v>436000</v>
      </c>
      <c r="K14" s="13">
        <v>432000</v>
      </c>
      <c r="L14" s="13">
        <v>429000</v>
      </c>
      <c r="M14" s="13">
        <v>428000</v>
      </c>
      <c r="N14" s="13">
        <v>427000</v>
      </c>
      <c r="O14" s="13">
        <v>421000</v>
      </c>
      <c r="P14" s="13">
        <v>420000</v>
      </c>
      <c r="Q14" s="13">
        <v>420000</v>
      </c>
      <c r="R14" s="13">
        <v>417000</v>
      </c>
      <c r="S14" s="13">
        <v>421000</v>
      </c>
      <c r="T14" s="13">
        <v>420000</v>
      </c>
      <c r="U14" s="13">
        <v>424000</v>
      </c>
    </row>
    <row r="15" spans="1:21" ht="45.6" x14ac:dyDescent="0.3">
      <c r="A15" s="13" t="s">
        <v>128</v>
      </c>
      <c r="B15" s="13" t="s">
        <v>132</v>
      </c>
      <c r="C15" s="13">
        <v>138000</v>
      </c>
      <c r="D15" s="13">
        <v>136000</v>
      </c>
      <c r="E15" s="13">
        <v>129000</v>
      </c>
      <c r="F15" s="13">
        <v>122000</v>
      </c>
      <c r="G15" s="13">
        <v>130000</v>
      </c>
      <c r="H15" s="13">
        <v>127000</v>
      </c>
      <c r="I15" s="13">
        <v>123000</v>
      </c>
      <c r="J15" s="13">
        <v>119000</v>
      </c>
      <c r="K15" s="13">
        <v>117000</v>
      </c>
      <c r="L15" s="13">
        <v>118000</v>
      </c>
      <c r="M15" s="13">
        <v>120000</v>
      </c>
      <c r="N15" s="13">
        <v>119000</v>
      </c>
      <c r="O15" s="13">
        <v>117000</v>
      </c>
      <c r="P15" s="13">
        <v>118000</v>
      </c>
      <c r="Q15" s="13">
        <v>117000</v>
      </c>
      <c r="R15" s="13">
        <v>117000</v>
      </c>
      <c r="S15" s="13">
        <v>117000</v>
      </c>
      <c r="T15" s="13">
        <v>115000</v>
      </c>
      <c r="U15" s="13">
        <v>113000</v>
      </c>
    </row>
    <row r="16" spans="1:21" ht="30.6" x14ac:dyDescent="0.3">
      <c r="A16" s="13" t="s">
        <v>124</v>
      </c>
      <c r="B16" s="13" t="s">
        <v>133</v>
      </c>
      <c r="C16" s="13">
        <v>1064000</v>
      </c>
      <c r="D16" s="13">
        <v>1068000</v>
      </c>
      <c r="E16" s="13">
        <v>1071000</v>
      </c>
      <c r="F16" s="13">
        <v>1067000</v>
      </c>
      <c r="G16" s="13">
        <v>1060000</v>
      </c>
      <c r="H16" s="13">
        <v>1064000</v>
      </c>
      <c r="I16" s="13">
        <v>1068000</v>
      </c>
      <c r="J16" s="13">
        <v>1075000</v>
      </c>
      <c r="K16" s="13">
        <v>1068000</v>
      </c>
      <c r="L16" s="13">
        <v>1083000</v>
      </c>
      <c r="M16" s="13">
        <v>1077000</v>
      </c>
      <c r="N16" s="13">
        <v>1084000</v>
      </c>
      <c r="O16" s="13">
        <v>1081000</v>
      </c>
      <c r="P16" s="13">
        <v>1085000</v>
      </c>
      <c r="Q16" s="13">
        <v>1083000</v>
      </c>
      <c r="R16" s="13">
        <v>1073000</v>
      </c>
      <c r="S16" s="13">
        <v>1090000</v>
      </c>
      <c r="T16" s="13">
        <v>1089000</v>
      </c>
      <c r="U16" s="13">
        <v>1090000</v>
      </c>
    </row>
    <row r="17" spans="1:21" ht="30.6" x14ac:dyDescent="0.3">
      <c r="A17" s="13" t="s">
        <v>125</v>
      </c>
      <c r="B17" s="13" t="s">
        <v>133</v>
      </c>
      <c r="C17" s="13">
        <v>873000</v>
      </c>
      <c r="D17" s="13">
        <v>873000</v>
      </c>
      <c r="E17" s="13">
        <v>874000</v>
      </c>
      <c r="F17" s="13">
        <v>877000</v>
      </c>
      <c r="G17" s="13">
        <v>875000</v>
      </c>
      <c r="H17" s="13">
        <v>871000</v>
      </c>
      <c r="I17" s="13">
        <v>872000</v>
      </c>
      <c r="J17" s="13">
        <v>876000</v>
      </c>
      <c r="K17" s="13">
        <v>872000</v>
      </c>
      <c r="L17" s="13">
        <v>875000</v>
      </c>
      <c r="M17" s="13">
        <v>874000</v>
      </c>
      <c r="N17" s="13">
        <v>873000</v>
      </c>
      <c r="O17" s="13">
        <v>891000</v>
      </c>
      <c r="P17" s="13">
        <v>881000</v>
      </c>
      <c r="Q17" s="13">
        <v>886000</v>
      </c>
      <c r="R17" s="13">
        <v>896000</v>
      </c>
      <c r="S17" s="13">
        <v>902000</v>
      </c>
      <c r="T17" s="13">
        <v>885000</v>
      </c>
      <c r="U17" s="13">
        <v>883000</v>
      </c>
    </row>
    <row r="18" spans="1:21" ht="30.6" x14ac:dyDescent="0.3">
      <c r="A18" s="13" t="s">
        <v>126</v>
      </c>
      <c r="B18" s="13" t="s">
        <v>133</v>
      </c>
      <c r="C18" s="13">
        <v>580000</v>
      </c>
      <c r="D18" s="13">
        <v>572000</v>
      </c>
      <c r="E18" s="13">
        <v>575000</v>
      </c>
      <c r="F18" s="13">
        <v>573000</v>
      </c>
      <c r="G18" s="13">
        <v>573000</v>
      </c>
      <c r="H18" s="13">
        <v>570000</v>
      </c>
      <c r="I18" s="13">
        <v>571000</v>
      </c>
      <c r="J18" s="13">
        <v>573000</v>
      </c>
      <c r="K18" s="13">
        <v>573000</v>
      </c>
      <c r="L18" s="13">
        <v>574000</v>
      </c>
      <c r="M18" s="13">
        <v>578000</v>
      </c>
      <c r="N18" s="13">
        <v>570000</v>
      </c>
      <c r="O18" s="13">
        <v>579000</v>
      </c>
      <c r="P18" s="13">
        <v>586000</v>
      </c>
      <c r="Q18" s="13">
        <v>579000</v>
      </c>
      <c r="R18" s="13">
        <v>582000</v>
      </c>
      <c r="S18" s="13">
        <v>582000</v>
      </c>
      <c r="T18" s="13">
        <v>578000</v>
      </c>
      <c r="U18" s="13">
        <v>577000</v>
      </c>
    </row>
    <row r="19" spans="1:21" ht="30.6" x14ac:dyDescent="0.3">
      <c r="A19" s="13" t="s">
        <v>127</v>
      </c>
      <c r="B19" s="13" t="s">
        <v>133</v>
      </c>
      <c r="C19" s="13">
        <v>330000</v>
      </c>
      <c r="D19" s="13">
        <v>331000</v>
      </c>
      <c r="E19" s="13">
        <v>334000</v>
      </c>
      <c r="F19" s="13">
        <v>335000</v>
      </c>
      <c r="G19" s="13">
        <v>334000</v>
      </c>
      <c r="H19" s="13">
        <v>338000</v>
      </c>
      <c r="I19" s="13">
        <v>340000</v>
      </c>
      <c r="J19" s="13">
        <v>341000</v>
      </c>
      <c r="K19" s="13">
        <v>338000</v>
      </c>
      <c r="L19" s="13">
        <v>337000</v>
      </c>
      <c r="M19" s="13">
        <v>334000</v>
      </c>
      <c r="N19" s="13">
        <v>338000</v>
      </c>
      <c r="O19" s="13">
        <v>335000</v>
      </c>
      <c r="P19" s="13">
        <v>336000</v>
      </c>
      <c r="Q19" s="13">
        <v>326000</v>
      </c>
      <c r="R19" s="13">
        <v>327000</v>
      </c>
      <c r="S19" s="13">
        <v>324000</v>
      </c>
      <c r="T19" s="13">
        <v>330000</v>
      </c>
      <c r="U19" s="13">
        <v>325000</v>
      </c>
    </row>
    <row r="20" spans="1:21" ht="30.6" x14ac:dyDescent="0.3">
      <c r="A20" s="13" t="s">
        <v>128</v>
      </c>
      <c r="B20" s="13" t="s">
        <v>133</v>
      </c>
      <c r="C20" s="13">
        <v>98000</v>
      </c>
      <c r="D20" s="13">
        <v>100000</v>
      </c>
      <c r="E20" s="13">
        <v>95000</v>
      </c>
      <c r="F20" s="13">
        <v>93000</v>
      </c>
      <c r="G20" s="13">
        <v>96000</v>
      </c>
      <c r="H20" s="13">
        <v>93000</v>
      </c>
      <c r="I20" s="13">
        <v>95000</v>
      </c>
      <c r="J20" s="13">
        <v>90000</v>
      </c>
      <c r="K20" s="13">
        <v>91000</v>
      </c>
      <c r="L20" s="13">
        <v>91000</v>
      </c>
      <c r="M20" s="13">
        <v>90000</v>
      </c>
      <c r="N20" s="13">
        <v>91000</v>
      </c>
      <c r="O20" s="13">
        <v>96000</v>
      </c>
      <c r="P20" s="13">
        <v>94000</v>
      </c>
      <c r="Q20" s="13">
        <v>96000</v>
      </c>
      <c r="R20" s="13">
        <v>97000</v>
      </c>
      <c r="S20" s="13">
        <v>96000</v>
      </c>
      <c r="T20" s="13">
        <v>99000</v>
      </c>
      <c r="U20" s="13">
        <v>95000</v>
      </c>
    </row>
    <row r="21" spans="1:21" ht="30.6" x14ac:dyDescent="0.3">
      <c r="A21" s="13" t="s">
        <v>124</v>
      </c>
      <c r="B21" s="13" t="s">
        <v>134</v>
      </c>
      <c r="C21" s="13">
        <v>1016000</v>
      </c>
      <c r="D21" s="13">
        <v>1014000</v>
      </c>
      <c r="E21" s="13">
        <v>1016000</v>
      </c>
      <c r="F21" s="13">
        <v>1013000</v>
      </c>
      <c r="G21" s="13">
        <v>1014000</v>
      </c>
      <c r="H21" s="13">
        <v>1012000</v>
      </c>
      <c r="I21" s="13">
        <v>1012000</v>
      </c>
      <c r="J21" s="13">
        <v>1012000</v>
      </c>
      <c r="K21" s="13">
        <v>1012000</v>
      </c>
      <c r="L21" s="13">
        <v>1013000</v>
      </c>
      <c r="M21" s="13">
        <v>1011000</v>
      </c>
      <c r="N21" s="13">
        <v>1012000</v>
      </c>
      <c r="O21" s="13">
        <v>1013000</v>
      </c>
      <c r="P21" s="13">
        <v>1014000</v>
      </c>
      <c r="Q21" s="13">
        <v>1013000</v>
      </c>
      <c r="R21" s="13">
        <v>1013000</v>
      </c>
      <c r="S21" s="13">
        <v>1009000</v>
      </c>
      <c r="T21" s="13">
        <v>1012000</v>
      </c>
      <c r="U21" s="13">
        <v>1021000</v>
      </c>
    </row>
    <row r="22" spans="1:21" ht="30.6" x14ac:dyDescent="0.3">
      <c r="A22" s="13" t="s">
        <v>125</v>
      </c>
      <c r="B22" s="13" t="s">
        <v>134</v>
      </c>
      <c r="C22" s="13">
        <v>808000</v>
      </c>
      <c r="D22" s="13">
        <v>809000</v>
      </c>
      <c r="E22" s="13">
        <v>805000</v>
      </c>
      <c r="F22" s="13">
        <v>804000</v>
      </c>
      <c r="G22" s="13">
        <v>803000</v>
      </c>
      <c r="H22" s="13">
        <v>800000</v>
      </c>
      <c r="I22" s="13">
        <v>803000</v>
      </c>
      <c r="J22" s="13">
        <v>799000</v>
      </c>
      <c r="K22" s="13">
        <v>797000</v>
      </c>
      <c r="L22" s="13">
        <v>795000</v>
      </c>
      <c r="M22" s="13">
        <v>794000</v>
      </c>
      <c r="N22" s="13">
        <v>804000</v>
      </c>
      <c r="O22" s="13">
        <v>802000</v>
      </c>
      <c r="P22" s="13">
        <v>803000</v>
      </c>
      <c r="Q22" s="13">
        <v>801000</v>
      </c>
      <c r="R22" s="13">
        <v>802000</v>
      </c>
      <c r="S22" s="13">
        <v>801000</v>
      </c>
      <c r="T22" s="13">
        <v>798000</v>
      </c>
      <c r="U22" s="13">
        <v>807000</v>
      </c>
    </row>
    <row r="23" spans="1:21" ht="30.6" x14ac:dyDescent="0.3">
      <c r="A23" s="13" t="s">
        <v>126</v>
      </c>
      <c r="B23" s="13" t="s">
        <v>134</v>
      </c>
      <c r="C23" s="13">
        <v>559000</v>
      </c>
      <c r="D23" s="13">
        <v>555000</v>
      </c>
      <c r="E23" s="13">
        <v>549000</v>
      </c>
      <c r="F23" s="13">
        <v>546000</v>
      </c>
      <c r="G23" s="13">
        <v>545000</v>
      </c>
      <c r="H23" s="13">
        <v>536000</v>
      </c>
      <c r="I23" s="13">
        <v>530000</v>
      </c>
      <c r="J23" s="13">
        <v>525000</v>
      </c>
      <c r="K23" s="13">
        <v>523000</v>
      </c>
      <c r="L23" s="13">
        <v>522000</v>
      </c>
      <c r="M23" s="13">
        <v>523000</v>
      </c>
      <c r="N23" s="13">
        <v>525000</v>
      </c>
      <c r="O23" s="13">
        <v>526000</v>
      </c>
      <c r="P23" s="13">
        <v>529000</v>
      </c>
      <c r="Q23" s="13">
        <v>533000</v>
      </c>
      <c r="R23" s="13">
        <v>533000</v>
      </c>
      <c r="S23" s="13">
        <v>531000</v>
      </c>
      <c r="T23" s="13">
        <v>526000</v>
      </c>
      <c r="U23" s="13">
        <v>525000</v>
      </c>
    </row>
    <row r="24" spans="1:21" ht="30.6" x14ac:dyDescent="0.3">
      <c r="A24" s="13" t="s">
        <v>127</v>
      </c>
      <c r="B24" s="13" t="s">
        <v>134</v>
      </c>
      <c r="C24" s="13">
        <v>336000</v>
      </c>
      <c r="D24" s="13">
        <v>334000</v>
      </c>
      <c r="E24" s="13">
        <v>333000</v>
      </c>
      <c r="F24" s="13">
        <v>329000</v>
      </c>
      <c r="G24" s="13">
        <v>327000</v>
      </c>
      <c r="H24" s="13">
        <v>326000</v>
      </c>
      <c r="I24" s="13">
        <v>321000</v>
      </c>
      <c r="J24" s="13">
        <v>318000</v>
      </c>
      <c r="K24" s="13">
        <v>312000</v>
      </c>
      <c r="L24" s="13">
        <v>309000</v>
      </c>
      <c r="M24" s="13">
        <v>308000</v>
      </c>
      <c r="N24" s="13">
        <v>304000</v>
      </c>
      <c r="O24" s="13">
        <v>300000</v>
      </c>
      <c r="P24" s="13">
        <v>300000</v>
      </c>
      <c r="Q24" s="13">
        <v>297000</v>
      </c>
      <c r="R24" s="13">
        <v>300000</v>
      </c>
      <c r="S24" s="13">
        <v>294000</v>
      </c>
      <c r="T24" s="13">
        <v>293000</v>
      </c>
      <c r="U24" s="13">
        <v>292000</v>
      </c>
    </row>
    <row r="25" spans="1:21" ht="30.6" x14ac:dyDescent="0.3">
      <c r="A25" s="13" t="s">
        <v>128</v>
      </c>
      <c r="B25" s="13" t="s">
        <v>134</v>
      </c>
      <c r="C25" s="13">
        <v>105000</v>
      </c>
      <c r="D25" s="13">
        <v>104000</v>
      </c>
      <c r="E25" s="13">
        <v>99000</v>
      </c>
      <c r="F25" s="13">
        <v>97000</v>
      </c>
      <c r="G25" s="13">
        <v>96000</v>
      </c>
      <c r="H25" s="13">
        <v>95000</v>
      </c>
      <c r="I25" s="13">
        <v>93000</v>
      </c>
      <c r="J25" s="13">
        <v>90000</v>
      </c>
      <c r="K25" s="13">
        <v>88000</v>
      </c>
      <c r="L25" s="13">
        <v>90000</v>
      </c>
      <c r="M25" s="13">
        <v>90000</v>
      </c>
      <c r="N25" s="13">
        <v>92000</v>
      </c>
      <c r="O25" s="13">
        <v>89000</v>
      </c>
      <c r="P25" s="13">
        <v>89000</v>
      </c>
      <c r="Q25" s="13">
        <v>88000</v>
      </c>
      <c r="R25" s="13">
        <v>89000</v>
      </c>
      <c r="S25" s="13">
        <v>87000</v>
      </c>
      <c r="T25" s="13">
        <v>86000</v>
      </c>
      <c r="U25" s="13">
        <v>82000</v>
      </c>
    </row>
    <row r="26" spans="1:21" ht="45.6" x14ac:dyDescent="0.3">
      <c r="A26" s="13" t="s">
        <v>124</v>
      </c>
      <c r="B26" s="13" t="s">
        <v>135</v>
      </c>
      <c r="C26" s="13">
        <v>969000</v>
      </c>
      <c r="D26" s="13">
        <v>964000</v>
      </c>
      <c r="E26" s="13">
        <v>968000</v>
      </c>
      <c r="F26" s="13">
        <v>969000</v>
      </c>
      <c r="G26" s="13">
        <v>969000</v>
      </c>
      <c r="H26" s="13">
        <v>972000</v>
      </c>
      <c r="I26" s="13">
        <v>975000</v>
      </c>
      <c r="J26" s="13">
        <v>975000</v>
      </c>
      <c r="K26" s="13">
        <v>978000</v>
      </c>
      <c r="L26" s="13">
        <v>978000</v>
      </c>
      <c r="M26" s="13">
        <v>979000</v>
      </c>
      <c r="N26" s="13">
        <v>982000</v>
      </c>
      <c r="O26" s="13">
        <v>984000</v>
      </c>
      <c r="P26" s="13">
        <v>984000</v>
      </c>
      <c r="Q26" s="13">
        <v>979000</v>
      </c>
      <c r="R26" s="13">
        <v>984000</v>
      </c>
      <c r="S26" s="13">
        <v>994000</v>
      </c>
      <c r="T26" s="13">
        <v>990000</v>
      </c>
      <c r="U26" s="13">
        <v>992000</v>
      </c>
    </row>
    <row r="27" spans="1:21" ht="45.6" x14ac:dyDescent="0.3">
      <c r="A27" s="13" t="s">
        <v>125</v>
      </c>
      <c r="B27" s="13" t="s">
        <v>135</v>
      </c>
      <c r="C27" s="13">
        <v>664000</v>
      </c>
      <c r="D27" s="13">
        <v>673000</v>
      </c>
      <c r="E27" s="13">
        <v>677000</v>
      </c>
      <c r="F27" s="13">
        <v>694000</v>
      </c>
      <c r="G27" s="13">
        <v>698000</v>
      </c>
      <c r="H27" s="13">
        <v>703000</v>
      </c>
      <c r="I27" s="13">
        <v>710000</v>
      </c>
      <c r="J27" s="13">
        <v>717000</v>
      </c>
      <c r="K27" s="13">
        <v>720000</v>
      </c>
      <c r="L27" s="13">
        <v>721000</v>
      </c>
      <c r="M27" s="13">
        <v>728000</v>
      </c>
      <c r="N27" s="13">
        <v>722000</v>
      </c>
      <c r="O27" s="13">
        <v>710000</v>
      </c>
      <c r="P27" s="13">
        <v>719000</v>
      </c>
      <c r="Q27" s="13">
        <v>720000</v>
      </c>
      <c r="R27" s="13">
        <v>724000</v>
      </c>
      <c r="S27" s="13">
        <v>730000</v>
      </c>
      <c r="T27" s="13">
        <v>734000</v>
      </c>
      <c r="U27" s="13">
        <v>715000</v>
      </c>
    </row>
    <row r="28" spans="1:21" ht="45.6" x14ac:dyDescent="0.3">
      <c r="A28" s="13" t="s">
        <v>126</v>
      </c>
      <c r="B28" s="13" t="s">
        <v>135</v>
      </c>
      <c r="C28" s="13">
        <v>424000</v>
      </c>
      <c r="D28" s="13">
        <v>423000</v>
      </c>
      <c r="E28" s="13">
        <v>421000</v>
      </c>
      <c r="F28" s="13">
        <v>422000</v>
      </c>
      <c r="G28" s="13">
        <v>424000</v>
      </c>
      <c r="H28" s="13">
        <v>426000</v>
      </c>
      <c r="I28" s="13">
        <v>424000</v>
      </c>
      <c r="J28" s="13">
        <v>423000</v>
      </c>
      <c r="K28" s="13">
        <v>425000</v>
      </c>
      <c r="L28" s="13">
        <v>425000</v>
      </c>
      <c r="M28" s="13">
        <v>430000</v>
      </c>
      <c r="N28" s="13">
        <v>430000</v>
      </c>
      <c r="O28" s="13">
        <v>433000</v>
      </c>
      <c r="P28" s="13">
        <v>448000</v>
      </c>
      <c r="Q28" s="13">
        <v>448000</v>
      </c>
      <c r="R28" s="13">
        <v>453000</v>
      </c>
      <c r="S28" s="13">
        <v>451000</v>
      </c>
      <c r="T28" s="13">
        <v>459000</v>
      </c>
      <c r="U28" s="13">
        <v>448000</v>
      </c>
    </row>
    <row r="29" spans="1:21" ht="45.6" x14ac:dyDescent="0.3">
      <c r="A29" s="13" t="s">
        <v>127</v>
      </c>
      <c r="B29" s="13" t="s">
        <v>135</v>
      </c>
      <c r="C29" s="13">
        <v>230000</v>
      </c>
      <c r="D29" s="13">
        <v>235000</v>
      </c>
      <c r="E29" s="13">
        <v>237000</v>
      </c>
      <c r="F29" s="13">
        <v>240000</v>
      </c>
      <c r="G29" s="13">
        <v>241000</v>
      </c>
      <c r="H29" s="13">
        <v>243000</v>
      </c>
      <c r="I29" s="13">
        <v>243000</v>
      </c>
      <c r="J29" s="13">
        <v>244000</v>
      </c>
      <c r="K29" s="13">
        <v>245000</v>
      </c>
      <c r="L29" s="13">
        <v>246000</v>
      </c>
      <c r="M29" s="13">
        <v>244000</v>
      </c>
      <c r="N29" s="13">
        <v>244000</v>
      </c>
      <c r="O29" s="13">
        <v>245000</v>
      </c>
      <c r="P29" s="13">
        <v>243000</v>
      </c>
      <c r="Q29" s="13">
        <v>241000</v>
      </c>
      <c r="R29" s="13">
        <v>241000</v>
      </c>
      <c r="S29" s="13">
        <v>239000</v>
      </c>
      <c r="T29" s="13">
        <v>238000</v>
      </c>
      <c r="U29" s="13">
        <v>233000</v>
      </c>
    </row>
    <row r="30" spans="1:21" ht="45.6" x14ac:dyDescent="0.3">
      <c r="A30" s="13" t="s">
        <v>128</v>
      </c>
      <c r="B30" s="13" t="s">
        <v>135</v>
      </c>
      <c r="C30" s="13">
        <v>71000</v>
      </c>
      <c r="D30" s="13">
        <v>68000</v>
      </c>
      <c r="E30" s="13">
        <v>68000</v>
      </c>
      <c r="F30" s="13">
        <v>66000</v>
      </c>
      <c r="G30" s="13">
        <v>65000</v>
      </c>
      <c r="H30" s="13">
        <v>63000</v>
      </c>
      <c r="I30" s="13">
        <v>63000</v>
      </c>
      <c r="J30" s="13">
        <v>62000</v>
      </c>
      <c r="K30" s="13">
        <v>63000</v>
      </c>
      <c r="L30" s="13">
        <v>64000</v>
      </c>
      <c r="M30" s="13">
        <v>66000</v>
      </c>
      <c r="N30" s="13">
        <v>68000</v>
      </c>
      <c r="O30" s="13">
        <v>69000</v>
      </c>
      <c r="P30" s="13">
        <v>71000</v>
      </c>
      <c r="Q30" s="13">
        <v>71000</v>
      </c>
      <c r="R30" s="13">
        <v>71000</v>
      </c>
      <c r="S30" s="13">
        <v>71000</v>
      </c>
      <c r="T30" s="13">
        <v>71000</v>
      </c>
      <c r="U30" s="13">
        <v>69000</v>
      </c>
    </row>
    <row r="31" spans="1:21" ht="30.6" x14ac:dyDescent="0.3">
      <c r="A31" s="13" t="s">
        <v>124</v>
      </c>
      <c r="B31" s="13" t="s">
        <v>136</v>
      </c>
      <c r="C31" s="13">
        <v>959000</v>
      </c>
      <c r="D31" s="13">
        <v>961000</v>
      </c>
      <c r="E31" s="13">
        <v>951000</v>
      </c>
      <c r="F31" s="13">
        <v>957000</v>
      </c>
      <c r="G31" s="13">
        <v>960000</v>
      </c>
      <c r="H31" s="13">
        <v>956000</v>
      </c>
      <c r="I31" s="13">
        <v>951000</v>
      </c>
      <c r="J31" s="13">
        <v>969000</v>
      </c>
      <c r="K31" s="13">
        <v>964000</v>
      </c>
      <c r="L31" s="13">
        <v>971000</v>
      </c>
      <c r="M31" s="13">
        <v>963000</v>
      </c>
      <c r="N31" s="13">
        <v>964000</v>
      </c>
      <c r="O31" s="13">
        <v>978000</v>
      </c>
      <c r="P31" s="13">
        <v>964000</v>
      </c>
      <c r="Q31" s="13">
        <v>975000</v>
      </c>
      <c r="R31" s="13">
        <v>968000</v>
      </c>
      <c r="S31" s="13">
        <v>980000</v>
      </c>
      <c r="T31" s="13">
        <v>979000</v>
      </c>
      <c r="U31" s="13">
        <v>970000</v>
      </c>
    </row>
    <row r="32" spans="1:21" ht="30.6" x14ac:dyDescent="0.3">
      <c r="A32" s="13" t="s">
        <v>125</v>
      </c>
      <c r="B32" s="13" t="s">
        <v>136</v>
      </c>
      <c r="C32" s="13">
        <v>743000</v>
      </c>
      <c r="D32" s="13">
        <v>751000</v>
      </c>
      <c r="E32" s="13">
        <v>759000</v>
      </c>
      <c r="F32" s="13">
        <v>761000</v>
      </c>
      <c r="G32" s="13">
        <v>766000</v>
      </c>
      <c r="H32" s="13">
        <v>767000</v>
      </c>
      <c r="I32" s="13">
        <v>766000</v>
      </c>
      <c r="J32" s="13">
        <v>773000</v>
      </c>
      <c r="K32" s="13">
        <v>768000</v>
      </c>
      <c r="L32" s="13">
        <v>768000</v>
      </c>
      <c r="M32" s="13">
        <v>768000</v>
      </c>
      <c r="N32" s="13">
        <v>761000</v>
      </c>
      <c r="O32" s="13">
        <v>765000</v>
      </c>
      <c r="P32" s="13">
        <v>766000</v>
      </c>
      <c r="Q32" s="13">
        <v>775000</v>
      </c>
      <c r="R32" s="13">
        <v>772000</v>
      </c>
      <c r="S32" s="13">
        <v>762000</v>
      </c>
      <c r="T32" s="13">
        <v>761000</v>
      </c>
      <c r="U32" s="13">
        <v>757000</v>
      </c>
    </row>
    <row r="33" spans="1:21" ht="30.6" x14ac:dyDescent="0.3">
      <c r="A33" s="13" t="s">
        <v>126</v>
      </c>
      <c r="B33" s="13" t="s">
        <v>136</v>
      </c>
      <c r="C33" s="13">
        <v>437000</v>
      </c>
      <c r="D33" s="13">
        <v>437000</v>
      </c>
      <c r="E33" s="13">
        <v>439000</v>
      </c>
      <c r="F33" s="13">
        <v>444000</v>
      </c>
      <c r="G33" s="13">
        <v>440000</v>
      </c>
      <c r="H33" s="13">
        <v>437000</v>
      </c>
      <c r="I33" s="13">
        <v>434000</v>
      </c>
      <c r="J33" s="13">
        <v>431000</v>
      </c>
      <c r="K33" s="13">
        <v>437000</v>
      </c>
      <c r="L33" s="13">
        <v>436000</v>
      </c>
      <c r="M33" s="13">
        <v>433000</v>
      </c>
      <c r="N33" s="13">
        <v>434000</v>
      </c>
      <c r="O33" s="13">
        <v>448000</v>
      </c>
      <c r="P33" s="13">
        <v>448000</v>
      </c>
      <c r="Q33" s="13">
        <v>450000</v>
      </c>
      <c r="R33" s="13">
        <v>444000</v>
      </c>
      <c r="S33" s="13">
        <v>448000</v>
      </c>
      <c r="T33" s="13">
        <v>440000</v>
      </c>
      <c r="U33" s="13">
        <v>448000</v>
      </c>
    </row>
    <row r="34" spans="1:21" ht="30.6" x14ac:dyDescent="0.3">
      <c r="A34" s="13" t="s">
        <v>127</v>
      </c>
      <c r="B34" s="13" t="s">
        <v>136</v>
      </c>
      <c r="C34" s="13">
        <v>220000</v>
      </c>
      <c r="D34" s="13">
        <v>225000</v>
      </c>
      <c r="E34" s="13">
        <v>228000</v>
      </c>
      <c r="F34" s="13">
        <v>233000</v>
      </c>
      <c r="G34" s="13">
        <v>236000</v>
      </c>
      <c r="H34" s="13">
        <v>236000</v>
      </c>
      <c r="I34" s="13">
        <v>238000</v>
      </c>
      <c r="J34" s="13">
        <v>237000</v>
      </c>
      <c r="K34" s="13">
        <v>240000</v>
      </c>
      <c r="L34" s="13">
        <v>238000</v>
      </c>
      <c r="M34" s="13">
        <v>241000</v>
      </c>
      <c r="N34" s="13">
        <v>241000</v>
      </c>
      <c r="O34" s="13">
        <v>240000</v>
      </c>
      <c r="P34" s="13">
        <v>241000</v>
      </c>
      <c r="Q34" s="13">
        <v>240000</v>
      </c>
      <c r="R34" s="13">
        <v>239000</v>
      </c>
      <c r="S34" s="13">
        <v>240000</v>
      </c>
      <c r="T34" s="13">
        <v>236000</v>
      </c>
      <c r="U34" s="13">
        <v>235000</v>
      </c>
    </row>
    <row r="35" spans="1:21" ht="30.6" x14ac:dyDescent="0.3">
      <c r="A35" s="13" t="s">
        <v>128</v>
      </c>
      <c r="B35" s="13" t="s">
        <v>136</v>
      </c>
      <c r="C35" s="13">
        <v>67000</v>
      </c>
      <c r="D35" s="13">
        <v>65000</v>
      </c>
      <c r="E35" s="13">
        <v>64000</v>
      </c>
      <c r="F35" s="13">
        <v>64000</v>
      </c>
      <c r="G35" s="13">
        <v>65000</v>
      </c>
      <c r="H35" s="13">
        <v>62000</v>
      </c>
      <c r="I35" s="13">
        <v>63000</v>
      </c>
      <c r="J35" s="13">
        <v>62000</v>
      </c>
      <c r="K35" s="13">
        <v>62000</v>
      </c>
      <c r="L35" s="13">
        <v>64000</v>
      </c>
      <c r="M35" s="13">
        <v>67000</v>
      </c>
      <c r="N35" s="13">
        <v>71000</v>
      </c>
      <c r="O35" s="13">
        <v>69000</v>
      </c>
      <c r="P35" s="13">
        <v>71000</v>
      </c>
      <c r="Q35" s="13">
        <v>71000</v>
      </c>
      <c r="R35" s="13">
        <v>72000</v>
      </c>
      <c r="S35" s="13">
        <v>73000</v>
      </c>
      <c r="T35" s="13">
        <v>73000</v>
      </c>
      <c r="U35" s="13">
        <v>72000</v>
      </c>
    </row>
    <row r="36" spans="1:21" ht="30.6" x14ac:dyDescent="0.3">
      <c r="A36" s="13" t="s">
        <v>124</v>
      </c>
      <c r="B36" s="13" t="s">
        <v>137</v>
      </c>
      <c r="C36" s="13">
        <v>950000</v>
      </c>
      <c r="D36" s="13">
        <v>944000</v>
      </c>
      <c r="E36" s="13">
        <v>949000</v>
      </c>
      <c r="F36" s="13">
        <v>951000</v>
      </c>
      <c r="G36" s="13">
        <v>947000</v>
      </c>
      <c r="H36" s="13">
        <v>949000</v>
      </c>
      <c r="I36" s="13">
        <v>952000</v>
      </c>
      <c r="J36" s="13">
        <v>948000</v>
      </c>
      <c r="K36" s="13">
        <v>951000</v>
      </c>
      <c r="L36" s="13">
        <v>956000</v>
      </c>
      <c r="M36" s="13">
        <v>961000</v>
      </c>
      <c r="N36" s="13">
        <v>966000</v>
      </c>
      <c r="O36" s="13">
        <v>973000</v>
      </c>
      <c r="P36" s="13">
        <v>974000</v>
      </c>
      <c r="Q36" s="13">
        <v>983000</v>
      </c>
      <c r="R36" s="13">
        <v>982000</v>
      </c>
      <c r="S36" s="13">
        <v>995000</v>
      </c>
      <c r="T36" s="13">
        <v>985000</v>
      </c>
      <c r="U36" s="13">
        <v>970000</v>
      </c>
    </row>
    <row r="37" spans="1:21" ht="30.6" x14ac:dyDescent="0.3">
      <c r="A37" s="13" t="s">
        <v>125</v>
      </c>
      <c r="B37" s="13" t="s">
        <v>137</v>
      </c>
      <c r="C37" s="13">
        <v>669000</v>
      </c>
      <c r="D37" s="13">
        <v>674000</v>
      </c>
      <c r="E37" s="13">
        <v>688000</v>
      </c>
      <c r="F37" s="13">
        <v>686000</v>
      </c>
      <c r="G37" s="13">
        <v>686000</v>
      </c>
      <c r="H37" s="13">
        <v>695000</v>
      </c>
      <c r="I37" s="13">
        <v>696000</v>
      </c>
      <c r="J37" s="13">
        <v>696000</v>
      </c>
      <c r="K37" s="13">
        <v>705000</v>
      </c>
      <c r="L37" s="13">
        <v>703000</v>
      </c>
      <c r="M37" s="13">
        <v>701000</v>
      </c>
      <c r="N37" s="13">
        <v>701000</v>
      </c>
      <c r="O37" s="13">
        <v>700000</v>
      </c>
      <c r="P37" s="13">
        <v>709000</v>
      </c>
      <c r="Q37" s="13">
        <v>718000</v>
      </c>
      <c r="R37" s="13">
        <v>709000</v>
      </c>
      <c r="S37" s="13">
        <v>715000</v>
      </c>
      <c r="T37" s="13">
        <v>718000</v>
      </c>
      <c r="U37" s="13">
        <v>683000</v>
      </c>
    </row>
    <row r="38" spans="1:21" ht="30.6" x14ac:dyDescent="0.3">
      <c r="A38" s="13" t="s">
        <v>126</v>
      </c>
      <c r="B38" s="13" t="s">
        <v>137</v>
      </c>
      <c r="C38" s="13">
        <v>285000</v>
      </c>
      <c r="D38" s="13">
        <v>288000</v>
      </c>
      <c r="E38" s="13">
        <v>294000</v>
      </c>
      <c r="F38" s="13">
        <v>293000</v>
      </c>
      <c r="G38" s="13">
        <v>286000</v>
      </c>
      <c r="H38" s="13">
        <v>288000</v>
      </c>
      <c r="I38" s="13">
        <v>288000</v>
      </c>
      <c r="J38" s="13">
        <v>287000</v>
      </c>
      <c r="K38" s="13">
        <v>286000</v>
      </c>
      <c r="L38" s="13">
        <v>284000</v>
      </c>
      <c r="M38" s="13">
        <v>280000</v>
      </c>
      <c r="N38" s="13">
        <v>294000</v>
      </c>
      <c r="O38" s="13">
        <v>291000</v>
      </c>
      <c r="P38" s="13">
        <v>298000</v>
      </c>
      <c r="Q38" s="13">
        <v>298000</v>
      </c>
      <c r="R38" s="13">
        <v>315000</v>
      </c>
      <c r="S38" s="13">
        <v>320000</v>
      </c>
      <c r="T38" s="13">
        <v>308000</v>
      </c>
      <c r="U38" s="13">
        <v>312000</v>
      </c>
    </row>
    <row r="39" spans="1:21" ht="30.6" x14ac:dyDescent="0.3">
      <c r="A39" s="13" t="s">
        <v>127</v>
      </c>
      <c r="B39" s="13" t="s">
        <v>137</v>
      </c>
      <c r="C39" s="13">
        <v>123000</v>
      </c>
      <c r="D39" s="13">
        <v>124000</v>
      </c>
      <c r="E39" s="13">
        <v>124000</v>
      </c>
      <c r="F39" s="13">
        <v>126000</v>
      </c>
      <c r="G39" s="13">
        <v>128000</v>
      </c>
      <c r="H39" s="13">
        <v>126000</v>
      </c>
      <c r="I39" s="13">
        <v>129000</v>
      </c>
      <c r="J39" s="13">
        <v>129000</v>
      </c>
      <c r="K39" s="13">
        <v>132000</v>
      </c>
      <c r="L39" s="13">
        <v>133000</v>
      </c>
      <c r="M39" s="13">
        <v>133000</v>
      </c>
      <c r="N39" s="13">
        <v>132000</v>
      </c>
      <c r="O39" s="13">
        <v>135000</v>
      </c>
      <c r="P39" s="13">
        <v>135000</v>
      </c>
      <c r="Q39" s="13">
        <v>138000</v>
      </c>
      <c r="R39" s="13">
        <v>137000</v>
      </c>
      <c r="S39" s="13">
        <v>136000</v>
      </c>
      <c r="T39" s="13">
        <v>139000</v>
      </c>
      <c r="U39" s="13">
        <v>137000</v>
      </c>
    </row>
    <row r="40" spans="1:21" ht="30.6" x14ac:dyDescent="0.3">
      <c r="A40" s="13" t="s">
        <v>128</v>
      </c>
      <c r="B40" s="13" t="s">
        <v>137</v>
      </c>
      <c r="C40" s="13">
        <v>45000</v>
      </c>
      <c r="D40" s="13">
        <v>46000</v>
      </c>
      <c r="E40" s="13">
        <v>46000</v>
      </c>
      <c r="F40" s="13">
        <v>45000</v>
      </c>
      <c r="G40" s="13">
        <v>39000</v>
      </c>
      <c r="H40" s="13">
        <v>39000</v>
      </c>
      <c r="I40" s="13">
        <v>38000</v>
      </c>
      <c r="J40" s="13">
        <v>39000</v>
      </c>
      <c r="K40" s="13">
        <v>39000</v>
      </c>
      <c r="L40" s="13">
        <v>40000</v>
      </c>
      <c r="M40" s="13">
        <v>41000</v>
      </c>
      <c r="N40" s="13">
        <v>41000</v>
      </c>
      <c r="O40" s="13">
        <v>42000</v>
      </c>
      <c r="P40" s="13">
        <v>43000</v>
      </c>
      <c r="Q40" s="13">
        <v>42000</v>
      </c>
      <c r="R40" s="13">
        <v>43000</v>
      </c>
      <c r="S40" s="13">
        <v>43000</v>
      </c>
      <c r="T40" s="13">
        <v>43000</v>
      </c>
      <c r="U40" s="13">
        <v>43000</v>
      </c>
    </row>
  </sheetData>
  <pageMargins left="0.7" right="0.7" top="0.75" bottom="0.75" header="0.3" footer="0.3"/>
  <pageSetup paperSize="9" orientation="portrait" horizontalDpi="300" verticalDpi="300"/>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S11"/>
  <sheetViews>
    <sheetView workbookViewId="0"/>
  </sheetViews>
  <sheetFormatPr defaultColWidth="11.5546875" defaultRowHeight="14.4" x14ac:dyDescent="0.3"/>
  <cols>
    <col min="1" max="1" width="15.77734375" customWidth="1"/>
  </cols>
  <sheetData>
    <row r="1" spans="1:19" ht="21" x14ac:dyDescent="0.4">
      <c r="A1" s="6" t="s">
        <v>147</v>
      </c>
    </row>
    <row r="2" spans="1:19" ht="16.8" x14ac:dyDescent="0.3">
      <c r="A2" s="4" t="s">
        <v>148</v>
      </c>
    </row>
    <row r="3" spans="1:19" ht="15.6" x14ac:dyDescent="0.3">
      <c r="A3" s="7" t="s">
        <v>149</v>
      </c>
    </row>
    <row r="4" spans="1:19" x14ac:dyDescent="0.3">
      <c r="A4" s="5" t="str">
        <f>HYPERLINK("#'Table of contents'!A1", "Back to contents")</f>
        <v>Back to contents</v>
      </c>
    </row>
    <row r="5" spans="1:19" ht="31.2" x14ac:dyDescent="0.3">
      <c r="A5" s="20" t="s">
        <v>150</v>
      </c>
      <c r="B5" s="20" t="s">
        <v>93</v>
      </c>
      <c r="C5" s="20" t="s">
        <v>94</v>
      </c>
      <c r="D5" s="20" t="s">
        <v>95</v>
      </c>
      <c r="E5" s="20" t="s">
        <v>96</v>
      </c>
      <c r="F5" s="20" t="s">
        <v>97</v>
      </c>
      <c r="G5" s="20" t="s">
        <v>98</v>
      </c>
      <c r="H5" s="20" t="s">
        <v>99</v>
      </c>
      <c r="I5" s="20" t="s">
        <v>100</v>
      </c>
      <c r="J5" s="20" t="s">
        <v>101</v>
      </c>
      <c r="K5" s="20" t="s">
        <v>102</v>
      </c>
      <c r="L5" s="20" t="s">
        <v>103</v>
      </c>
      <c r="M5" s="20" t="s">
        <v>104</v>
      </c>
      <c r="N5" s="20" t="s">
        <v>105</v>
      </c>
      <c r="O5" s="20" t="s">
        <v>106</v>
      </c>
      <c r="P5" s="20" t="s">
        <v>107</v>
      </c>
      <c r="Q5" s="20" t="s">
        <v>108</v>
      </c>
      <c r="R5" s="20" t="s">
        <v>109</v>
      </c>
      <c r="S5" s="20" t="s">
        <v>110</v>
      </c>
    </row>
    <row r="6" spans="1:19" ht="30.6" x14ac:dyDescent="0.3">
      <c r="A6" s="21" t="s">
        <v>151</v>
      </c>
      <c r="B6" s="21">
        <v>0.98</v>
      </c>
      <c r="C6" s="21">
        <v>1.02</v>
      </c>
      <c r="D6" s="21">
        <v>0.95</v>
      </c>
      <c r="E6" s="21">
        <v>0.96</v>
      </c>
      <c r="F6" s="21">
        <v>0.6</v>
      </c>
      <c r="G6" s="21">
        <v>0.49</v>
      </c>
      <c r="H6" s="21">
        <v>0.72</v>
      </c>
      <c r="I6" s="21">
        <v>0.25</v>
      </c>
      <c r="J6" s="21">
        <v>-0.1</v>
      </c>
      <c r="K6" s="21">
        <v>0.11</v>
      </c>
      <c r="L6" s="21">
        <v>0.51</v>
      </c>
      <c r="M6" s="21">
        <v>0.5</v>
      </c>
      <c r="N6" s="21">
        <v>0.32</v>
      </c>
      <c r="O6" s="21">
        <v>0.19</v>
      </c>
      <c r="P6" s="21">
        <v>0.18</v>
      </c>
      <c r="Q6" s="21">
        <v>0.06</v>
      </c>
      <c r="R6" s="21">
        <v>0.05</v>
      </c>
      <c r="S6" s="21">
        <v>0.34</v>
      </c>
    </row>
    <row r="7" spans="1:19" ht="30.6" x14ac:dyDescent="0.3">
      <c r="A7" s="21" t="s">
        <v>152</v>
      </c>
      <c r="B7" s="21">
        <v>0.66</v>
      </c>
      <c r="C7" s="21">
        <v>0.63</v>
      </c>
      <c r="D7" s="21">
        <v>0.48</v>
      </c>
      <c r="E7" s="21">
        <v>0.22</v>
      </c>
      <c r="F7" s="21">
        <v>0.9</v>
      </c>
      <c r="G7" s="21">
        <v>0.95</v>
      </c>
      <c r="H7" s="21">
        <v>1.37</v>
      </c>
      <c r="I7" s="21">
        <v>0.94</v>
      </c>
      <c r="J7" s="21">
        <v>0.54</v>
      </c>
      <c r="K7" s="21">
        <v>0.69</v>
      </c>
      <c r="L7" s="21">
        <v>0.41</v>
      </c>
      <c r="M7" s="21">
        <v>0.72</v>
      </c>
      <c r="N7" s="21">
        <v>0.37</v>
      </c>
      <c r="O7" s="21">
        <v>0.37</v>
      </c>
      <c r="P7" s="21">
        <v>0.47</v>
      </c>
      <c r="Q7" s="21">
        <v>1.54</v>
      </c>
      <c r="R7" s="21">
        <v>0.37</v>
      </c>
      <c r="S7" s="21">
        <v>0.24</v>
      </c>
    </row>
    <row r="8" spans="1:19" ht="15.6" x14ac:dyDescent="0.3">
      <c r="A8" s="21" t="s">
        <v>153</v>
      </c>
      <c r="B8" s="21">
        <v>0.19</v>
      </c>
      <c r="C8" s="21">
        <v>-0.55000000000000004</v>
      </c>
      <c r="D8" s="21">
        <v>-0.1</v>
      </c>
      <c r="E8" s="21">
        <v>-0.09</v>
      </c>
      <c r="F8" s="21">
        <v>-0.4</v>
      </c>
      <c r="G8" s="21">
        <v>-0.19</v>
      </c>
      <c r="H8" s="21">
        <v>-0.64</v>
      </c>
      <c r="I8" s="21">
        <v>-0.56000000000000005</v>
      </c>
      <c r="J8" s="21">
        <v>0.05</v>
      </c>
      <c r="K8" s="21">
        <v>-0.24</v>
      </c>
      <c r="L8" s="21">
        <v>-0.03</v>
      </c>
      <c r="M8" s="21">
        <v>-0.16</v>
      </c>
      <c r="N8" s="21">
        <v>-0.61</v>
      </c>
      <c r="O8" s="21">
        <v>-0.36</v>
      </c>
      <c r="P8" s="21">
        <v>-0.45</v>
      </c>
      <c r="Q8" s="21">
        <v>-0.45</v>
      </c>
      <c r="R8" s="21">
        <v>-0.51</v>
      </c>
      <c r="S8" s="21">
        <v>-0.59</v>
      </c>
    </row>
    <row r="9" spans="1:19" ht="30.6" x14ac:dyDescent="0.3">
      <c r="A9" s="21" t="s">
        <v>154</v>
      </c>
      <c r="B9" s="21">
        <v>-7.0000000000000007E-2</v>
      </c>
      <c r="C9" s="21">
        <v>-0.04</v>
      </c>
      <c r="D9" s="21">
        <v>-0.03</v>
      </c>
      <c r="E9" s="21">
        <v>-0.01</v>
      </c>
      <c r="F9" s="21">
        <v>-0.02</v>
      </c>
      <c r="G9" s="21">
        <v>0</v>
      </c>
      <c r="H9" s="21">
        <v>0.08</v>
      </c>
      <c r="I9" s="21">
        <v>0</v>
      </c>
      <c r="J9" s="21">
        <v>0</v>
      </c>
      <c r="K9" s="21">
        <v>0.05</v>
      </c>
      <c r="L9" s="21">
        <v>7.0000000000000007E-2</v>
      </c>
      <c r="M9" s="21">
        <v>0.02</v>
      </c>
      <c r="N9" s="21">
        <v>-0.02</v>
      </c>
      <c r="O9" s="21">
        <v>0.03</v>
      </c>
      <c r="P9" s="21">
        <v>0.02</v>
      </c>
      <c r="Q9" s="21">
        <v>0.17</v>
      </c>
      <c r="R9" s="21">
        <v>0.03</v>
      </c>
      <c r="S9" s="21">
        <v>-0.02</v>
      </c>
    </row>
    <row r="10" spans="1:19" ht="30.6" x14ac:dyDescent="0.3">
      <c r="A10" s="21" t="s">
        <v>155</v>
      </c>
      <c r="B10" s="21">
        <v>0</v>
      </c>
      <c r="C10" s="21">
        <v>0</v>
      </c>
      <c r="D10" s="21">
        <v>0</v>
      </c>
      <c r="E10" s="21">
        <v>-0.01</v>
      </c>
      <c r="F10" s="21">
        <v>-0.01</v>
      </c>
      <c r="G10" s="21">
        <v>0.01</v>
      </c>
      <c r="H10" s="21">
        <v>-0.03</v>
      </c>
      <c r="I10" s="21">
        <v>0</v>
      </c>
      <c r="J10" s="21">
        <v>0.01</v>
      </c>
      <c r="K10" s="21">
        <v>0.01</v>
      </c>
      <c r="L10" s="21">
        <v>0</v>
      </c>
      <c r="M10" s="21">
        <v>0.02</v>
      </c>
      <c r="N10" s="21">
        <v>0.01</v>
      </c>
      <c r="O10" s="21">
        <v>0.01</v>
      </c>
      <c r="P10" s="21">
        <v>0.01</v>
      </c>
      <c r="Q10" s="21">
        <v>-0.01</v>
      </c>
      <c r="R10" s="21">
        <v>-0.02</v>
      </c>
      <c r="S10" s="21">
        <v>0.05</v>
      </c>
    </row>
    <row r="11" spans="1:19" ht="15.6" x14ac:dyDescent="0.3">
      <c r="A11" s="21" t="s">
        <v>156</v>
      </c>
      <c r="B11" s="21">
        <v>1.76</v>
      </c>
      <c r="C11" s="21">
        <v>1.07</v>
      </c>
      <c r="D11" s="21">
        <v>1.3</v>
      </c>
      <c r="E11" s="21">
        <v>1.07</v>
      </c>
      <c r="F11" s="21">
        <v>1.08</v>
      </c>
      <c r="G11" s="21">
        <v>1.24</v>
      </c>
      <c r="H11" s="21">
        <v>1.5</v>
      </c>
      <c r="I11" s="21">
        <v>0.64</v>
      </c>
      <c r="J11" s="21">
        <v>0.48</v>
      </c>
      <c r="K11" s="21">
        <v>0.62</v>
      </c>
      <c r="L11" s="21">
        <v>0.96</v>
      </c>
      <c r="M11" s="21">
        <v>1.0900000000000001</v>
      </c>
      <c r="N11" s="21">
        <v>7.0000000000000007E-2</v>
      </c>
      <c r="O11" s="21">
        <v>0.24</v>
      </c>
      <c r="P11" s="21">
        <v>0.22</v>
      </c>
      <c r="Q11" s="21">
        <v>1.25</v>
      </c>
      <c r="R11" s="21">
        <v>-7.0000000000000007E-2</v>
      </c>
      <c r="S11" s="21">
        <v>0</v>
      </c>
    </row>
  </sheetData>
  <pageMargins left="0.7" right="0.7" top="0.75" bottom="0.75" header="0.3" footer="0.3"/>
  <pageSetup paperSize="9" orientation="portrait" horizontalDpi="300" verticalDpi="300"/>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T17"/>
  <sheetViews>
    <sheetView workbookViewId="0"/>
  </sheetViews>
  <sheetFormatPr defaultColWidth="11.5546875" defaultRowHeight="14.4" x14ac:dyDescent="0.3"/>
  <cols>
    <col min="2" max="2" width="15.77734375" customWidth="1"/>
  </cols>
  <sheetData>
    <row r="1" spans="1:20" ht="21" x14ac:dyDescent="0.4">
      <c r="A1" s="6" t="s">
        <v>157</v>
      </c>
    </row>
    <row r="2" spans="1:20" ht="16.8" x14ac:dyDescent="0.3">
      <c r="A2" s="4" t="s">
        <v>148</v>
      </c>
    </row>
    <row r="3" spans="1:20" ht="15.6" x14ac:dyDescent="0.3">
      <c r="A3" s="7" t="s">
        <v>149</v>
      </c>
    </row>
    <row r="4" spans="1:20" x14ac:dyDescent="0.3">
      <c r="A4" s="5" t="str">
        <f>HYPERLINK("#'Table of contents'!A1", "Back to contents")</f>
        <v>Back to contents</v>
      </c>
    </row>
    <row r="5" spans="1:20" ht="31.2" x14ac:dyDescent="0.3">
      <c r="A5" s="22" t="s">
        <v>119</v>
      </c>
      <c r="B5" s="22" t="s">
        <v>150</v>
      </c>
      <c r="C5" s="22" t="s">
        <v>93</v>
      </c>
      <c r="D5" s="22" t="s">
        <v>94</v>
      </c>
      <c r="E5" s="22" t="s">
        <v>95</v>
      </c>
      <c r="F5" s="22" t="s">
        <v>96</v>
      </c>
      <c r="G5" s="22" t="s">
        <v>97</v>
      </c>
      <c r="H5" s="22" t="s">
        <v>98</v>
      </c>
      <c r="I5" s="22" t="s">
        <v>99</v>
      </c>
      <c r="J5" s="22" t="s">
        <v>100</v>
      </c>
      <c r="K5" s="22" t="s">
        <v>101</v>
      </c>
      <c r="L5" s="22" t="s">
        <v>102</v>
      </c>
      <c r="M5" s="22" t="s">
        <v>103</v>
      </c>
      <c r="N5" s="22" t="s">
        <v>104</v>
      </c>
      <c r="O5" s="22" t="s">
        <v>105</v>
      </c>
      <c r="P5" s="22" t="s">
        <v>106</v>
      </c>
      <c r="Q5" s="22" t="s">
        <v>107</v>
      </c>
      <c r="R5" s="22" t="s">
        <v>108</v>
      </c>
      <c r="S5" s="22" t="s">
        <v>109</v>
      </c>
      <c r="T5" s="22" t="s">
        <v>110</v>
      </c>
    </row>
    <row r="6" spans="1:20" ht="30.6" x14ac:dyDescent="0.3">
      <c r="A6" s="23" t="s">
        <v>120</v>
      </c>
      <c r="B6" s="23" t="s">
        <v>151</v>
      </c>
      <c r="C6" s="23">
        <v>0.94</v>
      </c>
      <c r="D6" s="23">
        <v>1.02</v>
      </c>
      <c r="E6" s="23">
        <v>1.04</v>
      </c>
      <c r="F6" s="23">
        <v>0.97</v>
      </c>
      <c r="G6" s="23">
        <v>0.56999999999999995</v>
      </c>
      <c r="H6" s="23">
        <v>0.44</v>
      </c>
      <c r="I6" s="23">
        <v>0.85</v>
      </c>
      <c r="J6" s="23">
        <v>0.17</v>
      </c>
      <c r="K6" s="23">
        <v>-0.01</v>
      </c>
      <c r="L6" s="23">
        <v>0.19</v>
      </c>
      <c r="M6" s="23">
        <v>0.62</v>
      </c>
      <c r="N6" s="23">
        <v>0.51</v>
      </c>
      <c r="O6" s="23">
        <v>0.35</v>
      </c>
      <c r="P6" s="23">
        <v>0.31</v>
      </c>
      <c r="Q6" s="23">
        <v>0.15</v>
      </c>
      <c r="R6" s="23">
        <v>0.12</v>
      </c>
      <c r="S6" s="23">
        <v>0.1</v>
      </c>
      <c r="T6" s="23">
        <v>0.27</v>
      </c>
    </row>
    <row r="7" spans="1:20" ht="30.6" x14ac:dyDescent="0.3">
      <c r="A7" s="23" t="s">
        <v>120</v>
      </c>
      <c r="B7" s="23" t="s">
        <v>152</v>
      </c>
      <c r="C7" s="23">
        <v>0.38</v>
      </c>
      <c r="D7" s="23">
        <v>0.28999999999999998</v>
      </c>
      <c r="E7" s="23">
        <v>0.34</v>
      </c>
      <c r="F7" s="23">
        <v>0.28999999999999998</v>
      </c>
      <c r="G7" s="23">
        <v>0.68</v>
      </c>
      <c r="H7" s="23">
        <v>0.62</v>
      </c>
      <c r="I7" s="23">
        <v>1.04</v>
      </c>
      <c r="J7" s="23">
        <v>0.57999999999999996</v>
      </c>
      <c r="K7" s="23">
        <v>0.3</v>
      </c>
      <c r="L7" s="23">
        <v>0.53</v>
      </c>
      <c r="M7" s="23">
        <v>0.24</v>
      </c>
      <c r="N7" s="23">
        <v>0.37</v>
      </c>
      <c r="O7" s="23">
        <v>0.21</v>
      </c>
      <c r="P7" s="23">
        <v>0.12</v>
      </c>
      <c r="Q7" s="23">
        <v>0.35</v>
      </c>
      <c r="R7" s="23">
        <v>1.32</v>
      </c>
      <c r="S7" s="23">
        <v>0.46</v>
      </c>
      <c r="T7" s="23">
        <v>0.15</v>
      </c>
    </row>
    <row r="8" spans="1:20" ht="15.6" x14ac:dyDescent="0.3">
      <c r="A8" s="23" t="s">
        <v>120</v>
      </c>
      <c r="B8" s="23" t="s">
        <v>153</v>
      </c>
      <c r="C8" s="23">
        <v>0.06</v>
      </c>
      <c r="D8" s="23">
        <v>-0.42</v>
      </c>
      <c r="E8" s="23">
        <v>-0.24</v>
      </c>
      <c r="F8" s="23">
        <v>-0.3</v>
      </c>
      <c r="G8" s="23">
        <v>-0.39</v>
      </c>
      <c r="H8" s="23">
        <v>0.09</v>
      </c>
      <c r="I8" s="23">
        <v>-0.4</v>
      </c>
      <c r="J8" s="23">
        <v>-0.35</v>
      </c>
      <c r="K8" s="23">
        <v>0.15</v>
      </c>
      <c r="L8" s="23">
        <v>-0.1</v>
      </c>
      <c r="M8" s="23">
        <v>0.08</v>
      </c>
      <c r="N8" s="23">
        <v>0.18</v>
      </c>
      <c r="O8" s="23">
        <v>-0.67</v>
      </c>
      <c r="P8" s="23">
        <v>-0.22</v>
      </c>
      <c r="Q8" s="23">
        <v>-0.37</v>
      </c>
      <c r="R8" s="23">
        <v>-0.2</v>
      </c>
      <c r="S8" s="23">
        <v>-0.52</v>
      </c>
      <c r="T8" s="23">
        <v>-0.5</v>
      </c>
    </row>
    <row r="9" spans="1:20" ht="30.6" x14ac:dyDescent="0.3">
      <c r="A9" s="23" t="s">
        <v>120</v>
      </c>
      <c r="B9" s="23" t="s">
        <v>154</v>
      </c>
      <c r="C9" s="23">
        <v>-0.01</v>
      </c>
      <c r="D9" s="23">
        <v>0</v>
      </c>
      <c r="E9" s="23">
        <v>-0.02</v>
      </c>
      <c r="F9" s="23">
        <v>0</v>
      </c>
      <c r="G9" s="23">
        <v>0</v>
      </c>
      <c r="H9" s="23">
        <v>0.01</v>
      </c>
      <c r="I9" s="23">
        <v>-0.01</v>
      </c>
      <c r="J9" s="23">
        <v>0.01</v>
      </c>
      <c r="K9" s="23">
        <v>-0.01</v>
      </c>
      <c r="L9" s="23">
        <v>0</v>
      </c>
      <c r="M9" s="23">
        <v>0</v>
      </c>
      <c r="N9" s="23">
        <v>-0.01</v>
      </c>
      <c r="O9" s="23">
        <v>0</v>
      </c>
      <c r="P9" s="23">
        <v>0.01</v>
      </c>
      <c r="Q9" s="23">
        <v>0</v>
      </c>
      <c r="R9" s="23">
        <v>-0.01</v>
      </c>
      <c r="S9" s="23">
        <v>0.02</v>
      </c>
      <c r="T9" s="23">
        <v>0</v>
      </c>
    </row>
    <row r="10" spans="1:20" ht="30.6" x14ac:dyDescent="0.3">
      <c r="A10" s="23" t="s">
        <v>120</v>
      </c>
      <c r="B10" s="23" t="s">
        <v>155</v>
      </c>
      <c r="C10" s="23">
        <v>0</v>
      </c>
      <c r="D10" s="23">
        <v>-0.01</v>
      </c>
      <c r="E10" s="23">
        <v>-0.02</v>
      </c>
      <c r="F10" s="23">
        <v>-0.02</v>
      </c>
      <c r="G10" s="23">
        <v>-0.02</v>
      </c>
      <c r="H10" s="23">
        <v>0.01</v>
      </c>
      <c r="I10" s="23">
        <v>-0.03</v>
      </c>
      <c r="J10" s="23">
        <v>-0.01</v>
      </c>
      <c r="K10" s="23">
        <v>0</v>
      </c>
      <c r="L10" s="23">
        <v>0.01</v>
      </c>
      <c r="M10" s="23">
        <v>-0.03</v>
      </c>
      <c r="N10" s="23">
        <v>0.01</v>
      </c>
      <c r="O10" s="23">
        <v>0</v>
      </c>
      <c r="P10" s="23">
        <v>0.01</v>
      </c>
      <c r="Q10" s="23">
        <v>0.01</v>
      </c>
      <c r="R10" s="23">
        <v>-0.01</v>
      </c>
      <c r="S10" s="23">
        <v>-0.03</v>
      </c>
      <c r="T10" s="23">
        <v>0.06</v>
      </c>
    </row>
    <row r="11" spans="1:20" ht="15.6" x14ac:dyDescent="0.3">
      <c r="A11" s="23" t="s">
        <v>120</v>
      </c>
      <c r="B11" s="23" t="s">
        <v>156</v>
      </c>
      <c r="C11" s="23">
        <v>1.37</v>
      </c>
      <c r="D11" s="23">
        <v>0.88</v>
      </c>
      <c r="E11" s="23">
        <v>1.1000000000000001</v>
      </c>
      <c r="F11" s="23">
        <v>0.96</v>
      </c>
      <c r="G11" s="23">
        <v>0.87</v>
      </c>
      <c r="H11" s="23">
        <v>1.1399999999999999</v>
      </c>
      <c r="I11" s="23">
        <v>1.45</v>
      </c>
      <c r="J11" s="23">
        <v>0.4</v>
      </c>
      <c r="K11" s="23">
        <v>0.42</v>
      </c>
      <c r="L11" s="23">
        <v>0.63</v>
      </c>
      <c r="M11" s="23">
        <v>0.94</v>
      </c>
      <c r="N11" s="23">
        <v>1.07</v>
      </c>
      <c r="O11" s="23">
        <v>-0.1</v>
      </c>
      <c r="P11" s="23">
        <v>0.21</v>
      </c>
      <c r="Q11" s="23">
        <v>0.15</v>
      </c>
      <c r="R11" s="23">
        <v>1.1599999999999999</v>
      </c>
      <c r="S11" s="23">
        <v>0.05</v>
      </c>
      <c r="T11" s="23">
        <v>-0.05</v>
      </c>
    </row>
    <row r="12" spans="1:20" ht="30.6" x14ac:dyDescent="0.3">
      <c r="A12" s="23" t="s">
        <v>121</v>
      </c>
      <c r="B12" s="23" t="s">
        <v>151</v>
      </c>
      <c r="C12" s="23">
        <v>1.02</v>
      </c>
      <c r="D12" s="23">
        <v>1.03</v>
      </c>
      <c r="E12" s="23">
        <v>0.87</v>
      </c>
      <c r="F12" s="23">
        <v>0.96</v>
      </c>
      <c r="G12" s="23">
        <v>0.63</v>
      </c>
      <c r="H12" s="23">
        <v>0.54</v>
      </c>
      <c r="I12" s="23">
        <v>0.6</v>
      </c>
      <c r="J12" s="23">
        <v>0.33</v>
      </c>
      <c r="K12" s="23">
        <v>-0.19</v>
      </c>
      <c r="L12" s="23">
        <v>0.03</v>
      </c>
      <c r="M12" s="23">
        <v>0.39</v>
      </c>
      <c r="N12" s="23">
        <v>0.48</v>
      </c>
      <c r="O12" s="23">
        <v>0.28000000000000003</v>
      </c>
      <c r="P12" s="23">
        <v>0.08</v>
      </c>
      <c r="Q12" s="23">
        <v>0.21</v>
      </c>
      <c r="R12" s="23">
        <v>0</v>
      </c>
      <c r="S12" s="23">
        <v>-0.01</v>
      </c>
      <c r="T12" s="23">
        <v>0.4</v>
      </c>
    </row>
    <row r="13" spans="1:20" ht="30.6" x14ac:dyDescent="0.3">
      <c r="A13" s="23" t="s">
        <v>121</v>
      </c>
      <c r="B13" s="23" t="s">
        <v>152</v>
      </c>
      <c r="C13" s="23">
        <v>1.21</v>
      </c>
      <c r="D13" s="23">
        <v>1.33</v>
      </c>
      <c r="E13" s="23">
        <v>0.99</v>
      </c>
      <c r="F13" s="23">
        <v>0.17</v>
      </c>
      <c r="G13" s="23">
        <v>1.39</v>
      </c>
      <c r="H13" s="23">
        <v>1.52</v>
      </c>
      <c r="I13" s="23">
        <v>2.04</v>
      </c>
      <c r="J13" s="23">
        <v>1.67</v>
      </c>
      <c r="K13" s="23">
        <v>0.96</v>
      </c>
      <c r="L13" s="23">
        <v>1</v>
      </c>
      <c r="M13" s="23">
        <v>0.7</v>
      </c>
      <c r="N13" s="23">
        <v>1.26</v>
      </c>
      <c r="O13" s="23">
        <v>0.68</v>
      </c>
      <c r="P13" s="23">
        <v>0.78</v>
      </c>
      <c r="Q13" s="23">
        <v>0.75</v>
      </c>
      <c r="R13" s="23">
        <v>2.19</v>
      </c>
      <c r="S13" s="23">
        <v>0.35</v>
      </c>
      <c r="T13" s="23">
        <v>0.17</v>
      </c>
    </row>
    <row r="14" spans="1:20" ht="15.6" x14ac:dyDescent="0.3">
      <c r="A14" s="23" t="s">
        <v>121</v>
      </c>
      <c r="B14" s="23" t="s">
        <v>153</v>
      </c>
      <c r="C14" s="23">
        <v>0.23</v>
      </c>
      <c r="D14" s="23">
        <v>-0.99</v>
      </c>
      <c r="E14" s="23">
        <v>-0.21</v>
      </c>
      <c r="F14" s="23">
        <v>0.15</v>
      </c>
      <c r="G14" s="23">
        <v>-0.56999999999999995</v>
      </c>
      <c r="H14" s="23">
        <v>-0.65</v>
      </c>
      <c r="I14" s="23">
        <v>-1.03</v>
      </c>
      <c r="J14" s="23">
        <v>-0.98</v>
      </c>
      <c r="K14" s="23">
        <v>-0.19</v>
      </c>
      <c r="L14" s="23">
        <v>-0.43</v>
      </c>
      <c r="M14" s="23">
        <v>-0.13</v>
      </c>
      <c r="N14" s="23">
        <v>-0.61</v>
      </c>
      <c r="O14" s="23">
        <v>-0.65</v>
      </c>
      <c r="P14" s="23">
        <v>-0.56999999999999995</v>
      </c>
      <c r="Q14" s="23">
        <v>-0.61</v>
      </c>
      <c r="R14" s="23">
        <v>-0.71</v>
      </c>
      <c r="S14" s="23">
        <v>-0.59</v>
      </c>
      <c r="T14" s="23">
        <v>-0.54</v>
      </c>
    </row>
    <row r="15" spans="1:20" ht="30.6" x14ac:dyDescent="0.3">
      <c r="A15" s="23" t="s">
        <v>121</v>
      </c>
      <c r="B15" s="23" t="s">
        <v>154</v>
      </c>
      <c r="C15" s="23">
        <v>-0.01</v>
      </c>
      <c r="D15" s="23">
        <v>0.01</v>
      </c>
      <c r="E15" s="23">
        <v>-0.02</v>
      </c>
      <c r="F15" s="23">
        <v>-0.01</v>
      </c>
      <c r="G15" s="23">
        <v>0</v>
      </c>
      <c r="H15" s="23">
        <v>0.01</v>
      </c>
      <c r="I15" s="23">
        <v>-0.01</v>
      </c>
      <c r="J15" s="23">
        <v>0</v>
      </c>
      <c r="K15" s="23">
        <v>0</v>
      </c>
      <c r="L15" s="23">
        <v>-0.01</v>
      </c>
      <c r="M15" s="23">
        <v>0</v>
      </c>
      <c r="N15" s="23">
        <v>-0.01</v>
      </c>
      <c r="O15" s="23">
        <v>0</v>
      </c>
      <c r="P15" s="23">
        <v>-0.01</v>
      </c>
      <c r="Q15" s="23">
        <v>0</v>
      </c>
      <c r="R15" s="23">
        <v>0</v>
      </c>
      <c r="S15" s="23">
        <v>0</v>
      </c>
      <c r="T15" s="23">
        <v>0</v>
      </c>
    </row>
    <row r="16" spans="1:20" ht="30.6" x14ac:dyDescent="0.3">
      <c r="A16" s="23" t="s">
        <v>121</v>
      </c>
      <c r="B16" s="23" t="s">
        <v>155</v>
      </c>
      <c r="C16" s="23">
        <v>0</v>
      </c>
      <c r="D16" s="23">
        <v>0</v>
      </c>
      <c r="E16" s="23">
        <v>0.02</v>
      </c>
      <c r="F16" s="23">
        <v>0</v>
      </c>
      <c r="G16" s="23">
        <v>0</v>
      </c>
      <c r="H16" s="23">
        <v>0.01</v>
      </c>
      <c r="I16" s="23">
        <v>-0.02</v>
      </c>
      <c r="J16" s="23">
        <v>0.02</v>
      </c>
      <c r="K16" s="23">
        <v>0.01</v>
      </c>
      <c r="L16" s="23">
        <v>0.02</v>
      </c>
      <c r="M16" s="23">
        <v>0.05</v>
      </c>
      <c r="N16" s="23">
        <v>0.03</v>
      </c>
      <c r="O16" s="23">
        <v>0.01</v>
      </c>
      <c r="P16" s="23">
        <v>0.01</v>
      </c>
      <c r="Q16" s="23">
        <v>0.01</v>
      </c>
      <c r="R16" s="23">
        <v>-0.03</v>
      </c>
      <c r="S16" s="23">
        <v>0</v>
      </c>
      <c r="T16" s="23">
        <v>0.05</v>
      </c>
    </row>
    <row r="17" spans="1:20" ht="15.6" x14ac:dyDescent="0.3">
      <c r="A17" s="23" t="s">
        <v>121</v>
      </c>
      <c r="B17" s="23" t="s">
        <v>156</v>
      </c>
      <c r="C17" s="23">
        <v>2.4300000000000002</v>
      </c>
      <c r="D17" s="23">
        <v>1.39</v>
      </c>
      <c r="E17" s="23">
        <v>1.64</v>
      </c>
      <c r="F17" s="23">
        <v>1.26</v>
      </c>
      <c r="G17" s="23">
        <v>1.45</v>
      </c>
      <c r="H17" s="23">
        <v>1.41</v>
      </c>
      <c r="I17" s="23">
        <v>1.59</v>
      </c>
      <c r="J17" s="23">
        <v>1.03</v>
      </c>
      <c r="K17" s="23">
        <v>0.59</v>
      </c>
      <c r="L17" s="23">
        <v>0.61</v>
      </c>
      <c r="M17" s="23">
        <v>1</v>
      </c>
      <c r="N17" s="23">
        <v>1.1299999999999999</v>
      </c>
      <c r="O17" s="23">
        <v>0.35</v>
      </c>
      <c r="P17" s="23">
        <v>0.28999999999999998</v>
      </c>
      <c r="Q17" s="23">
        <v>0.34</v>
      </c>
      <c r="R17" s="23">
        <v>1.39</v>
      </c>
      <c r="S17" s="23">
        <v>-0.24</v>
      </c>
      <c r="T17" s="23">
        <v>7.0000000000000007E-2</v>
      </c>
    </row>
  </sheetData>
  <pageMargins left="0.7" right="0.7" top="0.75" bottom="0.75" header="0.3" footer="0.3"/>
  <pageSetup paperSize="9" orientation="portrait" horizontalDpi="300" verticalDpi="30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workbookViewId="0"/>
  </sheetViews>
  <sheetFormatPr defaultColWidth="11.5546875" defaultRowHeight="14.4" x14ac:dyDescent="0.3"/>
  <cols>
    <col min="1" max="1" width="35.44140625" bestFit="1" customWidth="1"/>
    <col min="2" max="2" width="113.109375" bestFit="1" customWidth="1"/>
    <col min="3" max="3" width="90.33203125" bestFit="1" customWidth="1"/>
  </cols>
  <sheetData>
    <row r="1" spans="1:3" ht="21" x14ac:dyDescent="0.4">
      <c r="A1" s="6" t="s">
        <v>28</v>
      </c>
    </row>
    <row r="2" spans="1:3" ht="15.6" x14ac:dyDescent="0.3">
      <c r="A2" s="7" t="s">
        <v>29</v>
      </c>
    </row>
    <row r="3" spans="1:3" ht="15.6" x14ac:dyDescent="0.3">
      <c r="A3" s="8" t="s">
        <v>30</v>
      </c>
      <c r="B3" s="8" t="s">
        <v>31</v>
      </c>
      <c r="C3" s="8" t="s">
        <v>32</v>
      </c>
    </row>
    <row r="4" spans="1:3" ht="15.6" x14ac:dyDescent="0.3">
      <c r="A4" s="9" t="str">
        <f>HYPERLINK("#'Table 1'!A1", "Table 1")</f>
        <v>Table 1</v>
      </c>
      <c r="B4" s="7" t="s">
        <v>33</v>
      </c>
      <c r="C4" s="7" t="s">
        <v>34</v>
      </c>
    </row>
    <row r="5" spans="1:3" ht="15.6" x14ac:dyDescent="0.3">
      <c r="A5" s="9" t="str">
        <f>HYPERLINK("#'Table 2'!A1", "Table 2")</f>
        <v>Table 2</v>
      </c>
      <c r="B5" s="7" t="s">
        <v>35</v>
      </c>
      <c r="C5" s="7" t="s">
        <v>34</v>
      </c>
    </row>
    <row r="6" spans="1:3" ht="15.6" x14ac:dyDescent="0.3">
      <c r="A6" s="9" t="str">
        <f>HYPERLINK("#'Table 3'!A1", "Table 3")</f>
        <v>Table 3</v>
      </c>
      <c r="B6" s="7" t="s">
        <v>36</v>
      </c>
      <c r="C6" s="7" t="s">
        <v>34</v>
      </c>
    </row>
    <row r="7" spans="1:3" ht="15.6" x14ac:dyDescent="0.3">
      <c r="A7" s="9" t="str">
        <f>HYPERLINK("#'Table 4'!A1", "Table 4")</f>
        <v>Table 4</v>
      </c>
      <c r="B7" s="7" t="s">
        <v>37</v>
      </c>
      <c r="C7" s="7" t="s">
        <v>34</v>
      </c>
    </row>
    <row r="8" spans="1:3" ht="15.6" x14ac:dyDescent="0.3">
      <c r="A8" s="9" t="str">
        <f>HYPERLINK("#'Table 5'!A1", "Table 5")</f>
        <v>Table 5</v>
      </c>
      <c r="B8" s="7" t="s">
        <v>38</v>
      </c>
      <c r="C8" s="7" t="s">
        <v>34</v>
      </c>
    </row>
    <row r="9" spans="1:3" ht="15.6" x14ac:dyDescent="0.3">
      <c r="A9" s="9" t="str">
        <f>HYPERLINK("#'Table 6'!A1", "Table 6")</f>
        <v>Table 6</v>
      </c>
      <c r="B9" s="7" t="s">
        <v>39</v>
      </c>
      <c r="C9" s="7" t="s">
        <v>34</v>
      </c>
    </row>
    <row r="10" spans="1:3" ht="15.6" x14ac:dyDescent="0.3">
      <c r="A10" s="9" t="str">
        <f>HYPERLINK("#'Table 7'!A1", "Table 7")</f>
        <v>Table 7</v>
      </c>
      <c r="B10" s="7" t="s">
        <v>40</v>
      </c>
      <c r="C10" s="7" t="s">
        <v>34</v>
      </c>
    </row>
    <row r="11" spans="1:3" ht="15.6" x14ac:dyDescent="0.3">
      <c r="A11" s="9" t="str">
        <f>HYPERLINK("#'Table 8'!A1", "Table 8")</f>
        <v>Table 8</v>
      </c>
      <c r="B11" s="7" t="s">
        <v>41</v>
      </c>
      <c r="C11" s="7" t="s">
        <v>34</v>
      </c>
    </row>
    <row r="12" spans="1:3" ht="15.6" x14ac:dyDescent="0.3">
      <c r="A12" s="9" t="str">
        <f>HYPERLINK("#'Table 9'!A1", "Table 9")</f>
        <v>Table 9</v>
      </c>
      <c r="B12" s="7" t="s">
        <v>42</v>
      </c>
      <c r="C12" s="7" t="s">
        <v>34</v>
      </c>
    </row>
    <row r="13" spans="1:3" ht="15.6" x14ac:dyDescent="0.3">
      <c r="A13" s="9" t="str">
        <f>HYPERLINK("#'Table 10'!A1", "Table 10")</f>
        <v>Table 10</v>
      </c>
      <c r="B13" s="7" t="s">
        <v>43</v>
      </c>
      <c r="C13" s="7" t="s">
        <v>34</v>
      </c>
    </row>
    <row r="14" spans="1:3" ht="15.6" x14ac:dyDescent="0.3">
      <c r="A14" s="9" t="str">
        <f>HYPERLINK("#'Table 11'!A1", "Table 11")</f>
        <v>Table 11</v>
      </c>
      <c r="B14" s="7" t="s">
        <v>44</v>
      </c>
      <c r="C14" s="7" t="s">
        <v>34</v>
      </c>
    </row>
    <row r="15" spans="1:3" ht="15.6" x14ac:dyDescent="0.3">
      <c r="A15" s="9" t="str">
        <f>HYPERLINK("#'Table 12'!A1", "Table 12")</f>
        <v>Table 12</v>
      </c>
      <c r="B15" s="7" t="s">
        <v>45</v>
      </c>
      <c r="C15" s="7" t="s">
        <v>34</v>
      </c>
    </row>
    <row r="16" spans="1:3" ht="15.6" x14ac:dyDescent="0.3">
      <c r="A16" s="9" t="str">
        <f>HYPERLINK("#'Table 13'!A1", "Table 13")</f>
        <v>Table 13</v>
      </c>
      <c r="B16" s="7" t="s">
        <v>46</v>
      </c>
      <c r="C16" s="7" t="s">
        <v>34</v>
      </c>
    </row>
    <row r="17" spans="1:3" ht="15.6" x14ac:dyDescent="0.3">
      <c r="A17" s="9" t="str">
        <f>HYPERLINK("#'Table 14'!A1", "Table 14")</f>
        <v>Table 14</v>
      </c>
      <c r="B17" s="7" t="s">
        <v>47</v>
      </c>
      <c r="C17" s="7" t="s">
        <v>34</v>
      </c>
    </row>
    <row r="18" spans="1:3" ht="15.6" x14ac:dyDescent="0.3">
      <c r="A18" s="9" t="str">
        <f>HYPERLINK("#'Table 15'!A1", "Table 15")</f>
        <v>Table 15</v>
      </c>
      <c r="B18" s="7" t="s">
        <v>48</v>
      </c>
      <c r="C18" s="7" t="s">
        <v>34</v>
      </c>
    </row>
    <row r="19" spans="1:3" ht="15.6" x14ac:dyDescent="0.3">
      <c r="A19" s="9" t="str">
        <f>HYPERLINK("#'Table 16'!A1", "Table 16")</f>
        <v>Table 16</v>
      </c>
      <c r="B19" s="7" t="s">
        <v>49</v>
      </c>
      <c r="C19" s="7" t="s">
        <v>34</v>
      </c>
    </row>
    <row r="20" spans="1:3" ht="15.6" x14ac:dyDescent="0.3">
      <c r="A20" s="9" t="str">
        <f>HYPERLINK("#'Table 17'!A1", "Table 17")</f>
        <v>Table 17</v>
      </c>
      <c r="B20" s="7" t="s">
        <v>50</v>
      </c>
      <c r="C20" s="7" t="s">
        <v>34</v>
      </c>
    </row>
    <row r="21" spans="1:3" ht="15.6" x14ac:dyDescent="0.3">
      <c r="A21" s="9" t="str">
        <f>HYPERLINK("#'Table 18'!A1", "Table 18")</f>
        <v>Table 18</v>
      </c>
      <c r="B21" s="7" t="s">
        <v>51</v>
      </c>
      <c r="C21" s="7" t="s">
        <v>34</v>
      </c>
    </row>
    <row r="22" spans="1:3" ht="15.6" x14ac:dyDescent="0.3">
      <c r="A22" s="9" t="str">
        <f>HYPERLINK("#'Table 19'!A1", "Table 19")</f>
        <v>Table 19</v>
      </c>
      <c r="B22" s="7" t="s">
        <v>52</v>
      </c>
      <c r="C22" s="7" t="s">
        <v>34</v>
      </c>
    </row>
    <row r="23" spans="1:3" ht="15.6" x14ac:dyDescent="0.3">
      <c r="A23" s="9" t="str">
        <f>HYPERLINK("#'Table 20'!A1", "Table 20")</f>
        <v>Table 20</v>
      </c>
      <c r="B23" s="7" t="s">
        <v>53</v>
      </c>
      <c r="C23" s="7" t="s">
        <v>34</v>
      </c>
    </row>
    <row r="24" spans="1:3" ht="15.6" x14ac:dyDescent="0.3">
      <c r="A24" s="9" t="str">
        <f>HYPERLINK("#'Table 21'!A1", "Table 21")</f>
        <v>Table 21</v>
      </c>
      <c r="B24" s="7" t="s">
        <v>54</v>
      </c>
      <c r="C24" s="7" t="s">
        <v>34</v>
      </c>
    </row>
    <row r="25" spans="1:3" ht="15.6" x14ac:dyDescent="0.3">
      <c r="A25" s="9" t="str">
        <f>HYPERLINK("#'Table 22'!A1", "Table 22")</f>
        <v>Table 22</v>
      </c>
      <c r="B25" s="7" t="s">
        <v>55</v>
      </c>
      <c r="C25" s="7" t="s">
        <v>34</v>
      </c>
    </row>
    <row r="26" spans="1:3" ht="15.6" x14ac:dyDescent="0.3">
      <c r="A26" s="9" t="str">
        <f>HYPERLINK("#'Table 23'!A1", "Table 23")</f>
        <v>Table 23</v>
      </c>
      <c r="B26" s="7" t="s">
        <v>56</v>
      </c>
      <c r="C26" s="7" t="s">
        <v>34</v>
      </c>
    </row>
    <row r="27" spans="1:3" ht="15.6" x14ac:dyDescent="0.3">
      <c r="A27" s="9" t="str">
        <f>HYPERLINK("#'Table 24'!A1", "Table 24")</f>
        <v>Table 24</v>
      </c>
      <c r="B27" s="7" t="s">
        <v>57</v>
      </c>
      <c r="C27" s="7" t="s">
        <v>34</v>
      </c>
    </row>
    <row r="28" spans="1:3" ht="15.6" x14ac:dyDescent="0.3">
      <c r="A28" s="9" t="str">
        <f>HYPERLINK("#'Table 25'!A1", "Table 25")</f>
        <v>Table 25</v>
      </c>
      <c r="B28" s="7" t="s">
        <v>58</v>
      </c>
      <c r="C28" s="7" t="s">
        <v>34</v>
      </c>
    </row>
    <row r="29" spans="1:3" ht="15.6" x14ac:dyDescent="0.3">
      <c r="A29" s="9" t="str">
        <f>HYPERLINK("#'Table 26'!A1", "Table 26")</f>
        <v>Table 26</v>
      </c>
      <c r="B29" s="7" t="s">
        <v>59</v>
      </c>
      <c r="C29" s="7" t="s">
        <v>34</v>
      </c>
    </row>
    <row r="30" spans="1:3" ht="15.6" x14ac:dyDescent="0.3">
      <c r="A30" s="9" t="str">
        <f>HYPERLINK("#'Table 27'!A1", "Table 27")</f>
        <v>Table 27</v>
      </c>
      <c r="B30" s="7" t="s">
        <v>60</v>
      </c>
      <c r="C30" s="7" t="s">
        <v>34</v>
      </c>
    </row>
    <row r="31" spans="1:3" ht="15.6" x14ac:dyDescent="0.3">
      <c r="A31" s="9" t="str">
        <f>HYPERLINK("#'Table 28'!A1", "Table 28")</f>
        <v>Table 28</v>
      </c>
      <c r="B31" s="7" t="s">
        <v>61</v>
      </c>
      <c r="C31" s="7" t="s">
        <v>34</v>
      </c>
    </row>
    <row r="32" spans="1:3" ht="15.6" x14ac:dyDescent="0.3">
      <c r="A32" s="9" t="str">
        <f>HYPERLINK("#'Table 29'!A1", "Table 29")</f>
        <v>Table 29</v>
      </c>
      <c r="B32" s="7" t="s">
        <v>62</v>
      </c>
      <c r="C32" s="7" t="s">
        <v>34</v>
      </c>
    </row>
    <row r="33" spans="1:3" ht="15.6" x14ac:dyDescent="0.3">
      <c r="A33" s="9" t="str">
        <f>HYPERLINK("#'Table 30'!A1", "Table 30")</f>
        <v>Table 30</v>
      </c>
      <c r="B33" s="7" t="s">
        <v>64</v>
      </c>
      <c r="C33" s="7" t="s">
        <v>65</v>
      </c>
    </row>
    <row r="34" spans="1:3" ht="15.6" x14ac:dyDescent="0.3">
      <c r="A34" s="2"/>
      <c r="B34" s="7"/>
      <c r="C34" s="7"/>
    </row>
  </sheetData>
  <pageMargins left="0.7" right="0.7" top="0.75" bottom="0.75" header="0.3" footer="0.3"/>
  <pageSetup paperSize="9" orientation="portrait" horizontalDpi="300" verticalDpi="300"/>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T35"/>
  <sheetViews>
    <sheetView workbookViewId="0"/>
  </sheetViews>
  <sheetFormatPr defaultColWidth="11.5546875" defaultRowHeight="14.4" x14ac:dyDescent="0.3"/>
  <cols>
    <col min="2" max="2" width="15.77734375" customWidth="1"/>
  </cols>
  <sheetData>
    <row r="1" spans="1:20" ht="21" x14ac:dyDescent="0.4">
      <c r="A1" s="6" t="s">
        <v>158</v>
      </c>
    </row>
    <row r="2" spans="1:20" ht="16.8" x14ac:dyDescent="0.3">
      <c r="A2" s="4" t="s">
        <v>148</v>
      </c>
    </row>
    <row r="3" spans="1:20" ht="15.6" x14ac:dyDescent="0.3">
      <c r="A3" s="7" t="s">
        <v>149</v>
      </c>
    </row>
    <row r="4" spans="1:20" x14ac:dyDescent="0.3">
      <c r="A4" s="5" t="str">
        <f>HYPERLINK("#'Table of contents'!A1", "Back to contents")</f>
        <v>Back to contents</v>
      </c>
    </row>
    <row r="5" spans="1:20" ht="31.2" x14ac:dyDescent="0.3">
      <c r="A5" s="24" t="s">
        <v>123</v>
      </c>
      <c r="B5" s="24" t="s">
        <v>150</v>
      </c>
      <c r="C5" s="24" t="s">
        <v>93</v>
      </c>
      <c r="D5" s="24" t="s">
        <v>94</v>
      </c>
      <c r="E5" s="24" t="s">
        <v>95</v>
      </c>
      <c r="F5" s="24" t="s">
        <v>96</v>
      </c>
      <c r="G5" s="24" t="s">
        <v>97</v>
      </c>
      <c r="H5" s="24" t="s">
        <v>98</v>
      </c>
      <c r="I5" s="24" t="s">
        <v>99</v>
      </c>
      <c r="J5" s="24" t="s">
        <v>100</v>
      </c>
      <c r="K5" s="24" t="s">
        <v>101</v>
      </c>
      <c r="L5" s="24" t="s">
        <v>102</v>
      </c>
      <c r="M5" s="24" t="s">
        <v>103</v>
      </c>
      <c r="N5" s="24" t="s">
        <v>104</v>
      </c>
      <c r="O5" s="24" t="s">
        <v>105</v>
      </c>
      <c r="P5" s="24" t="s">
        <v>106</v>
      </c>
      <c r="Q5" s="24" t="s">
        <v>107</v>
      </c>
      <c r="R5" s="24" t="s">
        <v>108</v>
      </c>
      <c r="S5" s="24" t="s">
        <v>109</v>
      </c>
      <c r="T5" s="24" t="s">
        <v>110</v>
      </c>
    </row>
    <row r="6" spans="1:20" ht="30.6" x14ac:dyDescent="0.3">
      <c r="A6" s="25" t="s">
        <v>124</v>
      </c>
      <c r="B6" s="25" t="s">
        <v>151</v>
      </c>
      <c r="C6" s="25">
        <v>2.79</v>
      </c>
      <c r="D6" s="25">
        <v>1.35</v>
      </c>
      <c r="E6" s="25">
        <v>1.52</v>
      </c>
      <c r="F6" s="25">
        <v>1.0900000000000001</v>
      </c>
      <c r="G6" s="25">
        <v>0.69</v>
      </c>
      <c r="H6" s="25">
        <v>0.76</v>
      </c>
      <c r="I6" s="25">
        <v>1.1000000000000001</v>
      </c>
      <c r="J6" s="25">
        <v>-0.36</v>
      </c>
      <c r="K6" s="25">
        <v>-0.37</v>
      </c>
      <c r="L6" s="25">
        <v>-0.66</v>
      </c>
      <c r="M6" s="25">
        <v>-0.15</v>
      </c>
      <c r="N6" s="25">
        <v>-0.95</v>
      </c>
      <c r="O6" s="25">
        <v>-1.4</v>
      </c>
      <c r="P6" s="25">
        <v>-0.66</v>
      </c>
      <c r="Q6" s="25">
        <v>-1.26</v>
      </c>
      <c r="R6" s="25">
        <v>-1.35</v>
      </c>
      <c r="S6" s="25">
        <v>-0.59</v>
      </c>
      <c r="T6" s="25">
        <v>-0.4</v>
      </c>
    </row>
    <row r="7" spans="1:20" ht="30.6" x14ac:dyDescent="0.3">
      <c r="A7" s="25" t="s">
        <v>124</v>
      </c>
      <c r="B7" s="25" t="s">
        <v>152</v>
      </c>
      <c r="C7" s="25">
        <v>0.12</v>
      </c>
      <c r="D7" s="25">
        <v>0.05</v>
      </c>
      <c r="E7" s="25">
        <v>0.08</v>
      </c>
      <c r="F7" s="25">
        <v>0</v>
      </c>
      <c r="G7" s="25">
        <v>0.13</v>
      </c>
      <c r="H7" s="25">
        <v>0.15</v>
      </c>
      <c r="I7" s="25">
        <v>0.24</v>
      </c>
      <c r="J7" s="25">
        <v>0.08</v>
      </c>
      <c r="K7" s="25">
        <v>0.18</v>
      </c>
      <c r="L7" s="25">
        <v>0.12</v>
      </c>
      <c r="M7" s="25">
        <v>0.19</v>
      </c>
      <c r="N7" s="25">
        <v>0.11</v>
      </c>
      <c r="O7" s="25">
        <v>0.03</v>
      </c>
      <c r="P7" s="25">
        <v>0.15</v>
      </c>
      <c r="Q7" s="25">
        <v>-0.01</v>
      </c>
      <c r="R7" s="25">
        <v>0.41</v>
      </c>
      <c r="S7" s="25">
        <v>-0.03</v>
      </c>
      <c r="T7" s="25">
        <v>0.01</v>
      </c>
    </row>
    <row r="8" spans="1:20" ht="15.6" x14ac:dyDescent="0.3">
      <c r="A8" s="25" t="s">
        <v>124</v>
      </c>
      <c r="B8" s="25" t="s">
        <v>153</v>
      </c>
      <c r="C8" s="25">
        <v>-0.02</v>
      </c>
      <c r="D8" s="25">
        <v>0</v>
      </c>
      <c r="E8" s="25">
        <v>0.02</v>
      </c>
      <c r="F8" s="25">
        <v>-0.01</v>
      </c>
      <c r="G8" s="25">
        <v>-0.01</v>
      </c>
      <c r="H8" s="25">
        <v>0.01</v>
      </c>
      <c r="I8" s="25">
        <v>-0.06</v>
      </c>
      <c r="J8" s="25">
        <v>-0.01</v>
      </c>
      <c r="K8" s="25">
        <v>0.02</v>
      </c>
      <c r="L8" s="25">
        <v>0</v>
      </c>
      <c r="M8" s="25">
        <v>0.02</v>
      </c>
      <c r="N8" s="25">
        <v>0.09</v>
      </c>
      <c r="O8" s="25">
        <v>-0.03</v>
      </c>
      <c r="P8" s="25">
        <v>0.04</v>
      </c>
      <c r="Q8" s="25">
        <v>0.02</v>
      </c>
      <c r="R8" s="25">
        <v>0.13</v>
      </c>
      <c r="S8" s="25">
        <v>-0.05</v>
      </c>
      <c r="T8" s="25">
        <v>0.04</v>
      </c>
    </row>
    <row r="9" spans="1:20" ht="30.6" x14ac:dyDescent="0.3">
      <c r="A9" s="25" t="s">
        <v>124</v>
      </c>
      <c r="B9" s="25" t="s">
        <v>154</v>
      </c>
      <c r="C9" s="25">
        <v>-0.32</v>
      </c>
      <c r="D9" s="25">
        <v>0.23</v>
      </c>
      <c r="E9" s="25">
        <v>0.02</v>
      </c>
      <c r="F9" s="25">
        <v>-0.04</v>
      </c>
      <c r="G9" s="25">
        <v>-0.03</v>
      </c>
      <c r="H9" s="25">
        <v>0.12</v>
      </c>
      <c r="I9" s="25">
        <v>0.16</v>
      </c>
      <c r="J9" s="25">
        <v>0.15</v>
      </c>
      <c r="K9" s="25">
        <v>0.14000000000000001</v>
      </c>
      <c r="L9" s="25">
        <v>-0.14000000000000001</v>
      </c>
      <c r="M9" s="25">
        <v>0.14000000000000001</v>
      </c>
      <c r="N9" s="25">
        <v>0.04</v>
      </c>
      <c r="O9" s="25">
        <v>0.01</v>
      </c>
      <c r="P9" s="25">
        <v>-0.04</v>
      </c>
      <c r="Q9" s="25">
        <v>0.02</v>
      </c>
      <c r="R9" s="25">
        <v>0.13</v>
      </c>
      <c r="S9" s="25">
        <v>0.06</v>
      </c>
      <c r="T9" s="25">
        <v>-0.1</v>
      </c>
    </row>
    <row r="10" spans="1:20" ht="30.6" x14ac:dyDescent="0.3">
      <c r="A10" s="25" t="s">
        <v>124</v>
      </c>
      <c r="B10" s="25" t="s">
        <v>155</v>
      </c>
      <c r="C10" s="25">
        <v>0</v>
      </c>
      <c r="D10" s="25">
        <v>-0.02</v>
      </c>
      <c r="E10" s="25">
        <v>0</v>
      </c>
      <c r="F10" s="25">
        <v>0.01</v>
      </c>
      <c r="G10" s="25">
        <v>-0.01</v>
      </c>
      <c r="H10" s="25">
        <v>0.01</v>
      </c>
      <c r="I10" s="25">
        <v>0</v>
      </c>
      <c r="J10" s="25">
        <v>-0.02</v>
      </c>
      <c r="K10" s="25">
        <v>0.01</v>
      </c>
      <c r="L10" s="25">
        <v>0.02</v>
      </c>
      <c r="M10" s="25">
        <v>0</v>
      </c>
      <c r="N10" s="25">
        <v>0.02</v>
      </c>
      <c r="O10" s="25">
        <v>0</v>
      </c>
      <c r="P10" s="25">
        <v>0.01</v>
      </c>
      <c r="Q10" s="25">
        <v>0.01</v>
      </c>
      <c r="R10" s="25">
        <v>0.01</v>
      </c>
      <c r="S10" s="25">
        <v>0.01</v>
      </c>
      <c r="T10" s="25">
        <v>0.01</v>
      </c>
    </row>
    <row r="11" spans="1:20" ht="15.6" x14ac:dyDescent="0.3">
      <c r="A11" s="25" t="s">
        <v>124</v>
      </c>
      <c r="B11" s="25" t="s">
        <v>156</v>
      </c>
      <c r="C11" s="25">
        <v>2.66</v>
      </c>
      <c r="D11" s="25">
        <v>1.63</v>
      </c>
      <c r="E11" s="25">
        <v>1.66</v>
      </c>
      <c r="F11" s="25">
        <v>1.07</v>
      </c>
      <c r="G11" s="25">
        <v>0.79</v>
      </c>
      <c r="H11" s="25">
        <v>1.05</v>
      </c>
      <c r="I11" s="25">
        <v>1.44</v>
      </c>
      <c r="J11" s="25">
        <v>-0.14000000000000001</v>
      </c>
      <c r="K11" s="25">
        <v>-0.02</v>
      </c>
      <c r="L11" s="25">
        <v>-0.66</v>
      </c>
      <c r="M11" s="25">
        <v>0.22</v>
      </c>
      <c r="N11" s="25">
        <v>-0.69</v>
      </c>
      <c r="O11" s="25">
        <v>-1.37</v>
      </c>
      <c r="P11" s="25">
        <v>-0.48</v>
      </c>
      <c r="Q11" s="25">
        <v>-1.23</v>
      </c>
      <c r="R11" s="25">
        <v>-0.69</v>
      </c>
      <c r="S11" s="25">
        <v>-0.56999999999999995</v>
      </c>
      <c r="T11" s="25">
        <v>-0.44</v>
      </c>
    </row>
    <row r="12" spans="1:20" ht="30.6" x14ac:dyDescent="0.3">
      <c r="A12" s="25" t="s">
        <v>125</v>
      </c>
      <c r="B12" s="25" t="s">
        <v>151</v>
      </c>
      <c r="C12" s="25">
        <v>0.62</v>
      </c>
      <c r="D12" s="25">
        <v>-0.67</v>
      </c>
      <c r="E12" s="25">
        <v>-0.28999999999999998</v>
      </c>
      <c r="F12" s="25">
        <v>0.77</v>
      </c>
      <c r="G12" s="25">
        <v>0.19</v>
      </c>
      <c r="H12" s="25">
        <v>1.34</v>
      </c>
      <c r="I12" s="25">
        <v>0.74</v>
      </c>
      <c r="J12" s="25">
        <v>1.19</v>
      </c>
      <c r="K12" s="25">
        <v>1.5</v>
      </c>
      <c r="L12" s="25">
        <v>1.53</v>
      </c>
      <c r="M12" s="25">
        <v>1.08</v>
      </c>
      <c r="N12" s="25">
        <v>1.52</v>
      </c>
      <c r="O12" s="25">
        <v>0.44</v>
      </c>
      <c r="P12" s="25">
        <v>0.17</v>
      </c>
      <c r="Q12" s="25">
        <v>0.51</v>
      </c>
      <c r="R12" s="25">
        <v>0.22</v>
      </c>
      <c r="S12" s="25">
        <v>-0.71</v>
      </c>
      <c r="T12" s="25">
        <v>1.08</v>
      </c>
    </row>
    <row r="13" spans="1:20" ht="30.6" x14ac:dyDescent="0.3">
      <c r="A13" s="25" t="s">
        <v>125</v>
      </c>
      <c r="B13" s="25" t="s">
        <v>152</v>
      </c>
      <c r="C13" s="25">
        <v>0.45</v>
      </c>
      <c r="D13" s="25">
        <v>0.68</v>
      </c>
      <c r="E13" s="25">
        <v>0.75</v>
      </c>
      <c r="F13" s="25">
        <v>0.47</v>
      </c>
      <c r="G13" s="25">
        <v>0.77</v>
      </c>
      <c r="H13" s="25">
        <v>0.5</v>
      </c>
      <c r="I13" s="25">
        <v>0.8</v>
      </c>
      <c r="J13" s="25">
        <v>0.56000000000000005</v>
      </c>
      <c r="K13" s="25">
        <v>0.09</v>
      </c>
      <c r="L13" s="25">
        <v>0.3</v>
      </c>
      <c r="M13" s="25">
        <v>0.37</v>
      </c>
      <c r="N13" s="25">
        <v>0.42</v>
      </c>
      <c r="O13" s="25">
        <v>0.03</v>
      </c>
      <c r="P13" s="25">
        <v>0.59</v>
      </c>
      <c r="Q13" s="25">
        <v>0.32</v>
      </c>
      <c r="R13" s="25">
        <v>1.88</v>
      </c>
      <c r="S13" s="25">
        <v>0.38</v>
      </c>
      <c r="T13" s="25">
        <v>-0.19</v>
      </c>
    </row>
    <row r="14" spans="1:20" ht="15.6" x14ac:dyDescent="0.3">
      <c r="A14" s="25" t="s">
        <v>125</v>
      </c>
      <c r="B14" s="25" t="s">
        <v>153</v>
      </c>
      <c r="C14" s="25">
        <v>0.23</v>
      </c>
      <c r="D14" s="25">
        <v>0.23</v>
      </c>
      <c r="E14" s="25">
        <v>0.38</v>
      </c>
      <c r="F14" s="25">
        <v>0.18</v>
      </c>
      <c r="G14" s="25">
        <v>0.14000000000000001</v>
      </c>
      <c r="H14" s="25">
        <v>0.05</v>
      </c>
      <c r="I14" s="25">
        <v>0.09</v>
      </c>
      <c r="J14" s="25">
        <v>-0.11</v>
      </c>
      <c r="K14" s="25">
        <v>-7.0000000000000007E-2</v>
      </c>
      <c r="L14" s="25">
        <v>-0.1</v>
      </c>
      <c r="M14" s="25">
        <v>0</v>
      </c>
      <c r="N14" s="25">
        <v>0.03</v>
      </c>
      <c r="O14" s="25">
        <v>0.04</v>
      </c>
      <c r="P14" s="25">
        <v>-0.06</v>
      </c>
      <c r="Q14" s="25">
        <v>-0.06</v>
      </c>
      <c r="R14" s="25">
        <v>-7.0000000000000007E-2</v>
      </c>
      <c r="S14" s="25">
        <v>-0.08</v>
      </c>
      <c r="T14" s="25">
        <v>-0.54</v>
      </c>
    </row>
    <row r="15" spans="1:20" ht="30.6" x14ac:dyDescent="0.3">
      <c r="A15" s="25" t="s">
        <v>125</v>
      </c>
      <c r="B15" s="25" t="s">
        <v>154</v>
      </c>
      <c r="C15" s="25">
        <v>7.0000000000000007E-2</v>
      </c>
      <c r="D15" s="25">
        <v>-0.27</v>
      </c>
      <c r="E15" s="25">
        <v>-0.03</v>
      </c>
      <c r="F15" s="25">
        <v>0.04</v>
      </c>
      <c r="G15" s="25">
        <v>0.02</v>
      </c>
      <c r="H15" s="25">
        <v>-0.01</v>
      </c>
      <c r="I15" s="25">
        <v>0.04</v>
      </c>
      <c r="J15" s="25">
        <v>-7.0000000000000007E-2</v>
      </c>
      <c r="K15" s="25">
        <v>-0.1</v>
      </c>
      <c r="L15" s="25">
        <v>0.28000000000000003</v>
      </c>
      <c r="M15" s="25">
        <v>0.04</v>
      </c>
      <c r="N15" s="25">
        <v>0</v>
      </c>
      <c r="O15" s="25">
        <v>7.0000000000000007E-2</v>
      </c>
      <c r="P15" s="25">
        <v>0.24</v>
      </c>
      <c r="Q15" s="25">
        <v>0.01</v>
      </c>
      <c r="R15" s="25">
        <v>0.26</v>
      </c>
      <c r="S15" s="25">
        <v>-0.03</v>
      </c>
      <c r="T15" s="25">
        <v>0.13</v>
      </c>
    </row>
    <row r="16" spans="1:20" ht="30.6" x14ac:dyDescent="0.3">
      <c r="A16" s="25" t="s">
        <v>125</v>
      </c>
      <c r="B16" s="25" t="s">
        <v>155</v>
      </c>
      <c r="C16" s="25">
        <v>0</v>
      </c>
      <c r="D16" s="25">
        <v>0.01</v>
      </c>
      <c r="E16" s="25">
        <v>0.01</v>
      </c>
      <c r="F16" s="25">
        <v>-0.01</v>
      </c>
      <c r="G16" s="25">
        <v>0</v>
      </c>
      <c r="H16" s="25">
        <v>-0.01</v>
      </c>
      <c r="I16" s="25">
        <v>-0.04</v>
      </c>
      <c r="J16" s="25">
        <v>0.01</v>
      </c>
      <c r="K16" s="25">
        <v>0.01</v>
      </c>
      <c r="L16" s="25">
        <v>-0.02</v>
      </c>
      <c r="M16" s="25">
        <v>0.02</v>
      </c>
      <c r="N16" s="25">
        <v>0.01</v>
      </c>
      <c r="O16" s="25">
        <v>-0.01</v>
      </c>
      <c r="P16" s="25">
        <v>0.01</v>
      </c>
      <c r="Q16" s="25">
        <v>0</v>
      </c>
      <c r="R16" s="25">
        <v>0.01</v>
      </c>
      <c r="S16" s="25">
        <v>-0.03</v>
      </c>
      <c r="T16" s="25">
        <v>0.04</v>
      </c>
    </row>
    <row r="17" spans="1:20" ht="15.6" x14ac:dyDescent="0.3">
      <c r="A17" s="25" t="s">
        <v>125</v>
      </c>
      <c r="B17" s="25" t="s">
        <v>156</v>
      </c>
      <c r="C17" s="25">
        <v>1.36</v>
      </c>
      <c r="D17" s="25">
        <v>-0.02</v>
      </c>
      <c r="E17" s="25">
        <v>0.79</v>
      </c>
      <c r="F17" s="25">
        <v>1.44</v>
      </c>
      <c r="G17" s="25">
        <v>1.1200000000000001</v>
      </c>
      <c r="H17" s="25">
        <v>1.85</v>
      </c>
      <c r="I17" s="25">
        <v>1.63</v>
      </c>
      <c r="J17" s="25">
        <v>1.56</v>
      </c>
      <c r="K17" s="25">
        <v>1.43</v>
      </c>
      <c r="L17" s="25">
        <v>1.99</v>
      </c>
      <c r="M17" s="25">
        <v>1.53</v>
      </c>
      <c r="N17" s="25">
        <v>1.99</v>
      </c>
      <c r="O17" s="25">
        <v>0.56999999999999995</v>
      </c>
      <c r="P17" s="25">
        <v>0.94</v>
      </c>
      <c r="Q17" s="25">
        <v>0.78</v>
      </c>
      <c r="R17" s="25">
        <v>2.19</v>
      </c>
      <c r="S17" s="25">
        <v>-0.46</v>
      </c>
      <c r="T17" s="25">
        <v>0.52</v>
      </c>
    </row>
    <row r="18" spans="1:20" ht="30.6" x14ac:dyDescent="0.3">
      <c r="A18" s="25" t="s">
        <v>126</v>
      </c>
      <c r="B18" s="25" t="s">
        <v>151</v>
      </c>
      <c r="C18" s="25">
        <v>1.28</v>
      </c>
      <c r="D18" s="25">
        <v>0.06</v>
      </c>
      <c r="E18" s="25">
        <v>0.71</v>
      </c>
      <c r="F18" s="25">
        <v>-0.67</v>
      </c>
      <c r="G18" s="25">
        <v>-0.51</v>
      </c>
      <c r="H18" s="25">
        <v>-1.74</v>
      </c>
      <c r="I18" s="25">
        <v>-1.33</v>
      </c>
      <c r="J18" s="25">
        <v>-2.12</v>
      </c>
      <c r="K18" s="25">
        <v>-1.79</v>
      </c>
      <c r="L18" s="25">
        <v>-1.33</v>
      </c>
      <c r="M18" s="25">
        <v>-0.56999999999999995</v>
      </c>
      <c r="N18" s="25">
        <v>-0.02</v>
      </c>
      <c r="O18" s="25">
        <v>-0.78</v>
      </c>
      <c r="P18" s="25">
        <v>0.08</v>
      </c>
      <c r="Q18" s="25">
        <v>0.37</v>
      </c>
      <c r="R18" s="25">
        <v>0.63</v>
      </c>
      <c r="S18" s="25">
        <v>0.88</v>
      </c>
      <c r="T18" s="25">
        <v>0.28999999999999998</v>
      </c>
    </row>
    <row r="19" spans="1:20" ht="30.6" x14ac:dyDescent="0.3">
      <c r="A19" s="25" t="s">
        <v>126</v>
      </c>
      <c r="B19" s="25" t="s">
        <v>152</v>
      </c>
      <c r="C19" s="25">
        <v>0.63</v>
      </c>
      <c r="D19" s="25">
        <v>0.87</v>
      </c>
      <c r="E19" s="25">
        <v>0.92</v>
      </c>
      <c r="F19" s="25">
        <v>0.54</v>
      </c>
      <c r="G19" s="25">
        <v>1.3</v>
      </c>
      <c r="H19" s="25">
        <v>1.68</v>
      </c>
      <c r="I19" s="25">
        <v>2.04</v>
      </c>
      <c r="J19" s="25">
        <v>1.65</v>
      </c>
      <c r="K19" s="25">
        <v>1.28</v>
      </c>
      <c r="L19" s="25">
        <v>1.06</v>
      </c>
      <c r="M19" s="25">
        <v>1</v>
      </c>
      <c r="N19" s="25">
        <v>1.76</v>
      </c>
      <c r="O19" s="25">
        <v>1.1200000000000001</v>
      </c>
      <c r="P19" s="25">
        <v>0.51</v>
      </c>
      <c r="Q19" s="25">
        <v>0.75</v>
      </c>
      <c r="R19" s="25">
        <v>1.79</v>
      </c>
      <c r="S19" s="25">
        <v>1.1200000000000001</v>
      </c>
      <c r="T19" s="25">
        <v>0.04</v>
      </c>
    </row>
    <row r="20" spans="1:20" ht="15.6" x14ac:dyDescent="0.3">
      <c r="A20" s="25" t="s">
        <v>126</v>
      </c>
      <c r="B20" s="25" t="s">
        <v>153</v>
      </c>
      <c r="C20" s="25">
        <v>-0.43</v>
      </c>
      <c r="D20" s="25">
        <v>-0.18</v>
      </c>
      <c r="E20" s="25">
        <v>-0.17</v>
      </c>
      <c r="F20" s="25">
        <v>-0.2</v>
      </c>
      <c r="G20" s="25">
        <v>-0.23</v>
      </c>
      <c r="H20" s="25">
        <v>-0.22</v>
      </c>
      <c r="I20" s="25">
        <v>-0.12</v>
      </c>
      <c r="J20" s="25">
        <v>-0.2</v>
      </c>
      <c r="K20" s="25">
        <v>-0.22</v>
      </c>
      <c r="L20" s="25">
        <v>-0.01</v>
      </c>
      <c r="M20" s="25">
        <v>0.25</v>
      </c>
      <c r="N20" s="25">
        <v>0.25</v>
      </c>
      <c r="O20" s="25">
        <v>0.48</v>
      </c>
      <c r="P20" s="25">
        <v>0.02</v>
      </c>
      <c r="Q20" s="25">
        <v>0.21</v>
      </c>
      <c r="R20" s="25">
        <v>0.09</v>
      </c>
      <c r="S20" s="25">
        <v>-0.03</v>
      </c>
      <c r="T20" s="25">
        <v>-0.5</v>
      </c>
    </row>
    <row r="21" spans="1:20" ht="30.6" x14ac:dyDescent="0.3">
      <c r="A21" s="25" t="s">
        <v>126</v>
      </c>
      <c r="B21" s="25" t="s">
        <v>154</v>
      </c>
      <c r="C21" s="25">
        <v>0.01</v>
      </c>
      <c r="D21" s="25">
        <v>-0.01</v>
      </c>
      <c r="E21" s="25">
        <v>-0.1</v>
      </c>
      <c r="F21" s="25">
        <v>-0.04</v>
      </c>
      <c r="G21" s="25">
        <v>-0.03</v>
      </c>
      <c r="H21" s="25">
        <v>-0.04</v>
      </c>
      <c r="I21" s="25">
        <v>0.03</v>
      </c>
      <c r="J21" s="25">
        <v>-0.11</v>
      </c>
      <c r="K21" s="25">
        <v>-0.05</v>
      </c>
      <c r="L21" s="25">
        <v>0.14000000000000001</v>
      </c>
      <c r="M21" s="25">
        <v>-0.04</v>
      </c>
      <c r="N21" s="25">
        <v>0.14000000000000001</v>
      </c>
      <c r="O21" s="25">
        <v>-0.28000000000000003</v>
      </c>
      <c r="P21" s="25">
        <v>-0.08</v>
      </c>
      <c r="Q21" s="25">
        <v>0.03</v>
      </c>
      <c r="R21" s="25">
        <v>0.26</v>
      </c>
      <c r="S21" s="25">
        <v>0.01</v>
      </c>
      <c r="T21" s="25">
        <v>7.0000000000000007E-2</v>
      </c>
    </row>
    <row r="22" spans="1:20" ht="30.6" x14ac:dyDescent="0.3">
      <c r="A22" s="25" t="s">
        <v>126</v>
      </c>
      <c r="B22" s="25" t="s">
        <v>155</v>
      </c>
      <c r="C22" s="25">
        <v>0</v>
      </c>
      <c r="D22" s="25">
        <v>0</v>
      </c>
      <c r="E22" s="25">
        <v>-0.01</v>
      </c>
      <c r="F22" s="25">
        <v>-0.02</v>
      </c>
      <c r="G22" s="25">
        <v>-0.04</v>
      </c>
      <c r="H22" s="25">
        <v>0.03</v>
      </c>
      <c r="I22" s="25">
        <v>-0.05</v>
      </c>
      <c r="J22" s="25">
        <v>0.01</v>
      </c>
      <c r="K22" s="25">
        <v>-0.02</v>
      </c>
      <c r="L22" s="25">
        <v>0</v>
      </c>
      <c r="M22" s="25">
        <v>-0.03</v>
      </c>
      <c r="N22" s="25">
        <v>-0.01</v>
      </c>
      <c r="O22" s="25">
        <v>-0.03</v>
      </c>
      <c r="P22" s="25">
        <v>0</v>
      </c>
      <c r="Q22" s="25">
        <v>-0.05</v>
      </c>
      <c r="R22" s="25">
        <v>-0.06</v>
      </c>
      <c r="S22" s="25">
        <v>-0.08</v>
      </c>
      <c r="T22" s="25">
        <v>0.11</v>
      </c>
    </row>
    <row r="23" spans="1:20" ht="15.6" x14ac:dyDescent="0.3">
      <c r="A23" s="25" t="s">
        <v>126</v>
      </c>
      <c r="B23" s="25" t="s">
        <v>156</v>
      </c>
      <c r="C23" s="25">
        <v>1.46</v>
      </c>
      <c r="D23" s="25">
        <v>0.73</v>
      </c>
      <c r="E23" s="25">
        <v>1.32</v>
      </c>
      <c r="F23" s="25">
        <v>-0.39</v>
      </c>
      <c r="G23" s="25">
        <v>0.51</v>
      </c>
      <c r="H23" s="25">
        <v>-0.32</v>
      </c>
      <c r="I23" s="25">
        <v>0.61</v>
      </c>
      <c r="J23" s="25">
        <v>-0.76</v>
      </c>
      <c r="K23" s="25">
        <v>-0.8</v>
      </c>
      <c r="L23" s="25">
        <v>-0.13</v>
      </c>
      <c r="M23" s="25">
        <v>0.63</v>
      </c>
      <c r="N23" s="25">
        <v>2.0499999999999998</v>
      </c>
      <c r="O23" s="25">
        <v>0.49</v>
      </c>
      <c r="P23" s="25">
        <v>0.51</v>
      </c>
      <c r="Q23" s="25">
        <v>1.31</v>
      </c>
      <c r="R23" s="25">
        <v>2.62</v>
      </c>
      <c r="S23" s="25">
        <v>1.88</v>
      </c>
      <c r="T23" s="25">
        <v>-0.04</v>
      </c>
    </row>
    <row r="24" spans="1:20" ht="30.6" x14ac:dyDescent="0.3">
      <c r="A24" s="25" t="s">
        <v>127</v>
      </c>
      <c r="B24" s="25" t="s">
        <v>151</v>
      </c>
      <c r="C24" s="25">
        <v>-0.77</v>
      </c>
      <c r="D24" s="25">
        <v>1.82</v>
      </c>
      <c r="E24" s="25">
        <v>1.27</v>
      </c>
      <c r="F24" s="25">
        <v>2.72</v>
      </c>
      <c r="G24" s="25">
        <v>2.12</v>
      </c>
      <c r="H24" s="25">
        <v>1.98</v>
      </c>
      <c r="I24" s="25">
        <v>2.46</v>
      </c>
      <c r="J24" s="25">
        <v>1.96</v>
      </c>
      <c r="K24" s="25">
        <v>1.52</v>
      </c>
      <c r="L24" s="25">
        <v>1.39</v>
      </c>
      <c r="M24" s="25">
        <v>0.61</v>
      </c>
      <c r="N24" s="25">
        <v>1.06</v>
      </c>
      <c r="O24" s="25">
        <v>0.82</v>
      </c>
      <c r="P24" s="25">
        <v>-0.34</v>
      </c>
      <c r="Q24" s="25">
        <v>-0.7</v>
      </c>
      <c r="R24" s="25">
        <v>-1.25</v>
      </c>
      <c r="S24" s="25">
        <v>-1.73</v>
      </c>
      <c r="T24" s="25">
        <v>-0.25</v>
      </c>
    </row>
    <row r="25" spans="1:20" ht="30.6" x14ac:dyDescent="0.3">
      <c r="A25" s="25" t="s">
        <v>127</v>
      </c>
      <c r="B25" s="25" t="s">
        <v>152</v>
      </c>
      <c r="C25" s="25">
        <v>0.49</v>
      </c>
      <c r="D25" s="25">
        <v>1.76</v>
      </c>
      <c r="E25" s="25">
        <v>0.63</v>
      </c>
      <c r="F25" s="25">
        <v>0.82</v>
      </c>
      <c r="G25" s="25">
        <v>1.1100000000000001</v>
      </c>
      <c r="H25" s="25">
        <v>1.83</v>
      </c>
      <c r="I25" s="25">
        <v>0.95</v>
      </c>
      <c r="J25" s="25">
        <v>1.27</v>
      </c>
      <c r="K25" s="25">
        <v>0.67</v>
      </c>
      <c r="L25" s="25">
        <v>0.89</v>
      </c>
      <c r="M25" s="25">
        <v>1.1100000000000001</v>
      </c>
      <c r="N25" s="25">
        <v>1.55</v>
      </c>
      <c r="O25" s="25">
        <v>0.59</v>
      </c>
      <c r="P25" s="25">
        <v>0.27</v>
      </c>
      <c r="Q25" s="25">
        <v>1.1200000000000001</v>
      </c>
      <c r="R25" s="25">
        <v>2.85</v>
      </c>
      <c r="S25" s="25">
        <v>7.0000000000000007E-2</v>
      </c>
      <c r="T25" s="25">
        <v>0.8</v>
      </c>
    </row>
    <row r="26" spans="1:20" ht="15.6" x14ac:dyDescent="0.3">
      <c r="A26" s="25" t="s">
        <v>127</v>
      </c>
      <c r="B26" s="25" t="s">
        <v>153</v>
      </c>
      <c r="C26" s="25">
        <v>0.56000000000000005</v>
      </c>
      <c r="D26" s="25">
        <v>0.22</v>
      </c>
      <c r="E26" s="25">
        <v>0.02</v>
      </c>
      <c r="F26" s="25">
        <v>0.17</v>
      </c>
      <c r="G26" s="25">
        <v>0.18</v>
      </c>
      <c r="H26" s="25">
        <v>-0.08</v>
      </c>
      <c r="I26" s="25">
        <v>-7.0000000000000007E-2</v>
      </c>
      <c r="J26" s="25">
        <v>-0.21</v>
      </c>
      <c r="K26" s="25">
        <v>-0.46</v>
      </c>
      <c r="L26" s="25">
        <v>-0.41</v>
      </c>
      <c r="M26" s="25">
        <v>-0.25</v>
      </c>
      <c r="N26" s="25">
        <v>-0.39</v>
      </c>
      <c r="O26" s="25">
        <v>-0.1</v>
      </c>
      <c r="P26" s="25">
        <v>-0.38</v>
      </c>
      <c r="Q26" s="25">
        <v>-0.42</v>
      </c>
      <c r="R26" s="25">
        <v>-0.23</v>
      </c>
      <c r="S26" s="25">
        <v>-0.25</v>
      </c>
      <c r="T26" s="25">
        <v>-0.2</v>
      </c>
    </row>
    <row r="27" spans="1:20" ht="30.6" x14ac:dyDescent="0.3">
      <c r="A27" s="25" t="s">
        <v>127</v>
      </c>
      <c r="B27" s="25" t="s">
        <v>154</v>
      </c>
      <c r="C27" s="25">
        <v>0.26</v>
      </c>
      <c r="D27" s="25">
        <v>-0.19</v>
      </c>
      <c r="E27" s="25">
        <v>-0.02</v>
      </c>
      <c r="F27" s="25">
        <v>-0.06</v>
      </c>
      <c r="G27" s="25">
        <v>-0.04</v>
      </c>
      <c r="H27" s="25">
        <v>-0.2</v>
      </c>
      <c r="I27" s="25">
        <v>0.05</v>
      </c>
      <c r="J27" s="25">
        <v>0.02</v>
      </c>
      <c r="K27" s="25">
        <v>-0.03</v>
      </c>
      <c r="L27" s="25">
        <v>-0.12</v>
      </c>
      <c r="M27" s="25">
        <v>0.14000000000000001</v>
      </c>
      <c r="N27" s="25">
        <v>-0.17</v>
      </c>
      <c r="O27" s="25">
        <v>0.01</v>
      </c>
      <c r="P27" s="25">
        <v>-0.05</v>
      </c>
      <c r="Q27" s="25">
        <v>-0.01</v>
      </c>
      <c r="R27" s="25">
        <v>0.02</v>
      </c>
      <c r="S27" s="25">
        <v>0.12</v>
      </c>
      <c r="T27" s="25">
        <v>-0.23</v>
      </c>
    </row>
    <row r="28" spans="1:20" ht="30.6" x14ac:dyDescent="0.3">
      <c r="A28" s="25" t="s">
        <v>127</v>
      </c>
      <c r="B28" s="25" t="s">
        <v>155</v>
      </c>
      <c r="C28" s="25">
        <v>0</v>
      </c>
      <c r="D28" s="25">
        <v>0</v>
      </c>
      <c r="E28" s="25">
        <v>-0.04</v>
      </c>
      <c r="F28" s="25">
        <v>-0.04</v>
      </c>
      <c r="G28" s="25">
        <v>-0.03</v>
      </c>
      <c r="H28" s="25">
        <v>0.02</v>
      </c>
      <c r="I28" s="25">
        <v>-0.04</v>
      </c>
      <c r="J28" s="25">
        <v>-0.01</v>
      </c>
      <c r="K28" s="25">
        <v>0</v>
      </c>
      <c r="L28" s="25">
        <v>0.01</v>
      </c>
      <c r="M28" s="25">
        <v>-0.06</v>
      </c>
      <c r="N28" s="25">
        <v>0</v>
      </c>
      <c r="O28" s="25">
        <v>0</v>
      </c>
      <c r="P28" s="25">
        <v>-0.02</v>
      </c>
      <c r="Q28" s="25">
        <v>-0.03</v>
      </c>
      <c r="R28" s="25">
        <v>-0.15</v>
      </c>
      <c r="S28" s="25">
        <v>0.04</v>
      </c>
      <c r="T28" s="25">
        <v>0.12</v>
      </c>
    </row>
    <row r="29" spans="1:20" ht="15.6" x14ac:dyDescent="0.3">
      <c r="A29" s="25" t="s">
        <v>127</v>
      </c>
      <c r="B29" s="25" t="s">
        <v>156</v>
      </c>
      <c r="C29" s="25">
        <v>0.5</v>
      </c>
      <c r="D29" s="25">
        <v>3.52</v>
      </c>
      <c r="E29" s="25">
        <v>1.82</v>
      </c>
      <c r="F29" s="25">
        <v>3.58</v>
      </c>
      <c r="G29" s="25">
        <v>3.34</v>
      </c>
      <c r="H29" s="25">
        <v>3.48</v>
      </c>
      <c r="I29" s="25">
        <v>3.32</v>
      </c>
      <c r="J29" s="25">
        <v>2.99</v>
      </c>
      <c r="K29" s="25">
        <v>1.7</v>
      </c>
      <c r="L29" s="25">
        <v>1.76</v>
      </c>
      <c r="M29" s="25">
        <v>1.5</v>
      </c>
      <c r="N29" s="25">
        <v>2.0099999999999998</v>
      </c>
      <c r="O29" s="25">
        <v>1.3</v>
      </c>
      <c r="P29" s="25">
        <v>-0.55000000000000004</v>
      </c>
      <c r="Q29" s="25">
        <v>-0.05</v>
      </c>
      <c r="R29" s="25">
        <v>1.1499999999999999</v>
      </c>
      <c r="S29" s="25">
        <v>-1.79</v>
      </c>
      <c r="T29" s="25">
        <v>0.18</v>
      </c>
    </row>
    <row r="30" spans="1:20" ht="30.6" x14ac:dyDescent="0.3">
      <c r="A30" s="25" t="s">
        <v>128</v>
      </c>
      <c r="B30" s="25" t="s">
        <v>151</v>
      </c>
      <c r="C30" s="25">
        <v>0.98</v>
      </c>
      <c r="D30" s="25">
        <v>3.12</v>
      </c>
      <c r="E30" s="25">
        <v>1.74</v>
      </c>
      <c r="F30" s="25">
        <v>1.27</v>
      </c>
      <c r="G30" s="25">
        <v>0.69</v>
      </c>
      <c r="H30" s="25">
        <v>0.37</v>
      </c>
      <c r="I30" s="25">
        <v>0.83</v>
      </c>
      <c r="J30" s="25">
        <v>0.76</v>
      </c>
      <c r="K30" s="25">
        <v>-1.56</v>
      </c>
      <c r="L30" s="25">
        <v>-0.56000000000000005</v>
      </c>
      <c r="M30" s="25">
        <v>1.68</v>
      </c>
      <c r="N30" s="25">
        <v>0.77</v>
      </c>
      <c r="O30" s="25">
        <v>2.68</v>
      </c>
      <c r="P30" s="25">
        <v>1.9</v>
      </c>
      <c r="Q30" s="25">
        <v>2.09</v>
      </c>
      <c r="R30" s="25">
        <v>2.19</v>
      </c>
      <c r="S30" s="25">
        <v>2.62</v>
      </c>
      <c r="T30" s="25">
        <v>0.89</v>
      </c>
    </row>
    <row r="31" spans="1:20" ht="30.6" x14ac:dyDescent="0.3">
      <c r="A31" s="25" t="s">
        <v>128</v>
      </c>
      <c r="B31" s="25" t="s">
        <v>152</v>
      </c>
      <c r="C31" s="25">
        <v>1.63</v>
      </c>
      <c r="D31" s="25">
        <v>1.31</v>
      </c>
      <c r="E31" s="25">
        <v>1.06</v>
      </c>
      <c r="F31" s="25">
        <v>-1.59</v>
      </c>
      <c r="G31" s="25">
        <v>2.57</v>
      </c>
      <c r="H31" s="25">
        <v>1.33</v>
      </c>
      <c r="I31" s="25">
        <v>2.2799999999999998</v>
      </c>
      <c r="J31" s="25">
        <v>2.09</v>
      </c>
      <c r="K31" s="25">
        <v>1.1499999999999999</v>
      </c>
      <c r="L31" s="25">
        <v>1.66</v>
      </c>
      <c r="M31" s="25">
        <v>1.79</v>
      </c>
      <c r="N31" s="25">
        <v>0.79</v>
      </c>
      <c r="O31" s="25">
        <v>0.79</v>
      </c>
      <c r="P31" s="25">
        <v>0.6</v>
      </c>
      <c r="Q31" s="25">
        <v>1.28</v>
      </c>
      <c r="R31" s="25">
        <v>1.38</v>
      </c>
      <c r="S31" s="25">
        <v>0.32</v>
      </c>
      <c r="T31" s="25">
        <v>0.4</v>
      </c>
    </row>
    <row r="32" spans="1:20" ht="15.6" x14ac:dyDescent="0.3">
      <c r="A32" s="25" t="s">
        <v>128</v>
      </c>
      <c r="B32" s="25" t="s">
        <v>153</v>
      </c>
      <c r="C32" s="25">
        <v>-0.98</v>
      </c>
      <c r="D32" s="25">
        <v>-2.73</v>
      </c>
      <c r="E32" s="25">
        <v>-2.86</v>
      </c>
      <c r="F32" s="25">
        <v>-0.46</v>
      </c>
      <c r="G32" s="25">
        <v>-2.08</v>
      </c>
      <c r="H32" s="25">
        <v>-0.74</v>
      </c>
      <c r="I32" s="25">
        <v>-2.23</v>
      </c>
      <c r="J32" s="25">
        <v>-0.32</v>
      </c>
      <c r="K32" s="25">
        <v>1.71</v>
      </c>
      <c r="L32" s="25">
        <v>1.39</v>
      </c>
      <c r="M32" s="25">
        <v>1.44</v>
      </c>
      <c r="N32" s="25">
        <v>0.3</v>
      </c>
      <c r="O32" s="25">
        <v>0.14000000000000001</v>
      </c>
      <c r="P32" s="25">
        <v>0.2</v>
      </c>
      <c r="Q32" s="25">
        <v>0.65</v>
      </c>
      <c r="R32" s="25">
        <v>-0.51</v>
      </c>
      <c r="S32" s="25">
        <v>-0.28000000000000003</v>
      </c>
      <c r="T32" s="25">
        <v>-2.15</v>
      </c>
    </row>
    <row r="33" spans="1:20" ht="30.6" x14ac:dyDescent="0.3">
      <c r="A33" s="25" t="s">
        <v>128</v>
      </c>
      <c r="B33" s="25" t="s">
        <v>154</v>
      </c>
      <c r="C33" s="25">
        <v>-0.44</v>
      </c>
      <c r="D33" s="25">
        <v>-0.61</v>
      </c>
      <c r="E33" s="25">
        <v>7.0000000000000007E-2</v>
      </c>
      <c r="F33" s="25">
        <v>0.27</v>
      </c>
      <c r="G33" s="25">
        <v>-0.3</v>
      </c>
      <c r="H33" s="25">
        <v>-0.37</v>
      </c>
      <c r="I33" s="25">
        <v>-0.21</v>
      </c>
      <c r="J33" s="25">
        <v>-0.52</v>
      </c>
      <c r="K33" s="25">
        <v>-0.26</v>
      </c>
      <c r="L33" s="25">
        <v>-0.3</v>
      </c>
      <c r="M33" s="25">
        <v>-0.11</v>
      </c>
      <c r="N33" s="25">
        <v>0.01</v>
      </c>
      <c r="O33" s="25">
        <v>0.23</v>
      </c>
      <c r="P33" s="25">
        <v>-0.57999999999999996</v>
      </c>
      <c r="Q33" s="25">
        <v>0.14000000000000001</v>
      </c>
      <c r="R33" s="25">
        <v>-0.32</v>
      </c>
      <c r="S33" s="25">
        <v>0.28999999999999998</v>
      </c>
      <c r="T33" s="25">
        <v>-0.98</v>
      </c>
    </row>
    <row r="34" spans="1:20" ht="30.6" x14ac:dyDescent="0.3">
      <c r="A34" s="25" t="s">
        <v>128</v>
      </c>
      <c r="B34" s="25" t="s">
        <v>155</v>
      </c>
      <c r="C34" s="25">
        <v>0</v>
      </c>
      <c r="D34" s="25">
        <v>0.01</v>
      </c>
      <c r="E34" s="25">
        <v>-0.02</v>
      </c>
      <c r="F34" s="25">
        <v>-0.03</v>
      </c>
      <c r="G34" s="25">
        <v>0.05</v>
      </c>
      <c r="H34" s="25">
        <v>0.05</v>
      </c>
      <c r="I34" s="25">
        <v>-7.0000000000000007E-2</v>
      </c>
      <c r="J34" s="25">
        <v>0.04</v>
      </c>
      <c r="K34" s="25">
        <v>-0.03</v>
      </c>
      <c r="L34" s="25">
        <v>0.05</v>
      </c>
      <c r="M34" s="25">
        <v>0.01</v>
      </c>
      <c r="N34" s="25">
        <v>-0.17</v>
      </c>
      <c r="O34" s="25">
        <v>-0.08</v>
      </c>
      <c r="P34" s="25">
        <v>0.03</v>
      </c>
      <c r="Q34" s="25">
        <v>-0.04</v>
      </c>
      <c r="R34" s="25">
        <v>0.02</v>
      </c>
      <c r="S34" s="25">
        <v>-0.13</v>
      </c>
      <c r="T34" s="25">
        <v>0.4</v>
      </c>
    </row>
    <row r="35" spans="1:20" ht="15.6" x14ac:dyDescent="0.3">
      <c r="A35" s="25" t="s">
        <v>128</v>
      </c>
      <c r="B35" s="25" t="s">
        <v>156</v>
      </c>
      <c r="C35" s="25">
        <v>1.21</v>
      </c>
      <c r="D35" s="25">
        <v>1.1100000000000001</v>
      </c>
      <c r="E35" s="25">
        <v>-0.06</v>
      </c>
      <c r="F35" s="25">
        <v>-0.47</v>
      </c>
      <c r="G35" s="25">
        <v>0.93</v>
      </c>
      <c r="H35" s="25">
        <v>0.64</v>
      </c>
      <c r="I35" s="25">
        <v>0.64</v>
      </c>
      <c r="J35" s="25">
        <v>1.99</v>
      </c>
      <c r="K35" s="25">
        <v>0.99</v>
      </c>
      <c r="L35" s="25">
        <v>2.17</v>
      </c>
      <c r="M35" s="25">
        <v>4.57</v>
      </c>
      <c r="N35" s="25">
        <v>1.78</v>
      </c>
      <c r="O35" s="25">
        <v>3.71</v>
      </c>
      <c r="P35" s="25">
        <v>2.13</v>
      </c>
      <c r="Q35" s="25">
        <v>4.01</v>
      </c>
      <c r="R35" s="25">
        <v>2.74</v>
      </c>
      <c r="S35" s="25">
        <v>2.76</v>
      </c>
      <c r="T35" s="25">
        <v>-1.58</v>
      </c>
    </row>
  </sheetData>
  <pageMargins left="0.7" right="0.7" top="0.75" bottom="0.75" header="0.3" footer="0.3"/>
  <pageSetup paperSize="9" orientation="portrait" horizontalDpi="300" verticalDpi="300"/>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T47"/>
  <sheetViews>
    <sheetView workbookViewId="0"/>
  </sheetViews>
  <sheetFormatPr defaultColWidth="11.5546875" defaultRowHeight="14.4" x14ac:dyDescent="0.3"/>
  <cols>
    <col min="1" max="1" width="15.21875" customWidth="1"/>
    <col min="2" max="2" width="15.5546875" customWidth="1"/>
  </cols>
  <sheetData>
    <row r="1" spans="1:20" ht="21" x14ac:dyDescent="0.4">
      <c r="A1" s="6" t="s">
        <v>159</v>
      </c>
    </row>
    <row r="2" spans="1:20" ht="16.8" x14ac:dyDescent="0.3">
      <c r="A2" s="4" t="s">
        <v>148</v>
      </c>
    </row>
    <row r="3" spans="1:20" ht="15.6" x14ac:dyDescent="0.3">
      <c r="A3" s="7" t="s">
        <v>149</v>
      </c>
    </row>
    <row r="4" spans="1:20" x14ac:dyDescent="0.3">
      <c r="A4" s="5" t="str">
        <f>HYPERLINK("#'Table of contents'!A1", "Back to contents")</f>
        <v>Back to contents</v>
      </c>
    </row>
    <row r="5" spans="1:20" ht="31.2" x14ac:dyDescent="0.3">
      <c r="A5" s="26" t="s">
        <v>130</v>
      </c>
      <c r="B5" s="26" t="s">
        <v>150</v>
      </c>
      <c r="C5" s="26" t="s">
        <v>93</v>
      </c>
      <c r="D5" s="26" t="s">
        <v>94</v>
      </c>
      <c r="E5" s="26" t="s">
        <v>95</v>
      </c>
      <c r="F5" s="26" t="s">
        <v>96</v>
      </c>
      <c r="G5" s="26" t="s">
        <v>97</v>
      </c>
      <c r="H5" s="26" t="s">
        <v>98</v>
      </c>
      <c r="I5" s="26" t="s">
        <v>99</v>
      </c>
      <c r="J5" s="26" t="s">
        <v>100</v>
      </c>
      <c r="K5" s="26" t="s">
        <v>101</v>
      </c>
      <c r="L5" s="26" t="s">
        <v>102</v>
      </c>
      <c r="M5" s="26" t="s">
        <v>103</v>
      </c>
      <c r="N5" s="26" t="s">
        <v>104</v>
      </c>
      <c r="O5" s="26" t="s">
        <v>105</v>
      </c>
      <c r="P5" s="26" t="s">
        <v>106</v>
      </c>
      <c r="Q5" s="26" t="s">
        <v>107</v>
      </c>
      <c r="R5" s="26" t="s">
        <v>108</v>
      </c>
      <c r="S5" s="26" t="s">
        <v>109</v>
      </c>
      <c r="T5" s="26" t="s">
        <v>110</v>
      </c>
    </row>
    <row r="6" spans="1:20" ht="45.6" x14ac:dyDescent="0.3">
      <c r="A6" s="27" t="s">
        <v>131</v>
      </c>
      <c r="B6" s="27" t="s">
        <v>151</v>
      </c>
      <c r="C6" s="27">
        <v>8.0500000000000007</v>
      </c>
      <c r="D6" s="27">
        <v>7.57</v>
      </c>
      <c r="E6" s="27">
        <v>6.8</v>
      </c>
      <c r="F6" s="27">
        <v>3.75</v>
      </c>
      <c r="G6" s="27">
        <v>9.4600000000000009</v>
      </c>
      <c r="H6" s="27">
        <v>4.91</v>
      </c>
      <c r="I6" s="27">
        <v>-0.2</v>
      </c>
      <c r="J6" s="27">
        <v>3.51</v>
      </c>
      <c r="K6" s="27">
        <v>3.52</v>
      </c>
      <c r="L6" s="27">
        <v>3.77</v>
      </c>
      <c r="M6" s="27">
        <v>18.940000000000001</v>
      </c>
      <c r="N6" s="27">
        <v>9.48</v>
      </c>
      <c r="O6" s="27">
        <v>3.19</v>
      </c>
      <c r="P6" s="27">
        <v>4.4000000000000004</v>
      </c>
      <c r="Q6" s="27">
        <v>2.1800000000000002</v>
      </c>
      <c r="R6" s="27">
        <v>11.1</v>
      </c>
      <c r="S6" s="27">
        <v>1.62</v>
      </c>
      <c r="T6" s="27">
        <v>3.65</v>
      </c>
    </row>
    <row r="7" spans="1:20" ht="45.6" x14ac:dyDescent="0.3">
      <c r="A7" s="27" t="s">
        <v>131</v>
      </c>
      <c r="B7" s="27" t="s">
        <v>152</v>
      </c>
      <c r="C7" s="27">
        <v>0</v>
      </c>
      <c r="D7" s="27">
        <v>0</v>
      </c>
      <c r="E7" s="27">
        <v>0</v>
      </c>
      <c r="F7" s="27">
        <v>0</v>
      </c>
      <c r="G7" s="27">
        <v>0</v>
      </c>
      <c r="H7" s="27">
        <v>0</v>
      </c>
      <c r="I7" s="27">
        <v>0</v>
      </c>
      <c r="J7" s="27">
        <v>0</v>
      </c>
      <c r="K7" s="27">
        <v>0</v>
      </c>
      <c r="L7" s="27">
        <v>0</v>
      </c>
      <c r="M7" s="27">
        <v>0</v>
      </c>
      <c r="N7" s="27">
        <v>0</v>
      </c>
      <c r="O7" s="27">
        <v>0</v>
      </c>
      <c r="P7" s="27">
        <v>0</v>
      </c>
      <c r="Q7" s="27">
        <v>0</v>
      </c>
      <c r="R7" s="27">
        <v>0</v>
      </c>
      <c r="S7" s="27">
        <v>0</v>
      </c>
      <c r="T7" s="27">
        <v>0</v>
      </c>
    </row>
    <row r="8" spans="1:20" ht="45.6" x14ac:dyDescent="0.3">
      <c r="A8" s="27" t="s">
        <v>131</v>
      </c>
      <c r="B8" s="27" t="s">
        <v>153</v>
      </c>
      <c r="C8" s="27">
        <v>0.9</v>
      </c>
      <c r="D8" s="27">
        <v>-1.91</v>
      </c>
      <c r="E8" s="27">
        <v>0.41</v>
      </c>
      <c r="F8" s="27">
        <v>1.33</v>
      </c>
      <c r="G8" s="27">
        <v>0.62</v>
      </c>
      <c r="H8" s="27">
        <v>-0.49</v>
      </c>
      <c r="I8" s="27">
        <v>-2.65</v>
      </c>
      <c r="J8" s="27">
        <v>-0.19</v>
      </c>
      <c r="K8" s="27">
        <v>0.33</v>
      </c>
      <c r="L8" s="27">
        <v>-1.26</v>
      </c>
      <c r="M8" s="27">
        <v>1.7</v>
      </c>
      <c r="N8" s="27">
        <v>0.71</v>
      </c>
      <c r="O8" s="27">
        <v>-0.6</v>
      </c>
      <c r="P8" s="27">
        <v>0.53</v>
      </c>
      <c r="Q8" s="27">
        <v>-0.87</v>
      </c>
      <c r="R8" s="27">
        <v>1.82</v>
      </c>
      <c r="S8" s="27">
        <v>-0.53</v>
      </c>
      <c r="T8" s="27">
        <v>-0.96</v>
      </c>
    </row>
    <row r="9" spans="1:20" ht="45.6" x14ac:dyDescent="0.3">
      <c r="A9" s="27" t="s">
        <v>131</v>
      </c>
      <c r="B9" s="27" t="s">
        <v>154</v>
      </c>
      <c r="C9" s="27">
        <v>0.06</v>
      </c>
      <c r="D9" s="27">
        <v>-0.67</v>
      </c>
      <c r="E9" s="27">
        <v>-0.62</v>
      </c>
      <c r="F9" s="27">
        <v>0.05</v>
      </c>
      <c r="G9" s="27">
        <v>-0.19</v>
      </c>
      <c r="H9" s="27">
        <v>-0.38</v>
      </c>
      <c r="I9" s="27">
        <v>0.12</v>
      </c>
      <c r="J9" s="27">
        <v>-0.73</v>
      </c>
      <c r="K9" s="27">
        <v>0.11</v>
      </c>
      <c r="L9" s="27">
        <v>-0.23</v>
      </c>
      <c r="M9" s="27">
        <v>0.18</v>
      </c>
      <c r="N9" s="27">
        <v>-0.1</v>
      </c>
      <c r="O9" s="27">
        <v>-0.13</v>
      </c>
      <c r="P9" s="27">
        <v>-0.15</v>
      </c>
      <c r="Q9" s="27">
        <v>-0.2</v>
      </c>
      <c r="R9" s="27">
        <v>0.34</v>
      </c>
      <c r="S9" s="27">
        <v>0.05</v>
      </c>
      <c r="T9" s="27">
        <v>-0.09</v>
      </c>
    </row>
    <row r="10" spans="1:20" ht="45.6" x14ac:dyDescent="0.3">
      <c r="A10" s="27" t="s">
        <v>131</v>
      </c>
      <c r="B10" s="27" t="s">
        <v>155</v>
      </c>
      <c r="C10" s="27">
        <v>0</v>
      </c>
      <c r="D10" s="27">
        <v>7.0000000000000007E-2</v>
      </c>
      <c r="E10" s="27">
        <v>0.04</v>
      </c>
      <c r="F10" s="27">
        <v>0.01</v>
      </c>
      <c r="G10" s="27">
        <v>0</v>
      </c>
      <c r="H10" s="27">
        <v>0</v>
      </c>
      <c r="I10" s="27">
        <v>0.01</v>
      </c>
      <c r="J10" s="27">
        <v>0.04</v>
      </c>
      <c r="K10" s="27">
        <v>0</v>
      </c>
      <c r="L10" s="27">
        <v>0.04</v>
      </c>
      <c r="M10" s="27">
        <v>-0.03</v>
      </c>
      <c r="N10" s="27">
        <v>0</v>
      </c>
      <c r="O10" s="27">
        <v>0.01</v>
      </c>
      <c r="P10" s="27">
        <v>-0.02</v>
      </c>
      <c r="Q10" s="27">
        <v>0.03</v>
      </c>
      <c r="R10" s="27">
        <v>-0.06</v>
      </c>
      <c r="S10" s="27">
        <v>0</v>
      </c>
      <c r="T10" s="27">
        <v>0.03</v>
      </c>
    </row>
    <row r="11" spans="1:20" ht="45.6" x14ac:dyDescent="0.3">
      <c r="A11" s="27" t="s">
        <v>131</v>
      </c>
      <c r="B11" s="27" t="s">
        <v>156</v>
      </c>
      <c r="C11" s="27">
        <v>8.9700000000000006</v>
      </c>
      <c r="D11" s="27">
        <v>5.16</v>
      </c>
      <c r="E11" s="27">
        <v>6.64</v>
      </c>
      <c r="F11" s="27">
        <v>5.0599999999999996</v>
      </c>
      <c r="G11" s="27">
        <v>9.84</v>
      </c>
      <c r="H11" s="27">
        <v>4.08</v>
      </c>
      <c r="I11" s="27">
        <v>-2.8</v>
      </c>
      <c r="J11" s="27">
        <v>2.68</v>
      </c>
      <c r="K11" s="27">
        <v>3.94</v>
      </c>
      <c r="L11" s="27">
        <v>2.35</v>
      </c>
      <c r="M11" s="27">
        <v>20.47</v>
      </c>
      <c r="N11" s="27">
        <v>10.02</v>
      </c>
      <c r="O11" s="27">
        <v>2.54</v>
      </c>
      <c r="P11" s="27">
        <v>4.75</v>
      </c>
      <c r="Q11" s="27">
        <v>1.1499999999999999</v>
      </c>
      <c r="R11" s="27">
        <v>12.95</v>
      </c>
      <c r="S11" s="27">
        <v>1.1399999999999999</v>
      </c>
      <c r="T11" s="27">
        <v>2.65</v>
      </c>
    </row>
    <row r="12" spans="1:20" ht="45.6" x14ac:dyDescent="0.3">
      <c r="A12" s="27" t="s">
        <v>132</v>
      </c>
      <c r="B12" s="27" t="s">
        <v>151</v>
      </c>
      <c r="C12" s="27">
        <v>2.17</v>
      </c>
      <c r="D12" s="27">
        <v>5.78</v>
      </c>
      <c r="E12" s="27">
        <v>4.9000000000000004</v>
      </c>
      <c r="F12" s="27">
        <v>2.56</v>
      </c>
      <c r="G12" s="27">
        <v>4.26</v>
      </c>
      <c r="H12" s="27">
        <v>5.71</v>
      </c>
      <c r="I12" s="27">
        <v>13.15</v>
      </c>
      <c r="J12" s="27">
        <v>5.7</v>
      </c>
      <c r="K12" s="27">
        <v>3.71</v>
      </c>
      <c r="L12" s="27">
        <v>3.89</v>
      </c>
      <c r="M12" s="27">
        <v>-1.76</v>
      </c>
      <c r="N12" s="27">
        <v>3.02</v>
      </c>
      <c r="O12" s="27">
        <v>2.21</v>
      </c>
      <c r="P12" s="27">
        <v>2.69</v>
      </c>
      <c r="Q12" s="27">
        <v>4.72</v>
      </c>
      <c r="R12" s="27">
        <v>7.69</v>
      </c>
      <c r="S12" s="27">
        <v>3.82</v>
      </c>
      <c r="T12" s="27">
        <v>0.56999999999999995</v>
      </c>
    </row>
    <row r="13" spans="1:20" ht="45.6" x14ac:dyDescent="0.3">
      <c r="A13" s="27" t="s">
        <v>132</v>
      </c>
      <c r="B13" s="27" t="s">
        <v>152</v>
      </c>
      <c r="C13" s="27">
        <v>0</v>
      </c>
      <c r="D13" s="27">
        <v>0</v>
      </c>
      <c r="E13" s="27">
        <v>0</v>
      </c>
      <c r="F13" s="27">
        <v>0</v>
      </c>
      <c r="G13" s="27">
        <v>0</v>
      </c>
      <c r="H13" s="27">
        <v>0</v>
      </c>
      <c r="I13" s="27">
        <v>0</v>
      </c>
      <c r="J13" s="27">
        <v>0</v>
      </c>
      <c r="K13" s="27">
        <v>0</v>
      </c>
      <c r="L13" s="27">
        <v>0</v>
      </c>
      <c r="M13" s="27">
        <v>0</v>
      </c>
      <c r="N13" s="27">
        <v>0</v>
      </c>
      <c r="O13" s="27">
        <v>0</v>
      </c>
      <c r="P13" s="27">
        <v>0</v>
      </c>
      <c r="Q13" s="27">
        <v>0</v>
      </c>
      <c r="R13" s="27">
        <v>0</v>
      </c>
      <c r="S13" s="27">
        <v>0</v>
      </c>
      <c r="T13" s="27">
        <v>0</v>
      </c>
    </row>
    <row r="14" spans="1:20" ht="45.6" x14ac:dyDescent="0.3">
      <c r="A14" s="27" t="s">
        <v>132</v>
      </c>
      <c r="B14" s="27" t="s">
        <v>153</v>
      </c>
      <c r="C14" s="27">
        <v>0.19</v>
      </c>
      <c r="D14" s="27">
        <v>-0.26</v>
      </c>
      <c r="E14" s="27">
        <v>-1.06</v>
      </c>
      <c r="F14" s="27">
        <v>0.71</v>
      </c>
      <c r="G14" s="27">
        <v>-0.63</v>
      </c>
      <c r="H14" s="27">
        <v>-0.03</v>
      </c>
      <c r="I14" s="27">
        <v>0.7</v>
      </c>
      <c r="J14" s="27">
        <v>-1.3</v>
      </c>
      <c r="K14" s="27">
        <v>-0.21</v>
      </c>
      <c r="L14" s="27">
        <v>-0.46</v>
      </c>
      <c r="M14" s="27">
        <v>-0.66</v>
      </c>
      <c r="N14" s="27">
        <v>-0.35</v>
      </c>
      <c r="O14" s="27">
        <v>-1.05</v>
      </c>
      <c r="P14" s="27">
        <v>0.02</v>
      </c>
      <c r="Q14" s="27">
        <v>-1.0900000000000001</v>
      </c>
      <c r="R14" s="27">
        <v>0.54</v>
      </c>
      <c r="S14" s="27">
        <v>-0.48</v>
      </c>
      <c r="T14" s="27">
        <v>-0.59</v>
      </c>
    </row>
    <row r="15" spans="1:20" ht="45.6" x14ac:dyDescent="0.3">
      <c r="A15" s="27" t="s">
        <v>132</v>
      </c>
      <c r="B15" s="27" t="s">
        <v>154</v>
      </c>
      <c r="C15" s="27">
        <v>-0.63</v>
      </c>
      <c r="D15" s="27">
        <v>-0.31</v>
      </c>
      <c r="E15" s="27">
        <v>-0.24</v>
      </c>
      <c r="F15" s="27">
        <v>-0.21</v>
      </c>
      <c r="G15" s="27">
        <v>-0.02</v>
      </c>
      <c r="H15" s="27">
        <v>-0.11</v>
      </c>
      <c r="I15" s="27">
        <v>-0.35</v>
      </c>
      <c r="J15" s="27">
        <v>-0.11</v>
      </c>
      <c r="K15" s="27">
        <v>-0.38</v>
      </c>
      <c r="L15" s="27">
        <v>0.13</v>
      </c>
      <c r="M15" s="27">
        <v>-0.1</v>
      </c>
      <c r="N15" s="27">
        <v>-0.19</v>
      </c>
      <c r="O15" s="27">
        <v>-0.34</v>
      </c>
      <c r="P15" s="27">
        <v>0</v>
      </c>
      <c r="Q15" s="27">
        <v>-0.14000000000000001</v>
      </c>
      <c r="R15" s="27">
        <v>-7.0000000000000007E-2</v>
      </c>
      <c r="S15" s="27">
        <v>0.45</v>
      </c>
      <c r="T15" s="27">
        <v>-0.02</v>
      </c>
    </row>
    <row r="16" spans="1:20" ht="45.6" x14ac:dyDescent="0.3">
      <c r="A16" s="27" t="s">
        <v>132</v>
      </c>
      <c r="B16" s="27" t="s">
        <v>155</v>
      </c>
      <c r="C16" s="27">
        <v>0</v>
      </c>
      <c r="D16" s="27">
        <v>0</v>
      </c>
      <c r="E16" s="27">
        <v>0.02</v>
      </c>
      <c r="F16" s="27">
        <v>0.01</v>
      </c>
      <c r="G16" s="27">
        <v>-0.01</v>
      </c>
      <c r="H16" s="27">
        <v>0.01</v>
      </c>
      <c r="I16" s="27">
        <v>-0.01</v>
      </c>
      <c r="J16" s="27">
        <v>0</v>
      </c>
      <c r="K16" s="27">
        <v>0.04</v>
      </c>
      <c r="L16" s="27">
        <v>0.02</v>
      </c>
      <c r="M16" s="27">
        <v>-0.01</v>
      </c>
      <c r="N16" s="27">
        <v>0.01</v>
      </c>
      <c r="O16" s="27">
        <v>0.02</v>
      </c>
      <c r="P16" s="27">
        <v>0</v>
      </c>
      <c r="Q16" s="27">
        <v>0.05</v>
      </c>
      <c r="R16" s="27">
        <v>-0.04</v>
      </c>
      <c r="S16" s="27">
        <v>0.03</v>
      </c>
      <c r="T16" s="27">
        <v>0.03</v>
      </c>
    </row>
    <row r="17" spans="1:20" ht="45.6" x14ac:dyDescent="0.3">
      <c r="A17" s="27" t="s">
        <v>132</v>
      </c>
      <c r="B17" s="27" t="s">
        <v>156</v>
      </c>
      <c r="C17" s="27">
        <v>1.9</v>
      </c>
      <c r="D17" s="27">
        <v>5.24</v>
      </c>
      <c r="E17" s="27">
        <v>3.7</v>
      </c>
      <c r="F17" s="27">
        <v>3.09</v>
      </c>
      <c r="G17" s="27">
        <v>3.63</v>
      </c>
      <c r="H17" s="27">
        <v>5.58</v>
      </c>
      <c r="I17" s="27">
        <v>13.46</v>
      </c>
      <c r="J17" s="27">
        <v>4.3499999999999996</v>
      </c>
      <c r="K17" s="27">
        <v>3.19</v>
      </c>
      <c r="L17" s="27">
        <v>3.59</v>
      </c>
      <c r="M17" s="27">
        <v>-2.52</v>
      </c>
      <c r="N17" s="27">
        <v>2.4900000000000002</v>
      </c>
      <c r="O17" s="27">
        <v>0.87</v>
      </c>
      <c r="P17" s="27">
        <v>2.73</v>
      </c>
      <c r="Q17" s="27">
        <v>3.57</v>
      </c>
      <c r="R17" s="27">
        <v>8.08</v>
      </c>
      <c r="S17" s="27">
        <v>3.84</v>
      </c>
      <c r="T17" s="27">
        <v>-0.02</v>
      </c>
    </row>
    <row r="18" spans="1:20" ht="30.6" x14ac:dyDescent="0.3">
      <c r="A18" s="27" t="s">
        <v>133</v>
      </c>
      <c r="B18" s="27" t="s">
        <v>151</v>
      </c>
      <c r="C18" s="27">
        <v>-0.71</v>
      </c>
      <c r="D18" s="27">
        <v>0.35</v>
      </c>
      <c r="E18" s="27">
        <v>4.43</v>
      </c>
      <c r="F18" s="27">
        <v>-2.59</v>
      </c>
      <c r="G18" s="27">
        <v>3.12</v>
      </c>
      <c r="H18" s="27">
        <v>3.42</v>
      </c>
      <c r="I18" s="27">
        <v>-3.04</v>
      </c>
      <c r="J18" s="27">
        <v>3.72</v>
      </c>
      <c r="K18" s="27">
        <v>-0.33</v>
      </c>
      <c r="L18" s="27">
        <v>-0.39</v>
      </c>
      <c r="M18" s="27">
        <v>1.93</v>
      </c>
      <c r="N18" s="27">
        <v>-2.0499999999999998</v>
      </c>
      <c r="O18" s="27">
        <v>-2.33</v>
      </c>
      <c r="P18" s="27">
        <v>-1.84</v>
      </c>
      <c r="Q18" s="27">
        <v>-0.56000000000000005</v>
      </c>
      <c r="R18" s="27">
        <v>0.13</v>
      </c>
      <c r="S18" s="27">
        <v>-6.23</v>
      </c>
      <c r="T18" s="27">
        <v>-14.5</v>
      </c>
    </row>
    <row r="19" spans="1:20" ht="30.6" x14ac:dyDescent="0.3">
      <c r="A19" s="27" t="s">
        <v>133</v>
      </c>
      <c r="B19" s="27" t="s">
        <v>152</v>
      </c>
      <c r="C19" s="27">
        <v>0</v>
      </c>
      <c r="D19" s="27">
        <v>0</v>
      </c>
      <c r="E19" s="27">
        <v>0</v>
      </c>
      <c r="F19" s="27">
        <v>0</v>
      </c>
      <c r="G19" s="27">
        <v>0</v>
      </c>
      <c r="H19" s="27">
        <v>0</v>
      </c>
      <c r="I19" s="27">
        <v>0</v>
      </c>
      <c r="J19" s="27">
        <v>0</v>
      </c>
      <c r="K19" s="27">
        <v>0</v>
      </c>
      <c r="L19" s="27">
        <v>0</v>
      </c>
      <c r="M19" s="27">
        <v>0</v>
      </c>
      <c r="N19" s="27">
        <v>0</v>
      </c>
      <c r="O19" s="27">
        <v>0</v>
      </c>
      <c r="P19" s="27">
        <v>0</v>
      </c>
      <c r="Q19" s="27">
        <v>0</v>
      </c>
      <c r="R19" s="27">
        <v>0</v>
      </c>
      <c r="S19" s="27">
        <v>0</v>
      </c>
      <c r="T19" s="27">
        <v>0</v>
      </c>
    </row>
    <row r="20" spans="1:20" ht="30.6" x14ac:dyDescent="0.3">
      <c r="A20" s="27" t="s">
        <v>133</v>
      </c>
      <c r="B20" s="27" t="s">
        <v>153</v>
      </c>
      <c r="C20" s="27">
        <v>0.81</v>
      </c>
      <c r="D20" s="27">
        <v>-2.08</v>
      </c>
      <c r="E20" s="27">
        <v>-1.17</v>
      </c>
      <c r="F20" s="27">
        <v>-0.2</v>
      </c>
      <c r="G20" s="27">
        <v>-0.92</v>
      </c>
      <c r="H20" s="27">
        <v>-0.52</v>
      </c>
      <c r="I20" s="27">
        <v>0.1</v>
      </c>
      <c r="J20" s="27">
        <v>-1.65</v>
      </c>
      <c r="K20" s="27">
        <v>-1</v>
      </c>
      <c r="L20" s="27">
        <v>1.01</v>
      </c>
      <c r="M20" s="27">
        <v>-1.26</v>
      </c>
      <c r="N20" s="27">
        <v>-0.66</v>
      </c>
      <c r="O20" s="27">
        <v>-0.14000000000000001</v>
      </c>
      <c r="P20" s="27">
        <v>-0.41</v>
      </c>
      <c r="Q20" s="27">
        <v>-1.39</v>
      </c>
      <c r="R20" s="27">
        <v>-0.55000000000000004</v>
      </c>
      <c r="S20" s="27">
        <v>-2.19</v>
      </c>
      <c r="T20" s="27">
        <v>-0.57999999999999996</v>
      </c>
    </row>
    <row r="21" spans="1:20" ht="30.6" x14ac:dyDescent="0.3">
      <c r="A21" s="27" t="s">
        <v>133</v>
      </c>
      <c r="B21" s="27" t="s">
        <v>154</v>
      </c>
      <c r="C21" s="27">
        <v>-0.18</v>
      </c>
      <c r="D21" s="27">
        <v>0.27</v>
      </c>
      <c r="E21" s="27">
        <v>-0.19</v>
      </c>
      <c r="F21" s="27">
        <v>-0.1</v>
      </c>
      <c r="G21" s="27">
        <v>-0.19</v>
      </c>
      <c r="H21" s="27">
        <v>0.2</v>
      </c>
      <c r="I21" s="27">
        <v>0.49</v>
      </c>
      <c r="J21" s="27">
        <v>-0.08</v>
      </c>
      <c r="K21" s="27">
        <v>0.34</v>
      </c>
      <c r="L21" s="27">
        <v>-0.02</v>
      </c>
      <c r="M21" s="27">
        <v>-0.16</v>
      </c>
      <c r="N21" s="27">
        <v>0.95</v>
      </c>
      <c r="O21" s="27">
        <v>-0.16</v>
      </c>
      <c r="P21" s="27">
        <v>-0.25</v>
      </c>
      <c r="Q21" s="27">
        <v>0.08</v>
      </c>
      <c r="R21" s="27">
        <v>0.64</v>
      </c>
      <c r="S21" s="27">
        <v>-0.19</v>
      </c>
      <c r="T21" s="27">
        <v>-0.05</v>
      </c>
    </row>
    <row r="22" spans="1:20" ht="30.6" x14ac:dyDescent="0.3">
      <c r="A22" s="27" t="s">
        <v>133</v>
      </c>
      <c r="B22" s="27" t="s">
        <v>155</v>
      </c>
      <c r="C22" s="27">
        <v>0</v>
      </c>
      <c r="D22" s="27">
        <v>-0.05</v>
      </c>
      <c r="E22" s="27">
        <v>0</v>
      </c>
      <c r="F22" s="27">
        <v>0</v>
      </c>
      <c r="G22" s="27">
        <v>0</v>
      </c>
      <c r="H22" s="27">
        <v>0</v>
      </c>
      <c r="I22" s="27">
        <v>-0.04</v>
      </c>
      <c r="J22" s="27">
        <v>0.03</v>
      </c>
      <c r="K22" s="27">
        <v>0.01</v>
      </c>
      <c r="L22" s="27">
        <v>-0.03</v>
      </c>
      <c r="M22" s="27">
        <v>0.02</v>
      </c>
      <c r="N22" s="27">
        <v>0.03</v>
      </c>
      <c r="O22" s="27">
        <v>-0.01</v>
      </c>
      <c r="P22" s="27">
        <v>0</v>
      </c>
      <c r="Q22" s="27">
        <v>0.03</v>
      </c>
      <c r="R22" s="27">
        <v>0.01</v>
      </c>
      <c r="S22" s="27">
        <v>0.04</v>
      </c>
      <c r="T22" s="27">
        <v>-0.03</v>
      </c>
    </row>
    <row r="23" spans="1:20" ht="30.6" x14ac:dyDescent="0.3">
      <c r="A23" s="27" t="s">
        <v>133</v>
      </c>
      <c r="B23" s="27" t="s">
        <v>156</v>
      </c>
      <c r="C23" s="27">
        <v>-0.09</v>
      </c>
      <c r="D23" s="27">
        <v>-1.49</v>
      </c>
      <c r="E23" s="27">
        <v>3.12</v>
      </c>
      <c r="F23" s="27">
        <v>-2.89</v>
      </c>
      <c r="G23" s="27">
        <v>2.04</v>
      </c>
      <c r="H23" s="27">
        <v>3.11</v>
      </c>
      <c r="I23" s="27">
        <v>-2.4700000000000002</v>
      </c>
      <c r="J23" s="27">
        <v>2.0699999999999998</v>
      </c>
      <c r="K23" s="27">
        <v>-0.99</v>
      </c>
      <c r="L23" s="27">
        <v>0.56000000000000005</v>
      </c>
      <c r="M23" s="27">
        <v>0.53</v>
      </c>
      <c r="N23" s="27">
        <v>-1.69</v>
      </c>
      <c r="O23" s="27">
        <v>-2.66</v>
      </c>
      <c r="P23" s="27">
        <v>-2.5099999999999998</v>
      </c>
      <c r="Q23" s="27">
        <v>-1.87</v>
      </c>
      <c r="R23" s="27">
        <v>0.22</v>
      </c>
      <c r="S23" s="27">
        <v>-8.7799999999999994</v>
      </c>
      <c r="T23" s="27">
        <v>-15.26</v>
      </c>
    </row>
    <row r="24" spans="1:20" ht="45.6" x14ac:dyDescent="0.3">
      <c r="A24" s="27" t="s">
        <v>134</v>
      </c>
      <c r="B24" s="27" t="s">
        <v>151</v>
      </c>
      <c r="C24" s="27">
        <v>1.28</v>
      </c>
      <c r="D24" s="27">
        <v>0.43</v>
      </c>
      <c r="E24" s="27">
        <v>-1.56</v>
      </c>
      <c r="F24" s="27">
        <v>0.65</v>
      </c>
      <c r="G24" s="27">
        <v>0.08</v>
      </c>
      <c r="H24" s="27">
        <v>2.06</v>
      </c>
      <c r="I24" s="27">
        <v>2.2599999999999998</v>
      </c>
      <c r="J24" s="27">
        <v>2.5</v>
      </c>
      <c r="K24" s="27">
        <v>-0.97</v>
      </c>
      <c r="L24" s="27">
        <v>0.85</v>
      </c>
      <c r="M24" s="27">
        <v>-1.41</v>
      </c>
      <c r="N24" s="27">
        <v>-0.03</v>
      </c>
      <c r="O24" s="27">
        <v>-0.02</v>
      </c>
      <c r="P24" s="27">
        <v>-0.98</v>
      </c>
      <c r="Q24" s="27">
        <v>-1.63</v>
      </c>
      <c r="R24" s="27">
        <v>0.22</v>
      </c>
      <c r="S24" s="27">
        <v>-1.93</v>
      </c>
      <c r="T24" s="27">
        <v>4.1900000000000004</v>
      </c>
    </row>
    <row r="25" spans="1:20" ht="45.6" x14ac:dyDescent="0.3">
      <c r="A25" s="27" t="s">
        <v>134</v>
      </c>
      <c r="B25" s="27" t="s">
        <v>152</v>
      </c>
      <c r="C25" s="27">
        <v>0</v>
      </c>
      <c r="D25" s="27">
        <v>0</v>
      </c>
      <c r="E25" s="27">
        <v>0</v>
      </c>
      <c r="F25" s="27">
        <v>0</v>
      </c>
      <c r="G25" s="27">
        <v>0</v>
      </c>
      <c r="H25" s="27">
        <v>0</v>
      </c>
      <c r="I25" s="27">
        <v>0</v>
      </c>
      <c r="J25" s="27">
        <v>0</v>
      </c>
      <c r="K25" s="27">
        <v>0</v>
      </c>
      <c r="L25" s="27">
        <v>0</v>
      </c>
      <c r="M25" s="27">
        <v>0</v>
      </c>
      <c r="N25" s="27">
        <v>0</v>
      </c>
      <c r="O25" s="27">
        <v>0</v>
      </c>
      <c r="P25" s="27">
        <v>0</v>
      </c>
      <c r="Q25" s="27">
        <v>0</v>
      </c>
      <c r="R25" s="27">
        <v>0</v>
      </c>
      <c r="S25" s="27">
        <v>0</v>
      </c>
      <c r="T25" s="27">
        <v>0</v>
      </c>
    </row>
    <row r="26" spans="1:20" ht="45.6" x14ac:dyDescent="0.3">
      <c r="A26" s="27" t="s">
        <v>134</v>
      </c>
      <c r="B26" s="27" t="s">
        <v>153</v>
      </c>
      <c r="C26" s="27">
        <v>0.5</v>
      </c>
      <c r="D26" s="27">
        <v>-1</v>
      </c>
      <c r="E26" s="27">
        <v>1.36</v>
      </c>
      <c r="F26" s="27">
        <v>0.23</v>
      </c>
      <c r="G26" s="27">
        <v>-0.28999999999999998</v>
      </c>
      <c r="H26" s="27">
        <v>0.36</v>
      </c>
      <c r="I26" s="27">
        <v>-0.16</v>
      </c>
      <c r="J26" s="27">
        <v>0.97</v>
      </c>
      <c r="K26" s="27">
        <v>0.34</v>
      </c>
      <c r="L26" s="27">
        <v>-0.04</v>
      </c>
      <c r="M26" s="27">
        <v>0.68</v>
      </c>
      <c r="N26" s="27">
        <v>0.26</v>
      </c>
      <c r="O26" s="27">
        <v>-0.6</v>
      </c>
      <c r="P26" s="27">
        <v>-0.6</v>
      </c>
      <c r="Q26" s="27">
        <v>-0.59</v>
      </c>
      <c r="R26" s="27">
        <v>-0.45</v>
      </c>
      <c r="S26" s="27">
        <v>-0.36</v>
      </c>
      <c r="T26" s="27">
        <v>-1.77</v>
      </c>
    </row>
    <row r="27" spans="1:20" ht="45.6" x14ac:dyDescent="0.3">
      <c r="A27" s="27" t="s">
        <v>134</v>
      </c>
      <c r="B27" s="27" t="s">
        <v>154</v>
      </c>
      <c r="C27" s="27">
        <v>-0.24</v>
      </c>
      <c r="D27" s="27">
        <v>-0.36</v>
      </c>
      <c r="E27" s="27">
        <v>-0.48</v>
      </c>
      <c r="F27" s="27">
        <v>-0.13</v>
      </c>
      <c r="G27" s="27">
        <v>-0.48</v>
      </c>
      <c r="H27" s="27">
        <v>-0.21</v>
      </c>
      <c r="I27" s="27">
        <v>-0.36</v>
      </c>
      <c r="J27" s="27">
        <v>-0.28000000000000003</v>
      </c>
      <c r="K27" s="27">
        <v>-0.09</v>
      </c>
      <c r="L27" s="27">
        <v>-0.06</v>
      </c>
      <c r="M27" s="27">
        <v>0.22</v>
      </c>
      <c r="N27" s="27">
        <v>-0.08</v>
      </c>
      <c r="O27" s="27">
        <v>-0.04</v>
      </c>
      <c r="P27" s="27">
        <v>-7.0000000000000007E-2</v>
      </c>
      <c r="Q27" s="27">
        <v>0.11</v>
      </c>
      <c r="R27" s="27">
        <v>-0.42</v>
      </c>
      <c r="S27" s="27">
        <v>-0.14000000000000001</v>
      </c>
      <c r="T27" s="27">
        <v>0.93</v>
      </c>
    </row>
    <row r="28" spans="1:20" ht="45.6" x14ac:dyDescent="0.3">
      <c r="A28" s="27" t="s">
        <v>134</v>
      </c>
      <c r="B28" s="27" t="s">
        <v>155</v>
      </c>
      <c r="C28" s="27">
        <v>0</v>
      </c>
      <c r="D28" s="27">
        <v>0</v>
      </c>
      <c r="E28" s="27">
        <v>-0.01</v>
      </c>
      <c r="F28" s="27">
        <v>-0.01</v>
      </c>
      <c r="G28" s="27">
        <v>-0.01</v>
      </c>
      <c r="H28" s="27">
        <v>-0.01</v>
      </c>
      <c r="I28" s="27">
        <v>-0.02</v>
      </c>
      <c r="J28" s="27">
        <v>-0.06</v>
      </c>
      <c r="K28" s="27">
        <v>-0.02</v>
      </c>
      <c r="L28" s="27">
        <v>0</v>
      </c>
      <c r="M28" s="27">
        <v>-0.05</v>
      </c>
      <c r="N28" s="27">
        <v>-0.03</v>
      </c>
      <c r="O28" s="27">
        <v>0.02</v>
      </c>
      <c r="P28" s="27">
        <v>0.03</v>
      </c>
      <c r="Q28" s="27">
        <v>0.03</v>
      </c>
      <c r="R28" s="27">
        <v>0.02</v>
      </c>
      <c r="S28" s="27">
        <v>0</v>
      </c>
      <c r="T28" s="27">
        <v>-0.04</v>
      </c>
    </row>
    <row r="29" spans="1:20" ht="45.6" x14ac:dyDescent="0.3">
      <c r="A29" s="27" t="s">
        <v>134</v>
      </c>
      <c r="B29" s="27" t="s">
        <v>156</v>
      </c>
      <c r="C29" s="27">
        <v>1.54</v>
      </c>
      <c r="D29" s="27">
        <v>-0.93</v>
      </c>
      <c r="E29" s="27">
        <v>-0.7</v>
      </c>
      <c r="F29" s="27">
        <v>0.72</v>
      </c>
      <c r="G29" s="27">
        <v>-0.69</v>
      </c>
      <c r="H29" s="27">
        <v>2.19</v>
      </c>
      <c r="I29" s="27">
        <v>1.73</v>
      </c>
      <c r="J29" s="27">
        <v>3.11</v>
      </c>
      <c r="K29" s="27">
        <v>-0.74</v>
      </c>
      <c r="L29" s="27">
        <v>0.76</v>
      </c>
      <c r="M29" s="27">
        <v>-0.56000000000000005</v>
      </c>
      <c r="N29" s="27">
        <v>0.13</v>
      </c>
      <c r="O29" s="27">
        <v>-0.64</v>
      </c>
      <c r="P29" s="27">
        <v>-1.62</v>
      </c>
      <c r="Q29" s="27">
        <v>-2.09</v>
      </c>
      <c r="R29" s="27">
        <v>-0.63</v>
      </c>
      <c r="S29" s="27">
        <v>-2.4300000000000002</v>
      </c>
      <c r="T29" s="27">
        <v>3.33</v>
      </c>
    </row>
    <row r="30" spans="1:20" ht="45.6" x14ac:dyDescent="0.3">
      <c r="A30" s="27" t="s">
        <v>135</v>
      </c>
      <c r="B30" s="27" t="s">
        <v>151</v>
      </c>
      <c r="C30" s="27">
        <v>3.2</v>
      </c>
      <c r="D30" s="27">
        <v>0.4</v>
      </c>
      <c r="E30" s="27">
        <v>-0.41</v>
      </c>
      <c r="F30" s="27">
        <v>1.76</v>
      </c>
      <c r="G30" s="27">
        <v>0.49</v>
      </c>
      <c r="H30" s="27">
        <v>-0.13</v>
      </c>
      <c r="I30" s="27">
        <v>3.63</v>
      </c>
      <c r="J30" s="27">
        <v>-1.68</v>
      </c>
      <c r="K30" s="27">
        <v>-1.19</v>
      </c>
      <c r="L30" s="27">
        <v>-0.7</v>
      </c>
      <c r="M30" s="27">
        <v>-1.43</v>
      </c>
      <c r="N30" s="27">
        <v>-1.1299999999999999</v>
      </c>
      <c r="O30" s="27">
        <v>0.36</v>
      </c>
      <c r="P30" s="27">
        <v>-1.43</v>
      </c>
      <c r="Q30" s="27">
        <v>-1.0900000000000001</v>
      </c>
      <c r="R30" s="27">
        <v>-2.41</v>
      </c>
      <c r="S30" s="27">
        <v>-0.62</v>
      </c>
      <c r="T30" s="27">
        <v>-6.11</v>
      </c>
    </row>
    <row r="31" spans="1:20" ht="45.6" x14ac:dyDescent="0.3">
      <c r="A31" s="27" t="s">
        <v>135</v>
      </c>
      <c r="B31" s="27" t="s">
        <v>152</v>
      </c>
      <c r="C31" s="27">
        <v>0</v>
      </c>
      <c r="D31" s="27">
        <v>0</v>
      </c>
      <c r="E31" s="27">
        <v>0</v>
      </c>
      <c r="F31" s="27">
        <v>0</v>
      </c>
      <c r="G31" s="27">
        <v>0</v>
      </c>
      <c r="H31" s="27">
        <v>0</v>
      </c>
      <c r="I31" s="27">
        <v>0</v>
      </c>
      <c r="J31" s="27">
        <v>0</v>
      </c>
      <c r="K31" s="27">
        <v>0</v>
      </c>
      <c r="L31" s="27">
        <v>0</v>
      </c>
      <c r="M31" s="27">
        <v>0</v>
      </c>
      <c r="N31" s="27">
        <v>0</v>
      </c>
      <c r="O31" s="27">
        <v>0</v>
      </c>
      <c r="P31" s="27">
        <v>0</v>
      </c>
      <c r="Q31" s="27">
        <v>0</v>
      </c>
      <c r="R31" s="27">
        <v>0</v>
      </c>
      <c r="S31" s="27">
        <v>0</v>
      </c>
      <c r="T31" s="27">
        <v>0</v>
      </c>
    </row>
    <row r="32" spans="1:20" ht="45.6" x14ac:dyDescent="0.3">
      <c r="A32" s="27" t="s">
        <v>135</v>
      </c>
      <c r="B32" s="27" t="s">
        <v>153</v>
      </c>
      <c r="C32" s="27">
        <v>-1.26</v>
      </c>
      <c r="D32" s="27">
        <v>-0.83</v>
      </c>
      <c r="E32" s="27">
        <v>-0.81</v>
      </c>
      <c r="F32" s="27">
        <v>-0.86</v>
      </c>
      <c r="G32" s="27">
        <v>-1.1200000000000001</v>
      </c>
      <c r="H32" s="27">
        <v>-0.75</v>
      </c>
      <c r="I32" s="27">
        <v>-0.41</v>
      </c>
      <c r="J32" s="27">
        <v>-0.94</v>
      </c>
      <c r="K32" s="27">
        <v>-0.87</v>
      </c>
      <c r="L32" s="27">
        <v>-0.2</v>
      </c>
      <c r="M32" s="27">
        <v>-1.28</v>
      </c>
      <c r="N32" s="27">
        <v>-1.45</v>
      </c>
      <c r="O32" s="27">
        <v>-0.55000000000000004</v>
      </c>
      <c r="P32" s="27">
        <v>-1.19</v>
      </c>
      <c r="Q32" s="27">
        <v>-0.37</v>
      </c>
      <c r="R32" s="27">
        <v>-1.97</v>
      </c>
      <c r="S32" s="27">
        <v>0.13</v>
      </c>
      <c r="T32" s="27">
        <v>-0.43</v>
      </c>
    </row>
    <row r="33" spans="1:20" ht="45.6" x14ac:dyDescent="0.3">
      <c r="A33" s="27" t="s">
        <v>135</v>
      </c>
      <c r="B33" s="27" t="s">
        <v>154</v>
      </c>
      <c r="C33" s="27">
        <v>0.11</v>
      </c>
      <c r="D33" s="27">
        <v>0.23</v>
      </c>
      <c r="E33" s="27">
        <v>0.55000000000000004</v>
      </c>
      <c r="F33" s="27">
        <v>0.25</v>
      </c>
      <c r="G33" s="27">
        <v>0.48</v>
      </c>
      <c r="H33" s="27">
        <v>0.35</v>
      </c>
      <c r="I33" s="27">
        <v>0.43</v>
      </c>
      <c r="J33" s="27">
        <v>0.46</v>
      </c>
      <c r="K33" s="27">
        <v>0.24</v>
      </c>
      <c r="L33" s="27">
        <v>0.38</v>
      </c>
      <c r="M33" s="27">
        <v>0.09</v>
      </c>
      <c r="N33" s="27">
        <v>-0.27</v>
      </c>
      <c r="O33" s="27">
        <v>0.6</v>
      </c>
      <c r="P33" s="27">
        <v>-0.18</v>
      </c>
      <c r="Q33" s="27">
        <v>0.56999999999999995</v>
      </c>
      <c r="R33" s="27">
        <v>0.71</v>
      </c>
      <c r="S33" s="27">
        <v>0.04</v>
      </c>
      <c r="T33" s="27">
        <v>-0.63</v>
      </c>
    </row>
    <row r="34" spans="1:20" ht="45.6" x14ac:dyDescent="0.3">
      <c r="A34" s="27" t="s">
        <v>135</v>
      </c>
      <c r="B34" s="27" t="s">
        <v>155</v>
      </c>
      <c r="C34" s="27">
        <v>0</v>
      </c>
      <c r="D34" s="27">
        <v>-0.02</v>
      </c>
      <c r="E34" s="27">
        <v>-0.01</v>
      </c>
      <c r="F34" s="27">
        <v>-0.02</v>
      </c>
      <c r="G34" s="27">
        <v>-0.02</v>
      </c>
      <c r="H34" s="27">
        <v>-0.01</v>
      </c>
      <c r="I34" s="27">
        <v>-0.01</v>
      </c>
      <c r="J34" s="27">
        <v>-0.02</v>
      </c>
      <c r="K34" s="27">
        <v>0.01</v>
      </c>
      <c r="L34" s="27">
        <v>0</v>
      </c>
      <c r="M34" s="27">
        <v>0.02</v>
      </c>
      <c r="N34" s="27">
        <v>0.02</v>
      </c>
      <c r="O34" s="27">
        <v>-0.02</v>
      </c>
      <c r="P34" s="27">
        <v>0.02</v>
      </c>
      <c r="Q34" s="27">
        <v>0</v>
      </c>
      <c r="R34" s="27">
        <v>0.09</v>
      </c>
      <c r="S34" s="27">
        <v>-0.03</v>
      </c>
      <c r="T34" s="27">
        <v>7.0000000000000007E-2</v>
      </c>
    </row>
    <row r="35" spans="1:20" ht="45.6" x14ac:dyDescent="0.3">
      <c r="A35" s="27" t="s">
        <v>135</v>
      </c>
      <c r="B35" s="27" t="s">
        <v>156</v>
      </c>
      <c r="C35" s="27">
        <v>2.0499999999999998</v>
      </c>
      <c r="D35" s="27">
        <v>-0.21</v>
      </c>
      <c r="E35" s="27">
        <v>-0.7</v>
      </c>
      <c r="F35" s="27">
        <v>1.1499999999999999</v>
      </c>
      <c r="G35" s="27">
        <v>-0.18</v>
      </c>
      <c r="H35" s="27">
        <v>-0.55000000000000004</v>
      </c>
      <c r="I35" s="27">
        <v>3.63</v>
      </c>
      <c r="J35" s="27">
        <v>-2.1800000000000002</v>
      </c>
      <c r="K35" s="27">
        <v>-1.82</v>
      </c>
      <c r="L35" s="27">
        <v>-0.52</v>
      </c>
      <c r="M35" s="27">
        <v>-2.63</v>
      </c>
      <c r="N35" s="27">
        <v>-2.89</v>
      </c>
      <c r="O35" s="27">
        <v>0.39</v>
      </c>
      <c r="P35" s="27">
        <v>-2.81</v>
      </c>
      <c r="Q35" s="27">
        <v>-0.91</v>
      </c>
      <c r="R35" s="27">
        <v>-3.68</v>
      </c>
      <c r="S35" s="27">
        <v>-0.46</v>
      </c>
      <c r="T35" s="27">
        <v>-7.16</v>
      </c>
    </row>
    <row r="36" spans="1:20" ht="30.6" x14ac:dyDescent="0.3">
      <c r="A36" s="27" t="s">
        <v>136</v>
      </c>
      <c r="B36" s="27" t="s">
        <v>151</v>
      </c>
      <c r="C36" s="27">
        <v>1.85</v>
      </c>
      <c r="D36" s="27">
        <v>-0.08</v>
      </c>
      <c r="E36" s="27">
        <v>3.11</v>
      </c>
      <c r="F36" s="27">
        <v>-0.23</v>
      </c>
      <c r="G36" s="27">
        <v>0.81</v>
      </c>
      <c r="H36" s="27">
        <v>-2.96</v>
      </c>
      <c r="I36" s="27">
        <v>-12.22</v>
      </c>
      <c r="J36" s="27">
        <v>-5.75</v>
      </c>
      <c r="K36" s="27">
        <v>-0.49</v>
      </c>
      <c r="L36" s="27">
        <v>-2.36</v>
      </c>
      <c r="M36" s="27">
        <v>0.33</v>
      </c>
      <c r="N36" s="27">
        <v>-0.02</v>
      </c>
      <c r="O36" s="27">
        <v>0.01</v>
      </c>
      <c r="P36" s="27">
        <v>-1.41</v>
      </c>
      <c r="Q36" s="27">
        <v>-2.2599999999999998</v>
      </c>
      <c r="R36" s="27">
        <v>-10.86</v>
      </c>
      <c r="S36" s="27">
        <v>-1.1000000000000001</v>
      </c>
      <c r="T36" s="27">
        <v>12.99</v>
      </c>
    </row>
    <row r="37" spans="1:20" ht="30.6" x14ac:dyDescent="0.3">
      <c r="A37" s="27" t="s">
        <v>136</v>
      </c>
      <c r="B37" s="27" t="s">
        <v>152</v>
      </c>
      <c r="C37" s="27">
        <v>0</v>
      </c>
      <c r="D37" s="27">
        <v>0</v>
      </c>
      <c r="E37" s="27">
        <v>0</v>
      </c>
      <c r="F37" s="27">
        <v>0</v>
      </c>
      <c r="G37" s="27">
        <v>0</v>
      </c>
      <c r="H37" s="27">
        <v>0</v>
      </c>
      <c r="I37" s="27">
        <v>0</v>
      </c>
      <c r="J37" s="27">
        <v>0</v>
      </c>
      <c r="K37" s="27">
        <v>0</v>
      </c>
      <c r="L37" s="27">
        <v>0</v>
      </c>
      <c r="M37" s="27">
        <v>0</v>
      </c>
      <c r="N37" s="27">
        <v>0</v>
      </c>
      <c r="O37" s="27">
        <v>0</v>
      </c>
      <c r="P37" s="27">
        <v>0</v>
      </c>
      <c r="Q37" s="27">
        <v>0</v>
      </c>
      <c r="R37" s="27">
        <v>0</v>
      </c>
      <c r="S37" s="27">
        <v>0</v>
      </c>
      <c r="T37" s="27">
        <v>0</v>
      </c>
    </row>
    <row r="38" spans="1:20" ht="30.6" x14ac:dyDescent="0.3">
      <c r="A38" s="27" t="s">
        <v>136</v>
      </c>
      <c r="B38" s="27" t="s">
        <v>153</v>
      </c>
      <c r="C38" s="27">
        <v>0.39</v>
      </c>
      <c r="D38" s="27">
        <v>1.78</v>
      </c>
      <c r="E38" s="27">
        <v>-0.44</v>
      </c>
      <c r="F38" s="27">
        <v>1.81</v>
      </c>
      <c r="G38" s="27">
        <v>-0.28999999999999998</v>
      </c>
      <c r="H38" s="27">
        <v>0.22</v>
      </c>
      <c r="I38" s="27">
        <v>-2.58</v>
      </c>
      <c r="J38" s="27">
        <v>-1.61</v>
      </c>
      <c r="K38" s="27">
        <v>1.3</v>
      </c>
      <c r="L38" s="27">
        <v>-0.94</v>
      </c>
      <c r="M38" s="27">
        <v>1.18</v>
      </c>
      <c r="N38" s="27">
        <v>0.38</v>
      </c>
      <c r="O38" s="27">
        <v>-1.29</v>
      </c>
      <c r="P38" s="27">
        <v>-0.79</v>
      </c>
      <c r="Q38" s="27">
        <v>0.62</v>
      </c>
      <c r="R38" s="27">
        <v>-3.86</v>
      </c>
      <c r="S38" s="27">
        <v>-0.35</v>
      </c>
      <c r="T38" s="27">
        <v>0.75</v>
      </c>
    </row>
    <row r="39" spans="1:20" ht="30.6" x14ac:dyDescent="0.3">
      <c r="A39" s="27" t="s">
        <v>136</v>
      </c>
      <c r="B39" s="27" t="s">
        <v>154</v>
      </c>
      <c r="C39" s="27">
        <v>0.72</v>
      </c>
      <c r="D39" s="27">
        <v>0.08</v>
      </c>
      <c r="E39" s="27">
        <v>0.55000000000000004</v>
      </c>
      <c r="F39" s="27">
        <v>0.26</v>
      </c>
      <c r="G39" s="27">
        <v>-0.05</v>
      </c>
      <c r="H39" s="27">
        <v>-0.08</v>
      </c>
      <c r="I39" s="27">
        <v>0.5</v>
      </c>
      <c r="J39" s="27">
        <v>0.31</v>
      </c>
      <c r="K39" s="27">
        <v>0.06</v>
      </c>
      <c r="L39" s="27">
        <v>-0.14000000000000001</v>
      </c>
      <c r="M39" s="27">
        <v>-0.22</v>
      </c>
      <c r="N39" s="27">
        <v>0.78</v>
      </c>
      <c r="O39" s="27">
        <v>-0.36</v>
      </c>
      <c r="P39" s="27">
        <v>0.83</v>
      </c>
      <c r="Q39" s="27">
        <v>-0.61</v>
      </c>
      <c r="R39" s="27">
        <v>0.27</v>
      </c>
      <c r="S39" s="27">
        <v>-0.59</v>
      </c>
      <c r="T39" s="27">
        <v>0.11</v>
      </c>
    </row>
    <row r="40" spans="1:20" ht="30.6" x14ac:dyDescent="0.3">
      <c r="A40" s="27" t="s">
        <v>136</v>
      </c>
      <c r="B40" s="27" t="s">
        <v>155</v>
      </c>
      <c r="C40" s="27">
        <v>0</v>
      </c>
      <c r="D40" s="27">
        <v>0</v>
      </c>
      <c r="E40" s="27">
        <v>-0.02</v>
      </c>
      <c r="F40" s="27">
        <v>-0.01</v>
      </c>
      <c r="G40" s="27">
        <v>-0.01</v>
      </c>
      <c r="H40" s="27">
        <v>0</v>
      </c>
      <c r="I40" s="27">
        <v>0</v>
      </c>
      <c r="J40" s="27">
        <v>0.02</v>
      </c>
      <c r="K40" s="27">
        <v>0</v>
      </c>
      <c r="L40" s="27">
        <v>0.03</v>
      </c>
      <c r="M40" s="27">
        <v>0.02</v>
      </c>
      <c r="N40" s="27">
        <v>0</v>
      </c>
      <c r="O40" s="27">
        <v>0.02</v>
      </c>
      <c r="P40" s="27">
        <v>0.01</v>
      </c>
      <c r="Q40" s="27">
        <v>-0.02</v>
      </c>
      <c r="R40" s="27">
        <v>0.12</v>
      </c>
      <c r="S40" s="27">
        <v>0.03</v>
      </c>
      <c r="T40" s="27">
        <v>-0.12</v>
      </c>
    </row>
    <row r="41" spans="1:20" ht="30.6" x14ac:dyDescent="0.3">
      <c r="A41" s="27" t="s">
        <v>136</v>
      </c>
      <c r="B41" s="27" t="s">
        <v>156</v>
      </c>
      <c r="C41" s="27">
        <v>2.92</v>
      </c>
      <c r="D41" s="27">
        <v>1.74</v>
      </c>
      <c r="E41" s="27">
        <v>3.2</v>
      </c>
      <c r="F41" s="27">
        <v>1.79</v>
      </c>
      <c r="G41" s="27">
        <v>0.47</v>
      </c>
      <c r="H41" s="27">
        <v>-2.82</v>
      </c>
      <c r="I41" s="27">
        <v>-14.67</v>
      </c>
      <c r="J41" s="27">
        <v>-7.12</v>
      </c>
      <c r="K41" s="27">
        <v>0.87</v>
      </c>
      <c r="L41" s="27">
        <v>-3.46</v>
      </c>
      <c r="M41" s="27">
        <v>1.29</v>
      </c>
      <c r="N41" s="27">
        <v>1.1000000000000001</v>
      </c>
      <c r="O41" s="27">
        <v>-1.63</v>
      </c>
      <c r="P41" s="27">
        <v>-1.38</v>
      </c>
      <c r="Q41" s="27">
        <v>-2.25</v>
      </c>
      <c r="R41" s="27">
        <v>-14.88</v>
      </c>
      <c r="S41" s="27">
        <v>-2.04</v>
      </c>
      <c r="T41" s="27">
        <v>13.66</v>
      </c>
    </row>
    <row r="42" spans="1:20" ht="30.6" x14ac:dyDescent="0.3">
      <c r="A42" s="27" t="s">
        <v>137</v>
      </c>
      <c r="B42" s="27" t="s">
        <v>151</v>
      </c>
      <c r="C42" s="27">
        <v>-5.37</v>
      </c>
      <c r="D42" s="27">
        <v>-2.0099999999999998</v>
      </c>
      <c r="E42" s="27">
        <v>-2.84</v>
      </c>
      <c r="F42" s="27">
        <v>0.87</v>
      </c>
      <c r="G42" s="27">
        <v>-7.6</v>
      </c>
      <c r="H42" s="27">
        <v>-7.48</v>
      </c>
      <c r="I42" s="27">
        <v>-5.56</v>
      </c>
      <c r="J42" s="27">
        <v>-7.14</v>
      </c>
      <c r="K42" s="27">
        <v>-4.28</v>
      </c>
      <c r="L42" s="27">
        <v>-6.49</v>
      </c>
      <c r="M42" s="27">
        <v>-2.08</v>
      </c>
      <c r="N42" s="27">
        <v>-5.53</v>
      </c>
      <c r="O42" s="27">
        <v>-3.44</v>
      </c>
      <c r="P42" s="27">
        <v>0.5</v>
      </c>
      <c r="Q42" s="27">
        <v>-1.66</v>
      </c>
      <c r="R42" s="27">
        <v>-15.52</v>
      </c>
      <c r="S42" s="27">
        <v>2.15</v>
      </c>
      <c r="T42" s="27">
        <v>0.92</v>
      </c>
    </row>
    <row r="43" spans="1:20" ht="30.6" x14ac:dyDescent="0.3">
      <c r="A43" s="27" t="s">
        <v>137</v>
      </c>
      <c r="B43" s="27" t="s">
        <v>152</v>
      </c>
      <c r="C43" s="27">
        <v>0</v>
      </c>
      <c r="D43" s="27">
        <v>0</v>
      </c>
      <c r="E43" s="27">
        <v>0</v>
      </c>
      <c r="F43" s="27">
        <v>0</v>
      </c>
      <c r="G43" s="27">
        <v>0</v>
      </c>
      <c r="H43" s="27">
        <v>0</v>
      </c>
      <c r="I43" s="27">
        <v>0</v>
      </c>
      <c r="J43" s="27">
        <v>0</v>
      </c>
      <c r="K43" s="27">
        <v>0</v>
      </c>
      <c r="L43" s="27">
        <v>0</v>
      </c>
      <c r="M43" s="27">
        <v>0</v>
      </c>
      <c r="N43" s="27">
        <v>0</v>
      </c>
      <c r="O43" s="27">
        <v>0</v>
      </c>
      <c r="P43" s="27">
        <v>0</v>
      </c>
      <c r="Q43" s="27">
        <v>0</v>
      </c>
      <c r="R43" s="27">
        <v>0</v>
      </c>
      <c r="S43" s="27">
        <v>0</v>
      </c>
      <c r="T43" s="27">
        <v>0</v>
      </c>
    </row>
    <row r="44" spans="1:20" ht="30.6" x14ac:dyDescent="0.3">
      <c r="A44" s="27" t="s">
        <v>137</v>
      </c>
      <c r="B44" s="27" t="s">
        <v>153</v>
      </c>
      <c r="C44" s="27">
        <v>1.45</v>
      </c>
      <c r="D44" s="27">
        <v>0.51</v>
      </c>
      <c r="E44" s="27">
        <v>0.54</v>
      </c>
      <c r="F44" s="27">
        <v>-4.29</v>
      </c>
      <c r="G44" s="27">
        <v>0.95</v>
      </c>
      <c r="H44" s="27">
        <v>-0.56000000000000005</v>
      </c>
      <c r="I44" s="27">
        <v>-0.76</v>
      </c>
      <c r="J44" s="27">
        <v>0.2</v>
      </c>
      <c r="K44" s="27">
        <v>2.33</v>
      </c>
      <c r="L44" s="27">
        <v>0.79</v>
      </c>
      <c r="M44" s="27">
        <v>1.97</v>
      </c>
      <c r="N44" s="27">
        <v>1.7</v>
      </c>
      <c r="O44" s="27">
        <v>1.52</v>
      </c>
      <c r="P44" s="27">
        <v>0.57999999999999996</v>
      </c>
      <c r="Q44" s="27">
        <v>3.74</v>
      </c>
      <c r="R44" s="27">
        <v>0.79</v>
      </c>
      <c r="S44" s="27">
        <v>-1.19</v>
      </c>
      <c r="T44" s="27">
        <v>3.88</v>
      </c>
    </row>
    <row r="45" spans="1:20" ht="30.6" x14ac:dyDescent="0.3">
      <c r="A45" s="27" t="s">
        <v>137</v>
      </c>
      <c r="B45" s="27" t="s">
        <v>154</v>
      </c>
      <c r="C45" s="27">
        <v>0.06</v>
      </c>
      <c r="D45" s="27">
        <v>0.76</v>
      </c>
      <c r="E45" s="27">
        <v>0.1</v>
      </c>
      <c r="F45" s="27">
        <v>-0.22</v>
      </c>
      <c r="G45" s="27">
        <v>0.31</v>
      </c>
      <c r="H45" s="27">
        <v>0.33</v>
      </c>
      <c r="I45" s="27">
        <v>0.28999999999999998</v>
      </c>
      <c r="J45" s="27">
        <v>0.48</v>
      </c>
      <c r="K45" s="27">
        <v>0.28000000000000003</v>
      </c>
      <c r="L45" s="27">
        <v>-0.13</v>
      </c>
      <c r="M45" s="27">
        <v>0.6</v>
      </c>
      <c r="N45" s="27">
        <v>0.27</v>
      </c>
      <c r="O45" s="27">
        <v>0.33</v>
      </c>
      <c r="P45" s="27">
        <v>1.05</v>
      </c>
      <c r="Q45" s="27">
        <v>-0.12</v>
      </c>
      <c r="R45" s="27">
        <v>0.77</v>
      </c>
      <c r="S45" s="27">
        <v>-0.34</v>
      </c>
      <c r="T45" s="27">
        <v>-1.85</v>
      </c>
    </row>
    <row r="46" spans="1:20" ht="30.6" x14ac:dyDescent="0.3">
      <c r="A46" s="27" t="s">
        <v>137</v>
      </c>
      <c r="B46" s="27" t="s">
        <v>155</v>
      </c>
      <c r="C46" s="27">
        <v>0</v>
      </c>
      <c r="D46" s="27">
        <v>-0.01</v>
      </c>
      <c r="E46" s="27">
        <v>0</v>
      </c>
      <c r="F46" s="27">
        <v>0</v>
      </c>
      <c r="G46" s="27">
        <v>-0.01</v>
      </c>
      <c r="H46" s="27">
        <v>0</v>
      </c>
      <c r="I46" s="27">
        <v>-0.01</v>
      </c>
      <c r="J46" s="27">
        <v>0</v>
      </c>
      <c r="K46" s="27">
        <v>0</v>
      </c>
      <c r="L46" s="27">
        <v>0.02</v>
      </c>
      <c r="M46" s="27">
        <v>-0.01</v>
      </c>
      <c r="N46" s="27">
        <v>0</v>
      </c>
      <c r="O46" s="27">
        <v>-0.02</v>
      </c>
      <c r="P46" s="27">
        <v>-0.05</v>
      </c>
      <c r="Q46" s="27">
        <v>-0.04</v>
      </c>
      <c r="R46" s="27">
        <v>-0.08</v>
      </c>
      <c r="S46" s="27">
        <v>-0.03</v>
      </c>
      <c r="T46" s="27">
        <v>0.17</v>
      </c>
    </row>
    <row r="47" spans="1:20" ht="30.6" x14ac:dyDescent="0.3">
      <c r="A47" s="27" t="s">
        <v>137</v>
      </c>
      <c r="B47" s="27" t="s">
        <v>156</v>
      </c>
      <c r="C47" s="27">
        <v>-3.8</v>
      </c>
      <c r="D47" s="27">
        <v>-0.74</v>
      </c>
      <c r="E47" s="27">
        <v>-2.19</v>
      </c>
      <c r="F47" s="27">
        <v>-3.81</v>
      </c>
      <c r="G47" s="27">
        <v>-6.26</v>
      </c>
      <c r="H47" s="27">
        <v>-7.72</v>
      </c>
      <c r="I47" s="27">
        <v>-6.06</v>
      </c>
      <c r="J47" s="27">
        <v>-6.41</v>
      </c>
      <c r="K47" s="27">
        <v>-1.64</v>
      </c>
      <c r="L47" s="27">
        <v>-5.77</v>
      </c>
      <c r="M47" s="27">
        <v>0.45</v>
      </c>
      <c r="N47" s="27">
        <v>-3.49</v>
      </c>
      <c r="O47" s="27">
        <v>-1.6</v>
      </c>
      <c r="P47" s="27">
        <v>2.0499999999999998</v>
      </c>
      <c r="Q47" s="27">
        <v>1.86</v>
      </c>
      <c r="R47" s="27">
        <v>-13.85</v>
      </c>
      <c r="S47" s="27">
        <v>0.61</v>
      </c>
      <c r="T47" s="27">
        <v>3.04</v>
      </c>
    </row>
  </sheetData>
  <pageMargins left="0.7" right="0.7" top="0.75" bottom="0.75" header="0.3" footer="0.3"/>
  <pageSetup paperSize="9" orientation="portrait" horizontalDpi="300" verticalDpi="300"/>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77"/>
  <sheetViews>
    <sheetView workbookViewId="0"/>
  </sheetViews>
  <sheetFormatPr defaultColWidth="11.5546875" defaultRowHeight="14.4" x14ac:dyDescent="0.3"/>
  <cols>
    <col min="1" max="1" width="16.21875" customWidth="1"/>
    <col min="2" max="2" width="15.5546875" customWidth="1"/>
  </cols>
  <sheetData>
    <row r="1" spans="1:20" ht="21" x14ac:dyDescent="0.4">
      <c r="A1" s="6" t="s">
        <v>160</v>
      </c>
    </row>
    <row r="2" spans="1:20" ht="16.8" x14ac:dyDescent="0.3">
      <c r="A2" s="4" t="s">
        <v>148</v>
      </c>
    </row>
    <row r="3" spans="1:20" ht="15.6" x14ac:dyDescent="0.3">
      <c r="A3" s="7" t="s">
        <v>149</v>
      </c>
    </row>
    <row r="4" spans="1:20" x14ac:dyDescent="0.3">
      <c r="A4" s="5" t="str">
        <f>HYPERLINK("#'Table of contents'!A1", "Back to contents")</f>
        <v>Back to contents</v>
      </c>
    </row>
    <row r="5" spans="1:20" ht="31.2" x14ac:dyDescent="0.3">
      <c r="A5" s="28" t="s">
        <v>161</v>
      </c>
      <c r="B5" s="28" t="s">
        <v>150</v>
      </c>
      <c r="C5" s="28" t="s">
        <v>93</v>
      </c>
      <c r="D5" s="28" t="s">
        <v>94</v>
      </c>
      <c r="E5" s="28" t="s">
        <v>95</v>
      </c>
      <c r="F5" s="28" t="s">
        <v>96</v>
      </c>
      <c r="G5" s="28" t="s">
        <v>97</v>
      </c>
      <c r="H5" s="28" t="s">
        <v>98</v>
      </c>
      <c r="I5" s="28" t="s">
        <v>99</v>
      </c>
      <c r="J5" s="28" t="s">
        <v>100</v>
      </c>
      <c r="K5" s="28" t="s">
        <v>101</v>
      </c>
      <c r="L5" s="28" t="s">
        <v>102</v>
      </c>
      <c r="M5" s="28" t="s">
        <v>103</v>
      </c>
      <c r="N5" s="28" t="s">
        <v>104</v>
      </c>
      <c r="O5" s="28" t="s">
        <v>105</v>
      </c>
      <c r="P5" s="28" t="s">
        <v>106</v>
      </c>
      <c r="Q5" s="28" t="s">
        <v>107</v>
      </c>
      <c r="R5" s="28" t="s">
        <v>108</v>
      </c>
      <c r="S5" s="28" t="s">
        <v>109</v>
      </c>
      <c r="T5" s="28" t="s">
        <v>110</v>
      </c>
    </row>
    <row r="6" spans="1:20" ht="30.6" x14ac:dyDescent="0.3">
      <c r="A6" s="29" t="s">
        <v>162</v>
      </c>
      <c r="B6" s="29" t="s">
        <v>151</v>
      </c>
      <c r="C6" s="29">
        <v>0.44</v>
      </c>
      <c r="D6" s="29">
        <v>0.54</v>
      </c>
      <c r="E6" s="29">
        <v>0.46</v>
      </c>
      <c r="F6" s="29">
        <v>0.51</v>
      </c>
      <c r="G6" s="29">
        <v>0.41</v>
      </c>
      <c r="H6" s="29">
        <v>0.23</v>
      </c>
      <c r="I6" s="29">
        <v>0.41</v>
      </c>
      <c r="J6" s="29">
        <v>-0.09</v>
      </c>
      <c r="K6" s="29">
        <v>-0.74</v>
      </c>
      <c r="L6" s="29">
        <v>-0.16</v>
      </c>
      <c r="M6" s="29">
        <v>-0.21</v>
      </c>
      <c r="N6" s="29">
        <v>0.09</v>
      </c>
      <c r="O6" s="29">
        <v>-0.21</v>
      </c>
      <c r="P6" s="29">
        <v>-0.25</v>
      </c>
      <c r="Q6" s="29">
        <v>-0.46</v>
      </c>
      <c r="R6" s="29">
        <v>-0.15</v>
      </c>
      <c r="S6" s="29">
        <v>-0.4</v>
      </c>
      <c r="T6" s="29">
        <v>-0.12</v>
      </c>
    </row>
    <row r="7" spans="1:20" ht="30.6" x14ac:dyDescent="0.3">
      <c r="A7" s="29" t="s">
        <v>162</v>
      </c>
      <c r="B7" s="29" t="s">
        <v>152</v>
      </c>
      <c r="C7" s="29">
        <v>0.75</v>
      </c>
      <c r="D7" s="29">
        <v>1.67</v>
      </c>
      <c r="E7" s="29">
        <v>0.94</v>
      </c>
      <c r="F7" s="29">
        <v>-0.46</v>
      </c>
      <c r="G7" s="29">
        <v>-0.06</v>
      </c>
      <c r="H7" s="29">
        <v>1.7</v>
      </c>
      <c r="I7" s="29">
        <v>1.1200000000000001</v>
      </c>
      <c r="J7" s="29">
        <v>0.05</v>
      </c>
      <c r="K7" s="29">
        <v>1.07</v>
      </c>
      <c r="L7" s="29">
        <v>1</v>
      </c>
      <c r="M7" s="29">
        <v>0.68</v>
      </c>
      <c r="N7" s="29">
        <v>0.78</v>
      </c>
      <c r="O7" s="29">
        <v>-0.1</v>
      </c>
      <c r="P7" s="29">
        <v>0.01</v>
      </c>
      <c r="Q7" s="29">
        <v>0.4</v>
      </c>
      <c r="R7" s="29">
        <v>2.0099999999999998</v>
      </c>
      <c r="S7" s="29">
        <v>-0.19</v>
      </c>
      <c r="T7" s="29">
        <v>0.17</v>
      </c>
    </row>
    <row r="8" spans="1:20" ht="15.6" x14ac:dyDescent="0.3">
      <c r="A8" s="29" t="s">
        <v>162</v>
      </c>
      <c r="B8" s="29" t="s">
        <v>153</v>
      </c>
      <c r="C8" s="29">
        <v>0.38</v>
      </c>
      <c r="D8" s="29">
        <v>-0.5</v>
      </c>
      <c r="E8" s="29">
        <v>-7.0000000000000007E-2</v>
      </c>
      <c r="F8" s="29">
        <v>-0.02</v>
      </c>
      <c r="G8" s="29">
        <v>-0.53</v>
      </c>
      <c r="H8" s="29">
        <v>-0.9</v>
      </c>
      <c r="I8" s="29">
        <v>-1.2</v>
      </c>
      <c r="J8" s="29">
        <v>0.14000000000000001</v>
      </c>
      <c r="K8" s="29">
        <v>0.18</v>
      </c>
      <c r="L8" s="29">
        <v>-0.48</v>
      </c>
      <c r="M8" s="29">
        <v>0.23</v>
      </c>
      <c r="N8" s="29">
        <v>-0.44</v>
      </c>
      <c r="O8" s="29">
        <v>-0.1</v>
      </c>
      <c r="P8" s="29">
        <v>-0.42</v>
      </c>
      <c r="Q8" s="29">
        <v>0.01</v>
      </c>
      <c r="R8" s="29">
        <v>-0.64</v>
      </c>
      <c r="S8" s="29">
        <v>0</v>
      </c>
      <c r="T8" s="29">
        <v>0.32</v>
      </c>
    </row>
    <row r="9" spans="1:20" ht="30.6" x14ac:dyDescent="0.3">
      <c r="A9" s="29" t="s">
        <v>162</v>
      </c>
      <c r="B9" s="29" t="s">
        <v>154</v>
      </c>
      <c r="C9" s="29">
        <v>-0.16</v>
      </c>
      <c r="D9" s="29">
        <v>0.54</v>
      </c>
      <c r="E9" s="29">
        <v>-0.11</v>
      </c>
      <c r="F9" s="29">
        <v>-0.48</v>
      </c>
      <c r="G9" s="29">
        <v>0.55000000000000004</v>
      </c>
      <c r="H9" s="29">
        <v>0.17</v>
      </c>
      <c r="I9" s="29">
        <v>0.09</v>
      </c>
      <c r="J9" s="29">
        <v>-0.38</v>
      </c>
      <c r="K9" s="29">
        <v>0.32</v>
      </c>
      <c r="L9" s="29">
        <v>0.25</v>
      </c>
      <c r="M9" s="29">
        <v>0.27</v>
      </c>
      <c r="N9" s="29">
        <v>-0.6</v>
      </c>
      <c r="O9" s="29">
        <v>0.49</v>
      </c>
      <c r="P9" s="29">
        <v>-0.18</v>
      </c>
      <c r="Q9" s="29">
        <v>0.36</v>
      </c>
      <c r="R9" s="29">
        <v>-0.3</v>
      </c>
      <c r="S9" s="29">
        <v>-1.96</v>
      </c>
      <c r="T9" s="29">
        <v>3.57</v>
      </c>
    </row>
    <row r="10" spans="1:20" ht="30.6" x14ac:dyDescent="0.3">
      <c r="A10" s="29" t="s">
        <v>162</v>
      </c>
      <c r="B10" s="29" t="s">
        <v>155</v>
      </c>
      <c r="C10" s="29">
        <v>0</v>
      </c>
      <c r="D10" s="29">
        <v>-0.56999999999999995</v>
      </c>
      <c r="E10" s="29">
        <v>-0.22</v>
      </c>
      <c r="F10" s="29">
        <v>-0.06</v>
      </c>
      <c r="G10" s="29">
        <v>-0.5</v>
      </c>
      <c r="H10" s="29">
        <v>-0.11</v>
      </c>
      <c r="I10" s="29">
        <v>-0.02</v>
      </c>
      <c r="J10" s="29">
        <v>-0.03</v>
      </c>
      <c r="K10" s="29">
        <v>-0.22</v>
      </c>
      <c r="L10" s="29">
        <v>0.1</v>
      </c>
      <c r="M10" s="29">
        <v>-0.22</v>
      </c>
      <c r="N10" s="29">
        <v>0</v>
      </c>
      <c r="O10" s="29">
        <v>-0.44</v>
      </c>
      <c r="P10" s="29">
        <v>0.21</v>
      </c>
      <c r="Q10" s="29">
        <v>-0.1</v>
      </c>
      <c r="R10" s="29">
        <v>-0.1</v>
      </c>
      <c r="S10" s="29">
        <v>-1.1499999999999999</v>
      </c>
      <c r="T10" s="29">
        <v>-2.88</v>
      </c>
    </row>
    <row r="11" spans="1:20" ht="15.6" x14ac:dyDescent="0.3">
      <c r="A11" s="29" t="s">
        <v>162</v>
      </c>
      <c r="B11" s="29" t="s">
        <v>156</v>
      </c>
      <c r="C11" s="29">
        <v>1.37</v>
      </c>
      <c r="D11" s="29">
        <v>2.21</v>
      </c>
      <c r="E11" s="29">
        <v>1.26</v>
      </c>
      <c r="F11" s="29">
        <v>-0.31</v>
      </c>
      <c r="G11" s="29">
        <v>0.49</v>
      </c>
      <c r="H11" s="29">
        <v>1.23</v>
      </c>
      <c r="I11" s="29">
        <v>0.4</v>
      </c>
      <c r="J11" s="29">
        <v>-0.32</v>
      </c>
      <c r="K11" s="29">
        <v>0.88</v>
      </c>
      <c r="L11" s="29">
        <v>0.66</v>
      </c>
      <c r="M11" s="29">
        <v>0.96</v>
      </c>
      <c r="N11" s="29">
        <v>-0.14000000000000001</v>
      </c>
      <c r="O11" s="29">
        <v>0.02</v>
      </c>
      <c r="P11" s="29">
        <v>-0.66</v>
      </c>
      <c r="Q11" s="29">
        <v>0.24</v>
      </c>
      <c r="R11" s="29">
        <v>0.74</v>
      </c>
      <c r="S11" s="29">
        <v>-3.06</v>
      </c>
      <c r="T11" s="29">
        <v>3.24</v>
      </c>
    </row>
    <row r="12" spans="1:20" ht="30.6" x14ac:dyDescent="0.3">
      <c r="A12" s="29" t="s">
        <v>163</v>
      </c>
      <c r="B12" s="29" t="s">
        <v>151</v>
      </c>
      <c r="C12" s="29">
        <v>0.72</v>
      </c>
      <c r="D12" s="29">
        <v>0.91</v>
      </c>
      <c r="E12" s="29">
        <v>0.47</v>
      </c>
      <c r="F12" s="29">
        <v>0.76</v>
      </c>
      <c r="G12" s="29">
        <v>0.28999999999999998</v>
      </c>
      <c r="H12" s="29">
        <v>0.25</v>
      </c>
      <c r="I12" s="29">
        <v>0.45</v>
      </c>
      <c r="J12" s="29">
        <v>-0.09</v>
      </c>
      <c r="K12" s="29">
        <v>-0.43</v>
      </c>
      <c r="L12" s="29">
        <v>-0.21</v>
      </c>
      <c r="M12" s="29">
        <v>-7.0000000000000007E-2</v>
      </c>
      <c r="N12" s="29">
        <v>0.44</v>
      </c>
      <c r="O12" s="29">
        <v>0.2</v>
      </c>
      <c r="P12" s="29">
        <v>-0.23</v>
      </c>
      <c r="Q12" s="29">
        <v>-0.28999999999999998</v>
      </c>
      <c r="R12" s="29">
        <v>-0.2</v>
      </c>
      <c r="S12" s="29">
        <v>-0.09</v>
      </c>
      <c r="T12" s="29">
        <v>0.2</v>
      </c>
    </row>
    <row r="13" spans="1:20" ht="30.6" x14ac:dyDescent="0.3">
      <c r="A13" s="29" t="s">
        <v>163</v>
      </c>
      <c r="B13" s="29" t="s">
        <v>152</v>
      </c>
      <c r="C13" s="29">
        <v>0.41</v>
      </c>
      <c r="D13" s="29">
        <v>1.46</v>
      </c>
      <c r="E13" s="29">
        <v>0.08</v>
      </c>
      <c r="F13" s="29">
        <v>-0.41</v>
      </c>
      <c r="G13" s="29">
        <v>1.39</v>
      </c>
      <c r="H13" s="29">
        <v>1.32</v>
      </c>
      <c r="I13" s="29">
        <v>0.77</v>
      </c>
      <c r="J13" s="29">
        <v>0.92</v>
      </c>
      <c r="K13" s="29">
        <v>0.4</v>
      </c>
      <c r="L13" s="29">
        <v>0.53</v>
      </c>
      <c r="M13" s="29">
        <v>0.73</v>
      </c>
      <c r="N13" s="29">
        <v>0.8</v>
      </c>
      <c r="O13" s="29">
        <v>0.64</v>
      </c>
      <c r="P13" s="29">
        <v>0.42</v>
      </c>
      <c r="Q13" s="29">
        <v>0.48</v>
      </c>
      <c r="R13" s="29">
        <v>1.23</v>
      </c>
      <c r="S13" s="29">
        <v>0.28000000000000003</v>
      </c>
      <c r="T13" s="29">
        <v>0.88</v>
      </c>
    </row>
    <row r="14" spans="1:20" ht="15.6" x14ac:dyDescent="0.3">
      <c r="A14" s="29" t="s">
        <v>163</v>
      </c>
      <c r="B14" s="29" t="s">
        <v>153</v>
      </c>
      <c r="C14" s="29">
        <v>0.54</v>
      </c>
      <c r="D14" s="29">
        <v>-0.94</v>
      </c>
      <c r="E14" s="29">
        <v>-0.1</v>
      </c>
      <c r="F14" s="29">
        <v>0.11</v>
      </c>
      <c r="G14" s="29">
        <v>-0.38</v>
      </c>
      <c r="H14" s="29">
        <v>-0.5</v>
      </c>
      <c r="I14" s="29">
        <v>-0.63</v>
      </c>
      <c r="J14" s="29">
        <v>-0.65</v>
      </c>
      <c r="K14" s="29">
        <v>-0.03</v>
      </c>
      <c r="L14" s="29">
        <v>-0.48</v>
      </c>
      <c r="M14" s="29">
        <v>0.64</v>
      </c>
      <c r="N14" s="29">
        <v>-0.3</v>
      </c>
      <c r="O14" s="29">
        <v>-0.69</v>
      </c>
      <c r="P14" s="29">
        <v>-0.66</v>
      </c>
      <c r="Q14" s="29">
        <v>-0.4</v>
      </c>
      <c r="R14" s="29">
        <v>-0.68</v>
      </c>
      <c r="S14" s="29">
        <v>-0.33</v>
      </c>
      <c r="T14" s="29">
        <v>-0.41</v>
      </c>
    </row>
    <row r="15" spans="1:20" ht="30.6" x14ac:dyDescent="0.3">
      <c r="A15" s="29" t="s">
        <v>163</v>
      </c>
      <c r="B15" s="29" t="s">
        <v>154</v>
      </c>
      <c r="C15" s="29">
        <v>0</v>
      </c>
      <c r="D15" s="29">
        <v>-0.15</v>
      </c>
      <c r="E15" s="29">
        <v>0.15</v>
      </c>
      <c r="F15" s="29">
        <v>0.13</v>
      </c>
      <c r="G15" s="29">
        <v>-0.03</v>
      </c>
      <c r="H15" s="29">
        <v>0.08</v>
      </c>
      <c r="I15" s="29">
        <v>-0.02</v>
      </c>
      <c r="J15" s="29">
        <v>0.13</v>
      </c>
      <c r="K15" s="29">
        <v>-0.12</v>
      </c>
      <c r="L15" s="29">
        <v>-0.06</v>
      </c>
      <c r="M15" s="29">
        <v>0.14000000000000001</v>
      </c>
      <c r="N15" s="29">
        <v>-0.04</v>
      </c>
      <c r="O15" s="29">
        <v>-0.33</v>
      </c>
      <c r="P15" s="29">
        <v>0.32</v>
      </c>
      <c r="Q15" s="29">
        <v>-0.08</v>
      </c>
      <c r="R15" s="29">
        <v>0.28999999999999998</v>
      </c>
      <c r="S15" s="29">
        <v>-0.12</v>
      </c>
      <c r="T15" s="29">
        <v>0.44</v>
      </c>
    </row>
    <row r="16" spans="1:20" ht="30.6" x14ac:dyDescent="0.3">
      <c r="A16" s="29" t="s">
        <v>163</v>
      </c>
      <c r="B16" s="29" t="s">
        <v>155</v>
      </c>
      <c r="C16" s="29">
        <v>0</v>
      </c>
      <c r="D16" s="29">
        <v>0.01</v>
      </c>
      <c r="E16" s="29">
        <v>-0.1</v>
      </c>
      <c r="F16" s="29">
        <v>0.03</v>
      </c>
      <c r="G16" s="29">
        <v>-0.11</v>
      </c>
      <c r="H16" s="29">
        <v>0.04</v>
      </c>
      <c r="I16" s="29">
        <v>0.02</v>
      </c>
      <c r="J16" s="29">
        <v>-7.0000000000000007E-2</v>
      </c>
      <c r="K16" s="29">
        <v>0.03</v>
      </c>
      <c r="L16" s="29">
        <v>0.11</v>
      </c>
      <c r="M16" s="29">
        <v>-0.03</v>
      </c>
      <c r="N16" s="29">
        <v>0.06</v>
      </c>
      <c r="O16" s="29">
        <v>-0.01</v>
      </c>
      <c r="P16" s="29">
        <v>-0.08</v>
      </c>
      <c r="Q16" s="29">
        <v>-7.0000000000000007E-2</v>
      </c>
      <c r="R16" s="29">
        <v>-0.01</v>
      </c>
      <c r="S16" s="29">
        <v>-0.15</v>
      </c>
      <c r="T16" s="29">
        <v>-0.26</v>
      </c>
    </row>
    <row r="17" spans="1:20" ht="15.6" x14ac:dyDescent="0.3">
      <c r="A17" s="29" t="s">
        <v>163</v>
      </c>
      <c r="B17" s="29" t="s">
        <v>156</v>
      </c>
      <c r="C17" s="29">
        <v>1.76</v>
      </c>
      <c r="D17" s="29">
        <v>1.43</v>
      </c>
      <c r="E17" s="29">
        <v>0.56999999999999995</v>
      </c>
      <c r="F17" s="29">
        <v>0.64</v>
      </c>
      <c r="G17" s="29">
        <v>1.25</v>
      </c>
      <c r="H17" s="29">
        <v>1.18</v>
      </c>
      <c r="I17" s="29">
        <v>0.64</v>
      </c>
      <c r="J17" s="29">
        <v>0.34</v>
      </c>
      <c r="K17" s="29">
        <v>-0.16</v>
      </c>
      <c r="L17" s="29">
        <v>-0.04</v>
      </c>
      <c r="M17" s="29">
        <v>1.48</v>
      </c>
      <c r="N17" s="29">
        <v>0.97</v>
      </c>
      <c r="O17" s="29">
        <v>-0.17</v>
      </c>
      <c r="P17" s="29">
        <v>-0.15</v>
      </c>
      <c r="Q17" s="29">
        <v>-0.34</v>
      </c>
      <c r="R17" s="29">
        <v>0.62</v>
      </c>
      <c r="S17" s="29">
        <v>-0.34</v>
      </c>
      <c r="T17" s="29">
        <v>1.1100000000000001</v>
      </c>
    </row>
    <row r="18" spans="1:20" ht="30.6" x14ac:dyDescent="0.3">
      <c r="A18" s="29" t="s">
        <v>164</v>
      </c>
      <c r="B18" s="29" t="s">
        <v>151</v>
      </c>
      <c r="C18" s="29">
        <v>1.25</v>
      </c>
      <c r="D18" s="29">
        <v>0.83</v>
      </c>
      <c r="E18" s="29">
        <v>0.75</v>
      </c>
      <c r="F18" s="29">
        <v>0.77</v>
      </c>
      <c r="G18" s="29">
        <v>0.41</v>
      </c>
      <c r="H18" s="29">
        <v>0.37</v>
      </c>
      <c r="I18" s="29">
        <v>0.43</v>
      </c>
      <c r="J18" s="29">
        <v>0.13</v>
      </c>
      <c r="K18" s="29">
        <v>-0.39</v>
      </c>
      <c r="L18" s="29">
        <v>-0.46</v>
      </c>
      <c r="M18" s="29">
        <v>0.63</v>
      </c>
      <c r="N18" s="29">
        <v>0.04</v>
      </c>
      <c r="O18" s="29">
        <v>0.14000000000000001</v>
      </c>
      <c r="P18" s="29">
        <v>0.14000000000000001</v>
      </c>
      <c r="Q18" s="29">
        <v>-0.2</v>
      </c>
      <c r="R18" s="29">
        <v>-0.13</v>
      </c>
      <c r="S18" s="29">
        <v>-0.13</v>
      </c>
      <c r="T18" s="29">
        <v>0.27</v>
      </c>
    </row>
    <row r="19" spans="1:20" ht="30.6" x14ac:dyDescent="0.3">
      <c r="A19" s="29" t="s">
        <v>164</v>
      </c>
      <c r="B19" s="29" t="s">
        <v>152</v>
      </c>
      <c r="C19" s="29">
        <v>0.01</v>
      </c>
      <c r="D19" s="29">
        <v>0.46</v>
      </c>
      <c r="E19" s="29">
        <v>0.37</v>
      </c>
      <c r="F19" s="29">
        <v>0.74</v>
      </c>
      <c r="G19" s="29">
        <v>0.95</v>
      </c>
      <c r="H19" s="29">
        <v>0.05</v>
      </c>
      <c r="I19" s="29">
        <v>1.25</v>
      </c>
      <c r="J19" s="29">
        <v>0.84</v>
      </c>
      <c r="K19" s="29">
        <v>0.66</v>
      </c>
      <c r="L19" s="29">
        <v>0.53</v>
      </c>
      <c r="M19" s="29">
        <v>0.39</v>
      </c>
      <c r="N19" s="29">
        <v>0.46</v>
      </c>
      <c r="O19" s="29">
        <v>0.31</v>
      </c>
      <c r="P19" s="29">
        <v>0.68</v>
      </c>
      <c r="Q19" s="29">
        <v>0.19</v>
      </c>
      <c r="R19" s="29">
        <v>1.69</v>
      </c>
      <c r="S19" s="29">
        <v>0.57999999999999996</v>
      </c>
      <c r="T19" s="29">
        <v>0.11</v>
      </c>
    </row>
    <row r="20" spans="1:20" ht="30.6" x14ac:dyDescent="0.3">
      <c r="A20" s="29" t="s">
        <v>164</v>
      </c>
      <c r="B20" s="29" t="s">
        <v>153</v>
      </c>
      <c r="C20" s="29">
        <v>0.28000000000000003</v>
      </c>
      <c r="D20" s="29">
        <v>-0.52</v>
      </c>
      <c r="E20" s="29">
        <v>-0.28000000000000003</v>
      </c>
      <c r="F20" s="29">
        <v>0.13</v>
      </c>
      <c r="G20" s="29">
        <v>-0.79</v>
      </c>
      <c r="H20" s="29">
        <v>-0.24</v>
      </c>
      <c r="I20" s="29">
        <v>-0.72</v>
      </c>
      <c r="J20" s="29">
        <v>-0.11</v>
      </c>
      <c r="K20" s="29">
        <v>-0.2</v>
      </c>
      <c r="L20" s="29">
        <v>-0.28999999999999998</v>
      </c>
      <c r="M20" s="29">
        <v>-0.19</v>
      </c>
      <c r="N20" s="29">
        <v>-0.66</v>
      </c>
      <c r="O20" s="29">
        <v>0.12</v>
      </c>
      <c r="P20" s="29">
        <v>-0.6</v>
      </c>
      <c r="Q20" s="29">
        <v>-0.47</v>
      </c>
      <c r="R20" s="29">
        <v>-0.57999999999999996</v>
      </c>
      <c r="S20" s="29">
        <v>-0.39</v>
      </c>
      <c r="T20" s="29">
        <v>-0.49</v>
      </c>
    </row>
    <row r="21" spans="1:20" ht="30.6" x14ac:dyDescent="0.3">
      <c r="A21" s="29" t="s">
        <v>164</v>
      </c>
      <c r="B21" s="29" t="s">
        <v>154</v>
      </c>
      <c r="C21" s="29">
        <v>-0.13</v>
      </c>
      <c r="D21" s="29">
        <v>0.06</v>
      </c>
      <c r="E21" s="29">
        <v>0.14000000000000001</v>
      </c>
      <c r="F21" s="29">
        <v>-0.63</v>
      </c>
      <c r="G21" s="29">
        <v>0.12</v>
      </c>
      <c r="H21" s="29">
        <v>0.08</v>
      </c>
      <c r="I21" s="29">
        <v>0.27</v>
      </c>
      <c r="J21" s="29">
        <v>0.06</v>
      </c>
      <c r="K21" s="29">
        <v>0.72</v>
      </c>
      <c r="L21" s="29">
        <v>0.06</v>
      </c>
      <c r="M21" s="29">
        <v>-0.14000000000000001</v>
      </c>
      <c r="N21" s="29">
        <v>0.39</v>
      </c>
      <c r="O21" s="29">
        <v>0.1</v>
      </c>
      <c r="P21" s="29">
        <v>7.0000000000000007E-2</v>
      </c>
      <c r="Q21" s="29">
        <v>0.32</v>
      </c>
      <c r="R21" s="29">
        <v>0.08</v>
      </c>
      <c r="S21" s="29">
        <v>-0.36</v>
      </c>
      <c r="T21" s="29">
        <v>0.49</v>
      </c>
    </row>
    <row r="22" spans="1:20" ht="30.6" x14ac:dyDescent="0.3">
      <c r="A22" s="29" t="s">
        <v>164</v>
      </c>
      <c r="B22" s="29" t="s">
        <v>155</v>
      </c>
      <c r="C22" s="29">
        <v>0</v>
      </c>
      <c r="D22" s="29">
        <v>-0.42</v>
      </c>
      <c r="E22" s="29">
        <v>0.2</v>
      </c>
      <c r="F22" s="29">
        <v>0</v>
      </c>
      <c r="G22" s="29">
        <v>-0.04</v>
      </c>
      <c r="H22" s="29">
        <v>-0.04</v>
      </c>
      <c r="I22" s="29">
        <v>0.13</v>
      </c>
      <c r="J22" s="29">
        <v>0.05</v>
      </c>
      <c r="K22" s="29">
        <v>-0.96</v>
      </c>
      <c r="L22" s="29">
        <v>-0.02</v>
      </c>
      <c r="M22" s="29">
        <v>0</v>
      </c>
      <c r="N22" s="29">
        <v>-0.33</v>
      </c>
      <c r="O22" s="29">
        <v>-0.02</v>
      </c>
      <c r="P22" s="29">
        <v>-0.15</v>
      </c>
      <c r="Q22" s="29">
        <v>-0.28999999999999998</v>
      </c>
      <c r="R22" s="29">
        <v>0.24</v>
      </c>
      <c r="S22" s="29">
        <v>-0.48</v>
      </c>
      <c r="T22" s="29">
        <v>-0.35</v>
      </c>
    </row>
    <row r="23" spans="1:20" ht="30.6" x14ac:dyDescent="0.3">
      <c r="A23" s="29" t="s">
        <v>164</v>
      </c>
      <c r="B23" s="29" t="s">
        <v>156</v>
      </c>
      <c r="C23" s="29">
        <v>1.63</v>
      </c>
      <c r="D23" s="29">
        <v>0.81</v>
      </c>
      <c r="E23" s="29">
        <v>1.17</v>
      </c>
      <c r="F23" s="29">
        <v>1.04</v>
      </c>
      <c r="G23" s="29">
        <v>0.73</v>
      </c>
      <c r="H23" s="29">
        <v>0.37</v>
      </c>
      <c r="I23" s="29">
        <v>1.33</v>
      </c>
      <c r="J23" s="29">
        <v>1.02</v>
      </c>
      <c r="K23" s="29">
        <v>0.73</v>
      </c>
      <c r="L23" s="29">
        <v>-0.23</v>
      </c>
      <c r="M23" s="29">
        <v>0.78</v>
      </c>
      <c r="N23" s="29">
        <v>0.33</v>
      </c>
      <c r="O23" s="29">
        <v>0.84</v>
      </c>
      <c r="P23" s="29">
        <v>0.27</v>
      </c>
      <c r="Q23" s="29">
        <v>-0.16</v>
      </c>
      <c r="R23" s="29">
        <v>1.29</v>
      </c>
      <c r="S23" s="29">
        <v>-0.48</v>
      </c>
      <c r="T23" s="29">
        <v>0.28999999999999998</v>
      </c>
    </row>
    <row r="24" spans="1:20" ht="30.6" x14ac:dyDescent="0.3">
      <c r="A24" s="29" t="s">
        <v>165</v>
      </c>
      <c r="B24" s="29" t="s">
        <v>151</v>
      </c>
      <c r="C24" s="29">
        <v>1.1399999999999999</v>
      </c>
      <c r="D24" s="29">
        <v>1.04</v>
      </c>
      <c r="E24" s="29">
        <v>1.06</v>
      </c>
      <c r="F24" s="29">
        <v>0.77</v>
      </c>
      <c r="G24" s="29">
        <v>0.83</v>
      </c>
      <c r="H24" s="29">
        <v>0.21</v>
      </c>
      <c r="I24" s="29">
        <v>0.47</v>
      </c>
      <c r="J24" s="29">
        <v>0.14000000000000001</v>
      </c>
      <c r="K24" s="29">
        <v>-0.14000000000000001</v>
      </c>
      <c r="L24" s="29">
        <v>-0.01</v>
      </c>
      <c r="M24" s="29">
        <v>0.62</v>
      </c>
      <c r="N24" s="29">
        <v>0.65</v>
      </c>
      <c r="O24" s="29">
        <v>0.79</v>
      </c>
      <c r="P24" s="29">
        <v>-0.34</v>
      </c>
      <c r="Q24" s="29">
        <v>0.18</v>
      </c>
      <c r="R24" s="29">
        <v>-7.0000000000000007E-2</v>
      </c>
      <c r="S24" s="29">
        <v>-0.16</v>
      </c>
      <c r="T24" s="29">
        <v>0.68</v>
      </c>
    </row>
    <row r="25" spans="1:20" ht="30.6" x14ac:dyDescent="0.3">
      <c r="A25" s="29" t="s">
        <v>165</v>
      </c>
      <c r="B25" s="29" t="s">
        <v>152</v>
      </c>
      <c r="C25" s="29">
        <v>0.84</v>
      </c>
      <c r="D25" s="29">
        <v>1.21</v>
      </c>
      <c r="E25" s="29">
        <v>0.22</v>
      </c>
      <c r="F25" s="29">
        <v>-0.41</v>
      </c>
      <c r="G25" s="29">
        <v>1.33</v>
      </c>
      <c r="H25" s="29">
        <v>0.67</v>
      </c>
      <c r="I25" s="29">
        <v>1.22</v>
      </c>
      <c r="J25" s="29">
        <v>1.1599999999999999</v>
      </c>
      <c r="K25" s="29">
        <v>0.27</v>
      </c>
      <c r="L25" s="29">
        <v>0.79</v>
      </c>
      <c r="M25" s="29">
        <v>0.67</v>
      </c>
      <c r="N25" s="29">
        <v>0.05</v>
      </c>
      <c r="O25" s="29">
        <v>-0.11</v>
      </c>
      <c r="P25" s="29">
        <v>0.99</v>
      </c>
      <c r="Q25" s="29">
        <v>0.55000000000000004</v>
      </c>
      <c r="R25" s="29">
        <v>1.1200000000000001</v>
      </c>
      <c r="S25" s="29">
        <v>-0.22</v>
      </c>
      <c r="T25" s="29">
        <v>0.7</v>
      </c>
    </row>
    <row r="26" spans="1:20" ht="15.6" x14ac:dyDescent="0.3">
      <c r="A26" s="29" t="s">
        <v>165</v>
      </c>
      <c r="B26" s="29" t="s">
        <v>153</v>
      </c>
      <c r="C26" s="29">
        <v>0.79</v>
      </c>
      <c r="D26" s="29">
        <v>-1.62</v>
      </c>
      <c r="E26" s="29">
        <v>-0.37</v>
      </c>
      <c r="F26" s="29">
        <v>0.3</v>
      </c>
      <c r="G26" s="29">
        <v>-1.24</v>
      </c>
      <c r="H26" s="29">
        <v>0.64</v>
      </c>
      <c r="I26" s="29">
        <v>-1.46</v>
      </c>
      <c r="J26" s="29">
        <v>-0.3</v>
      </c>
      <c r="K26" s="29">
        <v>0.01</v>
      </c>
      <c r="L26" s="29">
        <v>-0.25</v>
      </c>
      <c r="M26" s="29">
        <v>-0.42</v>
      </c>
      <c r="N26" s="29">
        <v>0.16</v>
      </c>
      <c r="O26" s="29">
        <v>0.02</v>
      </c>
      <c r="P26" s="29">
        <v>-1.02</v>
      </c>
      <c r="Q26" s="29">
        <v>-0.56999999999999995</v>
      </c>
      <c r="R26" s="29">
        <v>-0.79</v>
      </c>
      <c r="S26" s="29">
        <v>-0.35</v>
      </c>
      <c r="T26" s="29">
        <v>-1.48</v>
      </c>
    </row>
    <row r="27" spans="1:20" ht="30.6" x14ac:dyDescent="0.3">
      <c r="A27" s="29" t="s">
        <v>165</v>
      </c>
      <c r="B27" s="29" t="s">
        <v>154</v>
      </c>
      <c r="C27" s="29">
        <v>-0.28999999999999998</v>
      </c>
      <c r="D27" s="29">
        <v>-0.27</v>
      </c>
      <c r="E27" s="29">
        <v>-0.06</v>
      </c>
      <c r="F27" s="29">
        <v>-0.01</v>
      </c>
      <c r="G27" s="29">
        <v>0.19</v>
      </c>
      <c r="H27" s="29">
        <v>-1.1100000000000001</v>
      </c>
      <c r="I27" s="29">
        <v>1.53</v>
      </c>
      <c r="J27" s="29">
        <v>-0.85</v>
      </c>
      <c r="K27" s="29">
        <v>0.45</v>
      </c>
      <c r="L27" s="29">
        <v>0.37</v>
      </c>
      <c r="M27" s="29">
        <v>0.43</v>
      </c>
      <c r="N27" s="29">
        <v>-0.57999999999999996</v>
      </c>
      <c r="O27" s="29">
        <v>-0.12</v>
      </c>
      <c r="P27" s="29">
        <v>-0.09</v>
      </c>
      <c r="Q27" s="29">
        <v>0.05</v>
      </c>
      <c r="R27" s="29">
        <v>-0.06</v>
      </c>
      <c r="S27" s="29">
        <v>0.11</v>
      </c>
      <c r="T27" s="29">
        <v>2.35</v>
      </c>
    </row>
    <row r="28" spans="1:20" ht="30.6" x14ac:dyDescent="0.3">
      <c r="A28" s="29" t="s">
        <v>165</v>
      </c>
      <c r="B28" s="29" t="s">
        <v>155</v>
      </c>
      <c r="C28" s="29">
        <v>0</v>
      </c>
      <c r="D28" s="29">
        <v>-0.06</v>
      </c>
      <c r="E28" s="29">
        <v>-0.11</v>
      </c>
      <c r="F28" s="29">
        <v>-0.22</v>
      </c>
      <c r="G28" s="29">
        <v>0.11</v>
      </c>
      <c r="H28" s="29">
        <v>-0.15</v>
      </c>
      <c r="I28" s="29">
        <v>-0.42</v>
      </c>
      <c r="J28" s="29">
        <v>-0.03</v>
      </c>
      <c r="K28" s="29">
        <v>-0.71</v>
      </c>
      <c r="L28" s="29">
        <v>-0.51</v>
      </c>
      <c r="M28" s="29">
        <v>-0.63</v>
      </c>
      <c r="N28" s="29">
        <v>-0.38</v>
      </c>
      <c r="O28" s="29">
        <v>-0.22</v>
      </c>
      <c r="P28" s="29">
        <v>0.09</v>
      </c>
      <c r="Q28" s="29">
        <v>-0.01</v>
      </c>
      <c r="R28" s="29">
        <v>-0.44</v>
      </c>
      <c r="S28" s="29">
        <v>-1.05</v>
      </c>
      <c r="T28" s="29">
        <v>-1.64</v>
      </c>
    </row>
    <row r="29" spans="1:20" ht="15.6" x14ac:dyDescent="0.3">
      <c r="A29" s="29" t="s">
        <v>165</v>
      </c>
      <c r="B29" s="29" t="s">
        <v>156</v>
      </c>
      <c r="C29" s="29">
        <v>2.87</v>
      </c>
      <c r="D29" s="29">
        <v>0.61</v>
      </c>
      <c r="E29" s="29">
        <v>0.83</v>
      </c>
      <c r="F29" s="29">
        <v>0.64</v>
      </c>
      <c r="G29" s="29">
        <v>1.23</v>
      </c>
      <c r="H29" s="29">
        <v>0.47</v>
      </c>
      <c r="I29" s="29">
        <v>1.81</v>
      </c>
      <c r="J29" s="29">
        <v>0.17</v>
      </c>
      <c r="K29" s="29">
        <v>0.56999999999999995</v>
      </c>
      <c r="L29" s="29">
        <v>0.95</v>
      </c>
      <c r="M29" s="29">
        <v>1.3</v>
      </c>
      <c r="N29" s="29">
        <v>0.27</v>
      </c>
      <c r="O29" s="29">
        <v>0.59</v>
      </c>
      <c r="P29" s="29">
        <v>-0.37</v>
      </c>
      <c r="Q29" s="29">
        <v>0.28999999999999998</v>
      </c>
      <c r="R29" s="29">
        <v>0.3</v>
      </c>
      <c r="S29" s="29">
        <v>-1.39</v>
      </c>
      <c r="T29" s="29">
        <v>1.88</v>
      </c>
    </row>
    <row r="30" spans="1:20" ht="30.6" x14ac:dyDescent="0.3">
      <c r="A30" s="29" t="s">
        <v>166</v>
      </c>
      <c r="B30" s="29" t="s">
        <v>151</v>
      </c>
      <c r="C30" s="29">
        <v>0.92</v>
      </c>
      <c r="D30" s="29">
        <v>0.81</v>
      </c>
      <c r="E30" s="29">
        <v>0.83</v>
      </c>
      <c r="F30" s="29">
        <v>0.8</v>
      </c>
      <c r="G30" s="29">
        <v>0.48</v>
      </c>
      <c r="H30" s="29">
        <v>0.12</v>
      </c>
      <c r="I30" s="29">
        <v>0.64</v>
      </c>
      <c r="J30" s="29">
        <v>0.24</v>
      </c>
      <c r="K30" s="29">
        <v>-0.09</v>
      </c>
      <c r="L30" s="29">
        <v>0.06</v>
      </c>
      <c r="M30" s="29">
        <v>0.47</v>
      </c>
      <c r="N30" s="29">
        <v>0.64</v>
      </c>
      <c r="O30" s="29">
        <v>0.74</v>
      </c>
      <c r="P30" s="29">
        <v>-0.16</v>
      </c>
      <c r="Q30" s="29">
        <v>0.33</v>
      </c>
      <c r="R30" s="29">
        <v>7.0000000000000007E-2</v>
      </c>
      <c r="S30" s="29">
        <v>0.26</v>
      </c>
      <c r="T30" s="29">
        <v>0.19</v>
      </c>
    </row>
    <row r="31" spans="1:20" ht="30.6" x14ac:dyDescent="0.3">
      <c r="A31" s="29" t="s">
        <v>166</v>
      </c>
      <c r="B31" s="29" t="s">
        <v>152</v>
      </c>
      <c r="C31" s="29">
        <v>0.61</v>
      </c>
      <c r="D31" s="29">
        <v>0.27</v>
      </c>
      <c r="E31" s="29">
        <v>0.26</v>
      </c>
      <c r="F31" s="29">
        <v>0.41</v>
      </c>
      <c r="G31" s="29">
        <v>0.3</v>
      </c>
      <c r="H31" s="29">
        <v>0.69</v>
      </c>
      <c r="I31" s="29">
        <v>1.21</v>
      </c>
      <c r="J31" s="29">
        <v>0.69</v>
      </c>
      <c r="K31" s="29">
        <v>0.27</v>
      </c>
      <c r="L31" s="29">
        <v>0.87</v>
      </c>
      <c r="M31" s="29">
        <v>0.47</v>
      </c>
      <c r="N31" s="29">
        <v>0.59</v>
      </c>
      <c r="O31" s="29">
        <v>0.87</v>
      </c>
      <c r="P31" s="29">
        <v>0.38</v>
      </c>
      <c r="Q31" s="29">
        <v>0.54</v>
      </c>
      <c r="R31" s="29">
        <v>1.58</v>
      </c>
      <c r="S31" s="29">
        <v>0.43</v>
      </c>
      <c r="T31" s="29">
        <v>0.01</v>
      </c>
    </row>
    <row r="32" spans="1:20" ht="15.6" x14ac:dyDescent="0.3">
      <c r="A32" s="29" t="s">
        <v>166</v>
      </c>
      <c r="B32" s="29" t="s">
        <v>153</v>
      </c>
      <c r="C32" s="29">
        <v>-0.61</v>
      </c>
      <c r="D32" s="29">
        <v>7.0000000000000007E-2</v>
      </c>
      <c r="E32" s="29">
        <v>-0.02</v>
      </c>
      <c r="F32" s="29">
        <v>-0.34</v>
      </c>
      <c r="G32" s="29">
        <v>-0.31</v>
      </c>
      <c r="H32" s="29">
        <v>0.11</v>
      </c>
      <c r="I32" s="29">
        <v>-0.92</v>
      </c>
      <c r="J32" s="29">
        <v>-0.38</v>
      </c>
      <c r="K32" s="29">
        <v>0.4</v>
      </c>
      <c r="L32" s="29">
        <v>-0.06</v>
      </c>
      <c r="M32" s="29">
        <v>7.0000000000000007E-2</v>
      </c>
      <c r="N32" s="29">
        <v>-0.03</v>
      </c>
      <c r="O32" s="29">
        <v>-0.74</v>
      </c>
      <c r="P32" s="29">
        <v>-0.28999999999999998</v>
      </c>
      <c r="Q32" s="29">
        <v>-0.65</v>
      </c>
      <c r="R32" s="29">
        <v>-0.47</v>
      </c>
      <c r="S32" s="29">
        <v>-0.5</v>
      </c>
      <c r="T32" s="29">
        <v>-0.9</v>
      </c>
    </row>
    <row r="33" spans="1:20" ht="30.6" x14ac:dyDescent="0.3">
      <c r="A33" s="29" t="s">
        <v>166</v>
      </c>
      <c r="B33" s="29" t="s">
        <v>154</v>
      </c>
      <c r="C33" s="29">
        <v>-0.12</v>
      </c>
      <c r="D33" s="29">
        <v>0.03</v>
      </c>
      <c r="E33" s="29">
        <v>-0.31</v>
      </c>
      <c r="F33" s="29">
        <v>0.46</v>
      </c>
      <c r="G33" s="29">
        <v>-0.03</v>
      </c>
      <c r="H33" s="29">
        <v>0.08</v>
      </c>
      <c r="I33" s="29">
        <v>-0.52</v>
      </c>
      <c r="J33" s="29">
        <v>0.35</v>
      </c>
      <c r="K33" s="29">
        <v>-0.11</v>
      </c>
      <c r="L33" s="29">
        <v>-0.02</v>
      </c>
      <c r="M33" s="29">
        <v>0.35</v>
      </c>
      <c r="N33" s="29">
        <v>0.03</v>
      </c>
      <c r="O33" s="29">
        <v>0.19</v>
      </c>
      <c r="P33" s="29">
        <v>-0.01</v>
      </c>
      <c r="Q33" s="29">
        <v>0.1</v>
      </c>
      <c r="R33" s="29">
        <v>0.54</v>
      </c>
      <c r="S33" s="29">
        <v>-0.08</v>
      </c>
      <c r="T33" s="29">
        <v>0.7</v>
      </c>
    </row>
    <row r="34" spans="1:20" ht="30.6" x14ac:dyDescent="0.3">
      <c r="A34" s="29" t="s">
        <v>166</v>
      </c>
      <c r="B34" s="29" t="s">
        <v>155</v>
      </c>
      <c r="C34" s="29">
        <v>0</v>
      </c>
      <c r="D34" s="29">
        <v>-0.12</v>
      </c>
      <c r="E34" s="29">
        <v>0.02</v>
      </c>
      <c r="F34" s="29">
        <v>0.04</v>
      </c>
      <c r="G34" s="29">
        <v>0.01</v>
      </c>
      <c r="H34" s="29">
        <v>-0.01</v>
      </c>
      <c r="I34" s="29">
        <v>0.05</v>
      </c>
      <c r="J34" s="29">
        <v>-0.03</v>
      </c>
      <c r="K34" s="29">
        <v>7.0000000000000007E-2</v>
      </c>
      <c r="L34" s="29">
        <v>-0.13</v>
      </c>
      <c r="M34" s="29">
        <v>0.14000000000000001</v>
      </c>
      <c r="N34" s="29">
        <v>0.04</v>
      </c>
      <c r="O34" s="29">
        <v>-0.06</v>
      </c>
      <c r="P34" s="29">
        <v>0.1</v>
      </c>
      <c r="Q34" s="29">
        <v>0.06</v>
      </c>
      <c r="R34" s="29">
        <v>-0.01</v>
      </c>
      <c r="S34" s="29">
        <v>-0.02</v>
      </c>
      <c r="T34" s="29">
        <v>-0.88</v>
      </c>
    </row>
    <row r="35" spans="1:20" ht="15.6" x14ac:dyDescent="0.3">
      <c r="A35" s="29" t="s">
        <v>166</v>
      </c>
      <c r="B35" s="29" t="s">
        <v>156</v>
      </c>
      <c r="C35" s="29">
        <v>0.88</v>
      </c>
      <c r="D35" s="29">
        <v>1.21</v>
      </c>
      <c r="E35" s="29">
        <v>0.86</v>
      </c>
      <c r="F35" s="29">
        <v>1.37</v>
      </c>
      <c r="G35" s="29">
        <v>0.49</v>
      </c>
      <c r="H35" s="29">
        <v>0.97</v>
      </c>
      <c r="I35" s="29">
        <v>0.49</v>
      </c>
      <c r="J35" s="29">
        <v>0.97</v>
      </c>
      <c r="K35" s="29">
        <v>0.56999999999999995</v>
      </c>
      <c r="L35" s="29">
        <v>0.96</v>
      </c>
      <c r="M35" s="29">
        <v>1.48</v>
      </c>
      <c r="N35" s="29">
        <v>1.27</v>
      </c>
      <c r="O35" s="29">
        <v>1.06</v>
      </c>
      <c r="P35" s="29">
        <v>-0.03</v>
      </c>
      <c r="Q35" s="29">
        <v>0.33</v>
      </c>
      <c r="R35" s="29">
        <v>1.64</v>
      </c>
      <c r="S35" s="29">
        <v>0.14000000000000001</v>
      </c>
      <c r="T35" s="29">
        <v>-0.66</v>
      </c>
    </row>
    <row r="36" spans="1:20" ht="30.6" x14ac:dyDescent="0.3">
      <c r="A36" s="29" t="s">
        <v>167</v>
      </c>
      <c r="B36" s="29" t="s">
        <v>151</v>
      </c>
      <c r="C36" s="29">
        <v>1.19</v>
      </c>
      <c r="D36" s="29">
        <v>1.08</v>
      </c>
      <c r="E36" s="29">
        <v>0.91</v>
      </c>
      <c r="F36" s="29">
        <v>1.1399999999999999</v>
      </c>
      <c r="G36" s="29">
        <v>0.4</v>
      </c>
      <c r="H36" s="29">
        <v>0.92</v>
      </c>
      <c r="I36" s="29">
        <v>0.47</v>
      </c>
      <c r="J36" s="29">
        <v>0.28000000000000003</v>
      </c>
      <c r="K36" s="29">
        <v>-0.04</v>
      </c>
      <c r="L36" s="29">
        <v>0.39</v>
      </c>
      <c r="M36" s="29">
        <v>0.42</v>
      </c>
      <c r="N36" s="29">
        <v>0.61</v>
      </c>
      <c r="O36" s="29">
        <v>-0.03</v>
      </c>
      <c r="P36" s="29">
        <v>0.67</v>
      </c>
      <c r="Q36" s="29">
        <v>0.26</v>
      </c>
      <c r="R36" s="29">
        <v>0.23</v>
      </c>
      <c r="S36" s="29">
        <v>-0.03</v>
      </c>
      <c r="T36" s="29">
        <v>0.55000000000000004</v>
      </c>
    </row>
    <row r="37" spans="1:20" ht="30.6" x14ac:dyDescent="0.3">
      <c r="A37" s="29" t="s">
        <v>167</v>
      </c>
      <c r="B37" s="29" t="s">
        <v>152</v>
      </c>
      <c r="C37" s="29">
        <v>0.74</v>
      </c>
      <c r="D37" s="29">
        <v>-0.19</v>
      </c>
      <c r="E37" s="29">
        <v>0.28000000000000003</v>
      </c>
      <c r="F37" s="29">
        <v>0.17</v>
      </c>
      <c r="G37" s="29">
        <v>1.57</v>
      </c>
      <c r="H37" s="29">
        <v>0.62</v>
      </c>
      <c r="I37" s="29">
        <v>1.49</v>
      </c>
      <c r="J37" s="29">
        <v>1.59</v>
      </c>
      <c r="K37" s="29">
        <v>0.28999999999999998</v>
      </c>
      <c r="L37" s="29">
        <v>0.12</v>
      </c>
      <c r="M37" s="29">
        <v>0.01</v>
      </c>
      <c r="N37" s="29">
        <v>1.05</v>
      </c>
      <c r="O37" s="29">
        <v>0.25</v>
      </c>
      <c r="P37" s="29">
        <v>-0.06</v>
      </c>
      <c r="Q37" s="29">
        <v>0.55000000000000004</v>
      </c>
      <c r="R37" s="29">
        <v>1.45</v>
      </c>
      <c r="S37" s="29">
        <v>0.23</v>
      </c>
      <c r="T37" s="29">
        <v>0.73</v>
      </c>
    </row>
    <row r="38" spans="1:20" ht="30.6" x14ac:dyDescent="0.3">
      <c r="A38" s="29" t="s">
        <v>167</v>
      </c>
      <c r="B38" s="29" t="s">
        <v>153</v>
      </c>
      <c r="C38" s="29">
        <v>1.1499999999999999</v>
      </c>
      <c r="D38" s="29">
        <v>-0.39</v>
      </c>
      <c r="E38" s="29">
        <v>0.03</v>
      </c>
      <c r="F38" s="29">
        <v>-0.3</v>
      </c>
      <c r="G38" s="29">
        <v>-0.71</v>
      </c>
      <c r="H38" s="29">
        <v>-0.32</v>
      </c>
      <c r="I38" s="29">
        <v>-0.72</v>
      </c>
      <c r="J38" s="29">
        <v>-0.78</v>
      </c>
      <c r="K38" s="29">
        <v>-0.21</v>
      </c>
      <c r="L38" s="29">
        <v>0.34</v>
      </c>
      <c r="M38" s="29">
        <v>-0.17</v>
      </c>
      <c r="N38" s="29">
        <v>-0.72</v>
      </c>
      <c r="O38" s="29">
        <v>-0.57999999999999996</v>
      </c>
      <c r="P38" s="29">
        <v>-0.66</v>
      </c>
      <c r="Q38" s="29">
        <v>-0.99</v>
      </c>
      <c r="R38" s="29">
        <v>-0.37</v>
      </c>
      <c r="S38" s="29">
        <v>-0.27</v>
      </c>
      <c r="T38" s="29">
        <v>-1</v>
      </c>
    </row>
    <row r="39" spans="1:20" ht="30.6" x14ac:dyDescent="0.3">
      <c r="A39" s="29" t="s">
        <v>167</v>
      </c>
      <c r="B39" s="29" t="s">
        <v>154</v>
      </c>
      <c r="C39" s="29">
        <v>-0.34</v>
      </c>
      <c r="D39" s="29">
        <v>-0.23</v>
      </c>
      <c r="E39" s="29">
        <v>0.02</v>
      </c>
      <c r="F39" s="29">
        <v>-0.13</v>
      </c>
      <c r="G39" s="29">
        <v>0.42</v>
      </c>
      <c r="H39" s="29">
        <v>-0.05</v>
      </c>
      <c r="I39" s="29">
        <v>-7.0000000000000007E-2</v>
      </c>
      <c r="J39" s="29">
        <v>-0.28999999999999998</v>
      </c>
      <c r="K39" s="29">
        <v>0.05</v>
      </c>
      <c r="L39" s="29">
        <v>0.28000000000000003</v>
      </c>
      <c r="M39" s="29">
        <v>0.28000000000000003</v>
      </c>
      <c r="N39" s="29">
        <v>-0.08</v>
      </c>
      <c r="O39" s="29">
        <v>0.18</v>
      </c>
      <c r="P39" s="29">
        <v>0.09</v>
      </c>
      <c r="Q39" s="29">
        <v>0.28999999999999998</v>
      </c>
      <c r="R39" s="29">
        <v>-0.37</v>
      </c>
      <c r="S39" s="29">
        <v>0.01</v>
      </c>
      <c r="T39" s="29">
        <v>0.67</v>
      </c>
    </row>
    <row r="40" spans="1:20" ht="30.6" x14ac:dyDescent="0.3">
      <c r="A40" s="29" t="s">
        <v>167</v>
      </c>
      <c r="B40" s="29" t="s">
        <v>155</v>
      </c>
      <c r="C40" s="29">
        <v>0</v>
      </c>
      <c r="D40" s="29">
        <v>-0.15</v>
      </c>
      <c r="E40" s="29">
        <v>-0.12</v>
      </c>
      <c r="F40" s="29">
        <v>-0.04</v>
      </c>
      <c r="G40" s="29">
        <v>-0.28999999999999998</v>
      </c>
      <c r="H40" s="29">
        <v>0.01</v>
      </c>
      <c r="I40" s="29">
        <v>-0.04</v>
      </c>
      <c r="J40" s="29">
        <v>-0.13</v>
      </c>
      <c r="K40" s="29">
        <v>0.13</v>
      </c>
      <c r="L40" s="29">
        <v>-0.26</v>
      </c>
      <c r="M40" s="29">
        <v>-0.13</v>
      </c>
      <c r="N40" s="29">
        <v>-0.08</v>
      </c>
      <c r="O40" s="29">
        <v>-0.13</v>
      </c>
      <c r="P40" s="29">
        <v>-0.03</v>
      </c>
      <c r="Q40" s="29">
        <v>-0.09</v>
      </c>
      <c r="R40" s="29">
        <v>-0.1</v>
      </c>
      <c r="S40" s="29">
        <v>-0.37</v>
      </c>
      <c r="T40" s="29">
        <v>0.02</v>
      </c>
    </row>
    <row r="41" spans="1:20" ht="30.6" x14ac:dyDescent="0.3">
      <c r="A41" s="29" t="s">
        <v>167</v>
      </c>
      <c r="B41" s="29" t="s">
        <v>156</v>
      </c>
      <c r="C41" s="29">
        <v>3.08</v>
      </c>
      <c r="D41" s="29">
        <v>0.24</v>
      </c>
      <c r="E41" s="29">
        <v>1.18</v>
      </c>
      <c r="F41" s="29">
        <v>1.1299999999999999</v>
      </c>
      <c r="G41" s="29">
        <v>1.69</v>
      </c>
      <c r="H41" s="29">
        <v>1.18</v>
      </c>
      <c r="I41" s="29">
        <v>1.2</v>
      </c>
      <c r="J41" s="29">
        <v>0.9</v>
      </c>
      <c r="K41" s="29">
        <v>0.25</v>
      </c>
      <c r="L41" s="29">
        <v>1.38</v>
      </c>
      <c r="M41" s="29">
        <v>0.36</v>
      </c>
      <c r="N41" s="29">
        <v>0.87</v>
      </c>
      <c r="O41" s="29">
        <v>0.11</v>
      </c>
      <c r="P41" s="29">
        <v>-0.06</v>
      </c>
      <c r="Q41" s="29">
        <v>0.19</v>
      </c>
      <c r="R41" s="29">
        <v>0.73</v>
      </c>
      <c r="S41" s="29">
        <v>-0.13</v>
      </c>
      <c r="T41" s="29">
        <v>1.4</v>
      </c>
    </row>
    <row r="42" spans="1:20" ht="30.6" x14ac:dyDescent="0.3">
      <c r="A42" s="29" t="s">
        <v>168</v>
      </c>
      <c r="B42" s="29" t="s">
        <v>151</v>
      </c>
      <c r="C42" s="29">
        <v>1.31</v>
      </c>
      <c r="D42" s="29">
        <v>1.38</v>
      </c>
      <c r="E42" s="29">
        <v>1.37</v>
      </c>
      <c r="F42" s="29">
        <v>1.89</v>
      </c>
      <c r="G42" s="29">
        <v>1.58</v>
      </c>
      <c r="H42" s="29">
        <v>1.31</v>
      </c>
      <c r="I42" s="29">
        <v>2.0699999999999998</v>
      </c>
      <c r="J42" s="29">
        <v>0.95</v>
      </c>
      <c r="K42" s="29">
        <v>0.77</v>
      </c>
      <c r="L42" s="29">
        <v>0.94</v>
      </c>
      <c r="M42" s="29">
        <v>1.53</v>
      </c>
      <c r="N42" s="29">
        <v>1.1200000000000001</v>
      </c>
      <c r="O42" s="29">
        <v>0.21</v>
      </c>
      <c r="P42" s="29">
        <v>1.44</v>
      </c>
      <c r="Q42" s="29">
        <v>0.87</v>
      </c>
      <c r="R42" s="29">
        <v>0.53</v>
      </c>
      <c r="S42" s="29">
        <v>0.66</v>
      </c>
      <c r="T42" s="29">
        <v>0.12</v>
      </c>
    </row>
    <row r="43" spans="1:20" ht="30.6" x14ac:dyDescent="0.3">
      <c r="A43" s="29" t="s">
        <v>168</v>
      </c>
      <c r="B43" s="29" t="s">
        <v>152</v>
      </c>
      <c r="C43" s="29">
        <v>0.67</v>
      </c>
      <c r="D43" s="29">
        <v>0.67</v>
      </c>
      <c r="E43" s="29">
        <v>0.97</v>
      </c>
      <c r="F43" s="29">
        <v>0.56000000000000005</v>
      </c>
      <c r="G43" s="29">
        <v>0.87</v>
      </c>
      <c r="H43" s="29">
        <v>1.46</v>
      </c>
      <c r="I43" s="29">
        <v>2.15</v>
      </c>
      <c r="J43" s="29">
        <v>1.1200000000000001</v>
      </c>
      <c r="K43" s="29">
        <v>0.51</v>
      </c>
      <c r="L43" s="29">
        <v>0.41</v>
      </c>
      <c r="M43" s="29">
        <v>0.22</v>
      </c>
      <c r="N43" s="29">
        <v>1.25</v>
      </c>
      <c r="O43" s="29">
        <v>-0.17</v>
      </c>
      <c r="P43" s="29">
        <v>0.72</v>
      </c>
      <c r="Q43" s="29">
        <v>0.4</v>
      </c>
      <c r="R43" s="29">
        <v>2.0299999999999998</v>
      </c>
      <c r="S43" s="29">
        <v>0.3</v>
      </c>
      <c r="T43" s="29">
        <v>-0.32</v>
      </c>
    </row>
    <row r="44" spans="1:20" ht="15.6" x14ac:dyDescent="0.3">
      <c r="A44" s="29" t="s">
        <v>168</v>
      </c>
      <c r="B44" s="29" t="s">
        <v>153</v>
      </c>
      <c r="C44" s="29">
        <v>0.01</v>
      </c>
      <c r="D44" s="29">
        <v>0.1</v>
      </c>
      <c r="E44" s="29">
        <v>-0.17</v>
      </c>
      <c r="F44" s="29">
        <v>0.09</v>
      </c>
      <c r="G44" s="29">
        <v>-0.33</v>
      </c>
      <c r="H44" s="29">
        <v>-0.42</v>
      </c>
      <c r="I44" s="29">
        <v>-0.79</v>
      </c>
      <c r="J44" s="29">
        <v>-1.1000000000000001</v>
      </c>
      <c r="K44" s="29">
        <v>-0.3</v>
      </c>
      <c r="L44" s="29">
        <v>-0.63</v>
      </c>
      <c r="M44" s="29">
        <v>-0.36</v>
      </c>
      <c r="N44" s="29">
        <v>-0.38</v>
      </c>
      <c r="O44" s="29">
        <v>-0.96</v>
      </c>
      <c r="P44" s="29">
        <v>-0.18</v>
      </c>
      <c r="Q44" s="29">
        <v>-1.05</v>
      </c>
      <c r="R44" s="29">
        <v>-0.45</v>
      </c>
      <c r="S44" s="29">
        <v>-1.2</v>
      </c>
      <c r="T44" s="29">
        <v>-0.38</v>
      </c>
    </row>
    <row r="45" spans="1:20" ht="30.6" x14ac:dyDescent="0.3">
      <c r="A45" s="29" t="s">
        <v>168</v>
      </c>
      <c r="B45" s="29" t="s">
        <v>154</v>
      </c>
      <c r="C45" s="29">
        <v>-0.47</v>
      </c>
      <c r="D45" s="29">
        <v>-0.55000000000000004</v>
      </c>
      <c r="E45" s="29">
        <v>0.15</v>
      </c>
      <c r="F45" s="29">
        <v>-0.36</v>
      </c>
      <c r="G45" s="29">
        <v>0.1</v>
      </c>
      <c r="H45" s="29">
        <v>0.04</v>
      </c>
      <c r="I45" s="29">
        <v>0.45</v>
      </c>
      <c r="J45" s="29">
        <v>0.05</v>
      </c>
      <c r="K45" s="29">
        <v>0.12</v>
      </c>
      <c r="L45" s="29">
        <v>0.17</v>
      </c>
      <c r="M45" s="29">
        <v>-0.13</v>
      </c>
      <c r="N45" s="29">
        <v>0.13</v>
      </c>
      <c r="O45" s="29">
        <v>-0.03</v>
      </c>
      <c r="P45" s="29">
        <v>-0.23</v>
      </c>
      <c r="Q45" s="29">
        <v>0</v>
      </c>
      <c r="R45" s="29">
        <v>-1.1499999999999999</v>
      </c>
      <c r="S45" s="29">
        <v>0.08</v>
      </c>
      <c r="T45" s="29">
        <v>1.9</v>
      </c>
    </row>
    <row r="46" spans="1:20" ht="30.6" x14ac:dyDescent="0.3">
      <c r="A46" s="29" t="s">
        <v>168</v>
      </c>
      <c r="B46" s="29" t="s">
        <v>155</v>
      </c>
      <c r="C46" s="29">
        <v>0</v>
      </c>
      <c r="D46" s="29">
        <v>-0.02</v>
      </c>
      <c r="E46" s="29">
        <v>0.01</v>
      </c>
      <c r="F46" s="29">
        <v>0</v>
      </c>
      <c r="G46" s="29">
        <v>0.06</v>
      </c>
      <c r="H46" s="29">
        <v>0.14000000000000001</v>
      </c>
      <c r="I46" s="29">
        <v>-0.03</v>
      </c>
      <c r="J46" s="29">
        <v>7.0000000000000007E-2</v>
      </c>
      <c r="K46" s="29">
        <v>0</v>
      </c>
      <c r="L46" s="29">
        <v>-0.01</v>
      </c>
      <c r="M46" s="29">
        <v>0.15</v>
      </c>
      <c r="N46" s="29">
        <v>0.14000000000000001</v>
      </c>
      <c r="O46" s="29">
        <v>-0.04</v>
      </c>
      <c r="P46" s="29">
        <v>0.05</v>
      </c>
      <c r="Q46" s="29">
        <v>0.05</v>
      </c>
      <c r="R46" s="29">
        <v>0.1</v>
      </c>
      <c r="S46" s="29">
        <v>-0.81</v>
      </c>
      <c r="T46" s="29">
        <v>-1.86</v>
      </c>
    </row>
    <row r="47" spans="1:20" ht="15.6" x14ac:dyDescent="0.3">
      <c r="A47" s="29" t="s">
        <v>168</v>
      </c>
      <c r="B47" s="29" t="s">
        <v>156</v>
      </c>
      <c r="C47" s="29">
        <v>1.69</v>
      </c>
      <c r="D47" s="29">
        <v>1.66</v>
      </c>
      <c r="E47" s="29">
        <v>2.4500000000000002</v>
      </c>
      <c r="F47" s="29">
        <v>2.2000000000000002</v>
      </c>
      <c r="G47" s="29">
        <v>2.2799999999999998</v>
      </c>
      <c r="H47" s="29">
        <v>2.4900000000000002</v>
      </c>
      <c r="I47" s="29">
        <v>3.93</v>
      </c>
      <c r="J47" s="29">
        <v>1.0900000000000001</v>
      </c>
      <c r="K47" s="29">
        <v>1.07</v>
      </c>
      <c r="L47" s="29">
        <v>0.91</v>
      </c>
      <c r="M47" s="29">
        <v>1.49</v>
      </c>
      <c r="N47" s="29">
        <v>2.33</v>
      </c>
      <c r="O47" s="29">
        <v>-0.89</v>
      </c>
      <c r="P47" s="29">
        <v>1.8</v>
      </c>
      <c r="Q47" s="29">
        <v>0.28999999999999998</v>
      </c>
      <c r="R47" s="29">
        <v>1.07</v>
      </c>
      <c r="S47" s="29">
        <v>-0.73</v>
      </c>
      <c r="T47" s="29">
        <v>0.47</v>
      </c>
    </row>
    <row r="48" spans="1:20" ht="30.6" x14ac:dyDescent="0.3">
      <c r="A48" s="29" t="s">
        <v>169</v>
      </c>
      <c r="B48" s="29" t="s">
        <v>151</v>
      </c>
      <c r="C48" s="29">
        <v>0.76</v>
      </c>
      <c r="D48" s="29">
        <v>1.28</v>
      </c>
      <c r="E48" s="29">
        <v>1.05</v>
      </c>
      <c r="F48" s="29">
        <v>1.1000000000000001</v>
      </c>
      <c r="G48" s="29">
        <v>0.55000000000000004</v>
      </c>
      <c r="H48" s="29">
        <v>0.4</v>
      </c>
      <c r="I48" s="29">
        <v>0.8</v>
      </c>
      <c r="J48" s="29">
        <v>0.26</v>
      </c>
      <c r="K48" s="29">
        <v>-0.22</v>
      </c>
      <c r="L48" s="29">
        <v>0.36</v>
      </c>
      <c r="M48" s="29">
        <v>0.41</v>
      </c>
      <c r="N48" s="29">
        <v>0.52</v>
      </c>
      <c r="O48" s="29">
        <v>0.33</v>
      </c>
      <c r="P48" s="29">
        <v>0.35</v>
      </c>
      <c r="Q48" s="29">
        <v>0.2</v>
      </c>
      <c r="R48" s="29">
        <v>0.13</v>
      </c>
      <c r="S48" s="29">
        <v>0.08</v>
      </c>
      <c r="T48" s="29">
        <v>0.56999999999999995</v>
      </c>
    </row>
    <row r="49" spans="1:20" ht="30.6" x14ac:dyDescent="0.3">
      <c r="A49" s="29" t="s">
        <v>169</v>
      </c>
      <c r="B49" s="29" t="s">
        <v>152</v>
      </c>
      <c r="C49" s="29">
        <v>0.79</v>
      </c>
      <c r="D49" s="29">
        <v>0.43</v>
      </c>
      <c r="E49" s="29">
        <v>-0.06</v>
      </c>
      <c r="F49" s="29">
        <v>0.53</v>
      </c>
      <c r="G49" s="29">
        <v>0.65</v>
      </c>
      <c r="H49" s="29">
        <v>0.64</v>
      </c>
      <c r="I49" s="29">
        <v>1.84</v>
      </c>
      <c r="J49" s="29">
        <v>0.66</v>
      </c>
      <c r="K49" s="29">
        <v>0.61</v>
      </c>
      <c r="L49" s="29">
        <v>0.71</v>
      </c>
      <c r="M49" s="29">
        <v>-0.01</v>
      </c>
      <c r="N49" s="29">
        <v>0.77</v>
      </c>
      <c r="O49" s="29">
        <v>0.45</v>
      </c>
      <c r="P49" s="29">
        <v>0.2</v>
      </c>
      <c r="Q49" s="29">
        <v>0.23</v>
      </c>
      <c r="R49" s="29">
        <v>0.92</v>
      </c>
      <c r="S49" s="29">
        <v>0.34</v>
      </c>
      <c r="T49" s="29">
        <v>0.86</v>
      </c>
    </row>
    <row r="50" spans="1:20" ht="15.6" x14ac:dyDescent="0.3">
      <c r="A50" s="29" t="s">
        <v>169</v>
      </c>
      <c r="B50" s="29" t="s">
        <v>153</v>
      </c>
      <c r="C50" s="29">
        <v>0.36</v>
      </c>
      <c r="D50" s="29">
        <v>-0.91</v>
      </c>
      <c r="E50" s="29">
        <v>0.02</v>
      </c>
      <c r="F50" s="29">
        <v>-0.52</v>
      </c>
      <c r="G50" s="29">
        <v>-0.31</v>
      </c>
      <c r="H50" s="29">
        <v>-0.02</v>
      </c>
      <c r="I50" s="29">
        <v>-0.73</v>
      </c>
      <c r="J50" s="29">
        <v>-0.9</v>
      </c>
      <c r="K50" s="29">
        <v>0.14000000000000001</v>
      </c>
      <c r="L50" s="29">
        <v>-0.31</v>
      </c>
      <c r="M50" s="29">
        <v>0.17</v>
      </c>
      <c r="N50" s="29">
        <v>7.0000000000000007E-2</v>
      </c>
      <c r="O50" s="29">
        <v>-0.92</v>
      </c>
      <c r="P50" s="29">
        <v>-0.49</v>
      </c>
      <c r="Q50" s="29">
        <v>-0.28999999999999998</v>
      </c>
      <c r="R50" s="29">
        <v>-0.67</v>
      </c>
      <c r="S50" s="29">
        <v>-0.59</v>
      </c>
      <c r="T50" s="29">
        <v>-1</v>
      </c>
    </row>
    <row r="51" spans="1:20" ht="30.6" x14ac:dyDescent="0.3">
      <c r="A51" s="29" t="s">
        <v>169</v>
      </c>
      <c r="B51" s="29" t="s">
        <v>154</v>
      </c>
      <c r="C51" s="29">
        <v>-0.4</v>
      </c>
      <c r="D51" s="29">
        <v>0.24</v>
      </c>
      <c r="E51" s="29">
        <v>-0.18</v>
      </c>
      <c r="F51" s="29">
        <v>7.0000000000000007E-2</v>
      </c>
      <c r="G51" s="29">
        <v>-0.04</v>
      </c>
      <c r="H51" s="29">
        <v>0.02</v>
      </c>
      <c r="I51" s="29">
        <v>0.04</v>
      </c>
      <c r="J51" s="29">
        <v>0.21</v>
      </c>
      <c r="K51" s="29">
        <v>0.11</v>
      </c>
      <c r="L51" s="29">
        <v>-0.04</v>
      </c>
      <c r="M51" s="29">
        <v>-0.1</v>
      </c>
      <c r="N51" s="29">
        <v>0</v>
      </c>
      <c r="O51" s="29">
        <v>-0.19</v>
      </c>
      <c r="P51" s="29">
        <v>0.3</v>
      </c>
      <c r="Q51" s="29">
        <v>0.34</v>
      </c>
      <c r="R51" s="29">
        <v>-0.32</v>
      </c>
      <c r="S51" s="29">
        <v>0.1</v>
      </c>
      <c r="T51" s="29">
        <v>0.65</v>
      </c>
    </row>
    <row r="52" spans="1:20" ht="30.6" x14ac:dyDescent="0.3">
      <c r="A52" s="29" t="s">
        <v>169</v>
      </c>
      <c r="B52" s="29" t="s">
        <v>155</v>
      </c>
      <c r="C52" s="29">
        <v>0</v>
      </c>
      <c r="D52" s="29">
        <v>-0.11</v>
      </c>
      <c r="E52" s="29">
        <v>-0.03</v>
      </c>
      <c r="F52" s="29">
        <v>-0.01</v>
      </c>
      <c r="G52" s="29">
        <v>-0.05</v>
      </c>
      <c r="H52" s="29">
        <v>-0.03</v>
      </c>
      <c r="I52" s="29">
        <v>-0.21</v>
      </c>
      <c r="J52" s="29">
        <v>-0.28000000000000003</v>
      </c>
      <c r="K52" s="29">
        <v>-0.09</v>
      </c>
      <c r="L52" s="29">
        <v>-0.04</v>
      </c>
      <c r="M52" s="29">
        <v>-0.04</v>
      </c>
      <c r="N52" s="29">
        <v>-0.02</v>
      </c>
      <c r="O52" s="29">
        <v>-0.06</v>
      </c>
      <c r="P52" s="29">
        <v>-0.13</v>
      </c>
      <c r="Q52" s="29">
        <v>-0.3</v>
      </c>
      <c r="R52" s="29">
        <v>-0.09</v>
      </c>
      <c r="S52" s="29">
        <v>-0.57999999999999996</v>
      </c>
      <c r="T52" s="29">
        <v>-0.61</v>
      </c>
    </row>
    <row r="53" spans="1:20" ht="15.6" x14ac:dyDescent="0.3">
      <c r="A53" s="29" t="s">
        <v>169</v>
      </c>
      <c r="B53" s="29" t="s">
        <v>156</v>
      </c>
      <c r="C53" s="29">
        <v>1.64</v>
      </c>
      <c r="D53" s="29">
        <v>0.99</v>
      </c>
      <c r="E53" s="29">
        <v>0.81</v>
      </c>
      <c r="F53" s="29">
        <v>1.21</v>
      </c>
      <c r="G53" s="29">
        <v>0.81</v>
      </c>
      <c r="H53" s="29">
        <v>1.1100000000000001</v>
      </c>
      <c r="I53" s="29">
        <v>1.9</v>
      </c>
      <c r="J53" s="29">
        <v>0.3</v>
      </c>
      <c r="K53" s="29">
        <v>0.62</v>
      </c>
      <c r="L53" s="29">
        <v>0.71</v>
      </c>
      <c r="M53" s="29">
        <v>0.39</v>
      </c>
      <c r="N53" s="29">
        <v>1.36</v>
      </c>
      <c r="O53" s="29">
        <v>-0.31</v>
      </c>
      <c r="P53" s="29">
        <v>0.39</v>
      </c>
      <c r="Q53" s="29">
        <v>0.44</v>
      </c>
      <c r="R53" s="29">
        <v>-0.03</v>
      </c>
      <c r="S53" s="29">
        <v>-0.41</v>
      </c>
      <c r="T53" s="29">
        <v>1.02</v>
      </c>
    </row>
    <row r="54" spans="1:20" ht="30.6" x14ac:dyDescent="0.3">
      <c r="A54" s="29" t="s">
        <v>170</v>
      </c>
      <c r="B54" s="29" t="s">
        <v>151</v>
      </c>
      <c r="C54" s="29">
        <v>1.1299999999999999</v>
      </c>
      <c r="D54" s="29">
        <v>1.37</v>
      </c>
      <c r="E54" s="29">
        <v>1.22</v>
      </c>
      <c r="F54" s="29">
        <v>0.66</v>
      </c>
      <c r="G54" s="29">
        <v>0.1</v>
      </c>
      <c r="H54" s="29">
        <v>0.41</v>
      </c>
      <c r="I54" s="29">
        <v>0.23</v>
      </c>
      <c r="J54" s="29">
        <v>0.28999999999999998</v>
      </c>
      <c r="K54" s="29">
        <v>0.01</v>
      </c>
      <c r="L54" s="29">
        <v>-7.0000000000000007E-2</v>
      </c>
      <c r="M54" s="29">
        <v>0.63</v>
      </c>
      <c r="N54" s="29">
        <v>0.15</v>
      </c>
      <c r="O54" s="29">
        <v>0.72</v>
      </c>
      <c r="P54" s="29">
        <v>-0.28999999999999998</v>
      </c>
      <c r="Q54" s="29">
        <v>0.1</v>
      </c>
      <c r="R54" s="29">
        <v>0.06</v>
      </c>
      <c r="S54" s="29">
        <v>0.18</v>
      </c>
      <c r="T54" s="29">
        <v>0.72</v>
      </c>
    </row>
    <row r="55" spans="1:20" ht="30.6" x14ac:dyDescent="0.3">
      <c r="A55" s="29" t="s">
        <v>170</v>
      </c>
      <c r="B55" s="29" t="s">
        <v>152</v>
      </c>
      <c r="C55" s="29">
        <v>0.64</v>
      </c>
      <c r="D55" s="29">
        <v>0.5</v>
      </c>
      <c r="E55" s="29">
        <v>0.75</v>
      </c>
      <c r="F55" s="29">
        <v>-0.2</v>
      </c>
      <c r="G55" s="29">
        <v>0.9</v>
      </c>
      <c r="H55" s="29">
        <v>0.95</v>
      </c>
      <c r="I55" s="29">
        <v>0.88</v>
      </c>
      <c r="J55" s="29">
        <v>0.78</v>
      </c>
      <c r="K55" s="29">
        <v>0.47</v>
      </c>
      <c r="L55" s="29">
        <v>0.86</v>
      </c>
      <c r="M55" s="29">
        <v>0.59</v>
      </c>
      <c r="N55" s="29">
        <v>0.66</v>
      </c>
      <c r="O55" s="29">
        <v>0.47</v>
      </c>
      <c r="P55" s="29">
        <v>0.01</v>
      </c>
      <c r="Q55" s="29">
        <v>0.33</v>
      </c>
      <c r="R55" s="29">
        <v>0.56000000000000005</v>
      </c>
      <c r="S55" s="29">
        <v>0.55000000000000004</v>
      </c>
      <c r="T55" s="29">
        <v>0.39</v>
      </c>
    </row>
    <row r="56" spans="1:20" ht="15.6" x14ac:dyDescent="0.3">
      <c r="A56" s="29" t="s">
        <v>170</v>
      </c>
      <c r="B56" s="29" t="s">
        <v>153</v>
      </c>
      <c r="C56" s="29">
        <v>0.13</v>
      </c>
      <c r="D56" s="29">
        <v>-0.63</v>
      </c>
      <c r="E56" s="29">
        <v>-0.31</v>
      </c>
      <c r="F56" s="29">
        <v>-0.48</v>
      </c>
      <c r="G56" s="29">
        <v>-0.43</v>
      </c>
      <c r="H56" s="29">
        <v>0.09</v>
      </c>
      <c r="I56" s="29">
        <v>-0.4</v>
      </c>
      <c r="J56" s="29">
        <v>-0.55000000000000004</v>
      </c>
      <c r="K56" s="29">
        <v>-0.08</v>
      </c>
      <c r="L56" s="29">
        <v>0.05</v>
      </c>
      <c r="M56" s="29">
        <v>-0.27</v>
      </c>
      <c r="N56" s="29">
        <v>-0.12</v>
      </c>
      <c r="O56" s="29">
        <v>-0.3</v>
      </c>
      <c r="P56" s="29">
        <v>-0.61</v>
      </c>
      <c r="Q56" s="29">
        <v>-0.03</v>
      </c>
      <c r="R56" s="29">
        <v>-0.7</v>
      </c>
      <c r="S56" s="29">
        <v>-0.48</v>
      </c>
      <c r="T56" s="29">
        <v>-0.79</v>
      </c>
    </row>
    <row r="57" spans="1:20" ht="30.6" x14ac:dyDescent="0.3">
      <c r="A57" s="29" t="s">
        <v>170</v>
      </c>
      <c r="B57" s="29" t="s">
        <v>154</v>
      </c>
      <c r="C57" s="29">
        <v>-0.1</v>
      </c>
      <c r="D57" s="29">
        <v>0.36</v>
      </c>
      <c r="E57" s="29">
        <v>-0.31</v>
      </c>
      <c r="F57" s="29">
        <v>0.42</v>
      </c>
      <c r="G57" s="29">
        <v>-0.4</v>
      </c>
      <c r="H57" s="29">
        <v>0.31</v>
      </c>
      <c r="I57" s="29">
        <v>0.21</v>
      </c>
      <c r="J57" s="29">
        <v>0.24</v>
      </c>
      <c r="K57" s="29">
        <v>-0.17</v>
      </c>
      <c r="L57" s="29">
        <v>0.28000000000000003</v>
      </c>
      <c r="M57" s="29">
        <v>0.4</v>
      </c>
      <c r="N57" s="29">
        <v>0.28000000000000003</v>
      </c>
      <c r="O57" s="29">
        <v>-0.06</v>
      </c>
      <c r="P57" s="29">
        <v>-0.1</v>
      </c>
      <c r="Q57" s="29">
        <v>-0.06</v>
      </c>
      <c r="R57" s="29">
        <v>-0.14000000000000001</v>
      </c>
      <c r="S57" s="29">
        <v>0.99</v>
      </c>
      <c r="T57" s="29">
        <v>0.67</v>
      </c>
    </row>
    <row r="58" spans="1:20" ht="30.6" x14ac:dyDescent="0.3">
      <c r="A58" s="29" t="s">
        <v>170</v>
      </c>
      <c r="B58" s="29" t="s">
        <v>155</v>
      </c>
      <c r="C58" s="29">
        <v>0</v>
      </c>
      <c r="D58" s="29">
        <v>0.05</v>
      </c>
      <c r="E58" s="29">
        <v>0.12</v>
      </c>
      <c r="F58" s="29">
        <v>0.03</v>
      </c>
      <c r="G58" s="29">
        <v>-0.14000000000000001</v>
      </c>
      <c r="H58" s="29">
        <v>-0.03</v>
      </c>
      <c r="I58" s="29">
        <v>-0.04</v>
      </c>
      <c r="J58" s="29">
        <v>7.0000000000000007E-2</v>
      </c>
      <c r="K58" s="29">
        <v>-0.08</v>
      </c>
      <c r="L58" s="29">
        <v>-0.53</v>
      </c>
      <c r="M58" s="29">
        <v>0.02</v>
      </c>
      <c r="N58" s="29">
        <v>-0.06</v>
      </c>
      <c r="O58" s="29">
        <v>0.17</v>
      </c>
      <c r="P58" s="29">
        <v>-0.12</v>
      </c>
      <c r="Q58" s="29">
        <v>-0.08</v>
      </c>
      <c r="R58" s="29">
        <v>0.02</v>
      </c>
      <c r="S58" s="29">
        <v>-0.83</v>
      </c>
      <c r="T58" s="29">
        <v>-0.74</v>
      </c>
    </row>
    <row r="59" spans="1:20" ht="15.6" x14ac:dyDescent="0.3">
      <c r="A59" s="29" t="s">
        <v>170</v>
      </c>
      <c r="B59" s="29" t="s">
        <v>156</v>
      </c>
      <c r="C59" s="29">
        <v>1.89</v>
      </c>
      <c r="D59" s="29">
        <v>1.79</v>
      </c>
      <c r="E59" s="29">
        <v>1.37</v>
      </c>
      <c r="F59" s="29">
        <v>0.4</v>
      </c>
      <c r="G59" s="29">
        <v>0.21</v>
      </c>
      <c r="H59" s="29">
        <v>1.73</v>
      </c>
      <c r="I59" s="29">
        <v>0.99</v>
      </c>
      <c r="J59" s="29">
        <v>0.93</v>
      </c>
      <c r="K59" s="29">
        <v>0.31</v>
      </c>
      <c r="L59" s="29">
        <v>1.19</v>
      </c>
      <c r="M59" s="29">
        <v>1.36</v>
      </c>
      <c r="N59" s="29">
        <v>0.92</v>
      </c>
      <c r="O59" s="29">
        <v>0.97</v>
      </c>
      <c r="P59" s="29">
        <v>-0.83</v>
      </c>
      <c r="Q59" s="29">
        <v>0.22</v>
      </c>
      <c r="R59" s="29">
        <v>-0.22</v>
      </c>
      <c r="S59" s="29">
        <v>0.95</v>
      </c>
      <c r="T59" s="29">
        <v>1.07</v>
      </c>
    </row>
    <row r="60" spans="1:20" ht="30.6" x14ac:dyDescent="0.3">
      <c r="A60" s="29" t="s">
        <v>171</v>
      </c>
      <c r="B60" s="29" t="s">
        <v>151</v>
      </c>
      <c r="C60" s="29">
        <v>0.68</v>
      </c>
      <c r="D60" s="29">
        <v>0.82</v>
      </c>
      <c r="E60" s="29">
        <v>1.01</v>
      </c>
      <c r="F60" s="29">
        <v>0.77</v>
      </c>
      <c r="G60" s="29">
        <v>0.46</v>
      </c>
      <c r="H60" s="29">
        <v>0.15</v>
      </c>
      <c r="I60" s="29">
        <v>0.02</v>
      </c>
      <c r="J60" s="29">
        <v>0.22</v>
      </c>
      <c r="K60" s="29">
        <v>-0.57999999999999996</v>
      </c>
      <c r="L60" s="29">
        <v>-0.41</v>
      </c>
      <c r="M60" s="29">
        <v>-0.06</v>
      </c>
      <c r="N60" s="29">
        <v>-0.18</v>
      </c>
      <c r="O60" s="29">
        <v>0.38</v>
      </c>
      <c r="P60" s="29">
        <v>-0.1</v>
      </c>
      <c r="Q60" s="29">
        <v>-7.0000000000000007E-2</v>
      </c>
      <c r="R60" s="29">
        <v>-0.12</v>
      </c>
      <c r="S60" s="29">
        <v>-0.47</v>
      </c>
      <c r="T60" s="29">
        <v>0.17</v>
      </c>
    </row>
    <row r="61" spans="1:20" ht="30.6" x14ac:dyDescent="0.3">
      <c r="A61" s="29" t="s">
        <v>171</v>
      </c>
      <c r="B61" s="29" t="s">
        <v>152</v>
      </c>
      <c r="C61" s="29">
        <v>0.64</v>
      </c>
      <c r="D61" s="29">
        <v>0.37</v>
      </c>
      <c r="E61" s="29">
        <v>0.68</v>
      </c>
      <c r="F61" s="29">
        <v>0.75</v>
      </c>
      <c r="G61" s="29">
        <v>0.61</v>
      </c>
      <c r="H61" s="29">
        <v>1.22</v>
      </c>
      <c r="I61" s="29">
        <v>1.04</v>
      </c>
      <c r="J61" s="29">
        <v>0.57999999999999996</v>
      </c>
      <c r="K61" s="29">
        <v>1.1100000000000001</v>
      </c>
      <c r="L61" s="29">
        <v>0.69</v>
      </c>
      <c r="M61" s="29">
        <v>-0.19</v>
      </c>
      <c r="N61" s="29">
        <v>0.86</v>
      </c>
      <c r="O61" s="29">
        <v>0.84</v>
      </c>
      <c r="P61" s="29">
        <v>0.35</v>
      </c>
      <c r="Q61" s="29">
        <v>0.14000000000000001</v>
      </c>
      <c r="R61" s="29">
        <v>1.7</v>
      </c>
      <c r="S61" s="29">
        <v>-0.25</v>
      </c>
      <c r="T61" s="29">
        <v>0.6</v>
      </c>
    </row>
    <row r="62" spans="1:20" ht="15.6" x14ac:dyDescent="0.3">
      <c r="A62" s="29" t="s">
        <v>171</v>
      </c>
      <c r="B62" s="29" t="s">
        <v>153</v>
      </c>
      <c r="C62" s="29">
        <v>-0.5</v>
      </c>
      <c r="D62" s="29">
        <v>-0.56999999999999995</v>
      </c>
      <c r="E62" s="29">
        <v>7.0000000000000007E-2</v>
      </c>
      <c r="F62" s="29">
        <v>0.26</v>
      </c>
      <c r="G62" s="29">
        <v>-0.28999999999999998</v>
      </c>
      <c r="H62" s="29">
        <v>-0.6</v>
      </c>
      <c r="I62" s="29">
        <v>-0.74</v>
      </c>
      <c r="J62" s="29">
        <v>-0.31</v>
      </c>
      <c r="K62" s="29">
        <v>0.13</v>
      </c>
      <c r="L62" s="29">
        <v>-0.02</v>
      </c>
      <c r="M62" s="29">
        <v>0.12</v>
      </c>
      <c r="N62" s="29">
        <v>0.22</v>
      </c>
      <c r="O62" s="29">
        <v>-0.82</v>
      </c>
      <c r="P62" s="29">
        <v>-0.33</v>
      </c>
      <c r="Q62" s="29">
        <v>-7.0000000000000007E-2</v>
      </c>
      <c r="R62" s="29">
        <v>-0.44</v>
      </c>
      <c r="S62" s="29">
        <v>-0.08</v>
      </c>
      <c r="T62" s="29">
        <v>-0.28999999999999998</v>
      </c>
    </row>
    <row r="63" spans="1:20" ht="30.6" x14ac:dyDescent="0.3">
      <c r="A63" s="29" t="s">
        <v>171</v>
      </c>
      <c r="B63" s="29" t="s">
        <v>154</v>
      </c>
      <c r="C63" s="29">
        <v>0.42</v>
      </c>
      <c r="D63" s="29">
        <v>-0.1</v>
      </c>
      <c r="E63" s="29">
        <v>-0.02</v>
      </c>
      <c r="F63" s="29">
        <v>-0.31</v>
      </c>
      <c r="G63" s="29">
        <v>0.19</v>
      </c>
      <c r="H63" s="29">
        <v>0.36</v>
      </c>
      <c r="I63" s="29">
        <v>-0.02</v>
      </c>
      <c r="J63" s="29">
        <v>-0.1</v>
      </c>
      <c r="K63" s="29">
        <v>-0.01</v>
      </c>
      <c r="L63" s="29">
        <v>0.22</v>
      </c>
      <c r="M63" s="29">
        <v>0.19</v>
      </c>
      <c r="N63" s="29">
        <v>-0.23</v>
      </c>
      <c r="O63" s="29">
        <v>0.04</v>
      </c>
      <c r="P63" s="29">
        <v>0.34</v>
      </c>
      <c r="Q63" s="29">
        <v>7.0000000000000007E-2</v>
      </c>
      <c r="R63" s="29">
        <v>0.1</v>
      </c>
      <c r="S63" s="29">
        <v>0.21</v>
      </c>
      <c r="T63" s="29">
        <v>0.4</v>
      </c>
    </row>
    <row r="64" spans="1:20" ht="30.6" x14ac:dyDescent="0.3">
      <c r="A64" s="29" t="s">
        <v>171</v>
      </c>
      <c r="B64" s="29" t="s">
        <v>155</v>
      </c>
      <c r="C64" s="29">
        <v>0</v>
      </c>
      <c r="D64" s="29">
        <v>0.02</v>
      </c>
      <c r="E64" s="29">
        <v>0</v>
      </c>
      <c r="F64" s="29">
        <v>-0.08</v>
      </c>
      <c r="G64" s="29">
        <v>-0.13</v>
      </c>
      <c r="H64" s="29">
        <v>0.05</v>
      </c>
      <c r="I64" s="29">
        <v>0.11</v>
      </c>
      <c r="J64" s="29">
        <v>0.02</v>
      </c>
      <c r="K64" s="29">
        <v>0.11</v>
      </c>
      <c r="L64" s="29">
        <v>0.02</v>
      </c>
      <c r="M64" s="29">
        <v>0.03</v>
      </c>
      <c r="N64" s="29">
        <v>0.08</v>
      </c>
      <c r="O64" s="29">
        <v>-0.02</v>
      </c>
      <c r="P64" s="29">
        <v>-0.02</v>
      </c>
      <c r="Q64" s="29">
        <v>-0.43</v>
      </c>
      <c r="R64" s="29">
        <v>-0.17</v>
      </c>
      <c r="S64" s="29">
        <v>-0.45</v>
      </c>
      <c r="T64" s="29">
        <v>-0.4</v>
      </c>
    </row>
    <row r="65" spans="1:20" ht="15.6" x14ac:dyDescent="0.3">
      <c r="A65" s="29" t="s">
        <v>171</v>
      </c>
      <c r="B65" s="29" t="s">
        <v>156</v>
      </c>
      <c r="C65" s="29">
        <v>1.28</v>
      </c>
      <c r="D65" s="29">
        <v>0.61</v>
      </c>
      <c r="E65" s="29">
        <v>1.72</v>
      </c>
      <c r="F65" s="29">
        <v>1.51</v>
      </c>
      <c r="G65" s="29">
        <v>0.97</v>
      </c>
      <c r="H65" s="29">
        <v>1.1599999999999999</v>
      </c>
      <c r="I65" s="29">
        <v>0.46</v>
      </c>
      <c r="J65" s="29">
        <v>0.42</v>
      </c>
      <c r="K65" s="29">
        <v>0.78</v>
      </c>
      <c r="L65" s="29">
        <v>0.45</v>
      </c>
      <c r="M65" s="29">
        <v>0.08</v>
      </c>
      <c r="N65" s="29">
        <v>0.74</v>
      </c>
      <c r="O65" s="29">
        <v>0.45</v>
      </c>
      <c r="P65" s="29">
        <v>0.23</v>
      </c>
      <c r="Q65" s="29">
        <v>0.02</v>
      </c>
      <c r="R65" s="29">
        <v>1.04</v>
      </c>
      <c r="S65" s="29">
        <v>-1.1000000000000001</v>
      </c>
      <c r="T65" s="29">
        <v>0.74</v>
      </c>
    </row>
    <row r="66" spans="1:20" ht="30.6" x14ac:dyDescent="0.3">
      <c r="A66" s="29" t="s">
        <v>172</v>
      </c>
      <c r="B66" s="29" t="s">
        <v>151</v>
      </c>
      <c r="C66" s="29">
        <v>0.69</v>
      </c>
      <c r="D66" s="29">
        <v>0.67</v>
      </c>
      <c r="E66" s="29">
        <v>0.91</v>
      </c>
      <c r="F66" s="29">
        <v>0.52</v>
      </c>
      <c r="G66" s="29">
        <v>0.45</v>
      </c>
      <c r="H66" s="29">
        <v>0.41</v>
      </c>
      <c r="I66" s="29">
        <v>0.81</v>
      </c>
      <c r="J66" s="29">
        <v>0</v>
      </c>
      <c r="K66" s="29">
        <v>-0.26</v>
      </c>
      <c r="L66" s="29">
        <v>-0.33</v>
      </c>
      <c r="M66" s="29">
        <v>0.27</v>
      </c>
      <c r="N66" s="29">
        <v>0.56999999999999995</v>
      </c>
      <c r="O66" s="29">
        <v>0.19</v>
      </c>
      <c r="P66" s="29">
        <v>-0.16</v>
      </c>
      <c r="Q66" s="29">
        <v>0.11</v>
      </c>
      <c r="R66" s="29">
        <v>-0.14000000000000001</v>
      </c>
      <c r="S66" s="29">
        <v>-0.25</v>
      </c>
      <c r="T66" s="29">
        <v>-0.05</v>
      </c>
    </row>
    <row r="67" spans="1:20" ht="30.6" x14ac:dyDescent="0.3">
      <c r="A67" s="29" t="s">
        <v>172</v>
      </c>
      <c r="B67" s="29" t="s">
        <v>152</v>
      </c>
      <c r="C67" s="29">
        <v>1.1399999999999999</v>
      </c>
      <c r="D67" s="29">
        <v>0.46</v>
      </c>
      <c r="E67" s="29">
        <v>0.36</v>
      </c>
      <c r="F67" s="29">
        <v>0.38</v>
      </c>
      <c r="G67" s="29">
        <v>0.56999999999999995</v>
      </c>
      <c r="H67" s="29">
        <v>0.89</v>
      </c>
      <c r="I67" s="29">
        <v>1.32</v>
      </c>
      <c r="J67" s="29">
        <v>0.82</v>
      </c>
      <c r="K67" s="29">
        <v>0.3</v>
      </c>
      <c r="L67" s="29">
        <v>1.2</v>
      </c>
      <c r="M67" s="29">
        <v>0.85</v>
      </c>
      <c r="N67" s="29">
        <v>-0.04</v>
      </c>
      <c r="O67" s="29">
        <v>0.5</v>
      </c>
      <c r="P67" s="29">
        <v>-0.41</v>
      </c>
      <c r="Q67" s="29">
        <v>0.52</v>
      </c>
      <c r="R67" s="29">
        <v>2.04</v>
      </c>
      <c r="S67" s="29">
        <v>0.61</v>
      </c>
      <c r="T67" s="29">
        <v>-0.15</v>
      </c>
    </row>
    <row r="68" spans="1:20" ht="15.6" x14ac:dyDescent="0.3">
      <c r="A68" s="29" t="s">
        <v>172</v>
      </c>
      <c r="B68" s="29" t="s">
        <v>153</v>
      </c>
      <c r="C68" s="29">
        <v>-0.98</v>
      </c>
      <c r="D68" s="29">
        <v>-0.1</v>
      </c>
      <c r="E68" s="29">
        <v>-0.32</v>
      </c>
      <c r="F68" s="29">
        <v>0.11</v>
      </c>
      <c r="G68" s="29">
        <v>-0.57999999999999996</v>
      </c>
      <c r="H68" s="29">
        <v>-0.38</v>
      </c>
      <c r="I68" s="29">
        <v>-0.45</v>
      </c>
      <c r="J68" s="29">
        <v>-0.33</v>
      </c>
      <c r="K68" s="29">
        <v>0</v>
      </c>
      <c r="L68" s="29">
        <v>-0.55000000000000004</v>
      </c>
      <c r="M68" s="29">
        <v>0.18</v>
      </c>
      <c r="N68" s="29">
        <v>0.27</v>
      </c>
      <c r="O68" s="29">
        <v>-0.94</v>
      </c>
      <c r="P68" s="29">
        <v>0.06</v>
      </c>
      <c r="Q68" s="29">
        <v>-0.06</v>
      </c>
      <c r="R68" s="29">
        <v>-0.54</v>
      </c>
      <c r="S68" s="29">
        <v>-0.24</v>
      </c>
      <c r="T68" s="29">
        <v>-0.15</v>
      </c>
    </row>
    <row r="69" spans="1:20" ht="30.6" x14ac:dyDescent="0.3">
      <c r="A69" s="29" t="s">
        <v>172</v>
      </c>
      <c r="B69" s="29" t="s">
        <v>154</v>
      </c>
      <c r="C69" s="29">
        <v>0.25</v>
      </c>
      <c r="D69" s="29">
        <v>-7.0000000000000007E-2</v>
      </c>
      <c r="E69" s="29">
        <v>0.18</v>
      </c>
      <c r="F69" s="29">
        <v>-0.03</v>
      </c>
      <c r="G69" s="29">
        <v>-0.11</v>
      </c>
      <c r="H69" s="29">
        <v>-0.19</v>
      </c>
      <c r="I69" s="29">
        <v>0.28999999999999998</v>
      </c>
      <c r="J69" s="29">
        <v>-0.23</v>
      </c>
      <c r="K69" s="29">
        <v>0.14000000000000001</v>
      </c>
      <c r="L69" s="29">
        <v>-0.08</v>
      </c>
      <c r="M69" s="29">
        <v>0.02</v>
      </c>
      <c r="N69" s="29">
        <v>0.19</v>
      </c>
      <c r="O69" s="29">
        <v>0.05</v>
      </c>
      <c r="P69" s="29">
        <v>0.03</v>
      </c>
      <c r="Q69" s="29">
        <v>-0.17</v>
      </c>
      <c r="R69" s="29">
        <v>0.08</v>
      </c>
      <c r="S69" s="29">
        <v>-0.2</v>
      </c>
      <c r="T69" s="29">
        <v>0.13</v>
      </c>
    </row>
    <row r="70" spans="1:20" ht="30.6" x14ac:dyDescent="0.3">
      <c r="A70" s="29" t="s">
        <v>172</v>
      </c>
      <c r="B70" s="29" t="s">
        <v>155</v>
      </c>
      <c r="C70" s="29">
        <v>0</v>
      </c>
      <c r="D70" s="29">
        <v>-0.03</v>
      </c>
      <c r="E70" s="29">
        <v>-0.04</v>
      </c>
      <c r="F70" s="29">
        <v>-0.05</v>
      </c>
      <c r="G70" s="29">
        <v>-0.06</v>
      </c>
      <c r="H70" s="29">
        <v>-0.01</v>
      </c>
      <c r="I70" s="29">
        <v>-0.25</v>
      </c>
      <c r="J70" s="29">
        <v>0</v>
      </c>
      <c r="K70" s="29">
        <v>-0.05</v>
      </c>
      <c r="L70" s="29">
        <v>-0.05</v>
      </c>
      <c r="M70" s="29">
        <v>0</v>
      </c>
      <c r="N70" s="29">
        <v>-0.09</v>
      </c>
      <c r="O70" s="29">
        <v>-0.04</v>
      </c>
      <c r="P70" s="29">
        <v>0.01</v>
      </c>
      <c r="Q70" s="29">
        <v>-0.1</v>
      </c>
      <c r="R70" s="29">
        <v>-0.18</v>
      </c>
      <c r="S70" s="29">
        <v>-0.34</v>
      </c>
      <c r="T70" s="29">
        <v>-0.44</v>
      </c>
    </row>
    <row r="71" spans="1:20" ht="15.6" x14ac:dyDescent="0.3">
      <c r="A71" s="29" t="s">
        <v>172</v>
      </c>
      <c r="B71" s="29" t="s">
        <v>156</v>
      </c>
      <c r="C71" s="29">
        <v>1.1000000000000001</v>
      </c>
      <c r="D71" s="29">
        <v>0.96</v>
      </c>
      <c r="E71" s="29">
        <v>1.22</v>
      </c>
      <c r="F71" s="29">
        <v>0.97</v>
      </c>
      <c r="G71" s="29">
        <v>0.3</v>
      </c>
      <c r="H71" s="29">
        <v>0.7</v>
      </c>
      <c r="I71" s="29">
        <v>1.87</v>
      </c>
      <c r="J71" s="29">
        <v>0.25</v>
      </c>
      <c r="K71" s="29">
        <v>0.15</v>
      </c>
      <c r="L71" s="29">
        <v>0.19</v>
      </c>
      <c r="M71" s="29">
        <v>1.28</v>
      </c>
      <c r="N71" s="29">
        <v>0.86</v>
      </c>
      <c r="O71" s="29">
        <v>-0.24</v>
      </c>
      <c r="P71" s="29">
        <v>-0.33</v>
      </c>
      <c r="Q71" s="29">
        <v>0.32</v>
      </c>
      <c r="R71" s="29">
        <v>1.52</v>
      </c>
      <c r="S71" s="29">
        <v>-0.05</v>
      </c>
      <c r="T71" s="29">
        <v>-0.47</v>
      </c>
    </row>
    <row r="72" spans="1:20" ht="30.6" x14ac:dyDescent="0.3">
      <c r="A72" s="29" t="s">
        <v>173</v>
      </c>
      <c r="B72" s="29" t="s">
        <v>151</v>
      </c>
      <c r="C72" s="29">
        <v>1.64</v>
      </c>
      <c r="D72" s="29">
        <v>0.76</v>
      </c>
      <c r="E72" s="29">
        <v>1.4</v>
      </c>
      <c r="F72" s="29">
        <v>1.02</v>
      </c>
      <c r="G72" s="29">
        <v>0.89</v>
      </c>
      <c r="H72" s="29">
        <v>0.21</v>
      </c>
      <c r="I72" s="29">
        <v>0.24</v>
      </c>
      <c r="J72" s="29">
        <v>0</v>
      </c>
      <c r="K72" s="29">
        <v>0.04</v>
      </c>
      <c r="L72" s="29">
        <v>0.27</v>
      </c>
      <c r="M72" s="29">
        <v>0.18</v>
      </c>
      <c r="N72" s="29">
        <v>0.18</v>
      </c>
      <c r="O72" s="29">
        <v>0.28000000000000003</v>
      </c>
      <c r="P72" s="29">
        <v>-0.06</v>
      </c>
      <c r="Q72" s="29">
        <v>-0.04</v>
      </c>
      <c r="R72" s="29">
        <v>-0.11</v>
      </c>
      <c r="S72" s="29">
        <v>-0.03</v>
      </c>
      <c r="T72" s="29">
        <v>0.8</v>
      </c>
    </row>
    <row r="73" spans="1:20" ht="30.6" x14ac:dyDescent="0.3">
      <c r="A73" s="29" t="s">
        <v>173</v>
      </c>
      <c r="B73" s="29" t="s">
        <v>152</v>
      </c>
      <c r="C73" s="29">
        <v>-0.23</v>
      </c>
      <c r="D73" s="29">
        <v>0.64</v>
      </c>
      <c r="E73" s="29">
        <v>2.39</v>
      </c>
      <c r="F73" s="29">
        <v>-0.06</v>
      </c>
      <c r="G73" s="29">
        <v>0.14000000000000001</v>
      </c>
      <c r="H73" s="29">
        <v>2.2000000000000002</v>
      </c>
      <c r="I73" s="29">
        <v>-1.2</v>
      </c>
      <c r="J73" s="29">
        <v>2.25</v>
      </c>
      <c r="K73" s="29">
        <v>1.07</v>
      </c>
      <c r="L73" s="29">
        <v>1.02</v>
      </c>
      <c r="M73" s="29">
        <v>0.28999999999999998</v>
      </c>
      <c r="N73" s="29">
        <v>0.62</v>
      </c>
      <c r="O73" s="29">
        <v>0.91</v>
      </c>
      <c r="P73" s="29">
        <v>1.68</v>
      </c>
      <c r="Q73" s="29">
        <v>1.44</v>
      </c>
      <c r="R73" s="29">
        <v>1.28</v>
      </c>
      <c r="S73" s="29">
        <v>3.33</v>
      </c>
      <c r="T73" s="29">
        <v>-2.4500000000000002</v>
      </c>
    </row>
    <row r="74" spans="1:20" ht="30.6" x14ac:dyDescent="0.3">
      <c r="A74" s="29" t="s">
        <v>173</v>
      </c>
      <c r="B74" s="29" t="s">
        <v>153</v>
      </c>
      <c r="C74" s="29">
        <v>-1.3</v>
      </c>
      <c r="D74" s="29">
        <v>0.83</v>
      </c>
      <c r="E74" s="29">
        <v>-1.69</v>
      </c>
      <c r="F74" s="29">
        <v>0.47</v>
      </c>
      <c r="G74" s="29">
        <v>-2.02</v>
      </c>
      <c r="H74" s="29">
        <v>-0.46</v>
      </c>
      <c r="I74" s="29">
        <v>-0.41</v>
      </c>
      <c r="J74" s="29">
        <v>-2.08</v>
      </c>
      <c r="K74" s="29">
        <v>-1.4</v>
      </c>
      <c r="L74" s="29">
        <v>-0.46</v>
      </c>
      <c r="M74" s="29">
        <v>-0.65</v>
      </c>
      <c r="N74" s="29">
        <v>-0.83</v>
      </c>
      <c r="O74" s="29">
        <v>-0.62</v>
      </c>
      <c r="P74" s="29">
        <v>-0.88</v>
      </c>
      <c r="Q74" s="29">
        <v>-0.51</v>
      </c>
      <c r="R74" s="29">
        <v>-0.57999999999999996</v>
      </c>
      <c r="S74" s="29">
        <v>-2.04</v>
      </c>
      <c r="T74" s="29">
        <v>-0.67</v>
      </c>
    </row>
    <row r="75" spans="1:20" ht="30.6" x14ac:dyDescent="0.3">
      <c r="A75" s="29" t="s">
        <v>173</v>
      </c>
      <c r="B75" s="29" t="s">
        <v>154</v>
      </c>
      <c r="C75" s="29">
        <v>-3.15</v>
      </c>
      <c r="D75" s="29">
        <v>-1.62</v>
      </c>
      <c r="E75" s="29">
        <v>1.35</v>
      </c>
      <c r="F75" s="29">
        <v>0.38</v>
      </c>
      <c r="G75" s="29">
        <v>-0.9</v>
      </c>
      <c r="H75" s="29">
        <v>2.27</v>
      </c>
      <c r="I75" s="29">
        <v>-2</v>
      </c>
      <c r="J75" s="29">
        <v>1.63</v>
      </c>
      <c r="K75" s="29">
        <v>-0.03</v>
      </c>
      <c r="L75" s="29">
        <v>-0.31</v>
      </c>
      <c r="M75" s="29">
        <v>-0.97</v>
      </c>
      <c r="N75" s="29">
        <v>1.96</v>
      </c>
      <c r="O75" s="29">
        <v>-0.82</v>
      </c>
      <c r="P75" s="29">
        <v>-0.36</v>
      </c>
      <c r="Q75" s="29">
        <v>0.12</v>
      </c>
      <c r="R75" s="29">
        <v>-2.15</v>
      </c>
      <c r="S75" s="29">
        <v>1.7</v>
      </c>
      <c r="T75" s="29">
        <v>2.96</v>
      </c>
    </row>
    <row r="76" spans="1:20" ht="30.6" x14ac:dyDescent="0.3">
      <c r="A76" s="29" t="s">
        <v>173</v>
      </c>
      <c r="B76" s="29" t="s">
        <v>155</v>
      </c>
      <c r="C76" s="29">
        <v>0</v>
      </c>
      <c r="D76" s="29">
        <v>-3.09</v>
      </c>
      <c r="E76" s="29">
        <v>-3.03</v>
      </c>
      <c r="F76" s="29">
        <v>-2.2400000000000002</v>
      </c>
      <c r="G76" s="29">
        <v>-1.48</v>
      </c>
      <c r="H76" s="29">
        <v>-4.05</v>
      </c>
      <c r="I76" s="29">
        <v>-0.78</v>
      </c>
      <c r="J76" s="29">
        <v>-4.4000000000000004</v>
      </c>
      <c r="K76" s="29">
        <v>-2.39</v>
      </c>
      <c r="L76" s="29">
        <v>-3.4</v>
      </c>
      <c r="M76" s="29">
        <v>-2.75</v>
      </c>
      <c r="N76" s="29">
        <v>-3.01</v>
      </c>
      <c r="O76" s="29">
        <v>-3.13</v>
      </c>
      <c r="P76" s="29">
        <v>-2.04</v>
      </c>
      <c r="Q76" s="29">
        <v>-1.67</v>
      </c>
      <c r="R76" s="29">
        <v>-0.56000000000000005</v>
      </c>
      <c r="S76" s="29">
        <v>-4.6900000000000004</v>
      </c>
      <c r="T76" s="29">
        <v>-3.02</v>
      </c>
    </row>
    <row r="77" spans="1:20" ht="30.6" x14ac:dyDescent="0.3">
      <c r="A77" s="29" t="s">
        <v>173</v>
      </c>
      <c r="B77" s="29" t="s">
        <v>156</v>
      </c>
      <c r="C77" s="29">
        <v>0.61</v>
      </c>
      <c r="D77" s="29">
        <v>0.28999999999999998</v>
      </c>
      <c r="E77" s="29">
        <v>3.3</v>
      </c>
      <c r="F77" s="29">
        <v>2</v>
      </c>
      <c r="G77" s="29">
        <v>-1.51</v>
      </c>
      <c r="H77" s="29">
        <v>4.2</v>
      </c>
      <c r="I77" s="29">
        <v>-2.64</v>
      </c>
      <c r="J77" s="29">
        <v>2.73</v>
      </c>
      <c r="K77" s="29">
        <v>-0.05</v>
      </c>
      <c r="L77" s="29">
        <v>-0.17</v>
      </c>
      <c r="M77" s="29">
        <v>-0.68</v>
      </c>
      <c r="N77" s="29">
        <v>2.7</v>
      </c>
      <c r="O77" s="29">
        <v>0.01</v>
      </c>
      <c r="P77" s="29">
        <v>1.33</v>
      </c>
      <c r="Q77" s="29">
        <v>1.02</v>
      </c>
      <c r="R77" s="29">
        <v>-1.38</v>
      </c>
      <c r="S77" s="29">
        <v>2.58</v>
      </c>
      <c r="T77" s="29">
        <v>1.6</v>
      </c>
    </row>
  </sheetData>
  <pageMargins left="0.7" right="0.7" top="0.75" bottom="0.75" header="0.3" footer="0.3"/>
  <pageSetup paperSize="9" orientation="portrait" horizontalDpi="300" verticalDpi="300"/>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29"/>
  <sheetViews>
    <sheetView workbookViewId="0"/>
  </sheetViews>
  <sheetFormatPr defaultColWidth="11.5546875" defaultRowHeight="14.4" x14ac:dyDescent="0.3"/>
  <sheetData>
    <row r="1" spans="1:21" ht="21" x14ac:dyDescent="0.4">
      <c r="A1" s="6" t="s">
        <v>174</v>
      </c>
    </row>
    <row r="2" spans="1:21" ht="16.8" x14ac:dyDescent="0.3">
      <c r="A2" s="4" t="s">
        <v>89</v>
      </c>
    </row>
    <row r="3" spans="1:21" ht="15.6" x14ac:dyDescent="0.3">
      <c r="A3" s="7" t="s">
        <v>29</v>
      </c>
    </row>
    <row r="4" spans="1:21" x14ac:dyDescent="0.3">
      <c r="A4" s="5" t="str">
        <f>HYPERLINK("#'Table of contents'!A1", "Back to contents")</f>
        <v>Back to contents</v>
      </c>
    </row>
    <row r="5" spans="1:21" ht="15.6" x14ac:dyDescent="0.3">
      <c r="A5" s="30" t="s">
        <v>161</v>
      </c>
      <c r="B5" s="30" t="s">
        <v>90</v>
      </c>
      <c r="C5" s="30" t="s">
        <v>92</v>
      </c>
      <c r="D5" s="30" t="s">
        <v>93</v>
      </c>
      <c r="E5" s="30" t="s">
        <v>94</v>
      </c>
      <c r="F5" s="30" t="s">
        <v>95</v>
      </c>
      <c r="G5" s="30" t="s">
        <v>96</v>
      </c>
      <c r="H5" s="30" t="s">
        <v>97</v>
      </c>
      <c r="I5" s="30" t="s">
        <v>98</v>
      </c>
      <c r="J5" s="30" t="s">
        <v>99</v>
      </c>
      <c r="K5" s="30" t="s">
        <v>100</v>
      </c>
      <c r="L5" s="30" t="s">
        <v>101</v>
      </c>
      <c r="M5" s="30" t="s">
        <v>102</v>
      </c>
      <c r="N5" s="30" t="s">
        <v>103</v>
      </c>
      <c r="O5" s="30" t="s">
        <v>104</v>
      </c>
      <c r="P5" s="30" t="s">
        <v>105</v>
      </c>
      <c r="Q5" s="30" t="s">
        <v>106</v>
      </c>
      <c r="R5" s="30" t="s">
        <v>107</v>
      </c>
      <c r="S5" s="30" t="s">
        <v>108</v>
      </c>
      <c r="T5" s="30" t="s">
        <v>109</v>
      </c>
      <c r="U5" s="30" t="s">
        <v>110</v>
      </c>
    </row>
    <row r="6" spans="1:21" ht="15.6" x14ac:dyDescent="0.3">
      <c r="A6" s="31" t="s">
        <v>162</v>
      </c>
      <c r="B6" s="31" t="s">
        <v>111</v>
      </c>
      <c r="C6" s="31">
        <v>0.68</v>
      </c>
      <c r="D6" s="31">
        <v>0.69</v>
      </c>
      <c r="E6" s="31">
        <v>0.7</v>
      </c>
      <c r="F6" s="31">
        <v>0.71</v>
      </c>
      <c r="G6" s="31">
        <v>0.71</v>
      </c>
      <c r="H6" s="31">
        <v>0.71</v>
      </c>
      <c r="I6" s="31">
        <v>0.72</v>
      </c>
      <c r="J6" s="31">
        <v>0.72</v>
      </c>
      <c r="K6" s="31">
        <v>0.72</v>
      </c>
      <c r="L6" s="31">
        <v>0.73</v>
      </c>
      <c r="M6" s="31">
        <v>0.73</v>
      </c>
      <c r="N6" s="31">
        <v>0.74</v>
      </c>
      <c r="O6" s="31">
        <v>0.74</v>
      </c>
      <c r="P6" s="31">
        <v>0.74</v>
      </c>
      <c r="Q6" s="31">
        <v>0.73</v>
      </c>
      <c r="R6" s="31">
        <v>0.74</v>
      </c>
      <c r="S6" s="31">
        <v>0.74</v>
      </c>
      <c r="T6" s="31">
        <v>0.72</v>
      </c>
      <c r="U6" s="31">
        <v>0.74</v>
      </c>
    </row>
    <row r="7" spans="1:21" ht="30.6" x14ac:dyDescent="0.3">
      <c r="A7" s="31" t="s">
        <v>163</v>
      </c>
      <c r="B7" s="31" t="s">
        <v>111</v>
      </c>
      <c r="C7" s="31">
        <v>2.17</v>
      </c>
      <c r="D7" s="31">
        <v>2.21</v>
      </c>
      <c r="E7" s="31">
        <v>2.2400000000000002</v>
      </c>
      <c r="F7" s="31">
        <v>2.2599999999999998</v>
      </c>
      <c r="G7" s="31">
        <v>2.27</v>
      </c>
      <c r="H7" s="31">
        <v>2.2999999999999998</v>
      </c>
      <c r="I7" s="31">
        <v>2.33</v>
      </c>
      <c r="J7" s="31">
        <v>2.34</v>
      </c>
      <c r="K7" s="31">
        <v>2.35</v>
      </c>
      <c r="L7" s="31">
        <v>2.35</v>
      </c>
      <c r="M7" s="31">
        <v>2.34</v>
      </c>
      <c r="N7" s="31">
        <v>2.38</v>
      </c>
      <c r="O7" s="31">
        <v>2.4</v>
      </c>
      <c r="P7" s="31">
        <v>2.4</v>
      </c>
      <c r="Q7" s="31">
        <v>2.39</v>
      </c>
      <c r="R7" s="31">
        <v>2.39</v>
      </c>
      <c r="S7" s="31">
        <v>2.4</v>
      </c>
      <c r="T7" s="31">
        <v>2.39</v>
      </c>
      <c r="U7" s="31">
        <v>2.42</v>
      </c>
    </row>
    <row r="8" spans="1:21" ht="45.6" x14ac:dyDescent="0.3">
      <c r="A8" s="31" t="s">
        <v>164</v>
      </c>
      <c r="B8" s="31" t="s">
        <v>111</v>
      </c>
      <c r="C8" s="31">
        <v>1.54</v>
      </c>
      <c r="D8" s="31">
        <v>1.56</v>
      </c>
      <c r="E8" s="31">
        <v>1.58</v>
      </c>
      <c r="F8" s="31">
        <v>1.6</v>
      </c>
      <c r="G8" s="31">
        <v>1.61</v>
      </c>
      <c r="H8" s="31">
        <v>1.62</v>
      </c>
      <c r="I8" s="31">
        <v>1.63</v>
      </c>
      <c r="J8" s="31">
        <v>1.65</v>
      </c>
      <c r="K8" s="31">
        <v>1.67</v>
      </c>
      <c r="L8" s="31">
        <v>1.68</v>
      </c>
      <c r="M8" s="31">
        <v>1.68</v>
      </c>
      <c r="N8" s="31">
        <v>1.69</v>
      </c>
      <c r="O8" s="31">
        <v>1.7</v>
      </c>
      <c r="P8" s="31">
        <v>1.71</v>
      </c>
      <c r="Q8" s="31">
        <v>1.71</v>
      </c>
      <c r="R8" s="31">
        <v>1.71</v>
      </c>
      <c r="S8" s="31">
        <v>1.73</v>
      </c>
      <c r="T8" s="31">
        <v>1.72</v>
      </c>
      <c r="U8" s="31">
        <v>1.73</v>
      </c>
    </row>
    <row r="9" spans="1:21" ht="30.6" x14ac:dyDescent="0.3">
      <c r="A9" s="31" t="s">
        <v>165</v>
      </c>
      <c r="B9" s="31" t="s">
        <v>111</v>
      </c>
      <c r="C9" s="31">
        <v>1.4</v>
      </c>
      <c r="D9" s="31">
        <v>1.44</v>
      </c>
      <c r="E9" s="31">
        <v>1.45</v>
      </c>
      <c r="F9" s="31">
        <v>1.46</v>
      </c>
      <c r="G9" s="31">
        <v>1.47</v>
      </c>
      <c r="H9" s="31">
        <v>1.49</v>
      </c>
      <c r="I9" s="31">
        <v>1.5</v>
      </c>
      <c r="J9" s="31">
        <v>1.52</v>
      </c>
      <c r="K9" s="31">
        <v>1.53</v>
      </c>
      <c r="L9" s="31">
        <v>1.53</v>
      </c>
      <c r="M9" s="31">
        <v>1.55</v>
      </c>
      <c r="N9" s="31">
        <v>1.57</v>
      </c>
      <c r="O9" s="31">
        <v>1.57</v>
      </c>
      <c r="P9" s="31">
        <v>1.58</v>
      </c>
      <c r="Q9" s="31">
        <v>1.58</v>
      </c>
      <c r="R9" s="31">
        <v>1.58</v>
      </c>
      <c r="S9" s="31">
        <v>1.59</v>
      </c>
      <c r="T9" s="31">
        <v>1.56</v>
      </c>
      <c r="U9" s="31">
        <v>1.59</v>
      </c>
    </row>
    <row r="10" spans="1:21" ht="30.6" x14ac:dyDescent="0.3">
      <c r="A10" s="31" t="s">
        <v>166</v>
      </c>
      <c r="B10" s="31" t="s">
        <v>111</v>
      </c>
      <c r="C10" s="31">
        <v>1.62</v>
      </c>
      <c r="D10" s="31">
        <v>1.63</v>
      </c>
      <c r="E10" s="31">
        <v>1.65</v>
      </c>
      <c r="F10" s="31">
        <v>1.67</v>
      </c>
      <c r="G10" s="31">
        <v>1.69</v>
      </c>
      <c r="H10" s="31">
        <v>1.7</v>
      </c>
      <c r="I10" s="31">
        <v>1.71</v>
      </c>
      <c r="J10" s="31">
        <v>1.72</v>
      </c>
      <c r="K10" s="31">
        <v>1.74</v>
      </c>
      <c r="L10" s="31">
        <v>1.75</v>
      </c>
      <c r="M10" s="31">
        <v>1.77</v>
      </c>
      <c r="N10" s="31">
        <v>1.79</v>
      </c>
      <c r="O10" s="31">
        <v>1.81</v>
      </c>
      <c r="P10" s="31">
        <v>1.83</v>
      </c>
      <c r="Q10" s="31">
        <v>1.83</v>
      </c>
      <c r="R10" s="31">
        <v>1.84</v>
      </c>
      <c r="S10" s="31">
        <v>1.87</v>
      </c>
      <c r="T10" s="31">
        <v>1.87</v>
      </c>
      <c r="U10" s="31">
        <v>1.86</v>
      </c>
    </row>
    <row r="11" spans="1:21" ht="30.6" x14ac:dyDescent="0.3">
      <c r="A11" s="31" t="s">
        <v>167</v>
      </c>
      <c r="B11" s="31" t="s">
        <v>111</v>
      </c>
      <c r="C11" s="31">
        <v>2.0299999999999998</v>
      </c>
      <c r="D11" s="31">
        <v>2.09</v>
      </c>
      <c r="E11" s="31">
        <v>2.1</v>
      </c>
      <c r="F11" s="31">
        <v>2.12</v>
      </c>
      <c r="G11" s="31">
        <v>2.15</v>
      </c>
      <c r="H11" s="31">
        <v>2.1800000000000002</v>
      </c>
      <c r="I11" s="31">
        <v>2.21</v>
      </c>
      <c r="J11" s="31">
        <v>2.23</v>
      </c>
      <c r="K11" s="31">
        <v>2.25</v>
      </c>
      <c r="L11" s="31">
        <v>2.2599999999999998</v>
      </c>
      <c r="M11" s="31">
        <v>2.29</v>
      </c>
      <c r="N11" s="31">
        <v>2.2999999999999998</v>
      </c>
      <c r="O11" s="31">
        <v>2.3199999999999998</v>
      </c>
      <c r="P11" s="31">
        <v>2.3199999999999998</v>
      </c>
      <c r="Q11" s="31">
        <v>2.3199999999999998</v>
      </c>
      <c r="R11" s="31">
        <v>2.3199999999999998</v>
      </c>
      <c r="S11" s="31">
        <v>2.34</v>
      </c>
      <c r="T11" s="31">
        <v>2.34</v>
      </c>
      <c r="U11" s="31">
        <v>2.37</v>
      </c>
    </row>
    <row r="12" spans="1:21" ht="15.6" x14ac:dyDescent="0.3">
      <c r="A12" s="31" t="s">
        <v>168</v>
      </c>
      <c r="B12" s="31" t="s">
        <v>111</v>
      </c>
      <c r="C12" s="31">
        <v>3.77</v>
      </c>
      <c r="D12" s="31">
        <v>3.83</v>
      </c>
      <c r="E12" s="31">
        <v>3.9</v>
      </c>
      <c r="F12" s="31">
        <v>3.99</v>
      </c>
      <c r="G12" s="31">
        <v>4.08</v>
      </c>
      <c r="H12" s="31">
        <v>4.17</v>
      </c>
      <c r="I12" s="31">
        <v>4.28</v>
      </c>
      <c r="J12" s="31">
        <v>4.45</v>
      </c>
      <c r="K12" s="31">
        <v>4.49</v>
      </c>
      <c r="L12" s="31">
        <v>4.54</v>
      </c>
      <c r="M12" s="31">
        <v>4.58</v>
      </c>
      <c r="N12" s="31">
        <v>4.6500000000000004</v>
      </c>
      <c r="O12" s="31">
        <v>4.76</v>
      </c>
      <c r="P12" s="31">
        <v>4.72</v>
      </c>
      <c r="Q12" s="31">
        <v>4.8</v>
      </c>
      <c r="R12" s="31">
        <v>4.82</v>
      </c>
      <c r="S12" s="31">
        <v>4.87</v>
      </c>
      <c r="T12" s="31">
        <v>4.83</v>
      </c>
      <c r="U12" s="31">
        <v>4.8600000000000003</v>
      </c>
    </row>
    <row r="13" spans="1:21" ht="30.6" x14ac:dyDescent="0.3">
      <c r="A13" s="31" t="s">
        <v>169</v>
      </c>
      <c r="B13" s="31" t="s">
        <v>111</v>
      </c>
      <c r="C13" s="31">
        <v>3.18</v>
      </c>
      <c r="D13" s="31">
        <v>3.24</v>
      </c>
      <c r="E13" s="31">
        <v>3.27</v>
      </c>
      <c r="F13" s="31">
        <v>3.29</v>
      </c>
      <c r="G13" s="31">
        <v>3.33</v>
      </c>
      <c r="H13" s="31">
        <v>3.36</v>
      </c>
      <c r="I13" s="31">
        <v>3.4</v>
      </c>
      <c r="J13" s="31">
        <v>3.46</v>
      </c>
      <c r="K13" s="31">
        <v>3.47</v>
      </c>
      <c r="L13" s="31">
        <v>3.49</v>
      </c>
      <c r="M13" s="31">
        <v>3.52</v>
      </c>
      <c r="N13" s="31">
        <v>3.53</v>
      </c>
      <c r="O13" s="31">
        <v>3.58</v>
      </c>
      <c r="P13" s="31">
        <v>3.57</v>
      </c>
      <c r="Q13" s="31">
        <v>3.58</v>
      </c>
      <c r="R13" s="31">
        <v>3.6</v>
      </c>
      <c r="S13" s="31">
        <v>3.6</v>
      </c>
      <c r="T13" s="31">
        <v>3.58</v>
      </c>
      <c r="U13" s="31">
        <v>3.62</v>
      </c>
    </row>
    <row r="14" spans="1:21" ht="30.6" x14ac:dyDescent="0.3">
      <c r="A14" s="31" t="s">
        <v>170</v>
      </c>
      <c r="B14" s="31" t="s">
        <v>111</v>
      </c>
      <c r="C14" s="31">
        <v>1.58</v>
      </c>
      <c r="D14" s="31">
        <v>1.61</v>
      </c>
      <c r="E14" s="31">
        <v>1.63</v>
      </c>
      <c r="F14" s="31">
        <v>1.66</v>
      </c>
      <c r="G14" s="31">
        <v>1.66</v>
      </c>
      <c r="H14" s="31">
        <v>1.67</v>
      </c>
      <c r="I14" s="31">
        <v>1.7</v>
      </c>
      <c r="J14" s="31">
        <v>1.71</v>
      </c>
      <c r="K14" s="31">
        <v>1.73</v>
      </c>
      <c r="L14" s="31">
        <v>1.73</v>
      </c>
      <c r="M14" s="31">
        <v>1.75</v>
      </c>
      <c r="N14" s="31">
        <v>1.78</v>
      </c>
      <c r="O14" s="31">
        <v>1.79</v>
      </c>
      <c r="P14" s="31">
        <v>1.81</v>
      </c>
      <c r="Q14" s="31">
        <v>1.8</v>
      </c>
      <c r="R14" s="31">
        <v>1.8</v>
      </c>
      <c r="S14" s="31">
        <v>1.8</v>
      </c>
      <c r="T14" s="31">
        <v>1.81</v>
      </c>
      <c r="U14" s="31">
        <v>1.83</v>
      </c>
    </row>
    <row r="15" spans="1:21" ht="15.6" x14ac:dyDescent="0.3">
      <c r="A15" s="31" t="s">
        <v>171</v>
      </c>
      <c r="B15" s="31" t="s">
        <v>111</v>
      </c>
      <c r="C15" s="31">
        <v>0.84</v>
      </c>
      <c r="D15" s="31">
        <v>0.85</v>
      </c>
      <c r="E15" s="31">
        <v>0.86</v>
      </c>
      <c r="F15" s="31">
        <v>0.87</v>
      </c>
      <c r="G15" s="31">
        <v>0.89</v>
      </c>
      <c r="H15" s="31">
        <v>0.89</v>
      </c>
      <c r="I15" s="31">
        <v>0.9</v>
      </c>
      <c r="J15" s="31">
        <v>0.91</v>
      </c>
      <c r="K15" s="31">
        <v>0.91</v>
      </c>
      <c r="L15" s="31">
        <v>0.92</v>
      </c>
      <c r="M15" s="31">
        <v>0.92</v>
      </c>
      <c r="N15" s="31">
        <v>0.92</v>
      </c>
      <c r="O15" s="31">
        <v>0.93</v>
      </c>
      <c r="P15" s="31">
        <v>0.94</v>
      </c>
      <c r="Q15" s="31">
        <v>0.94</v>
      </c>
      <c r="R15" s="31">
        <v>0.94</v>
      </c>
      <c r="S15" s="31">
        <v>0.95</v>
      </c>
      <c r="T15" s="31">
        <v>0.94</v>
      </c>
      <c r="U15" s="31">
        <v>0.94</v>
      </c>
    </row>
    <row r="16" spans="1:21" ht="15.6" x14ac:dyDescent="0.3">
      <c r="A16" s="31" t="s">
        <v>172</v>
      </c>
      <c r="B16" s="31" t="s">
        <v>111</v>
      </c>
      <c r="C16" s="31">
        <v>1.69</v>
      </c>
      <c r="D16" s="31">
        <v>1.71</v>
      </c>
      <c r="E16" s="31">
        <v>1.72</v>
      </c>
      <c r="F16" s="31">
        <v>1.74</v>
      </c>
      <c r="G16" s="31">
        <v>1.76</v>
      </c>
      <c r="H16" s="31">
        <v>1.77</v>
      </c>
      <c r="I16" s="31">
        <v>1.78</v>
      </c>
      <c r="J16" s="31">
        <v>1.81</v>
      </c>
      <c r="K16" s="31">
        <v>1.82</v>
      </c>
      <c r="L16" s="31">
        <v>1.82</v>
      </c>
      <c r="M16" s="31">
        <v>1.82</v>
      </c>
      <c r="N16" s="31">
        <v>1.84</v>
      </c>
      <c r="O16" s="31">
        <v>1.86</v>
      </c>
      <c r="P16" s="31">
        <v>1.86</v>
      </c>
      <c r="Q16" s="31">
        <v>1.85</v>
      </c>
      <c r="R16" s="31">
        <v>1.86</v>
      </c>
      <c r="S16" s="31">
        <v>1.88</v>
      </c>
      <c r="T16" s="31">
        <v>1.88</v>
      </c>
      <c r="U16" s="31">
        <v>1.87</v>
      </c>
    </row>
    <row r="17" spans="1:21" ht="30.6" x14ac:dyDescent="0.3">
      <c r="A17" s="31" t="s">
        <v>173</v>
      </c>
      <c r="B17" s="31" t="s">
        <v>111</v>
      </c>
      <c r="C17" s="31">
        <v>0.51</v>
      </c>
      <c r="D17" s="31">
        <v>0.51</v>
      </c>
      <c r="E17" s="31">
        <v>0.51</v>
      </c>
      <c r="F17" s="31">
        <v>0.53</v>
      </c>
      <c r="G17" s="31">
        <v>0.54</v>
      </c>
      <c r="H17" s="31">
        <v>0.53</v>
      </c>
      <c r="I17" s="31">
        <v>0.55000000000000004</v>
      </c>
      <c r="J17" s="31">
        <v>0.54</v>
      </c>
      <c r="K17" s="31">
        <v>0.55000000000000004</v>
      </c>
      <c r="L17" s="31">
        <v>0.55000000000000004</v>
      </c>
      <c r="M17" s="31">
        <v>0.55000000000000004</v>
      </c>
      <c r="N17" s="31">
        <v>0.55000000000000004</v>
      </c>
      <c r="O17" s="31">
        <v>0.56000000000000005</v>
      </c>
      <c r="P17" s="31">
        <v>0.56000000000000005</v>
      </c>
      <c r="Q17" s="31">
        <v>0.56999999999999995</v>
      </c>
      <c r="R17" s="31">
        <v>0.57999999999999996</v>
      </c>
      <c r="S17" s="31">
        <v>0.56999999999999995</v>
      </c>
      <c r="T17" s="31">
        <v>0.57999999999999996</v>
      </c>
      <c r="U17" s="31">
        <v>0.59</v>
      </c>
    </row>
    <row r="18" spans="1:21" ht="15.6" x14ac:dyDescent="0.3">
      <c r="A18" s="31" t="s">
        <v>162</v>
      </c>
      <c r="B18" s="31" t="s">
        <v>114</v>
      </c>
      <c r="C18" s="31">
        <v>0.5</v>
      </c>
      <c r="D18" s="31">
        <v>0.52</v>
      </c>
      <c r="E18" s="31">
        <v>0.56000000000000005</v>
      </c>
      <c r="F18" s="31">
        <v>0.6</v>
      </c>
      <c r="G18" s="31">
        <v>0.64</v>
      </c>
      <c r="H18" s="31">
        <v>0.61</v>
      </c>
      <c r="I18" s="31">
        <v>0.64</v>
      </c>
      <c r="J18" s="31">
        <v>0.64</v>
      </c>
      <c r="K18" s="31">
        <v>0.64</v>
      </c>
      <c r="L18" s="31">
        <v>0.65</v>
      </c>
      <c r="M18" s="31">
        <v>0.66</v>
      </c>
      <c r="N18" s="31">
        <v>0.67</v>
      </c>
      <c r="O18" s="31">
        <v>0.69</v>
      </c>
      <c r="P18" s="31">
        <v>0.7</v>
      </c>
      <c r="Q18" s="31">
        <v>0.72</v>
      </c>
      <c r="R18" s="31">
        <v>0.78</v>
      </c>
      <c r="S18" s="31">
        <v>0.78</v>
      </c>
      <c r="T18" s="31">
        <v>0.68</v>
      </c>
      <c r="U18" s="31">
        <v>0.74</v>
      </c>
    </row>
    <row r="19" spans="1:21" ht="30.6" x14ac:dyDescent="0.3">
      <c r="A19" s="31" t="s">
        <v>163</v>
      </c>
      <c r="B19" s="31" t="s">
        <v>114</v>
      </c>
      <c r="C19" s="31">
        <v>1.48</v>
      </c>
      <c r="D19" s="31">
        <v>1.55</v>
      </c>
      <c r="E19" s="31">
        <v>1.63</v>
      </c>
      <c r="F19" s="31">
        <v>1.67</v>
      </c>
      <c r="G19" s="31">
        <v>1.71</v>
      </c>
      <c r="H19" s="31">
        <v>1.84</v>
      </c>
      <c r="I19" s="31">
        <v>1.84</v>
      </c>
      <c r="J19" s="31">
        <v>1.82</v>
      </c>
      <c r="K19" s="31">
        <v>1.89</v>
      </c>
      <c r="L19" s="31">
        <v>1.87</v>
      </c>
      <c r="M19" s="31">
        <v>1.92</v>
      </c>
      <c r="N19" s="31">
        <v>1.98</v>
      </c>
      <c r="O19" s="31">
        <v>2.08</v>
      </c>
      <c r="P19" s="31">
        <v>2.11</v>
      </c>
      <c r="Q19" s="31">
        <v>2.12</v>
      </c>
      <c r="R19" s="31">
        <v>2.27</v>
      </c>
      <c r="S19" s="31">
        <v>2.2999999999999998</v>
      </c>
      <c r="T19" s="31">
        <v>2.2000000000000002</v>
      </c>
      <c r="U19" s="31">
        <v>2.42</v>
      </c>
    </row>
    <row r="20" spans="1:21" ht="45.6" x14ac:dyDescent="0.3">
      <c r="A20" s="31" t="s">
        <v>164</v>
      </c>
      <c r="B20" s="31" t="s">
        <v>114</v>
      </c>
      <c r="C20" s="31">
        <v>1.06</v>
      </c>
      <c r="D20" s="31">
        <v>1.1299999999999999</v>
      </c>
      <c r="E20" s="31">
        <v>1.17</v>
      </c>
      <c r="F20" s="31">
        <v>1.21</v>
      </c>
      <c r="G20" s="31">
        <v>1.26</v>
      </c>
      <c r="H20" s="31">
        <v>1.3</v>
      </c>
      <c r="I20" s="31">
        <v>1.31</v>
      </c>
      <c r="J20" s="31">
        <v>1.33</v>
      </c>
      <c r="K20" s="31">
        <v>1.38</v>
      </c>
      <c r="L20" s="31">
        <v>1.4</v>
      </c>
      <c r="M20" s="31">
        <v>1.4</v>
      </c>
      <c r="N20" s="31">
        <v>1.46</v>
      </c>
      <c r="O20" s="31">
        <v>1.47</v>
      </c>
      <c r="P20" s="31">
        <v>1.5</v>
      </c>
      <c r="Q20" s="31">
        <v>1.53</v>
      </c>
      <c r="R20" s="31">
        <v>1.59</v>
      </c>
      <c r="S20" s="31">
        <v>1.66</v>
      </c>
      <c r="T20" s="31">
        <v>1.56</v>
      </c>
      <c r="U20" s="31">
        <v>1.73</v>
      </c>
    </row>
    <row r="21" spans="1:21" ht="30.6" x14ac:dyDescent="0.3">
      <c r="A21" s="31" t="s">
        <v>165</v>
      </c>
      <c r="B21" s="31" t="s">
        <v>114</v>
      </c>
      <c r="C21" s="31">
        <v>0.94</v>
      </c>
      <c r="D21" s="31">
        <v>1.04</v>
      </c>
      <c r="E21" s="31">
        <v>1.07</v>
      </c>
      <c r="F21" s="31">
        <v>1.08</v>
      </c>
      <c r="G21" s="31">
        <v>1.1299999999999999</v>
      </c>
      <c r="H21" s="31">
        <v>1.17</v>
      </c>
      <c r="I21" s="31">
        <v>1.18</v>
      </c>
      <c r="J21" s="31">
        <v>1.23</v>
      </c>
      <c r="K21" s="31">
        <v>1.21</v>
      </c>
      <c r="L21" s="31">
        <v>1.22</v>
      </c>
      <c r="M21" s="31">
        <v>1.23</v>
      </c>
      <c r="N21" s="31">
        <v>1.27</v>
      </c>
      <c r="O21" s="31">
        <v>1.26</v>
      </c>
      <c r="P21" s="31">
        <v>1.35</v>
      </c>
      <c r="Q21" s="31">
        <v>1.34</v>
      </c>
      <c r="R21" s="31">
        <v>1.51</v>
      </c>
      <c r="S21" s="31">
        <v>1.49</v>
      </c>
      <c r="T21" s="31">
        <v>1.47</v>
      </c>
      <c r="U21" s="31">
        <v>1.59</v>
      </c>
    </row>
    <row r="22" spans="1:21" ht="30.6" x14ac:dyDescent="0.3">
      <c r="A22" s="31" t="s">
        <v>166</v>
      </c>
      <c r="B22" s="31" t="s">
        <v>114</v>
      </c>
      <c r="C22" s="31">
        <v>1.17</v>
      </c>
      <c r="D22" s="31">
        <v>1.23</v>
      </c>
      <c r="E22" s="31">
        <v>1.29</v>
      </c>
      <c r="F22" s="31">
        <v>1.35</v>
      </c>
      <c r="G22" s="31">
        <v>1.41</v>
      </c>
      <c r="H22" s="31">
        <v>1.44</v>
      </c>
      <c r="I22" s="31">
        <v>1.45</v>
      </c>
      <c r="J22" s="31">
        <v>1.48</v>
      </c>
      <c r="K22" s="31">
        <v>1.51</v>
      </c>
      <c r="L22" s="31">
        <v>1.57</v>
      </c>
      <c r="M22" s="31">
        <v>1.57</v>
      </c>
      <c r="N22" s="31">
        <v>1.61</v>
      </c>
      <c r="O22" s="31">
        <v>1.67</v>
      </c>
      <c r="P22" s="31">
        <v>1.7</v>
      </c>
      <c r="Q22" s="31">
        <v>1.74</v>
      </c>
      <c r="R22" s="31">
        <v>1.86</v>
      </c>
      <c r="S22" s="31">
        <v>1.9</v>
      </c>
      <c r="T22" s="31">
        <v>1.83</v>
      </c>
      <c r="U22" s="31">
        <v>1.86</v>
      </c>
    </row>
    <row r="23" spans="1:21" ht="30.6" x14ac:dyDescent="0.3">
      <c r="A23" s="31" t="s">
        <v>167</v>
      </c>
      <c r="B23" s="31" t="s">
        <v>114</v>
      </c>
      <c r="C23" s="31">
        <v>1.31</v>
      </c>
      <c r="D23" s="31">
        <v>1.41</v>
      </c>
      <c r="E23" s="31">
        <v>1.41</v>
      </c>
      <c r="F23" s="31">
        <v>1.49</v>
      </c>
      <c r="G23" s="31">
        <v>1.57</v>
      </c>
      <c r="H23" s="31">
        <v>1.63</v>
      </c>
      <c r="I23" s="31">
        <v>1.64</v>
      </c>
      <c r="J23" s="31">
        <v>1.67</v>
      </c>
      <c r="K23" s="31">
        <v>1.7</v>
      </c>
      <c r="L23" s="31">
        <v>1.78</v>
      </c>
      <c r="M23" s="31">
        <v>1.77</v>
      </c>
      <c r="N23" s="31">
        <v>1.87</v>
      </c>
      <c r="O23" s="31">
        <v>1.95</v>
      </c>
      <c r="P23" s="31">
        <v>1.95</v>
      </c>
      <c r="Q23" s="31">
        <v>1.96</v>
      </c>
      <c r="R23" s="31">
        <v>2.09</v>
      </c>
      <c r="S23" s="31">
        <v>2.19</v>
      </c>
      <c r="T23" s="31">
        <v>2.1</v>
      </c>
      <c r="U23" s="31">
        <v>2.37</v>
      </c>
    </row>
    <row r="24" spans="1:21" ht="15.6" x14ac:dyDescent="0.3">
      <c r="A24" s="31" t="s">
        <v>168</v>
      </c>
      <c r="B24" s="31" t="s">
        <v>114</v>
      </c>
      <c r="C24" s="31">
        <v>2.58</v>
      </c>
      <c r="D24" s="31">
        <v>2.73</v>
      </c>
      <c r="E24" s="31">
        <v>2.75</v>
      </c>
      <c r="F24" s="31">
        <v>3</v>
      </c>
      <c r="G24" s="31">
        <v>3.25</v>
      </c>
      <c r="H24" s="31">
        <v>3.29</v>
      </c>
      <c r="I24" s="31">
        <v>3.28</v>
      </c>
      <c r="J24" s="31">
        <v>3.47</v>
      </c>
      <c r="K24" s="31">
        <v>3.49</v>
      </c>
      <c r="L24" s="31">
        <v>3.5</v>
      </c>
      <c r="M24" s="31">
        <v>3.71</v>
      </c>
      <c r="N24" s="31">
        <v>3.95</v>
      </c>
      <c r="O24" s="31">
        <v>4.24</v>
      </c>
      <c r="P24" s="31">
        <v>4.12</v>
      </c>
      <c r="Q24" s="31">
        <v>4.32</v>
      </c>
      <c r="R24" s="31">
        <v>4.57</v>
      </c>
      <c r="S24" s="31">
        <v>4.7</v>
      </c>
      <c r="T24" s="31">
        <v>4.58</v>
      </c>
      <c r="U24" s="31">
        <v>4.8600000000000003</v>
      </c>
    </row>
    <row r="25" spans="1:21" ht="30.6" x14ac:dyDescent="0.3">
      <c r="A25" s="31" t="s">
        <v>169</v>
      </c>
      <c r="B25" s="31" t="s">
        <v>114</v>
      </c>
      <c r="C25" s="31">
        <v>2.1</v>
      </c>
      <c r="D25" s="31">
        <v>2.21</v>
      </c>
      <c r="E25" s="31">
        <v>2.29</v>
      </c>
      <c r="F25" s="31">
        <v>2.4500000000000002</v>
      </c>
      <c r="G25" s="31">
        <v>2.56</v>
      </c>
      <c r="H25" s="31">
        <v>2.57</v>
      </c>
      <c r="I25" s="31">
        <v>2.56</v>
      </c>
      <c r="J25" s="31">
        <v>2.6</v>
      </c>
      <c r="K25" s="31">
        <v>2.67</v>
      </c>
      <c r="L25" s="31">
        <v>2.76</v>
      </c>
      <c r="M25" s="31">
        <v>2.82</v>
      </c>
      <c r="N25" s="31">
        <v>2.96</v>
      </c>
      <c r="O25" s="31">
        <v>2.94</v>
      </c>
      <c r="P25" s="31">
        <v>3</v>
      </c>
      <c r="Q25" s="31">
        <v>3.16</v>
      </c>
      <c r="R25" s="31">
        <v>3.27</v>
      </c>
      <c r="S25" s="31">
        <v>3.45</v>
      </c>
      <c r="T25" s="31">
        <v>3.34</v>
      </c>
      <c r="U25" s="31">
        <v>3.62</v>
      </c>
    </row>
    <row r="26" spans="1:21" ht="30.6" x14ac:dyDescent="0.3">
      <c r="A26" s="31" t="s">
        <v>170</v>
      </c>
      <c r="B26" s="31" t="s">
        <v>114</v>
      </c>
      <c r="C26" s="31">
        <v>0.99</v>
      </c>
      <c r="D26" s="31">
        <v>1.04</v>
      </c>
      <c r="E26" s="31">
        <v>1.1100000000000001</v>
      </c>
      <c r="F26" s="31">
        <v>1.1599999999999999</v>
      </c>
      <c r="G26" s="31">
        <v>1.22</v>
      </c>
      <c r="H26" s="31">
        <v>1.23</v>
      </c>
      <c r="I26" s="31">
        <v>1.28</v>
      </c>
      <c r="J26" s="31">
        <v>1.31</v>
      </c>
      <c r="K26" s="31">
        <v>1.33</v>
      </c>
      <c r="L26" s="31">
        <v>1.31</v>
      </c>
      <c r="M26" s="31">
        <v>1.39</v>
      </c>
      <c r="N26" s="31">
        <v>1.45</v>
      </c>
      <c r="O26" s="31">
        <v>1.5</v>
      </c>
      <c r="P26" s="31">
        <v>1.51</v>
      </c>
      <c r="Q26" s="31">
        <v>1.55</v>
      </c>
      <c r="R26" s="31">
        <v>1.59</v>
      </c>
      <c r="S26" s="31">
        <v>1.66</v>
      </c>
      <c r="T26" s="31">
        <v>1.69</v>
      </c>
      <c r="U26" s="31">
        <v>1.83</v>
      </c>
    </row>
    <row r="27" spans="1:21" ht="15.6" x14ac:dyDescent="0.3">
      <c r="A27" s="31" t="s">
        <v>171</v>
      </c>
      <c r="B27" s="31" t="s">
        <v>114</v>
      </c>
      <c r="C27" s="31">
        <v>0.55000000000000004</v>
      </c>
      <c r="D27" s="31">
        <v>0.59</v>
      </c>
      <c r="E27" s="31">
        <v>0.6</v>
      </c>
      <c r="F27" s="31">
        <v>0.65</v>
      </c>
      <c r="G27" s="31">
        <v>0.69</v>
      </c>
      <c r="H27" s="31">
        <v>0.7</v>
      </c>
      <c r="I27" s="31">
        <v>0.71</v>
      </c>
      <c r="J27" s="31">
        <v>0.73</v>
      </c>
      <c r="K27" s="31">
        <v>0.75</v>
      </c>
      <c r="L27" s="31">
        <v>0.76</v>
      </c>
      <c r="M27" s="31">
        <v>0.76</v>
      </c>
      <c r="N27" s="31">
        <v>0.77</v>
      </c>
      <c r="O27" s="31">
        <v>0.8</v>
      </c>
      <c r="P27" s="31">
        <v>0.83</v>
      </c>
      <c r="Q27" s="31">
        <v>0.86</v>
      </c>
      <c r="R27" s="31">
        <v>0.89</v>
      </c>
      <c r="S27" s="31">
        <v>0.94</v>
      </c>
      <c r="T27" s="31">
        <v>0.88</v>
      </c>
      <c r="U27" s="31">
        <v>0.94</v>
      </c>
    </row>
    <row r="28" spans="1:21" ht="15.6" x14ac:dyDescent="0.3">
      <c r="A28" s="31" t="s">
        <v>172</v>
      </c>
      <c r="B28" s="31" t="s">
        <v>114</v>
      </c>
      <c r="C28" s="31">
        <v>1.1299999999999999</v>
      </c>
      <c r="D28" s="31">
        <v>1.1599999999999999</v>
      </c>
      <c r="E28" s="31">
        <v>1.22</v>
      </c>
      <c r="F28" s="31">
        <v>1.3</v>
      </c>
      <c r="G28" s="31">
        <v>1.35</v>
      </c>
      <c r="H28" s="31">
        <v>1.38</v>
      </c>
      <c r="I28" s="31">
        <v>1.37</v>
      </c>
      <c r="J28" s="31">
        <v>1.42</v>
      </c>
      <c r="K28" s="31">
        <v>1.45</v>
      </c>
      <c r="L28" s="31">
        <v>1.47</v>
      </c>
      <c r="M28" s="31">
        <v>1.5</v>
      </c>
      <c r="N28" s="31">
        <v>1.56</v>
      </c>
      <c r="O28" s="31">
        <v>1.59</v>
      </c>
      <c r="P28" s="31">
        <v>1.62</v>
      </c>
      <c r="Q28" s="31">
        <v>1.65</v>
      </c>
      <c r="R28" s="31">
        <v>1.78</v>
      </c>
      <c r="S28" s="31">
        <v>1.83</v>
      </c>
      <c r="T28" s="31">
        <v>1.71</v>
      </c>
      <c r="U28" s="31">
        <v>1.87</v>
      </c>
    </row>
    <row r="29" spans="1:21" ht="30.6" x14ac:dyDescent="0.3">
      <c r="A29" s="31" t="s">
        <v>173</v>
      </c>
      <c r="B29" s="31" t="s">
        <v>114</v>
      </c>
      <c r="C29" s="31">
        <v>0.31</v>
      </c>
      <c r="D29" s="31">
        <v>0.33</v>
      </c>
      <c r="E29" s="31">
        <v>0.33</v>
      </c>
      <c r="F29" s="31">
        <v>0.35</v>
      </c>
      <c r="G29" s="31">
        <v>0.37</v>
      </c>
      <c r="H29" s="31">
        <v>0.36</v>
      </c>
      <c r="I29" s="31">
        <v>0.39</v>
      </c>
      <c r="J29" s="31">
        <v>0.41</v>
      </c>
      <c r="K29" s="31">
        <v>0.39</v>
      </c>
      <c r="L29" s="31">
        <v>0.42</v>
      </c>
      <c r="M29" s="31">
        <v>0.4</v>
      </c>
      <c r="N29" s="31">
        <v>0.41</v>
      </c>
      <c r="O29" s="31">
        <v>0.42</v>
      </c>
      <c r="P29" s="31">
        <v>0.43</v>
      </c>
      <c r="Q29" s="31">
        <v>0.45</v>
      </c>
      <c r="R29" s="31">
        <v>0.47</v>
      </c>
      <c r="S29" s="31">
        <v>0.47</v>
      </c>
      <c r="T29" s="31">
        <v>0.51</v>
      </c>
      <c r="U29" s="31">
        <v>0.59</v>
      </c>
    </row>
  </sheetData>
  <pageMargins left="0.7" right="0.7" top="0.75" bottom="0.75" header="0.3" footer="0.3"/>
  <pageSetup paperSize="9" orientation="portrait" horizontalDpi="300" verticalDpi="300"/>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U29"/>
  <sheetViews>
    <sheetView workbookViewId="0"/>
  </sheetViews>
  <sheetFormatPr defaultColWidth="11.5546875" defaultRowHeight="14.4" x14ac:dyDescent="0.3"/>
  <sheetData>
    <row r="1" spans="1:21" ht="21" x14ac:dyDescent="0.4">
      <c r="A1" s="6" t="s">
        <v>175</v>
      </c>
    </row>
    <row r="2" spans="1:21" ht="16.8" x14ac:dyDescent="0.3">
      <c r="A2" s="4" t="s">
        <v>89</v>
      </c>
    </row>
    <row r="3" spans="1:21" ht="15.6" x14ac:dyDescent="0.3">
      <c r="A3" s="7" t="s">
        <v>29</v>
      </c>
    </row>
    <row r="4" spans="1:21" x14ac:dyDescent="0.3">
      <c r="A4" s="5" t="str">
        <f>HYPERLINK("#'Table of contents'!A1", "Back to contents")</f>
        <v>Back to contents</v>
      </c>
    </row>
    <row r="5" spans="1:21" ht="15.6" x14ac:dyDescent="0.3">
      <c r="A5" s="32" t="s">
        <v>161</v>
      </c>
      <c r="B5" s="32" t="s">
        <v>90</v>
      </c>
      <c r="C5" s="32" t="s">
        <v>92</v>
      </c>
      <c r="D5" s="32" t="s">
        <v>93</v>
      </c>
      <c r="E5" s="32" t="s">
        <v>94</v>
      </c>
      <c r="F5" s="32" t="s">
        <v>95</v>
      </c>
      <c r="G5" s="32" t="s">
        <v>96</v>
      </c>
      <c r="H5" s="32" t="s">
        <v>97</v>
      </c>
      <c r="I5" s="32" t="s">
        <v>98</v>
      </c>
      <c r="J5" s="32" t="s">
        <v>99</v>
      </c>
      <c r="K5" s="32" t="s">
        <v>100</v>
      </c>
      <c r="L5" s="32" t="s">
        <v>101</v>
      </c>
      <c r="M5" s="32" t="s">
        <v>102</v>
      </c>
      <c r="N5" s="32" t="s">
        <v>103</v>
      </c>
      <c r="O5" s="32" t="s">
        <v>104</v>
      </c>
      <c r="P5" s="32" t="s">
        <v>105</v>
      </c>
      <c r="Q5" s="32" t="s">
        <v>106</v>
      </c>
      <c r="R5" s="32" t="s">
        <v>107</v>
      </c>
      <c r="S5" s="32" t="s">
        <v>108</v>
      </c>
      <c r="T5" s="32" t="s">
        <v>109</v>
      </c>
      <c r="U5" s="32" t="s">
        <v>110</v>
      </c>
    </row>
    <row r="6" spans="1:21" ht="15.6" x14ac:dyDescent="0.3">
      <c r="A6" s="33" t="s">
        <v>162</v>
      </c>
      <c r="B6" s="33" t="s">
        <v>111</v>
      </c>
      <c r="C6" s="33">
        <v>0.65</v>
      </c>
      <c r="D6" s="33">
        <v>0.66</v>
      </c>
      <c r="E6" s="33">
        <v>0.68</v>
      </c>
      <c r="F6" s="33">
        <v>0.69</v>
      </c>
      <c r="G6" s="33">
        <v>0.68</v>
      </c>
      <c r="H6" s="33">
        <v>0.69</v>
      </c>
      <c r="I6" s="33">
        <v>0.7</v>
      </c>
      <c r="J6" s="33">
        <v>0.7</v>
      </c>
      <c r="K6" s="33">
        <v>0.7</v>
      </c>
      <c r="L6" s="33">
        <v>0.7</v>
      </c>
      <c r="M6" s="33">
        <v>0.71</v>
      </c>
      <c r="N6" s="33">
        <v>0.72</v>
      </c>
      <c r="O6" s="33">
        <v>0.71</v>
      </c>
      <c r="P6" s="33">
        <v>0.71</v>
      </c>
      <c r="Q6" s="33">
        <v>0.71</v>
      </c>
      <c r="R6" s="33">
        <v>0.71</v>
      </c>
      <c r="S6" s="33">
        <v>0.72</v>
      </c>
      <c r="T6" s="33">
        <v>0.7</v>
      </c>
      <c r="U6" s="33">
        <v>0.72</v>
      </c>
    </row>
    <row r="7" spans="1:21" ht="30.6" x14ac:dyDescent="0.3">
      <c r="A7" s="33" t="s">
        <v>163</v>
      </c>
      <c r="B7" s="33" t="s">
        <v>111</v>
      </c>
      <c r="C7" s="33">
        <v>2.11</v>
      </c>
      <c r="D7" s="33">
        <v>2.15</v>
      </c>
      <c r="E7" s="33">
        <v>2.1800000000000002</v>
      </c>
      <c r="F7" s="33">
        <v>2.19</v>
      </c>
      <c r="G7" s="33">
        <v>2.2000000000000002</v>
      </c>
      <c r="H7" s="33">
        <v>2.23</v>
      </c>
      <c r="I7" s="33">
        <v>2.2599999999999998</v>
      </c>
      <c r="J7" s="33">
        <v>2.27</v>
      </c>
      <c r="K7" s="33">
        <v>2.2799999999999998</v>
      </c>
      <c r="L7" s="33">
        <v>2.2799999999999998</v>
      </c>
      <c r="M7" s="33">
        <v>2.2799999999999998</v>
      </c>
      <c r="N7" s="33">
        <v>2.31</v>
      </c>
      <c r="O7" s="33">
        <v>2.34</v>
      </c>
      <c r="P7" s="33">
        <v>2.33</v>
      </c>
      <c r="Q7" s="33">
        <v>2.33</v>
      </c>
      <c r="R7" s="33">
        <v>2.3199999999999998</v>
      </c>
      <c r="S7" s="33">
        <v>2.34</v>
      </c>
      <c r="T7" s="33">
        <v>2.33</v>
      </c>
      <c r="U7" s="33">
        <v>2.35</v>
      </c>
    </row>
    <row r="8" spans="1:21" ht="45.6" x14ac:dyDescent="0.3">
      <c r="A8" s="33" t="s">
        <v>164</v>
      </c>
      <c r="B8" s="33" t="s">
        <v>111</v>
      </c>
      <c r="C8" s="33">
        <v>1.49</v>
      </c>
      <c r="D8" s="33">
        <v>1.51</v>
      </c>
      <c r="E8" s="33">
        <v>1.53</v>
      </c>
      <c r="F8" s="33">
        <v>1.55</v>
      </c>
      <c r="G8" s="33">
        <v>1.56</v>
      </c>
      <c r="H8" s="33">
        <v>1.57</v>
      </c>
      <c r="I8" s="33">
        <v>1.58</v>
      </c>
      <c r="J8" s="33">
        <v>1.6</v>
      </c>
      <c r="K8" s="33">
        <v>1.62</v>
      </c>
      <c r="L8" s="33">
        <v>1.63</v>
      </c>
      <c r="M8" s="33">
        <v>1.63</v>
      </c>
      <c r="N8" s="33">
        <v>1.64</v>
      </c>
      <c r="O8" s="33">
        <v>1.65</v>
      </c>
      <c r="P8" s="33">
        <v>1.66</v>
      </c>
      <c r="Q8" s="33">
        <v>1.66</v>
      </c>
      <c r="R8" s="33">
        <v>1.66</v>
      </c>
      <c r="S8" s="33">
        <v>1.68</v>
      </c>
      <c r="T8" s="33">
        <v>1.68</v>
      </c>
      <c r="U8" s="33">
        <v>1.68</v>
      </c>
    </row>
    <row r="9" spans="1:21" ht="30.6" x14ac:dyDescent="0.3">
      <c r="A9" s="33" t="s">
        <v>165</v>
      </c>
      <c r="B9" s="33" t="s">
        <v>111</v>
      </c>
      <c r="C9" s="33">
        <v>1.37</v>
      </c>
      <c r="D9" s="33">
        <v>1.41</v>
      </c>
      <c r="E9" s="33">
        <v>1.42</v>
      </c>
      <c r="F9" s="33">
        <v>1.43</v>
      </c>
      <c r="G9" s="33">
        <v>1.44</v>
      </c>
      <c r="H9" s="33">
        <v>1.46</v>
      </c>
      <c r="I9" s="33">
        <v>1.46</v>
      </c>
      <c r="J9" s="33">
        <v>1.49</v>
      </c>
      <c r="K9" s="33">
        <v>1.49</v>
      </c>
      <c r="L9" s="33">
        <v>1.5</v>
      </c>
      <c r="M9" s="33">
        <v>1.52</v>
      </c>
      <c r="N9" s="33">
        <v>1.54</v>
      </c>
      <c r="O9" s="33">
        <v>1.54</v>
      </c>
      <c r="P9" s="33">
        <v>1.55</v>
      </c>
      <c r="Q9" s="33">
        <v>1.54</v>
      </c>
      <c r="R9" s="33">
        <v>1.55</v>
      </c>
      <c r="S9" s="33">
        <v>1.55</v>
      </c>
      <c r="T9" s="33">
        <v>1.53</v>
      </c>
      <c r="U9" s="33">
        <v>1.56</v>
      </c>
    </row>
    <row r="10" spans="1:21" ht="30.6" x14ac:dyDescent="0.3">
      <c r="A10" s="33" t="s">
        <v>166</v>
      </c>
      <c r="B10" s="33" t="s">
        <v>111</v>
      </c>
      <c r="C10" s="33">
        <v>1.56</v>
      </c>
      <c r="D10" s="33">
        <v>1.58</v>
      </c>
      <c r="E10" s="33">
        <v>1.6</v>
      </c>
      <c r="F10" s="33">
        <v>1.61</v>
      </c>
      <c r="G10" s="33">
        <v>1.63</v>
      </c>
      <c r="H10" s="33">
        <v>1.64</v>
      </c>
      <c r="I10" s="33">
        <v>1.66</v>
      </c>
      <c r="J10" s="33">
        <v>1.66</v>
      </c>
      <c r="K10" s="33">
        <v>1.68</v>
      </c>
      <c r="L10" s="33">
        <v>1.69</v>
      </c>
      <c r="M10" s="33">
        <v>1.71</v>
      </c>
      <c r="N10" s="33">
        <v>1.73</v>
      </c>
      <c r="O10" s="33">
        <v>1.76</v>
      </c>
      <c r="P10" s="33">
        <v>1.78</v>
      </c>
      <c r="Q10" s="33">
        <v>1.78</v>
      </c>
      <c r="R10" s="33">
        <v>1.78</v>
      </c>
      <c r="S10" s="33">
        <v>1.81</v>
      </c>
      <c r="T10" s="33">
        <v>1.81</v>
      </c>
      <c r="U10" s="33">
        <v>1.8</v>
      </c>
    </row>
    <row r="11" spans="1:21" ht="30.6" x14ac:dyDescent="0.3">
      <c r="A11" s="33" t="s">
        <v>167</v>
      </c>
      <c r="B11" s="33" t="s">
        <v>111</v>
      </c>
      <c r="C11" s="33">
        <v>1.98</v>
      </c>
      <c r="D11" s="33">
        <v>2.04</v>
      </c>
      <c r="E11" s="33">
        <v>2.04</v>
      </c>
      <c r="F11" s="33">
        <v>2.0699999999999998</v>
      </c>
      <c r="G11" s="33">
        <v>2.09</v>
      </c>
      <c r="H11" s="33">
        <v>2.13</v>
      </c>
      <c r="I11" s="33">
        <v>2.15</v>
      </c>
      <c r="J11" s="33">
        <v>2.1800000000000002</v>
      </c>
      <c r="K11" s="33">
        <v>2.2000000000000002</v>
      </c>
      <c r="L11" s="33">
        <v>2.2000000000000002</v>
      </c>
      <c r="M11" s="33">
        <v>2.23</v>
      </c>
      <c r="N11" s="33">
        <v>2.2400000000000002</v>
      </c>
      <c r="O11" s="33">
        <v>2.2599999999999998</v>
      </c>
      <c r="P11" s="33">
        <v>2.27</v>
      </c>
      <c r="Q11" s="33">
        <v>2.2599999999999998</v>
      </c>
      <c r="R11" s="33">
        <v>2.27</v>
      </c>
      <c r="S11" s="33">
        <v>2.29</v>
      </c>
      <c r="T11" s="33">
        <v>2.2799999999999998</v>
      </c>
      <c r="U11" s="33">
        <v>2.31</v>
      </c>
    </row>
    <row r="12" spans="1:21" ht="15.6" x14ac:dyDescent="0.3">
      <c r="A12" s="33" t="s">
        <v>168</v>
      </c>
      <c r="B12" s="33" t="s">
        <v>111</v>
      </c>
      <c r="C12" s="33">
        <v>3.61</v>
      </c>
      <c r="D12" s="33">
        <v>3.68</v>
      </c>
      <c r="E12" s="33">
        <v>3.74</v>
      </c>
      <c r="F12" s="33">
        <v>3.83</v>
      </c>
      <c r="G12" s="33">
        <v>3.92</v>
      </c>
      <c r="H12" s="33">
        <v>4.01</v>
      </c>
      <c r="I12" s="33">
        <v>4.1100000000000003</v>
      </c>
      <c r="J12" s="33">
        <v>4.2699999999999996</v>
      </c>
      <c r="K12" s="33">
        <v>4.32</v>
      </c>
      <c r="L12" s="33">
        <v>4.37</v>
      </c>
      <c r="M12" s="33">
        <v>4.41</v>
      </c>
      <c r="N12" s="33">
        <v>4.4800000000000004</v>
      </c>
      <c r="O12" s="33">
        <v>4.59</v>
      </c>
      <c r="P12" s="33">
        <v>4.54</v>
      </c>
      <c r="Q12" s="33">
        <v>4.63</v>
      </c>
      <c r="R12" s="33">
        <v>4.6399999999999997</v>
      </c>
      <c r="S12" s="33">
        <v>4.6900000000000004</v>
      </c>
      <c r="T12" s="33">
        <v>4.66</v>
      </c>
      <c r="U12" s="33">
        <v>4.68</v>
      </c>
    </row>
    <row r="13" spans="1:21" ht="30.6" x14ac:dyDescent="0.3">
      <c r="A13" s="33" t="s">
        <v>169</v>
      </c>
      <c r="B13" s="33" t="s">
        <v>111</v>
      </c>
      <c r="C13" s="33">
        <v>3.1</v>
      </c>
      <c r="D13" s="33">
        <v>3.15</v>
      </c>
      <c r="E13" s="33">
        <v>3.18</v>
      </c>
      <c r="F13" s="33">
        <v>3.21</v>
      </c>
      <c r="G13" s="33">
        <v>3.24</v>
      </c>
      <c r="H13" s="33">
        <v>3.27</v>
      </c>
      <c r="I13" s="33">
        <v>3.31</v>
      </c>
      <c r="J13" s="33">
        <v>3.37</v>
      </c>
      <c r="K13" s="33">
        <v>3.38</v>
      </c>
      <c r="L13" s="33">
        <v>3.4</v>
      </c>
      <c r="M13" s="33">
        <v>3.43</v>
      </c>
      <c r="N13" s="33">
        <v>3.44</v>
      </c>
      <c r="O13" s="33">
        <v>3.49</v>
      </c>
      <c r="P13" s="33">
        <v>3.48</v>
      </c>
      <c r="Q13" s="33">
        <v>3.49</v>
      </c>
      <c r="R13" s="33">
        <v>3.51</v>
      </c>
      <c r="S13" s="33">
        <v>3.51</v>
      </c>
      <c r="T13" s="33">
        <v>3.49</v>
      </c>
      <c r="U13" s="33">
        <v>3.53</v>
      </c>
    </row>
    <row r="14" spans="1:21" ht="30.6" x14ac:dyDescent="0.3">
      <c r="A14" s="33" t="s">
        <v>170</v>
      </c>
      <c r="B14" s="33" t="s">
        <v>111</v>
      </c>
      <c r="C14" s="33">
        <v>1.54</v>
      </c>
      <c r="D14" s="33">
        <v>1.56</v>
      </c>
      <c r="E14" s="33">
        <v>1.59</v>
      </c>
      <c r="F14" s="33">
        <v>1.61</v>
      </c>
      <c r="G14" s="33">
        <v>1.62</v>
      </c>
      <c r="H14" s="33">
        <v>1.62</v>
      </c>
      <c r="I14" s="33">
        <v>1.65</v>
      </c>
      <c r="J14" s="33">
        <v>1.67</v>
      </c>
      <c r="K14" s="33">
        <v>1.69</v>
      </c>
      <c r="L14" s="33">
        <v>1.69</v>
      </c>
      <c r="M14" s="33">
        <v>1.71</v>
      </c>
      <c r="N14" s="33">
        <v>1.73</v>
      </c>
      <c r="O14" s="33">
        <v>1.75</v>
      </c>
      <c r="P14" s="33">
        <v>1.77</v>
      </c>
      <c r="Q14" s="33">
        <v>1.75</v>
      </c>
      <c r="R14" s="33">
        <v>1.76</v>
      </c>
      <c r="S14" s="33">
        <v>1.75</v>
      </c>
      <c r="T14" s="33">
        <v>1.77</v>
      </c>
      <c r="U14" s="33">
        <v>1.79</v>
      </c>
    </row>
    <row r="15" spans="1:21" ht="15.6" x14ac:dyDescent="0.3">
      <c r="A15" s="33" t="s">
        <v>171</v>
      </c>
      <c r="B15" s="33" t="s">
        <v>111</v>
      </c>
      <c r="C15" s="33">
        <v>0.82</v>
      </c>
      <c r="D15" s="33">
        <v>0.83</v>
      </c>
      <c r="E15" s="33">
        <v>0.84</v>
      </c>
      <c r="F15" s="33">
        <v>0.85</v>
      </c>
      <c r="G15" s="33">
        <v>0.86</v>
      </c>
      <c r="H15" s="33">
        <v>0.87</v>
      </c>
      <c r="I15" s="33">
        <v>0.88</v>
      </c>
      <c r="J15" s="33">
        <v>0.89</v>
      </c>
      <c r="K15" s="33">
        <v>0.89</v>
      </c>
      <c r="L15" s="33">
        <v>0.9</v>
      </c>
      <c r="M15" s="33">
        <v>0.9</v>
      </c>
      <c r="N15" s="33">
        <v>0.9</v>
      </c>
      <c r="O15" s="33">
        <v>0.91</v>
      </c>
      <c r="P15" s="33">
        <v>0.92</v>
      </c>
      <c r="Q15" s="33">
        <v>0.92</v>
      </c>
      <c r="R15" s="33">
        <v>0.92</v>
      </c>
      <c r="S15" s="33">
        <v>0.93</v>
      </c>
      <c r="T15" s="33">
        <v>0.92</v>
      </c>
      <c r="U15" s="33">
        <v>0.92</v>
      </c>
    </row>
    <row r="16" spans="1:21" ht="15.6" x14ac:dyDescent="0.3">
      <c r="A16" s="33" t="s">
        <v>172</v>
      </c>
      <c r="B16" s="33" t="s">
        <v>111</v>
      </c>
      <c r="C16" s="33">
        <v>1.64</v>
      </c>
      <c r="D16" s="33">
        <v>1.66</v>
      </c>
      <c r="E16" s="33">
        <v>1.67</v>
      </c>
      <c r="F16" s="33">
        <v>1.69</v>
      </c>
      <c r="G16" s="33">
        <v>1.71</v>
      </c>
      <c r="H16" s="33">
        <v>1.72</v>
      </c>
      <c r="I16" s="33">
        <v>1.73</v>
      </c>
      <c r="J16" s="33">
        <v>1.76</v>
      </c>
      <c r="K16" s="33">
        <v>1.77</v>
      </c>
      <c r="L16" s="33">
        <v>1.77</v>
      </c>
      <c r="M16" s="33">
        <v>1.77</v>
      </c>
      <c r="N16" s="33">
        <v>1.8</v>
      </c>
      <c r="O16" s="33">
        <v>1.81</v>
      </c>
      <c r="P16" s="33">
        <v>1.81</v>
      </c>
      <c r="Q16" s="33">
        <v>1.8</v>
      </c>
      <c r="R16" s="33">
        <v>1.81</v>
      </c>
      <c r="S16" s="33">
        <v>1.84</v>
      </c>
      <c r="T16" s="33">
        <v>1.84</v>
      </c>
      <c r="U16" s="33">
        <v>1.83</v>
      </c>
    </row>
    <row r="17" spans="1:21" ht="30.6" x14ac:dyDescent="0.3">
      <c r="A17" s="33" t="s">
        <v>173</v>
      </c>
      <c r="B17" s="33" t="s">
        <v>111</v>
      </c>
      <c r="C17" s="33">
        <v>0.49</v>
      </c>
      <c r="D17" s="33">
        <v>0.5</v>
      </c>
      <c r="E17" s="33">
        <v>0.5</v>
      </c>
      <c r="F17" s="33">
        <v>0.51</v>
      </c>
      <c r="G17" s="33">
        <v>0.52</v>
      </c>
      <c r="H17" s="33">
        <v>0.52</v>
      </c>
      <c r="I17" s="33">
        <v>0.54</v>
      </c>
      <c r="J17" s="33">
        <v>0.52</v>
      </c>
      <c r="K17" s="33">
        <v>0.54</v>
      </c>
      <c r="L17" s="33">
        <v>0.54</v>
      </c>
      <c r="M17" s="33">
        <v>0.54</v>
      </c>
      <c r="N17" s="33">
        <v>0.54</v>
      </c>
      <c r="O17" s="33">
        <v>0.55000000000000004</v>
      </c>
      <c r="P17" s="33">
        <v>0.55000000000000004</v>
      </c>
      <c r="Q17" s="33">
        <v>0.56000000000000005</v>
      </c>
      <c r="R17" s="33">
        <v>0.56000000000000005</v>
      </c>
      <c r="S17" s="33">
        <v>0.56000000000000005</v>
      </c>
      <c r="T17" s="33">
        <v>0.56999999999999995</v>
      </c>
      <c r="U17" s="33">
        <v>0.57999999999999996</v>
      </c>
    </row>
    <row r="18" spans="1:21" ht="15.6" x14ac:dyDescent="0.3">
      <c r="A18" s="33" t="s">
        <v>162</v>
      </c>
      <c r="B18" s="33" t="s">
        <v>114</v>
      </c>
      <c r="C18" s="33">
        <v>0.48</v>
      </c>
      <c r="D18" s="33">
        <v>0.51</v>
      </c>
      <c r="E18" s="33">
        <v>0.54</v>
      </c>
      <c r="F18" s="33">
        <v>0.57999999999999996</v>
      </c>
      <c r="G18" s="33">
        <v>0.62</v>
      </c>
      <c r="H18" s="33">
        <v>0.59</v>
      </c>
      <c r="I18" s="33">
        <v>0.61</v>
      </c>
      <c r="J18" s="33">
        <v>0.61</v>
      </c>
      <c r="K18" s="33">
        <v>0.61</v>
      </c>
      <c r="L18" s="33">
        <v>0.62</v>
      </c>
      <c r="M18" s="33">
        <v>0.63</v>
      </c>
      <c r="N18" s="33">
        <v>0.64</v>
      </c>
      <c r="O18" s="33">
        <v>0.66</v>
      </c>
      <c r="P18" s="33">
        <v>0.66</v>
      </c>
      <c r="Q18" s="33">
        <v>0.7</v>
      </c>
      <c r="R18" s="33">
        <v>0.75</v>
      </c>
      <c r="S18" s="33">
        <v>0.75</v>
      </c>
      <c r="T18" s="33">
        <v>0.65</v>
      </c>
      <c r="U18" s="33">
        <v>0.72</v>
      </c>
    </row>
    <row r="19" spans="1:21" ht="30.6" x14ac:dyDescent="0.3">
      <c r="A19" s="33" t="s">
        <v>163</v>
      </c>
      <c r="B19" s="33" t="s">
        <v>114</v>
      </c>
      <c r="C19" s="33">
        <v>1.44</v>
      </c>
      <c r="D19" s="33">
        <v>1.51</v>
      </c>
      <c r="E19" s="33">
        <v>1.59</v>
      </c>
      <c r="F19" s="33">
        <v>1.63</v>
      </c>
      <c r="G19" s="33">
        <v>1.67</v>
      </c>
      <c r="H19" s="33">
        <v>1.77</v>
      </c>
      <c r="I19" s="33">
        <v>1.77</v>
      </c>
      <c r="J19" s="33">
        <v>1.75</v>
      </c>
      <c r="K19" s="33">
        <v>1.8</v>
      </c>
      <c r="L19" s="33">
        <v>1.79</v>
      </c>
      <c r="M19" s="33">
        <v>1.84</v>
      </c>
      <c r="N19" s="33">
        <v>1.91</v>
      </c>
      <c r="O19" s="33">
        <v>2</v>
      </c>
      <c r="P19" s="33">
        <v>2.02</v>
      </c>
      <c r="Q19" s="33">
        <v>2.06</v>
      </c>
      <c r="R19" s="33">
        <v>2.21</v>
      </c>
      <c r="S19" s="33">
        <v>2.2400000000000002</v>
      </c>
      <c r="T19" s="33">
        <v>2.14</v>
      </c>
      <c r="U19" s="33">
        <v>2.35</v>
      </c>
    </row>
    <row r="20" spans="1:21" ht="45.6" x14ac:dyDescent="0.3">
      <c r="A20" s="33" t="s">
        <v>164</v>
      </c>
      <c r="B20" s="33" t="s">
        <v>114</v>
      </c>
      <c r="C20" s="33">
        <v>1.04</v>
      </c>
      <c r="D20" s="33">
        <v>1.1000000000000001</v>
      </c>
      <c r="E20" s="33">
        <v>1.1399999999999999</v>
      </c>
      <c r="F20" s="33">
        <v>1.18</v>
      </c>
      <c r="G20" s="33">
        <v>1.23</v>
      </c>
      <c r="H20" s="33">
        <v>1.26</v>
      </c>
      <c r="I20" s="33">
        <v>1.26</v>
      </c>
      <c r="J20" s="33">
        <v>1.27</v>
      </c>
      <c r="K20" s="33">
        <v>1.31</v>
      </c>
      <c r="L20" s="33">
        <v>1.34</v>
      </c>
      <c r="M20" s="33">
        <v>1.34</v>
      </c>
      <c r="N20" s="33">
        <v>1.41</v>
      </c>
      <c r="O20" s="33">
        <v>1.41</v>
      </c>
      <c r="P20" s="33">
        <v>1.44</v>
      </c>
      <c r="Q20" s="33">
        <v>1.49</v>
      </c>
      <c r="R20" s="33">
        <v>1.54</v>
      </c>
      <c r="S20" s="33">
        <v>1.61</v>
      </c>
      <c r="T20" s="33">
        <v>1.51</v>
      </c>
      <c r="U20" s="33">
        <v>1.68</v>
      </c>
    </row>
    <row r="21" spans="1:21" ht="30.6" x14ac:dyDescent="0.3">
      <c r="A21" s="33" t="s">
        <v>165</v>
      </c>
      <c r="B21" s="33" t="s">
        <v>114</v>
      </c>
      <c r="C21" s="33">
        <v>0.92</v>
      </c>
      <c r="D21" s="33">
        <v>1.01</v>
      </c>
      <c r="E21" s="33">
        <v>1.05</v>
      </c>
      <c r="F21" s="33">
        <v>1.05</v>
      </c>
      <c r="G21" s="33">
        <v>1.0900000000000001</v>
      </c>
      <c r="H21" s="33">
        <v>1.1299999999999999</v>
      </c>
      <c r="I21" s="33">
        <v>1.1399999999999999</v>
      </c>
      <c r="J21" s="33">
        <v>1.18</v>
      </c>
      <c r="K21" s="33">
        <v>1.1599999999999999</v>
      </c>
      <c r="L21" s="33">
        <v>1.18</v>
      </c>
      <c r="M21" s="33">
        <v>1.18</v>
      </c>
      <c r="N21" s="33">
        <v>1.23</v>
      </c>
      <c r="O21" s="33">
        <v>1.22</v>
      </c>
      <c r="P21" s="33">
        <v>1.3</v>
      </c>
      <c r="Q21" s="33">
        <v>1.31</v>
      </c>
      <c r="R21" s="33">
        <v>1.48</v>
      </c>
      <c r="S21" s="33">
        <v>1.45</v>
      </c>
      <c r="T21" s="33">
        <v>1.43</v>
      </c>
      <c r="U21" s="33">
        <v>1.56</v>
      </c>
    </row>
    <row r="22" spans="1:21" ht="30.6" x14ac:dyDescent="0.3">
      <c r="A22" s="33" t="s">
        <v>166</v>
      </c>
      <c r="B22" s="33" t="s">
        <v>114</v>
      </c>
      <c r="C22" s="33">
        <v>1.1399999999999999</v>
      </c>
      <c r="D22" s="33">
        <v>1.19</v>
      </c>
      <c r="E22" s="33">
        <v>1.26</v>
      </c>
      <c r="F22" s="33">
        <v>1.32</v>
      </c>
      <c r="G22" s="33">
        <v>1.37</v>
      </c>
      <c r="H22" s="33">
        <v>1.39</v>
      </c>
      <c r="I22" s="33">
        <v>1.39</v>
      </c>
      <c r="J22" s="33">
        <v>1.42</v>
      </c>
      <c r="K22" s="33">
        <v>1.44</v>
      </c>
      <c r="L22" s="33">
        <v>1.5</v>
      </c>
      <c r="M22" s="33">
        <v>1.51</v>
      </c>
      <c r="N22" s="33">
        <v>1.56</v>
      </c>
      <c r="O22" s="33">
        <v>1.63</v>
      </c>
      <c r="P22" s="33">
        <v>1.66</v>
      </c>
      <c r="Q22" s="33">
        <v>1.69</v>
      </c>
      <c r="R22" s="33">
        <v>1.81</v>
      </c>
      <c r="S22" s="33">
        <v>1.84</v>
      </c>
      <c r="T22" s="33">
        <v>1.77</v>
      </c>
      <c r="U22" s="33">
        <v>1.8</v>
      </c>
    </row>
    <row r="23" spans="1:21" ht="30.6" x14ac:dyDescent="0.3">
      <c r="A23" s="33" t="s">
        <v>167</v>
      </c>
      <c r="B23" s="33" t="s">
        <v>114</v>
      </c>
      <c r="C23" s="33">
        <v>1.28</v>
      </c>
      <c r="D23" s="33">
        <v>1.37</v>
      </c>
      <c r="E23" s="33">
        <v>1.38</v>
      </c>
      <c r="F23" s="33">
        <v>1.46</v>
      </c>
      <c r="G23" s="33">
        <v>1.53</v>
      </c>
      <c r="H23" s="33">
        <v>1.58</v>
      </c>
      <c r="I23" s="33">
        <v>1.58</v>
      </c>
      <c r="J23" s="33">
        <v>1.6</v>
      </c>
      <c r="K23" s="33">
        <v>1.63</v>
      </c>
      <c r="L23" s="33">
        <v>1.71</v>
      </c>
      <c r="M23" s="33">
        <v>1.71</v>
      </c>
      <c r="N23" s="33">
        <v>1.81</v>
      </c>
      <c r="O23" s="33">
        <v>1.9</v>
      </c>
      <c r="P23" s="33">
        <v>1.9</v>
      </c>
      <c r="Q23" s="33">
        <v>1.92</v>
      </c>
      <c r="R23" s="33">
        <v>2.04</v>
      </c>
      <c r="S23" s="33">
        <v>2.14</v>
      </c>
      <c r="T23" s="33">
        <v>2.04</v>
      </c>
      <c r="U23" s="33">
        <v>2.31</v>
      </c>
    </row>
    <row r="24" spans="1:21" ht="15.6" x14ac:dyDescent="0.3">
      <c r="A24" s="33" t="s">
        <v>168</v>
      </c>
      <c r="B24" s="33" t="s">
        <v>114</v>
      </c>
      <c r="C24" s="33">
        <v>2.4700000000000002</v>
      </c>
      <c r="D24" s="33">
        <v>2.62</v>
      </c>
      <c r="E24" s="33">
        <v>2.64</v>
      </c>
      <c r="F24" s="33">
        <v>2.88</v>
      </c>
      <c r="G24" s="33">
        <v>3.13</v>
      </c>
      <c r="H24" s="33">
        <v>3.16</v>
      </c>
      <c r="I24" s="33">
        <v>3.12</v>
      </c>
      <c r="J24" s="33">
        <v>3.3</v>
      </c>
      <c r="K24" s="33">
        <v>3.31</v>
      </c>
      <c r="L24" s="33">
        <v>3.32</v>
      </c>
      <c r="M24" s="33">
        <v>3.54</v>
      </c>
      <c r="N24" s="33">
        <v>3.79</v>
      </c>
      <c r="O24" s="33">
        <v>4.07</v>
      </c>
      <c r="P24" s="33">
        <v>3.96</v>
      </c>
      <c r="Q24" s="33">
        <v>4.17</v>
      </c>
      <c r="R24" s="33">
        <v>4.42</v>
      </c>
      <c r="S24" s="33">
        <v>4.54</v>
      </c>
      <c r="T24" s="33">
        <v>4.4000000000000004</v>
      </c>
      <c r="U24" s="33">
        <v>4.68</v>
      </c>
    </row>
    <row r="25" spans="1:21" ht="30.6" x14ac:dyDescent="0.3">
      <c r="A25" s="33" t="s">
        <v>169</v>
      </c>
      <c r="B25" s="33" t="s">
        <v>114</v>
      </c>
      <c r="C25" s="33">
        <v>2.0499999999999998</v>
      </c>
      <c r="D25" s="33">
        <v>2.16</v>
      </c>
      <c r="E25" s="33">
        <v>2.23</v>
      </c>
      <c r="F25" s="33">
        <v>2.39</v>
      </c>
      <c r="G25" s="33">
        <v>2.4900000000000002</v>
      </c>
      <c r="H25" s="33">
        <v>2.5</v>
      </c>
      <c r="I25" s="33">
        <v>2.48</v>
      </c>
      <c r="J25" s="33">
        <v>2.5099999999999998</v>
      </c>
      <c r="K25" s="33">
        <v>2.58</v>
      </c>
      <c r="L25" s="33">
        <v>2.66</v>
      </c>
      <c r="M25" s="33">
        <v>2.73</v>
      </c>
      <c r="N25" s="33">
        <v>2.87</v>
      </c>
      <c r="O25" s="33">
        <v>2.84</v>
      </c>
      <c r="P25" s="33">
        <v>2.89</v>
      </c>
      <c r="Q25" s="33">
        <v>3.09</v>
      </c>
      <c r="R25" s="33">
        <v>3.2</v>
      </c>
      <c r="S25" s="33">
        <v>3.36</v>
      </c>
      <c r="T25" s="33">
        <v>3.25</v>
      </c>
      <c r="U25" s="33">
        <v>3.53</v>
      </c>
    </row>
    <row r="26" spans="1:21" ht="30.6" x14ac:dyDescent="0.3">
      <c r="A26" s="33" t="s">
        <v>170</v>
      </c>
      <c r="B26" s="33" t="s">
        <v>114</v>
      </c>
      <c r="C26" s="33">
        <v>0.97</v>
      </c>
      <c r="D26" s="33">
        <v>1.02</v>
      </c>
      <c r="E26" s="33">
        <v>1.0900000000000001</v>
      </c>
      <c r="F26" s="33">
        <v>1.1299999999999999</v>
      </c>
      <c r="G26" s="33">
        <v>1.19</v>
      </c>
      <c r="H26" s="33">
        <v>1.2</v>
      </c>
      <c r="I26" s="33">
        <v>1.24</v>
      </c>
      <c r="J26" s="33">
        <v>1.26</v>
      </c>
      <c r="K26" s="33">
        <v>1.29</v>
      </c>
      <c r="L26" s="33">
        <v>1.27</v>
      </c>
      <c r="M26" s="33">
        <v>1.35</v>
      </c>
      <c r="N26" s="33">
        <v>1.41</v>
      </c>
      <c r="O26" s="33">
        <v>1.46</v>
      </c>
      <c r="P26" s="33">
        <v>1.46</v>
      </c>
      <c r="Q26" s="33">
        <v>1.52</v>
      </c>
      <c r="R26" s="33">
        <v>1.55</v>
      </c>
      <c r="S26" s="33">
        <v>1.63</v>
      </c>
      <c r="T26" s="33">
        <v>1.65</v>
      </c>
      <c r="U26" s="33">
        <v>1.79</v>
      </c>
    </row>
    <row r="27" spans="1:21" ht="15.6" x14ac:dyDescent="0.3">
      <c r="A27" s="33" t="s">
        <v>171</v>
      </c>
      <c r="B27" s="33" t="s">
        <v>114</v>
      </c>
      <c r="C27" s="33">
        <v>0.54</v>
      </c>
      <c r="D27" s="33">
        <v>0.57999999999999996</v>
      </c>
      <c r="E27" s="33">
        <v>0.59</v>
      </c>
      <c r="F27" s="33">
        <v>0.63</v>
      </c>
      <c r="G27" s="33">
        <v>0.67</v>
      </c>
      <c r="H27" s="33">
        <v>0.68</v>
      </c>
      <c r="I27" s="33">
        <v>0.68</v>
      </c>
      <c r="J27" s="33">
        <v>0.7</v>
      </c>
      <c r="K27" s="33">
        <v>0.72</v>
      </c>
      <c r="L27" s="33">
        <v>0.73</v>
      </c>
      <c r="M27" s="33">
        <v>0.73</v>
      </c>
      <c r="N27" s="33">
        <v>0.75</v>
      </c>
      <c r="O27" s="33">
        <v>0.77</v>
      </c>
      <c r="P27" s="33">
        <v>0.8</v>
      </c>
      <c r="Q27" s="33">
        <v>0.84</v>
      </c>
      <c r="R27" s="33">
        <v>0.87</v>
      </c>
      <c r="S27" s="33">
        <v>0.92</v>
      </c>
      <c r="T27" s="33">
        <v>0.86</v>
      </c>
      <c r="U27" s="33">
        <v>0.92</v>
      </c>
    </row>
    <row r="28" spans="1:21" ht="15.6" x14ac:dyDescent="0.3">
      <c r="A28" s="33" t="s">
        <v>172</v>
      </c>
      <c r="B28" s="33" t="s">
        <v>114</v>
      </c>
      <c r="C28" s="33">
        <v>1.1000000000000001</v>
      </c>
      <c r="D28" s="33">
        <v>1.1299999999999999</v>
      </c>
      <c r="E28" s="33">
        <v>1.18</v>
      </c>
      <c r="F28" s="33">
        <v>1.26</v>
      </c>
      <c r="G28" s="33">
        <v>1.32</v>
      </c>
      <c r="H28" s="33">
        <v>1.34</v>
      </c>
      <c r="I28" s="33">
        <v>1.33</v>
      </c>
      <c r="J28" s="33">
        <v>1.37</v>
      </c>
      <c r="K28" s="33">
        <v>1.39</v>
      </c>
      <c r="L28" s="33">
        <v>1.41</v>
      </c>
      <c r="M28" s="33">
        <v>1.45</v>
      </c>
      <c r="N28" s="33">
        <v>1.51</v>
      </c>
      <c r="O28" s="33">
        <v>1.54</v>
      </c>
      <c r="P28" s="33">
        <v>1.57</v>
      </c>
      <c r="Q28" s="33">
        <v>1.6</v>
      </c>
      <c r="R28" s="33">
        <v>1.73</v>
      </c>
      <c r="S28" s="33">
        <v>1.78</v>
      </c>
      <c r="T28" s="33">
        <v>1.66</v>
      </c>
      <c r="U28" s="33">
        <v>1.83</v>
      </c>
    </row>
    <row r="29" spans="1:21" ht="30.6" x14ac:dyDescent="0.3">
      <c r="A29" s="33" t="s">
        <v>173</v>
      </c>
      <c r="B29" s="33" t="s">
        <v>114</v>
      </c>
      <c r="C29" s="33">
        <v>0.3</v>
      </c>
      <c r="D29" s="33">
        <v>0.33</v>
      </c>
      <c r="E29" s="33">
        <v>0.32</v>
      </c>
      <c r="F29" s="33">
        <v>0.34</v>
      </c>
      <c r="G29" s="33">
        <v>0.36</v>
      </c>
      <c r="H29" s="33">
        <v>0.35</v>
      </c>
      <c r="I29" s="33">
        <v>0.38</v>
      </c>
      <c r="J29" s="33">
        <v>0.4</v>
      </c>
      <c r="K29" s="33">
        <v>0.37</v>
      </c>
      <c r="L29" s="33">
        <v>0.41</v>
      </c>
      <c r="M29" s="33">
        <v>0.39</v>
      </c>
      <c r="N29" s="33">
        <v>0.4</v>
      </c>
      <c r="O29" s="33">
        <v>0.4</v>
      </c>
      <c r="P29" s="33">
        <v>0.41</v>
      </c>
      <c r="Q29" s="33">
        <v>0.44</v>
      </c>
      <c r="R29" s="33">
        <v>0.46</v>
      </c>
      <c r="S29" s="33">
        <v>0.46</v>
      </c>
      <c r="T29" s="33">
        <v>0.5</v>
      </c>
      <c r="U29" s="33">
        <v>0.57999999999999996</v>
      </c>
    </row>
  </sheetData>
  <pageMargins left="0.7" right="0.7" top="0.75" bottom="0.75" header="0.3" footer="0.3"/>
  <pageSetup paperSize="9" orientation="portrait" horizontalDpi="300" verticalDpi="300"/>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29"/>
  <sheetViews>
    <sheetView workbookViewId="0"/>
  </sheetViews>
  <sheetFormatPr defaultColWidth="11.5546875" defaultRowHeight="14.4" x14ac:dyDescent="0.3"/>
  <sheetData>
    <row r="1" spans="1:21" ht="21" x14ac:dyDescent="0.4">
      <c r="A1" s="6" t="s">
        <v>176</v>
      </c>
    </row>
    <row r="2" spans="1:21" ht="16.8" x14ac:dyDescent="0.3">
      <c r="A2" s="4" t="s">
        <v>116</v>
      </c>
    </row>
    <row r="3" spans="1:21" ht="15.6" x14ac:dyDescent="0.3">
      <c r="A3" s="7" t="s">
        <v>117</v>
      </c>
    </row>
    <row r="4" spans="1:21" x14ac:dyDescent="0.3">
      <c r="A4" s="5" t="str">
        <f>HYPERLINK("#'Table of contents'!A1", "Back to contents")</f>
        <v>Back to contents</v>
      </c>
    </row>
    <row r="5" spans="1:21" ht="15.6" x14ac:dyDescent="0.3">
      <c r="A5" s="12" t="s">
        <v>161</v>
      </c>
      <c r="B5" s="12" t="s">
        <v>90</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15.6" x14ac:dyDescent="0.3">
      <c r="A6" s="13" t="s">
        <v>162</v>
      </c>
      <c r="B6" s="13" t="s">
        <v>111</v>
      </c>
      <c r="C6" s="13">
        <v>412000</v>
      </c>
      <c r="D6" s="13">
        <v>416000</v>
      </c>
      <c r="E6" s="13">
        <v>422000</v>
      </c>
      <c r="F6" s="13">
        <v>426000</v>
      </c>
      <c r="G6" s="13">
        <v>422000</v>
      </c>
      <c r="H6" s="13">
        <v>423000</v>
      </c>
      <c r="I6" s="13">
        <v>427000</v>
      </c>
      <c r="J6" s="13">
        <v>427000</v>
      </c>
      <c r="K6" s="13">
        <v>426000</v>
      </c>
      <c r="L6" s="13">
        <v>433000</v>
      </c>
      <c r="M6" s="13">
        <v>436000</v>
      </c>
      <c r="N6" s="13">
        <v>441000</v>
      </c>
      <c r="O6" s="13">
        <v>440000</v>
      </c>
      <c r="P6" s="13">
        <v>441000</v>
      </c>
      <c r="Q6" s="13">
        <v>440000</v>
      </c>
      <c r="R6" s="13">
        <v>443000</v>
      </c>
      <c r="S6" s="13">
        <v>447000</v>
      </c>
      <c r="T6" s="13">
        <v>435000</v>
      </c>
      <c r="U6" s="13">
        <v>449000</v>
      </c>
    </row>
    <row r="7" spans="1:21" ht="30.6" x14ac:dyDescent="0.3">
      <c r="A7" s="13" t="s">
        <v>163</v>
      </c>
      <c r="B7" s="13" t="s">
        <v>111</v>
      </c>
      <c r="C7" s="13">
        <v>491000</v>
      </c>
      <c r="D7" s="13">
        <v>496000</v>
      </c>
      <c r="E7" s="13">
        <v>499000</v>
      </c>
      <c r="F7" s="13">
        <v>500000</v>
      </c>
      <c r="G7" s="13">
        <v>499000</v>
      </c>
      <c r="H7" s="13">
        <v>504000</v>
      </c>
      <c r="I7" s="13">
        <v>508000</v>
      </c>
      <c r="J7" s="13">
        <v>509000</v>
      </c>
      <c r="K7" s="13">
        <v>512000</v>
      </c>
      <c r="L7" s="13">
        <v>513000</v>
      </c>
      <c r="M7" s="13">
        <v>514000</v>
      </c>
      <c r="N7" s="13">
        <v>522000</v>
      </c>
      <c r="O7" s="13">
        <v>525000</v>
      </c>
      <c r="P7" s="13">
        <v>523000</v>
      </c>
      <c r="Q7" s="13">
        <v>523000</v>
      </c>
      <c r="R7" s="13">
        <v>523000</v>
      </c>
      <c r="S7" s="13">
        <v>527000</v>
      </c>
      <c r="T7" s="13">
        <v>526000</v>
      </c>
      <c r="U7" s="13">
        <v>531000</v>
      </c>
    </row>
    <row r="8" spans="1:21" ht="45.6" x14ac:dyDescent="0.3">
      <c r="A8" s="13" t="s">
        <v>164</v>
      </c>
      <c r="B8" s="13" t="s">
        <v>111</v>
      </c>
      <c r="C8" s="13">
        <v>470000</v>
      </c>
      <c r="D8" s="13">
        <v>472000</v>
      </c>
      <c r="E8" s="13">
        <v>472000</v>
      </c>
      <c r="F8" s="13">
        <v>474000</v>
      </c>
      <c r="G8" s="13">
        <v>475000</v>
      </c>
      <c r="H8" s="13">
        <v>477000</v>
      </c>
      <c r="I8" s="13">
        <v>477000</v>
      </c>
      <c r="J8" s="13">
        <v>481000</v>
      </c>
      <c r="K8" s="13">
        <v>485000</v>
      </c>
      <c r="L8" s="13">
        <v>491000</v>
      </c>
      <c r="M8" s="13">
        <v>492000</v>
      </c>
      <c r="N8" s="13">
        <v>493000</v>
      </c>
      <c r="O8" s="13">
        <v>494000</v>
      </c>
      <c r="P8" s="13">
        <v>497000</v>
      </c>
      <c r="Q8" s="13">
        <v>498000</v>
      </c>
      <c r="R8" s="13">
        <v>498000</v>
      </c>
      <c r="S8" s="13">
        <v>505000</v>
      </c>
      <c r="T8" s="13">
        <v>504000</v>
      </c>
      <c r="U8" s="13">
        <v>504000</v>
      </c>
    </row>
    <row r="9" spans="1:21" ht="30.6" x14ac:dyDescent="0.3">
      <c r="A9" s="13" t="s">
        <v>165</v>
      </c>
      <c r="B9" s="13" t="s">
        <v>111</v>
      </c>
      <c r="C9" s="13">
        <v>503000</v>
      </c>
      <c r="D9" s="13">
        <v>512000</v>
      </c>
      <c r="E9" s="13">
        <v>509000</v>
      </c>
      <c r="F9" s="13">
        <v>508000</v>
      </c>
      <c r="G9" s="13">
        <v>508000</v>
      </c>
      <c r="H9" s="13">
        <v>510000</v>
      </c>
      <c r="I9" s="13">
        <v>511000</v>
      </c>
      <c r="J9" s="13">
        <v>518000</v>
      </c>
      <c r="K9" s="13">
        <v>518000</v>
      </c>
      <c r="L9" s="13">
        <v>522000</v>
      </c>
      <c r="M9" s="13">
        <v>527000</v>
      </c>
      <c r="N9" s="13">
        <v>530000</v>
      </c>
      <c r="O9" s="13">
        <v>528000</v>
      </c>
      <c r="P9" s="13">
        <v>527000</v>
      </c>
      <c r="Q9" s="13">
        <v>527000</v>
      </c>
      <c r="R9" s="13">
        <v>528000</v>
      </c>
      <c r="S9" s="13">
        <v>530000</v>
      </c>
      <c r="T9" s="13">
        <v>523000</v>
      </c>
      <c r="U9" s="13">
        <v>529000</v>
      </c>
    </row>
    <row r="10" spans="1:21" ht="30.6" x14ac:dyDescent="0.3">
      <c r="A10" s="13" t="s">
        <v>166</v>
      </c>
      <c r="B10" s="13" t="s">
        <v>111</v>
      </c>
      <c r="C10" s="13">
        <v>472000</v>
      </c>
      <c r="D10" s="13">
        <v>472000</v>
      </c>
      <c r="E10" s="13">
        <v>474000</v>
      </c>
      <c r="F10" s="13">
        <v>474000</v>
      </c>
      <c r="G10" s="13">
        <v>476000</v>
      </c>
      <c r="H10" s="13">
        <v>477000</v>
      </c>
      <c r="I10" s="13">
        <v>481000</v>
      </c>
      <c r="J10" s="13">
        <v>480000</v>
      </c>
      <c r="K10" s="13">
        <v>483000</v>
      </c>
      <c r="L10" s="13">
        <v>487000</v>
      </c>
      <c r="M10" s="13">
        <v>491000</v>
      </c>
      <c r="N10" s="13">
        <v>496000</v>
      </c>
      <c r="O10" s="13">
        <v>499000</v>
      </c>
      <c r="P10" s="13">
        <v>501000</v>
      </c>
      <c r="Q10" s="13">
        <v>501000</v>
      </c>
      <c r="R10" s="13">
        <v>501000</v>
      </c>
      <c r="S10" s="13">
        <v>509000</v>
      </c>
      <c r="T10" s="13">
        <v>508000</v>
      </c>
      <c r="U10" s="13">
        <v>504000</v>
      </c>
    </row>
    <row r="11" spans="1:21" ht="30.6" x14ac:dyDescent="0.3">
      <c r="A11" s="13" t="s">
        <v>167</v>
      </c>
      <c r="B11" s="13" t="s">
        <v>111</v>
      </c>
      <c r="C11" s="13">
        <v>576000</v>
      </c>
      <c r="D11" s="13">
        <v>587000</v>
      </c>
      <c r="E11" s="13">
        <v>582000</v>
      </c>
      <c r="F11" s="13">
        <v>584000</v>
      </c>
      <c r="G11" s="13">
        <v>584000</v>
      </c>
      <c r="H11" s="13">
        <v>591000</v>
      </c>
      <c r="I11" s="13">
        <v>593000</v>
      </c>
      <c r="J11" s="13">
        <v>597000</v>
      </c>
      <c r="K11" s="13">
        <v>601000</v>
      </c>
      <c r="L11" s="13">
        <v>602000</v>
      </c>
      <c r="M11" s="13">
        <v>608000</v>
      </c>
      <c r="N11" s="13">
        <v>608000</v>
      </c>
      <c r="O11" s="13">
        <v>610000</v>
      </c>
      <c r="P11" s="13">
        <v>610000</v>
      </c>
      <c r="Q11" s="13">
        <v>606000</v>
      </c>
      <c r="R11" s="13">
        <v>606000</v>
      </c>
      <c r="S11" s="13">
        <v>609000</v>
      </c>
      <c r="T11" s="13">
        <v>608000</v>
      </c>
      <c r="U11" s="13">
        <v>613000</v>
      </c>
    </row>
    <row r="12" spans="1:21" ht="15.6" x14ac:dyDescent="0.3">
      <c r="A12" s="13" t="s">
        <v>168</v>
      </c>
      <c r="B12" s="13" t="s">
        <v>111</v>
      </c>
      <c r="C12" s="13">
        <v>740000</v>
      </c>
      <c r="D12" s="13">
        <v>743000</v>
      </c>
      <c r="E12" s="13">
        <v>745000</v>
      </c>
      <c r="F12" s="13">
        <v>753000</v>
      </c>
      <c r="G12" s="13">
        <v>755000</v>
      </c>
      <c r="H12" s="13">
        <v>760000</v>
      </c>
      <c r="I12" s="13">
        <v>769000</v>
      </c>
      <c r="J12" s="13">
        <v>783000</v>
      </c>
      <c r="K12" s="13">
        <v>784000</v>
      </c>
      <c r="L12" s="13">
        <v>786000</v>
      </c>
      <c r="M12" s="13">
        <v>786000</v>
      </c>
      <c r="N12" s="13">
        <v>786000</v>
      </c>
      <c r="O12" s="13">
        <v>795000</v>
      </c>
      <c r="P12" s="13">
        <v>787000</v>
      </c>
      <c r="Q12" s="13">
        <v>789000</v>
      </c>
      <c r="R12" s="13">
        <v>785000</v>
      </c>
      <c r="S12" s="13">
        <v>789000</v>
      </c>
      <c r="T12" s="13">
        <v>778000</v>
      </c>
      <c r="U12" s="13">
        <v>781000</v>
      </c>
    </row>
    <row r="13" spans="1:21" ht="30.6" x14ac:dyDescent="0.3">
      <c r="A13" s="13" t="s">
        <v>169</v>
      </c>
      <c r="B13" s="13" t="s">
        <v>111</v>
      </c>
      <c r="C13" s="13">
        <v>609000</v>
      </c>
      <c r="D13" s="13">
        <v>615000</v>
      </c>
      <c r="E13" s="13">
        <v>613000</v>
      </c>
      <c r="F13" s="13">
        <v>612000</v>
      </c>
      <c r="G13" s="13">
        <v>612000</v>
      </c>
      <c r="H13" s="13">
        <v>614000</v>
      </c>
      <c r="I13" s="13">
        <v>618000</v>
      </c>
      <c r="J13" s="13">
        <v>625000</v>
      </c>
      <c r="K13" s="13">
        <v>625000</v>
      </c>
      <c r="L13" s="13">
        <v>630000</v>
      </c>
      <c r="M13" s="13">
        <v>632000</v>
      </c>
      <c r="N13" s="13">
        <v>632000</v>
      </c>
      <c r="O13" s="13">
        <v>638000</v>
      </c>
      <c r="P13" s="13">
        <v>634000</v>
      </c>
      <c r="Q13" s="13">
        <v>634000</v>
      </c>
      <c r="R13" s="13">
        <v>635000</v>
      </c>
      <c r="S13" s="13">
        <v>634000</v>
      </c>
      <c r="T13" s="13">
        <v>631000</v>
      </c>
      <c r="U13" s="13">
        <v>634000</v>
      </c>
    </row>
    <row r="14" spans="1:21" ht="30.6" x14ac:dyDescent="0.3">
      <c r="A14" s="13" t="s">
        <v>170</v>
      </c>
      <c r="B14" s="13" t="s">
        <v>111</v>
      </c>
      <c r="C14" s="13">
        <v>497000</v>
      </c>
      <c r="D14" s="13">
        <v>500000</v>
      </c>
      <c r="E14" s="13">
        <v>502000</v>
      </c>
      <c r="F14" s="13">
        <v>503000</v>
      </c>
      <c r="G14" s="13">
        <v>502000</v>
      </c>
      <c r="H14" s="13">
        <v>502000</v>
      </c>
      <c r="I14" s="13">
        <v>509000</v>
      </c>
      <c r="J14" s="13">
        <v>513000</v>
      </c>
      <c r="K14" s="13">
        <v>516000</v>
      </c>
      <c r="L14" s="13">
        <v>518000</v>
      </c>
      <c r="M14" s="13">
        <v>524000</v>
      </c>
      <c r="N14" s="13">
        <v>528000</v>
      </c>
      <c r="O14" s="13">
        <v>532000</v>
      </c>
      <c r="P14" s="13">
        <v>533000</v>
      </c>
      <c r="Q14" s="13">
        <v>530000</v>
      </c>
      <c r="R14" s="13">
        <v>531000</v>
      </c>
      <c r="S14" s="13">
        <v>530000</v>
      </c>
      <c r="T14" s="13">
        <v>534000</v>
      </c>
      <c r="U14" s="13">
        <v>535000</v>
      </c>
    </row>
    <row r="15" spans="1:21" ht="15.6" x14ac:dyDescent="0.3">
      <c r="A15" s="13" t="s">
        <v>171</v>
      </c>
      <c r="B15" s="13" t="s">
        <v>111</v>
      </c>
      <c r="C15" s="13">
        <v>446000</v>
      </c>
      <c r="D15" s="13">
        <v>449000</v>
      </c>
      <c r="E15" s="13">
        <v>448000</v>
      </c>
      <c r="F15" s="13">
        <v>451000</v>
      </c>
      <c r="G15" s="13">
        <v>454000</v>
      </c>
      <c r="H15" s="13">
        <v>457000</v>
      </c>
      <c r="I15" s="13">
        <v>461000</v>
      </c>
      <c r="J15" s="13">
        <v>463000</v>
      </c>
      <c r="K15" s="13">
        <v>464000</v>
      </c>
      <c r="L15" s="13">
        <v>471000</v>
      </c>
      <c r="M15" s="13">
        <v>475000</v>
      </c>
      <c r="N15" s="13">
        <v>475000</v>
      </c>
      <c r="O15" s="13">
        <v>480000</v>
      </c>
      <c r="P15" s="13">
        <v>480000</v>
      </c>
      <c r="Q15" s="13">
        <v>482000</v>
      </c>
      <c r="R15" s="13">
        <v>482000</v>
      </c>
      <c r="S15" s="13">
        <v>488000</v>
      </c>
      <c r="T15" s="13">
        <v>485000</v>
      </c>
      <c r="U15" s="13">
        <v>487000</v>
      </c>
    </row>
    <row r="16" spans="1:21" ht="15.6" x14ac:dyDescent="0.3">
      <c r="A16" s="13" t="s">
        <v>172</v>
      </c>
      <c r="B16" s="13" t="s">
        <v>111</v>
      </c>
      <c r="C16" s="13">
        <v>506000</v>
      </c>
      <c r="D16" s="13">
        <v>508000</v>
      </c>
      <c r="E16" s="13">
        <v>509000</v>
      </c>
      <c r="F16" s="13">
        <v>511000</v>
      </c>
      <c r="G16" s="13">
        <v>513000</v>
      </c>
      <c r="H16" s="13">
        <v>512000</v>
      </c>
      <c r="I16" s="13">
        <v>514000</v>
      </c>
      <c r="J16" s="13">
        <v>519000</v>
      </c>
      <c r="K16" s="13">
        <v>520000</v>
      </c>
      <c r="L16" s="13">
        <v>523000</v>
      </c>
      <c r="M16" s="13">
        <v>525000</v>
      </c>
      <c r="N16" s="13">
        <v>531000</v>
      </c>
      <c r="O16" s="13">
        <v>532000</v>
      </c>
      <c r="P16" s="13">
        <v>530000</v>
      </c>
      <c r="Q16" s="13">
        <v>529000</v>
      </c>
      <c r="R16" s="13">
        <v>530000</v>
      </c>
      <c r="S16" s="13">
        <v>539000</v>
      </c>
      <c r="T16" s="13">
        <v>540000</v>
      </c>
      <c r="U16" s="13">
        <v>538000</v>
      </c>
    </row>
    <row r="17" spans="1:21" ht="30.6" x14ac:dyDescent="0.3">
      <c r="A17" s="13" t="s">
        <v>173</v>
      </c>
      <c r="B17" s="13" t="s">
        <v>111</v>
      </c>
      <c r="C17" s="13">
        <v>459000</v>
      </c>
      <c r="D17" s="13">
        <v>454000</v>
      </c>
      <c r="E17" s="13">
        <v>452000</v>
      </c>
      <c r="F17" s="13">
        <v>460000</v>
      </c>
      <c r="G17" s="13">
        <v>465000</v>
      </c>
      <c r="H17" s="13">
        <v>454000</v>
      </c>
      <c r="I17" s="13">
        <v>472000</v>
      </c>
      <c r="J17" s="13">
        <v>458000</v>
      </c>
      <c r="K17" s="13">
        <v>471000</v>
      </c>
      <c r="L17" s="13">
        <v>470000</v>
      </c>
      <c r="M17" s="13">
        <v>468000</v>
      </c>
      <c r="N17" s="13">
        <v>464000</v>
      </c>
      <c r="O17" s="13">
        <v>476000</v>
      </c>
      <c r="P17" s="13">
        <v>474000</v>
      </c>
      <c r="Q17" s="13">
        <v>481000</v>
      </c>
      <c r="R17" s="13">
        <v>486000</v>
      </c>
      <c r="S17" s="13">
        <v>480000</v>
      </c>
      <c r="T17" s="13">
        <v>493000</v>
      </c>
      <c r="U17" s="13">
        <v>496000</v>
      </c>
    </row>
    <row r="18" spans="1:21" ht="15.6" x14ac:dyDescent="0.3">
      <c r="A18" s="13" t="s">
        <v>162</v>
      </c>
      <c r="B18" s="13" t="s">
        <v>114</v>
      </c>
      <c r="C18" s="13">
        <v>303000</v>
      </c>
      <c r="D18" s="13">
        <v>316000</v>
      </c>
      <c r="E18" s="13">
        <v>338000</v>
      </c>
      <c r="F18" s="13">
        <v>358000</v>
      </c>
      <c r="G18" s="13">
        <v>381000</v>
      </c>
      <c r="H18" s="13">
        <v>363000</v>
      </c>
      <c r="I18" s="13">
        <v>378000</v>
      </c>
      <c r="J18" s="13">
        <v>377000</v>
      </c>
      <c r="K18" s="13">
        <v>380000</v>
      </c>
      <c r="L18" s="13">
        <v>387000</v>
      </c>
      <c r="M18" s="13">
        <v>394000</v>
      </c>
      <c r="N18" s="13">
        <v>399000</v>
      </c>
      <c r="O18" s="13">
        <v>411000</v>
      </c>
      <c r="P18" s="13">
        <v>418000</v>
      </c>
      <c r="Q18" s="13">
        <v>434000</v>
      </c>
      <c r="R18" s="13">
        <v>468000</v>
      </c>
      <c r="S18" s="13">
        <v>468000</v>
      </c>
      <c r="T18" s="13">
        <v>409000</v>
      </c>
      <c r="U18" s="13">
        <v>449000</v>
      </c>
    </row>
    <row r="19" spans="1:21" ht="30.6" x14ac:dyDescent="0.3">
      <c r="A19" s="13" t="s">
        <v>163</v>
      </c>
      <c r="B19" s="13" t="s">
        <v>114</v>
      </c>
      <c r="C19" s="13">
        <v>334000</v>
      </c>
      <c r="D19" s="13">
        <v>347000</v>
      </c>
      <c r="E19" s="13">
        <v>363000</v>
      </c>
      <c r="F19" s="13">
        <v>370000</v>
      </c>
      <c r="G19" s="13">
        <v>377000</v>
      </c>
      <c r="H19" s="13">
        <v>402000</v>
      </c>
      <c r="I19" s="13">
        <v>402000</v>
      </c>
      <c r="J19" s="13">
        <v>397000</v>
      </c>
      <c r="K19" s="13">
        <v>411000</v>
      </c>
      <c r="L19" s="13">
        <v>409000</v>
      </c>
      <c r="M19" s="13">
        <v>420000</v>
      </c>
      <c r="N19" s="13">
        <v>434000</v>
      </c>
      <c r="O19" s="13">
        <v>454000</v>
      </c>
      <c r="P19" s="13">
        <v>460000</v>
      </c>
      <c r="Q19" s="13">
        <v>464000</v>
      </c>
      <c r="R19" s="13">
        <v>497000</v>
      </c>
      <c r="S19" s="13">
        <v>505000</v>
      </c>
      <c r="T19" s="13">
        <v>484000</v>
      </c>
      <c r="U19" s="13">
        <v>531000</v>
      </c>
    </row>
    <row r="20" spans="1:21" ht="45.6" x14ac:dyDescent="0.3">
      <c r="A20" s="13" t="s">
        <v>164</v>
      </c>
      <c r="B20" s="13" t="s">
        <v>114</v>
      </c>
      <c r="C20" s="13">
        <v>325000</v>
      </c>
      <c r="D20" s="13">
        <v>340000</v>
      </c>
      <c r="E20" s="13">
        <v>349000</v>
      </c>
      <c r="F20" s="13">
        <v>360000</v>
      </c>
      <c r="G20" s="13">
        <v>373000</v>
      </c>
      <c r="H20" s="13">
        <v>382000</v>
      </c>
      <c r="I20" s="13">
        <v>383000</v>
      </c>
      <c r="J20" s="13">
        <v>386000</v>
      </c>
      <c r="K20" s="13">
        <v>400000</v>
      </c>
      <c r="L20" s="13">
        <v>409000</v>
      </c>
      <c r="M20" s="13">
        <v>411000</v>
      </c>
      <c r="N20" s="13">
        <v>426000</v>
      </c>
      <c r="O20" s="13">
        <v>427000</v>
      </c>
      <c r="P20" s="13">
        <v>436000</v>
      </c>
      <c r="Q20" s="13">
        <v>444000</v>
      </c>
      <c r="R20" s="13">
        <v>463000</v>
      </c>
      <c r="S20" s="13">
        <v>484000</v>
      </c>
      <c r="T20" s="13">
        <v>455000</v>
      </c>
      <c r="U20" s="13">
        <v>504000</v>
      </c>
    </row>
    <row r="21" spans="1:21" ht="30.6" x14ac:dyDescent="0.3">
      <c r="A21" s="13" t="s">
        <v>165</v>
      </c>
      <c r="B21" s="13" t="s">
        <v>114</v>
      </c>
      <c r="C21" s="13">
        <v>338000</v>
      </c>
      <c r="D21" s="13">
        <v>370000</v>
      </c>
      <c r="E21" s="13">
        <v>377000</v>
      </c>
      <c r="F21" s="13">
        <v>375000</v>
      </c>
      <c r="G21" s="13">
        <v>388000</v>
      </c>
      <c r="H21" s="13">
        <v>399000</v>
      </c>
      <c r="I21" s="13">
        <v>404000</v>
      </c>
      <c r="J21" s="13">
        <v>417000</v>
      </c>
      <c r="K21" s="13">
        <v>410000</v>
      </c>
      <c r="L21" s="13">
        <v>416000</v>
      </c>
      <c r="M21" s="13">
        <v>417000</v>
      </c>
      <c r="N21" s="13">
        <v>429000</v>
      </c>
      <c r="O21" s="13">
        <v>423000</v>
      </c>
      <c r="P21" s="13">
        <v>451000</v>
      </c>
      <c r="Q21" s="13">
        <v>449000</v>
      </c>
      <c r="R21" s="13">
        <v>505000</v>
      </c>
      <c r="S21" s="13">
        <v>498000</v>
      </c>
      <c r="T21" s="13">
        <v>492000</v>
      </c>
      <c r="U21" s="13">
        <v>529000</v>
      </c>
    </row>
    <row r="22" spans="1:21" ht="30.6" x14ac:dyDescent="0.3">
      <c r="A22" s="13" t="s">
        <v>166</v>
      </c>
      <c r="B22" s="13" t="s">
        <v>114</v>
      </c>
      <c r="C22" s="13">
        <v>341000</v>
      </c>
      <c r="D22" s="13">
        <v>354000</v>
      </c>
      <c r="E22" s="13">
        <v>370000</v>
      </c>
      <c r="F22" s="13">
        <v>384000</v>
      </c>
      <c r="G22" s="13">
        <v>399000</v>
      </c>
      <c r="H22" s="13">
        <v>405000</v>
      </c>
      <c r="I22" s="13">
        <v>406000</v>
      </c>
      <c r="J22" s="13">
        <v>413000</v>
      </c>
      <c r="K22" s="13">
        <v>420000</v>
      </c>
      <c r="L22" s="13">
        <v>436000</v>
      </c>
      <c r="M22" s="13">
        <v>436000</v>
      </c>
      <c r="N22" s="13">
        <v>446000</v>
      </c>
      <c r="O22" s="13">
        <v>460000</v>
      </c>
      <c r="P22" s="13">
        <v>464000</v>
      </c>
      <c r="Q22" s="13">
        <v>475000</v>
      </c>
      <c r="R22" s="13">
        <v>506000</v>
      </c>
      <c r="S22" s="13">
        <v>516000</v>
      </c>
      <c r="T22" s="13">
        <v>497000</v>
      </c>
      <c r="U22" s="13">
        <v>504000</v>
      </c>
    </row>
    <row r="23" spans="1:21" ht="30.6" x14ac:dyDescent="0.3">
      <c r="A23" s="13" t="s">
        <v>167</v>
      </c>
      <c r="B23" s="13" t="s">
        <v>114</v>
      </c>
      <c r="C23" s="13">
        <v>371000</v>
      </c>
      <c r="D23" s="13">
        <v>394000</v>
      </c>
      <c r="E23" s="13">
        <v>390000</v>
      </c>
      <c r="F23" s="13">
        <v>411000</v>
      </c>
      <c r="G23" s="13">
        <v>427000</v>
      </c>
      <c r="H23" s="13">
        <v>442000</v>
      </c>
      <c r="I23" s="13">
        <v>440000</v>
      </c>
      <c r="J23" s="13">
        <v>446000</v>
      </c>
      <c r="K23" s="13">
        <v>453000</v>
      </c>
      <c r="L23" s="13">
        <v>474000</v>
      </c>
      <c r="M23" s="13">
        <v>471000</v>
      </c>
      <c r="N23" s="13">
        <v>494000</v>
      </c>
      <c r="O23" s="13">
        <v>513000</v>
      </c>
      <c r="P23" s="13">
        <v>514000</v>
      </c>
      <c r="Q23" s="13">
        <v>512000</v>
      </c>
      <c r="R23" s="13">
        <v>544000</v>
      </c>
      <c r="S23" s="13">
        <v>569000</v>
      </c>
      <c r="T23" s="13">
        <v>546000</v>
      </c>
      <c r="U23" s="13">
        <v>613000</v>
      </c>
    </row>
    <row r="24" spans="1:21" ht="15.6" x14ac:dyDescent="0.3">
      <c r="A24" s="13" t="s">
        <v>168</v>
      </c>
      <c r="B24" s="13" t="s">
        <v>114</v>
      </c>
      <c r="C24" s="13">
        <v>505000</v>
      </c>
      <c r="D24" s="13">
        <v>528000</v>
      </c>
      <c r="E24" s="13">
        <v>526000</v>
      </c>
      <c r="F24" s="13">
        <v>565000</v>
      </c>
      <c r="G24" s="13">
        <v>601000</v>
      </c>
      <c r="H24" s="13">
        <v>600000</v>
      </c>
      <c r="I24" s="13">
        <v>589000</v>
      </c>
      <c r="J24" s="13">
        <v>611000</v>
      </c>
      <c r="K24" s="13">
        <v>609000</v>
      </c>
      <c r="L24" s="13">
        <v>606000</v>
      </c>
      <c r="M24" s="13">
        <v>636000</v>
      </c>
      <c r="N24" s="13">
        <v>667000</v>
      </c>
      <c r="O24" s="13">
        <v>708000</v>
      </c>
      <c r="P24" s="13">
        <v>688000</v>
      </c>
      <c r="Q24" s="13">
        <v>711000</v>
      </c>
      <c r="R24" s="13">
        <v>744000</v>
      </c>
      <c r="S24" s="13">
        <v>762000</v>
      </c>
      <c r="T24" s="13">
        <v>737000</v>
      </c>
      <c r="U24" s="13">
        <v>781000</v>
      </c>
    </row>
    <row r="25" spans="1:21" ht="30.6" x14ac:dyDescent="0.3">
      <c r="A25" s="13" t="s">
        <v>169</v>
      </c>
      <c r="B25" s="13" t="s">
        <v>114</v>
      </c>
      <c r="C25" s="13">
        <v>402000</v>
      </c>
      <c r="D25" s="13">
        <v>420000</v>
      </c>
      <c r="E25" s="13">
        <v>429000</v>
      </c>
      <c r="F25" s="13">
        <v>455000</v>
      </c>
      <c r="G25" s="13">
        <v>470000</v>
      </c>
      <c r="H25" s="13">
        <v>470000</v>
      </c>
      <c r="I25" s="13">
        <v>465000</v>
      </c>
      <c r="J25" s="13">
        <v>469000</v>
      </c>
      <c r="K25" s="13">
        <v>481000</v>
      </c>
      <c r="L25" s="13">
        <v>497000</v>
      </c>
      <c r="M25" s="13">
        <v>507000</v>
      </c>
      <c r="N25" s="13">
        <v>530000</v>
      </c>
      <c r="O25" s="13">
        <v>523000</v>
      </c>
      <c r="P25" s="13">
        <v>533000</v>
      </c>
      <c r="Q25" s="13">
        <v>559000</v>
      </c>
      <c r="R25" s="13">
        <v>576000</v>
      </c>
      <c r="S25" s="13">
        <v>607000</v>
      </c>
      <c r="T25" s="13">
        <v>588000</v>
      </c>
      <c r="U25" s="13">
        <v>634000</v>
      </c>
    </row>
    <row r="26" spans="1:21" ht="30.6" x14ac:dyDescent="0.3">
      <c r="A26" s="13" t="s">
        <v>170</v>
      </c>
      <c r="B26" s="13" t="s">
        <v>114</v>
      </c>
      <c r="C26" s="13">
        <v>313000</v>
      </c>
      <c r="D26" s="13">
        <v>324000</v>
      </c>
      <c r="E26" s="13">
        <v>342000</v>
      </c>
      <c r="F26" s="13">
        <v>352000</v>
      </c>
      <c r="G26" s="13">
        <v>369000</v>
      </c>
      <c r="H26" s="13">
        <v>371000</v>
      </c>
      <c r="I26" s="13">
        <v>384000</v>
      </c>
      <c r="J26" s="13">
        <v>392000</v>
      </c>
      <c r="K26" s="13">
        <v>397000</v>
      </c>
      <c r="L26" s="13">
        <v>391000</v>
      </c>
      <c r="M26" s="13">
        <v>415000</v>
      </c>
      <c r="N26" s="13">
        <v>430000</v>
      </c>
      <c r="O26" s="13">
        <v>445000</v>
      </c>
      <c r="P26" s="13">
        <v>444000</v>
      </c>
      <c r="Q26" s="13">
        <v>458000</v>
      </c>
      <c r="R26" s="13">
        <v>468000</v>
      </c>
      <c r="S26" s="13">
        <v>490000</v>
      </c>
      <c r="T26" s="13">
        <v>498000</v>
      </c>
      <c r="U26" s="13">
        <v>535000</v>
      </c>
    </row>
    <row r="27" spans="1:21" ht="15.6" x14ac:dyDescent="0.3">
      <c r="A27" s="13" t="s">
        <v>171</v>
      </c>
      <c r="B27" s="13" t="s">
        <v>114</v>
      </c>
      <c r="C27" s="13">
        <v>293000</v>
      </c>
      <c r="D27" s="13">
        <v>313000</v>
      </c>
      <c r="E27" s="13">
        <v>315000</v>
      </c>
      <c r="F27" s="13">
        <v>336000</v>
      </c>
      <c r="G27" s="13">
        <v>356000</v>
      </c>
      <c r="H27" s="13">
        <v>359000</v>
      </c>
      <c r="I27" s="13">
        <v>363000</v>
      </c>
      <c r="J27" s="13">
        <v>370000</v>
      </c>
      <c r="K27" s="13">
        <v>381000</v>
      </c>
      <c r="L27" s="13">
        <v>387000</v>
      </c>
      <c r="M27" s="13">
        <v>388000</v>
      </c>
      <c r="N27" s="13">
        <v>398000</v>
      </c>
      <c r="O27" s="13">
        <v>412000</v>
      </c>
      <c r="P27" s="13">
        <v>426000</v>
      </c>
      <c r="Q27" s="13">
        <v>443000</v>
      </c>
      <c r="R27" s="13">
        <v>457000</v>
      </c>
      <c r="S27" s="13">
        <v>483000</v>
      </c>
      <c r="T27" s="13">
        <v>456000</v>
      </c>
      <c r="U27" s="13">
        <v>487000</v>
      </c>
    </row>
    <row r="28" spans="1:21" ht="15.6" x14ac:dyDescent="0.3">
      <c r="A28" s="13" t="s">
        <v>172</v>
      </c>
      <c r="B28" s="13" t="s">
        <v>114</v>
      </c>
      <c r="C28" s="13">
        <v>338000</v>
      </c>
      <c r="D28" s="13">
        <v>347000</v>
      </c>
      <c r="E28" s="13">
        <v>360000</v>
      </c>
      <c r="F28" s="13">
        <v>380000</v>
      </c>
      <c r="G28" s="13">
        <v>394000</v>
      </c>
      <c r="H28" s="13">
        <v>402000</v>
      </c>
      <c r="I28" s="13">
        <v>397000</v>
      </c>
      <c r="J28" s="13">
        <v>408000</v>
      </c>
      <c r="K28" s="13">
        <v>416000</v>
      </c>
      <c r="L28" s="13">
        <v>423000</v>
      </c>
      <c r="M28" s="13">
        <v>433000</v>
      </c>
      <c r="N28" s="13">
        <v>448000</v>
      </c>
      <c r="O28" s="13">
        <v>454000</v>
      </c>
      <c r="P28" s="13">
        <v>463000</v>
      </c>
      <c r="Q28" s="13">
        <v>471000</v>
      </c>
      <c r="R28" s="13">
        <v>509000</v>
      </c>
      <c r="S28" s="13">
        <v>523000</v>
      </c>
      <c r="T28" s="13">
        <v>489000</v>
      </c>
      <c r="U28" s="13">
        <v>538000</v>
      </c>
    </row>
    <row r="29" spans="1:21" ht="30.6" x14ac:dyDescent="0.3">
      <c r="A29" s="13" t="s">
        <v>173</v>
      </c>
      <c r="B29" s="13" t="s">
        <v>114</v>
      </c>
      <c r="C29" s="13">
        <v>283000</v>
      </c>
      <c r="D29" s="13">
        <v>297000</v>
      </c>
      <c r="E29" s="13">
        <v>292000</v>
      </c>
      <c r="F29" s="13">
        <v>305000</v>
      </c>
      <c r="G29" s="13">
        <v>316000</v>
      </c>
      <c r="H29" s="13">
        <v>307000</v>
      </c>
      <c r="I29" s="13">
        <v>333000</v>
      </c>
      <c r="J29" s="13">
        <v>350000</v>
      </c>
      <c r="K29" s="13">
        <v>330000</v>
      </c>
      <c r="L29" s="13">
        <v>360000</v>
      </c>
      <c r="M29" s="13">
        <v>343000</v>
      </c>
      <c r="N29" s="13">
        <v>350000</v>
      </c>
      <c r="O29" s="13">
        <v>353000</v>
      </c>
      <c r="P29" s="13">
        <v>365000</v>
      </c>
      <c r="Q29" s="13">
        <v>381000</v>
      </c>
      <c r="R29" s="13">
        <v>397000</v>
      </c>
      <c r="S29" s="13">
        <v>397000</v>
      </c>
      <c r="T29" s="13">
        <v>431000</v>
      </c>
      <c r="U29" s="13">
        <v>496000</v>
      </c>
    </row>
  </sheetData>
  <pageMargins left="0.7" right="0.7" top="0.75" bottom="0.75" header="0.3" footer="0.3"/>
  <pageSetup paperSize="9" orientation="portrait" horizontalDpi="300" verticalDpi="300"/>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U29"/>
  <sheetViews>
    <sheetView workbookViewId="0"/>
  </sheetViews>
  <sheetFormatPr defaultColWidth="11.5546875" defaultRowHeight="14.4" x14ac:dyDescent="0.3"/>
  <sheetData>
    <row r="1" spans="1:21" ht="21" x14ac:dyDescent="0.4">
      <c r="A1" s="6" t="s">
        <v>177</v>
      </c>
    </row>
    <row r="2" spans="1:21" ht="16.8" x14ac:dyDescent="0.3">
      <c r="A2" s="4" t="s">
        <v>116</v>
      </c>
    </row>
    <row r="3" spans="1:21" ht="15.6" x14ac:dyDescent="0.3">
      <c r="A3" s="7" t="s">
        <v>117</v>
      </c>
    </row>
    <row r="4" spans="1:21" x14ac:dyDescent="0.3">
      <c r="A4" s="5" t="str">
        <f>HYPERLINK("#'Table of contents'!A1", "Back to contents")</f>
        <v>Back to contents</v>
      </c>
    </row>
    <row r="5" spans="1:21" ht="15.6" x14ac:dyDescent="0.3">
      <c r="A5" s="12" t="s">
        <v>161</v>
      </c>
      <c r="B5" s="12" t="s">
        <v>90</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15.6" x14ac:dyDescent="0.3">
      <c r="A6" s="13" t="s">
        <v>162</v>
      </c>
      <c r="B6" s="13" t="s">
        <v>111</v>
      </c>
      <c r="C6" s="13">
        <v>396000</v>
      </c>
      <c r="D6" s="13">
        <v>400000</v>
      </c>
      <c r="E6" s="13">
        <v>407000</v>
      </c>
      <c r="F6" s="13">
        <v>410000</v>
      </c>
      <c r="G6" s="13">
        <v>407000</v>
      </c>
      <c r="H6" s="13">
        <v>407000</v>
      </c>
      <c r="I6" s="13">
        <v>411000</v>
      </c>
      <c r="J6" s="13">
        <v>411000</v>
      </c>
      <c r="K6" s="13">
        <v>411000</v>
      </c>
      <c r="L6" s="13">
        <v>418000</v>
      </c>
      <c r="M6" s="13">
        <v>421000</v>
      </c>
      <c r="N6" s="13">
        <v>426000</v>
      </c>
      <c r="O6" s="13">
        <v>425000</v>
      </c>
      <c r="P6" s="13">
        <v>427000</v>
      </c>
      <c r="Q6" s="13">
        <v>425000</v>
      </c>
      <c r="R6" s="13">
        <v>428000</v>
      </c>
      <c r="S6" s="13">
        <v>432000</v>
      </c>
      <c r="T6" s="13">
        <v>420000</v>
      </c>
      <c r="U6" s="13">
        <v>434000</v>
      </c>
    </row>
    <row r="7" spans="1:21" ht="30.6" x14ac:dyDescent="0.3">
      <c r="A7" s="13" t="s">
        <v>163</v>
      </c>
      <c r="B7" s="13" t="s">
        <v>111</v>
      </c>
      <c r="C7" s="13">
        <v>477000</v>
      </c>
      <c r="D7" s="13">
        <v>482000</v>
      </c>
      <c r="E7" s="13">
        <v>484000</v>
      </c>
      <c r="F7" s="13">
        <v>485000</v>
      </c>
      <c r="G7" s="13">
        <v>484000</v>
      </c>
      <c r="H7" s="13">
        <v>489000</v>
      </c>
      <c r="I7" s="13">
        <v>493000</v>
      </c>
      <c r="J7" s="13">
        <v>494000</v>
      </c>
      <c r="K7" s="13">
        <v>497000</v>
      </c>
      <c r="L7" s="13">
        <v>498000</v>
      </c>
      <c r="M7" s="13">
        <v>499000</v>
      </c>
      <c r="N7" s="13">
        <v>507000</v>
      </c>
      <c r="O7" s="13">
        <v>510000</v>
      </c>
      <c r="P7" s="13">
        <v>508000</v>
      </c>
      <c r="Q7" s="13">
        <v>509000</v>
      </c>
      <c r="R7" s="13">
        <v>508000</v>
      </c>
      <c r="S7" s="13">
        <v>513000</v>
      </c>
      <c r="T7" s="13">
        <v>511000</v>
      </c>
      <c r="U7" s="13">
        <v>516000</v>
      </c>
    </row>
    <row r="8" spans="1:21" ht="45.6" x14ac:dyDescent="0.3">
      <c r="A8" s="13" t="s">
        <v>164</v>
      </c>
      <c r="B8" s="13" t="s">
        <v>111</v>
      </c>
      <c r="C8" s="13">
        <v>455000</v>
      </c>
      <c r="D8" s="13">
        <v>457000</v>
      </c>
      <c r="E8" s="13">
        <v>457000</v>
      </c>
      <c r="F8" s="13">
        <v>459000</v>
      </c>
      <c r="G8" s="13">
        <v>460000</v>
      </c>
      <c r="H8" s="13">
        <v>462000</v>
      </c>
      <c r="I8" s="13">
        <v>462000</v>
      </c>
      <c r="J8" s="13">
        <v>466000</v>
      </c>
      <c r="K8" s="13">
        <v>471000</v>
      </c>
      <c r="L8" s="13">
        <v>476000</v>
      </c>
      <c r="M8" s="13">
        <v>477000</v>
      </c>
      <c r="N8" s="13">
        <v>478000</v>
      </c>
      <c r="O8" s="13">
        <v>480000</v>
      </c>
      <c r="P8" s="13">
        <v>483000</v>
      </c>
      <c r="Q8" s="13">
        <v>484000</v>
      </c>
      <c r="R8" s="13">
        <v>484000</v>
      </c>
      <c r="S8" s="13">
        <v>491000</v>
      </c>
      <c r="T8" s="13">
        <v>489000</v>
      </c>
      <c r="U8" s="13">
        <v>489000</v>
      </c>
    </row>
    <row r="9" spans="1:21" ht="30.6" x14ac:dyDescent="0.3">
      <c r="A9" s="13" t="s">
        <v>165</v>
      </c>
      <c r="B9" s="13" t="s">
        <v>111</v>
      </c>
      <c r="C9" s="13">
        <v>491000</v>
      </c>
      <c r="D9" s="13">
        <v>500000</v>
      </c>
      <c r="E9" s="13">
        <v>498000</v>
      </c>
      <c r="F9" s="13">
        <v>497000</v>
      </c>
      <c r="G9" s="13">
        <v>496000</v>
      </c>
      <c r="H9" s="13">
        <v>498000</v>
      </c>
      <c r="I9" s="13">
        <v>499000</v>
      </c>
      <c r="J9" s="13">
        <v>506000</v>
      </c>
      <c r="K9" s="13">
        <v>507000</v>
      </c>
      <c r="L9" s="13">
        <v>510000</v>
      </c>
      <c r="M9" s="13">
        <v>515000</v>
      </c>
      <c r="N9" s="13">
        <v>519000</v>
      </c>
      <c r="O9" s="13">
        <v>517000</v>
      </c>
      <c r="P9" s="13">
        <v>516000</v>
      </c>
      <c r="Q9" s="13">
        <v>516000</v>
      </c>
      <c r="R9" s="13">
        <v>517000</v>
      </c>
      <c r="S9" s="13">
        <v>519000</v>
      </c>
      <c r="T9" s="13">
        <v>512000</v>
      </c>
      <c r="U9" s="13">
        <v>518000</v>
      </c>
    </row>
    <row r="10" spans="1:21" ht="30.6" x14ac:dyDescent="0.3">
      <c r="A10" s="13" t="s">
        <v>166</v>
      </c>
      <c r="B10" s="13" t="s">
        <v>111</v>
      </c>
      <c r="C10" s="13">
        <v>456000</v>
      </c>
      <c r="D10" s="13">
        <v>455000</v>
      </c>
      <c r="E10" s="13">
        <v>457000</v>
      </c>
      <c r="F10" s="13">
        <v>457000</v>
      </c>
      <c r="G10" s="13">
        <v>460000</v>
      </c>
      <c r="H10" s="13">
        <v>460000</v>
      </c>
      <c r="I10" s="13">
        <v>464000</v>
      </c>
      <c r="J10" s="13">
        <v>464000</v>
      </c>
      <c r="K10" s="13">
        <v>467000</v>
      </c>
      <c r="L10" s="13">
        <v>470000</v>
      </c>
      <c r="M10" s="13">
        <v>475000</v>
      </c>
      <c r="N10" s="13">
        <v>480000</v>
      </c>
      <c r="O10" s="13">
        <v>483000</v>
      </c>
      <c r="P10" s="13">
        <v>484000</v>
      </c>
      <c r="Q10" s="13">
        <v>485000</v>
      </c>
      <c r="R10" s="13">
        <v>485000</v>
      </c>
      <c r="S10" s="13">
        <v>493000</v>
      </c>
      <c r="T10" s="13">
        <v>493000</v>
      </c>
      <c r="U10" s="13">
        <v>488000</v>
      </c>
    </row>
    <row r="11" spans="1:21" ht="30.6" x14ac:dyDescent="0.3">
      <c r="A11" s="13" t="s">
        <v>167</v>
      </c>
      <c r="B11" s="13" t="s">
        <v>111</v>
      </c>
      <c r="C11" s="13">
        <v>561000</v>
      </c>
      <c r="D11" s="13">
        <v>572000</v>
      </c>
      <c r="E11" s="13">
        <v>567000</v>
      </c>
      <c r="F11" s="13">
        <v>569000</v>
      </c>
      <c r="G11" s="13">
        <v>569000</v>
      </c>
      <c r="H11" s="13">
        <v>576000</v>
      </c>
      <c r="I11" s="13">
        <v>578000</v>
      </c>
      <c r="J11" s="13">
        <v>582000</v>
      </c>
      <c r="K11" s="13">
        <v>586000</v>
      </c>
      <c r="L11" s="13">
        <v>588000</v>
      </c>
      <c r="M11" s="13">
        <v>593000</v>
      </c>
      <c r="N11" s="13">
        <v>593000</v>
      </c>
      <c r="O11" s="13">
        <v>595000</v>
      </c>
      <c r="P11" s="13">
        <v>596000</v>
      </c>
      <c r="Q11" s="13">
        <v>591000</v>
      </c>
      <c r="R11" s="13">
        <v>591000</v>
      </c>
      <c r="S11" s="13">
        <v>594000</v>
      </c>
      <c r="T11" s="13">
        <v>593000</v>
      </c>
      <c r="U11" s="13">
        <v>598000</v>
      </c>
    </row>
    <row r="12" spans="1:21" ht="15.6" x14ac:dyDescent="0.3">
      <c r="A12" s="13" t="s">
        <v>168</v>
      </c>
      <c r="B12" s="13" t="s">
        <v>111</v>
      </c>
      <c r="C12" s="13">
        <v>709000</v>
      </c>
      <c r="D12" s="13">
        <v>712000</v>
      </c>
      <c r="E12" s="13">
        <v>714000</v>
      </c>
      <c r="F12" s="13">
        <v>722000</v>
      </c>
      <c r="G12" s="13">
        <v>725000</v>
      </c>
      <c r="H12" s="13">
        <v>730000</v>
      </c>
      <c r="I12" s="13">
        <v>738000</v>
      </c>
      <c r="J12" s="13">
        <v>752000</v>
      </c>
      <c r="K12" s="13">
        <v>754000</v>
      </c>
      <c r="L12" s="13">
        <v>756000</v>
      </c>
      <c r="M12" s="13">
        <v>756000</v>
      </c>
      <c r="N12" s="13">
        <v>756000</v>
      </c>
      <c r="O12" s="13">
        <v>766000</v>
      </c>
      <c r="P12" s="13">
        <v>757000</v>
      </c>
      <c r="Q12" s="13">
        <v>760000</v>
      </c>
      <c r="R12" s="13">
        <v>756000</v>
      </c>
      <c r="S12" s="13">
        <v>760000</v>
      </c>
      <c r="T12" s="13">
        <v>750000</v>
      </c>
      <c r="U12" s="13">
        <v>752000</v>
      </c>
    </row>
    <row r="13" spans="1:21" ht="30.6" x14ac:dyDescent="0.3">
      <c r="A13" s="13" t="s">
        <v>169</v>
      </c>
      <c r="B13" s="13" t="s">
        <v>111</v>
      </c>
      <c r="C13" s="13">
        <v>593000</v>
      </c>
      <c r="D13" s="13">
        <v>598000</v>
      </c>
      <c r="E13" s="13">
        <v>597000</v>
      </c>
      <c r="F13" s="13">
        <v>595000</v>
      </c>
      <c r="G13" s="13">
        <v>596000</v>
      </c>
      <c r="H13" s="13">
        <v>597000</v>
      </c>
      <c r="I13" s="13">
        <v>602000</v>
      </c>
      <c r="J13" s="13">
        <v>608000</v>
      </c>
      <c r="K13" s="13">
        <v>609000</v>
      </c>
      <c r="L13" s="13">
        <v>614000</v>
      </c>
      <c r="M13" s="13">
        <v>616000</v>
      </c>
      <c r="N13" s="13">
        <v>616000</v>
      </c>
      <c r="O13" s="13">
        <v>621000</v>
      </c>
      <c r="P13" s="13">
        <v>617000</v>
      </c>
      <c r="Q13" s="13">
        <v>618000</v>
      </c>
      <c r="R13" s="13">
        <v>619000</v>
      </c>
      <c r="S13" s="13">
        <v>618000</v>
      </c>
      <c r="T13" s="13">
        <v>615000</v>
      </c>
      <c r="U13" s="13">
        <v>618000</v>
      </c>
    </row>
    <row r="14" spans="1:21" ht="30.6" x14ac:dyDescent="0.3">
      <c r="A14" s="13" t="s">
        <v>170</v>
      </c>
      <c r="B14" s="13" t="s">
        <v>111</v>
      </c>
      <c r="C14" s="13">
        <v>484000</v>
      </c>
      <c r="D14" s="13">
        <v>488000</v>
      </c>
      <c r="E14" s="13">
        <v>490000</v>
      </c>
      <c r="F14" s="13">
        <v>490000</v>
      </c>
      <c r="G14" s="13">
        <v>489000</v>
      </c>
      <c r="H14" s="13">
        <v>490000</v>
      </c>
      <c r="I14" s="13">
        <v>496000</v>
      </c>
      <c r="J14" s="13">
        <v>500000</v>
      </c>
      <c r="K14" s="13">
        <v>503000</v>
      </c>
      <c r="L14" s="13">
        <v>505000</v>
      </c>
      <c r="M14" s="13">
        <v>511000</v>
      </c>
      <c r="N14" s="13">
        <v>515000</v>
      </c>
      <c r="O14" s="13">
        <v>519000</v>
      </c>
      <c r="P14" s="13">
        <v>521000</v>
      </c>
      <c r="Q14" s="13">
        <v>518000</v>
      </c>
      <c r="R14" s="13">
        <v>519000</v>
      </c>
      <c r="S14" s="13">
        <v>517000</v>
      </c>
      <c r="T14" s="13">
        <v>521000</v>
      </c>
      <c r="U14" s="13">
        <v>523000</v>
      </c>
    </row>
    <row r="15" spans="1:21" ht="15.6" x14ac:dyDescent="0.3">
      <c r="A15" s="13" t="s">
        <v>171</v>
      </c>
      <c r="B15" s="13" t="s">
        <v>111</v>
      </c>
      <c r="C15" s="13">
        <v>436000</v>
      </c>
      <c r="D15" s="13">
        <v>438000</v>
      </c>
      <c r="E15" s="13">
        <v>437000</v>
      </c>
      <c r="F15" s="13">
        <v>440000</v>
      </c>
      <c r="G15" s="13">
        <v>444000</v>
      </c>
      <c r="H15" s="13">
        <v>446000</v>
      </c>
      <c r="I15" s="13">
        <v>451000</v>
      </c>
      <c r="J15" s="13">
        <v>453000</v>
      </c>
      <c r="K15" s="13">
        <v>454000</v>
      </c>
      <c r="L15" s="13">
        <v>460000</v>
      </c>
      <c r="M15" s="13">
        <v>464000</v>
      </c>
      <c r="N15" s="13">
        <v>465000</v>
      </c>
      <c r="O15" s="13">
        <v>469000</v>
      </c>
      <c r="P15" s="13">
        <v>470000</v>
      </c>
      <c r="Q15" s="13">
        <v>471000</v>
      </c>
      <c r="R15" s="13">
        <v>472000</v>
      </c>
      <c r="S15" s="13">
        <v>477000</v>
      </c>
      <c r="T15" s="13">
        <v>474000</v>
      </c>
      <c r="U15" s="13">
        <v>477000</v>
      </c>
    </row>
    <row r="16" spans="1:21" ht="15.6" x14ac:dyDescent="0.3">
      <c r="A16" s="13" t="s">
        <v>172</v>
      </c>
      <c r="B16" s="13" t="s">
        <v>111</v>
      </c>
      <c r="C16" s="13">
        <v>491000</v>
      </c>
      <c r="D16" s="13">
        <v>493000</v>
      </c>
      <c r="E16" s="13">
        <v>495000</v>
      </c>
      <c r="F16" s="13">
        <v>496000</v>
      </c>
      <c r="G16" s="13">
        <v>499000</v>
      </c>
      <c r="H16" s="13">
        <v>498000</v>
      </c>
      <c r="I16" s="13">
        <v>500000</v>
      </c>
      <c r="J16" s="13">
        <v>505000</v>
      </c>
      <c r="K16" s="13">
        <v>506000</v>
      </c>
      <c r="L16" s="13">
        <v>509000</v>
      </c>
      <c r="M16" s="13">
        <v>511000</v>
      </c>
      <c r="N16" s="13">
        <v>517000</v>
      </c>
      <c r="O16" s="13">
        <v>518000</v>
      </c>
      <c r="P16" s="13">
        <v>516000</v>
      </c>
      <c r="Q16" s="13">
        <v>515000</v>
      </c>
      <c r="R16" s="13">
        <v>517000</v>
      </c>
      <c r="S16" s="13">
        <v>525000</v>
      </c>
      <c r="T16" s="13">
        <v>526000</v>
      </c>
      <c r="U16" s="13">
        <v>524000</v>
      </c>
    </row>
    <row r="17" spans="1:21" ht="30.6" x14ac:dyDescent="0.3">
      <c r="A17" s="13" t="s">
        <v>173</v>
      </c>
      <c r="B17" s="13" t="s">
        <v>111</v>
      </c>
      <c r="C17" s="13">
        <v>446000</v>
      </c>
      <c r="D17" s="13">
        <v>442000</v>
      </c>
      <c r="E17" s="13">
        <v>440000</v>
      </c>
      <c r="F17" s="13">
        <v>448000</v>
      </c>
      <c r="G17" s="13">
        <v>452000</v>
      </c>
      <c r="H17" s="13">
        <v>441000</v>
      </c>
      <c r="I17" s="13">
        <v>460000</v>
      </c>
      <c r="J17" s="13">
        <v>446000</v>
      </c>
      <c r="K17" s="13">
        <v>459000</v>
      </c>
      <c r="L17" s="13">
        <v>459000</v>
      </c>
      <c r="M17" s="13">
        <v>457000</v>
      </c>
      <c r="N17" s="13">
        <v>453000</v>
      </c>
      <c r="O17" s="13">
        <v>465000</v>
      </c>
      <c r="P17" s="13">
        <v>464000</v>
      </c>
      <c r="Q17" s="13">
        <v>471000</v>
      </c>
      <c r="R17" s="13">
        <v>476000</v>
      </c>
      <c r="S17" s="13">
        <v>470000</v>
      </c>
      <c r="T17" s="13">
        <v>482000</v>
      </c>
      <c r="U17" s="13">
        <v>486000</v>
      </c>
    </row>
    <row r="18" spans="1:21" ht="15.6" x14ac:dyDescent="0.3">
      <c r="A18" s="13" t="s">
        <v>162</v>
      </c>
      <c r="B18" s="13" t="s">
        <v>114</v>
      </c>
      <c r="C18" s="13">
        <v>293000</v>
      </c>
      <c r="D18" s="13">
        <v>306000</v>
      </c>
      <c r="E18" s="13">
        <v>327000</v>
      </c>
      <c r="F18" s="13">
        <v>347000</v>
      </c>
      <c r="G18" s="13">
        <v>369000</v>
      </c>
      <c r="H18" s="13">
        <v>350000</v>
      </c>
      <c r="I18" s="13">
        <v>362000</v>
      </c>
      <c r="J18" s="13">
        <v>359000</v>
      </c>
      <c r="K18" s="13">
        <v>360000</v>
      </c>
      <c r="L18" s="13">
        <v>368000</v>
      </c>
      <c r="M18" s="13">
        <v>374000</v>
      </c>
      <c r="N18" s="13">
        <v>382000</v>
      </c>
      <c r="O18" s="13">
        <v>390000</v>
      </c>
      <c r="P18" s="13">
        <v>394000</v>
      </c>
      <c r="Q18" s="13">
        <v>417000</v>
      </c>
      <c r="R18" s="13">
        <v>452000</v>
      </c>
      <c r="S18" s="13">
        <v>452000</v>
      </c>
      <c r="T18" s="13">
        <v>393000</v>
      </c>
      <c r="U18" s="13">
        <v>434000</v>
      </c>
    </row>
    <row r="19" spans="1:21" ht="30.6" x14ac:dyDescent="0.3">
      <c r="A19" s="13" t="s">
        <v>163</v>
      </c>
      <c r="B19" s="13" t="s">
        <v>114</v>
      </c>
      <c r="C19" s="13">
        <v>326000</v>
      </c>
      <c r="D19" s="13">
        <v>338000</v>
      </c>
      <c r="E19" s="13">
        <v>354000</v>
      </c>
      <c r="F19" s="13">
        <v>360000</v>
      </c>
      <c r="G19" s="13">
        <v>366000</v>
      </c>
      <c r="H19" s="13">
        <v>388000</v>
      </c>
      <c r="I19" s="13">
        <v>386000</v>
      </c>
      <c r="J19" s="13">
        <v>380000</v>
      </c>
      <c r="K19" s="13">
        <v>393000</v>
      </c>
      <c r="L19" s="13">
        <v>391000</v>
      </c>
      <c r="M19" s="13">
        <v>402000</v>
      </c>
      <c r="N19" s="13">
        <v>419000</v>
      </c>
      <c r="O19" s="13">
        <v>437000</v>
      </c>
      <c r="P19" s="13">
        <v>441000</v>
      </c>
      <c r="Q19" s="13">
        <v>450000</v>
      </c>
      <c r="R19" s="13">
        <v>484000</v>
      </c>
      <c r="S19" s="13">
        <v>492000</v>
      </c>
      <c r="T19" s="13">
        <v>470000</v>
      </c>
      <c r="U19" s="13">
        <v>516000</v>
      </c>
    </row>
    <row r="20" spans="1:21" ht="45.6" x14ac:dyDescent="0.3">
      <c r="A20" s="13" t="s">
        <v>164</v>
      </c>
      <c r="B20" s="13" t="s">
        <v>114</v>
      </c>
      <c r="C20" s="13">
        <v>317000</v>
      </c>
      <c r="D20" s="13">
        <v>332000</v>
      </c>
      <c r="E20" s="13">
        <v>341000</v>
      </c>
      <c r="F20" s="13">
        <v>350000</v>
      </c>
      <c r="G20" s="13">
        <v>362000</v>
      </c>
      <c r="H20" s="13">
        <v>369000</v>
      </c>
      <c r="I20" s="13">
        <v>368000</v>
      </c>
      <c r="J20" s="13">
        <v>369000</v>
      </c>
      <c r="K20" s="13">
        <v>382000</v>
      </c>
      <c r="L20" s="13">
        <v>390000</v>
      </c>
      <c r="M20" s="13">
        <v>393000</v>
      </c>
      <c r="N20" s="13">
        <v>410000</v>
      </c>
      <c r="O20" s="13">
        <v>411000</v>
      </c>
      <c r="P20" s="13">
        <v>418000</v>
      </c>
      <c r="Q20" s="13">
        <v>432000</v>
      </c>
      <c r="R20" s="13">
        <v>450000</v>
      </c>
      <c r="S20" s="13">
        <v>469000</v>
      </c>
      <c r="T20" s="13">
        <v>441000</v>
      </c>
      <c r="U20" s="13">
        <v>489000</v>
      </c>
    </row>
    <row r="21" spans="1:21" ht="30.6" x14ac:dyDescent="0.3">
      <c r="A21" s="13" t="s">
        <v>165</v>
      </c>
      <c r="B21" s="13" t="s">
        <v>114</v>
      </c>
      <c r="C21" s="13">
        <v>329000</v>
      </c>
      <c r="D21" s="13">
        <v>359000</v>
      </c>
      <c r="E21" s="13">
        <v>368000</v>
      </c>
      <c r="F21" s="13">
        <v>365000</v>
      </c>
      <c r="G21" s="13">
        <v>377000</v>
      </c>
      <c r="H21" s="13">
        <v>385000</v>
      </c>
      <c r="I21" s="13">
        <v>389000</v>
      </c>
      <c r="J21" s="13">
        <v>400000</v>
      </c>
      <c r="K21" s="13">
        <v>394000</v>
      </c>
      <c r="L21" s="13">
        <v>400000</v>
      </c>
      <c r="M21" s="13">
        <v>402000</v>
      </c>
      <c r="N21" s="13">
        <v>416000</v>
      </c>
      <c r="O21" s="13">
        <v>409000</v>
      </c>
      <c r="P21" s="13">
        <v>433000</v>
      </c>
      <c r="Q21" s="13">
        <v>437000</v>
      </c>
      <c r="R21" s="13">
        <v>493000</v>
      </c>
      <c r="S21" s="13">
        <v>485000</v>
      </c>
      <c r="T21" s="13">
        <v>480000</v>
      </c>
      <c r="U21" s="13">
        <v>518000</v>
      </c>
    </row>
    <row r="22" spans="1:21" ht="30.6" x14ac:dyDescent="0.3">
      <c r="A22" s="13" t="s">
        <v>166</v>
      </c>
      <c r="B22" s="13" t="s">
        <v>114</v>
      </c>
      <c r="C22" s="13">
        <v>333000</v>
      </c>
      <c r="D22" s="13">
        <v>345000</v>
      </c>
      <c r="E22" s="13">
        <v>361000</v>
      </c>
      <c r="F22" s="13">
        <v>374000</v>
      </c>
      <c r="G22" s="13">
        <v>387000</v>
      </c>
      <c r="H22" s="13">
        <v>390000</v>
      </c>
      <c r="I22" s="13">
        <v>389000</v>
      </c>
      <c r="J22" s="13">
        <v>394000</v>
      </c>
      <c r="K22" s="13">
        <v>401000</v>
      </c>
      <c r="L22" s="13">
        <v>417000</v>
      </c>
      <c r="M22" s="13">
        <v>419000</v>
      </c>
      <c r="N22" s="13">
        <v>432000</v>
      </c>
      <c r="O22" s="13">
        <v>448000</v>
      </c>
      <c r="P22" s="13">
        <v>453000</v>
      </c>
      <c r="Q22" s="13">
        <v>463000</v>
      </c>
      <c r="R22" s="13">
        <v>493000</v>
      </c>
      <c r="S22" s="13">
        <v>502000</v>
      </c>
      <c r="T22" s="13">
        <v>480000</v>
      </c>
      <c r="U22" s="13">
        <v>488000</v>
      </c>
    </row>
    <row r="23" spans="1:21" ht="30.6" x14ac:dyDescent="0.3">
      <c r="A23" s="13" t="s">
        <v>167</v>
      </c>
      <c r="B23" s="13" t="s">
        <v>114</v>
      </c>
      <c r="C23" s="13">
        <v>363000</v>
      </c>
      <c r="D23" s="13">
        <v>386000</v>
      </c>
      <c r="E23" s="13">
        <v>382000</v>
      </c>
      <c r="F23" s="13">
        <v>402000</v>
      </c>
      <c r="G23" s="13">
        <v>417000</v>
      </c>
      <c r="H23" s="13">
        <v>429000</v>
      </c>
      <c r="I23" s="13">
        <v>424000</v>
      </c>
      <c r="J23" s="13">
        <v>428000</v>
      </c>
      <c r="K23" s="13">
        <v>435000</v>
      </c>
      <c r="L23" s="13">
        <v>456000</v>
      </c>
      <c r="M23" s="13">
        <v>455000</v>
      </c>
      <c r="N23" s="13">
        <v>479000</v>
      </c>
      <c r="O23" s="13">
        <v>499000</v>
      </c>
      <c r="P23" s="13">
        <v>501000</v>
      </c>
      <c r="Q23" s="13">
        <v>500000</v>
      </c>
      <c r="R23" s="13">
        <v>532000</v>
      </c>
      <c r="S23" s="13">
        <v>555000</v>
      </c>
      <c r="T23" s="13">
        <v>531000</v>
      </c>
      <c r="U23" s="13">
        <v>598000</v>
      </c>
    </row>
    <row r="24" spans="1:21" ht="15.6" x14ac:dyDescent="0.3">
      <c r="A24" s="13" t="s">
        <v>168</v>
      </c>
      <c r="B24" s="13" t="s">
        <v>114</v>
      </c>
      <c r="C24" s="13">
        <v>486000</v>
      </c>
      <c r="D24" s="13">
        <v>507000</v>
      </c>
      <c r="E24" s="13">
        <v>505000</v>
      </c>
      <c r="F24" s="13">
        <v>543000</v>
      </c>
      <c r="G24" s="13">
        <v>579000</v>
      </c>
      <c r="H24" s="13">
        <v>575000</v>
      </c>
      <c r="I24" s="13">
        <v>562000</v>
      </c>
      <c r="J24" s="13">
        <v>581000</v>
      </c>
      <c r="K24" s="13">
        <v>578000</v>
      </c>
      <c r="L24" s="13">
        <v>576000</v>
      </c>
      <c r="M24" s="13">
        <v>607000</v>
      </c>
      <c r="N24" s="13">
        <v>640000</v>
      </c>
      <c r="O24" s="13">
        <v>680000</v>
      </c>
      <c r="P24" s="13">
        <v>661000</v>
      </c>
      <c r="Q24" s="13">
        <v>685000</v>
      </c>
      <c r="R24" s="13">
        <v>720000</v>
      </c>
      <c r="S24" s="13">
        <v>736000</v>
      </c>
      <c r="T24" s="13">
        <v>709000</v>
      </c>
      <c r="U24" s="13">
        <v>752000</v>
      </c>
    </row>
    <row r="25" spans="1:21" ht="30.6" x14ac:dyDescent="0.3">
      <c r="A25" s="13" t="s">
        <v>169</v>
      </c>
      <c r="B25" s="13" t="s">
        <v>114</v>
      </c>
      <c r="C25" s="13">
        <v>392000</v>
      </c>
      <c r="D25" s="13">
        <v>410000</v>
      </c>
      <c r="E25" s="13">
        <v>419000</v>
      </c>
      <c r="F25" s="13">
        <v>443000</v>
      </c>
      <c r="G25" s="13">
        <v>457000</v>
      </c>
      <c r="H25" s="13">
        <v>456000</v>
      </c>
      <c r="I25" s="13">
        <v>451000</v>
      </c>
      <c r="J25" s="13">
        <v>452000</v>
      </c>
      <c r="K25" s="13">
        <v>464000</v>
      </c>
      <c r="L25" s="13">
        <v>480000</v>
      </c>
      <c r="M25" s="13">
        <v>490000</v>
      </c>
      <c r="N25" s="13">
        <v>513000</v>
      </c>
      <c r="O25" s="13">
        <v>506000</v>
      </c>
      <c r="P25" s="13">
        <v>513000</v>
      </c>
      <c r="Q25" s="13">
        <v>547000</v>
      </c>
      <c r="R25" s="13">
        <v>565000</v>
      </c>
      <c r="S25" s="13">
        <v>593000</v>
      </c>
      <c r="T25" s="13">
        <v>573000</v>
      </c>
      <c r="U25" s="13">
        <v>618000</v>
      </c>
    </row>
    <row r="26" spans="1:21" ht="30.6" x14ac:dyDescent="0.3">
      <c r="A26" s="13" t="s">
        <v>170</v>
      </c>
      <c r="B26" s="13" t="s">
        <v>114</v>
      </c>
      <c r="C26" s="13">
        <v>307000</v>
      </c>
      <c r="D26" s="13">
        <v>317000</v>
      </c>
      <c r="E26" s="13">
        <v>334000</v>
      </c>
      <c r="F26" s="13">
        <v>344000</v>
      </c>
      <c r="G26" s="13">
        <v>360000</v>
      </c>
      <c r="H26" s="13">
        <v>361000</v>
      </c>
      <c r="I26" s="13">
        <v>371000</v>
      </c>
      <c r="J26" s="13">
        <v>378000</v>
      </c>
      <c r="K26" s="13">
        <v>384000</v>
      </c>
      <c r="L26" s="13">
        <v>378000</v>
      </c>
      <c r="M26" s="13">
        <v>402000</v>
      </c>
      <c r="N26" s="13">
        <v>419000</v>
      </c>
      <c r="O26" s="13">
        <v>433000</v>
      </c>
      <c r="P26" s="13">
        <v>429000</v>
      </c>
      <c r="Q26" s="13">
        <v>448000</v>
      </c>
      <c r="R26" s="13">
        <v>459000</v>
      </c>
      <c r="S26" s="13">
        <v>480000</v>
      </c>
      <c r="T26" s="13">
        <v>487000</v>
      </c>
      <c r="U26" s="13">
        <v>523000</v>
      </c>
    </row>
    <row r="27" spans="1:21" ht="15.6" x14ac:dyDescent="0.3">
      <c r="A27" s="13" t="s">
        <v>171</v>
      </c>
      <c r="B27" s="13" t="s">
        <v>114</v>
      </c>
      <c r="C27" s="13">
        <v>286000</v>
      </c>
      <c r="D27" s="13">
        <v>305000</v>
      </c>
      <c r="E27" s="13">
        <v>307000</v>
      </c>
      <c r="F27" s="13">
        <v>327000</v>
      </c>
      <c r="G27" s="13">
        <v>346000</v>
      </c>
      <c r="H27" s="13">
        <v>347000</v>
      </c>
      <c r="I27" s="13">
        <v>349000</v>
      </c>
      <c r="J27" s="13">
        <v>354000</v>
      </c>
      <c r="K27" s="13">
        <v>366000</v>
      </c>
      <c r="L27" s="13">
        <v>371000</v>
      </c>
      <c r="M27" s="13">
        <v>373000</v>
      </c>
      <c r="N27" s="13">
        <v>384000</v>
      </c>
      <c r="O27" s="13">
        <v>397000</v>
      </c>
      <c r="P27" s="13">
        <v>409000</v>
      </c>
      <c r="Q27" s="13">
        <v>432000</v>
      </c>
      <c r="R27" s="13">
        <v>446000</v>
      </c>
      <c r="S27" s="13">
        <v>472000</v>
      </c>
      <c r="T27" s="13">
        <v>444000</v>
      </c>
      <c r="U27" s="13">
        <v>477000</v>
      </c>
    </row>
    <row r="28" spans="1:21" ht="15.6" x14ac:dyDescent="0.3">
      <c r="A28" s="13" t="s">
        <v>172</v>
      </c>
      <c r="B28" s="13" t="s">
        <v>114</v>
      </c>
      <c r="C28" s="13">
        <v>329000</v>
      </c>
      <c r="D28" s="13">
        <v>337000</v>
      </c>
      <c r="E28" s="13">
        <v>350000</v>
      </c>
      <c r="F28" s="13">
        <v>370000</v>
      </c>
      <c r="G28" s="13">
        <v>384000</v>
      </c>
      <c r="H28" s="13">
        <v>390000</v>
      </c>
      <c r="I28" s="13">
        <v>383000</v>
      </c>
      <c r="J28" s="13">
        <v>392000</v>
      </c>
      <c r="K28" s="13">
        <v>399000</v>
      </c>
      <c r="L28" s="13">
        <v>406000</v>
      </c>
      <c r="M28" s="13">
        <v>418000</v>
      </c>
      <c r="N28" s="13">
        <v>433000</v>
      </c>
      <c r="O28" s="13">
        <v>440000</v>
      </c>
      <c r="P28" s="13">
        <v>449000</v>
      </c>
      <c r="Q28" s="13">
        <v>457000</v>
      </c>
      <c r="R28" s="13">
        <v>495000</v>
      </c>
      <c r="S28" s="13">
        <v>509000</v>
      </c>
      <c r="T28" s="13">
        <v>476000</v>
      </c>
      <c r="U28" s="13">
        <v>524000</v>
      </c>
    </row>
    <row r="29" spans="1:21" ht="30.6" x14ac:dyDescent="0.3">
      <c r="A29" s="13" t="s">
        <v>173</v>
      </c>
      <c r="B29" s="13" t="s">
        <v>114</v>
      </c>
      <c r="C29" s="13">
        <v>275000</v>
      </c>
      <c r="D29" s="13">
        <v>289000</v>
      </c>
      <c r="E29" s="13">
        <v>283000</v>
      </c>
      <c r="F29" s="13">
        <v>297000</v>
      </c>
      <c r="G29" s="13">
        <v>308000</v>
      </c>
      <c r="H29" s="13">
        <v>300000</v>
      </c>
      <c r="I29" s="13">
        <v>323000</v>
      </c>
      <c r="J29" s="13">
        <v>336000</v>
      </c>
      <c r="K29" s="13">
        <v>316000</v>
      </c>
      <c r="L29" s="13">
        <v>345000</v>
      </c>
      <c r="M29" s="13">
        <v>328000</v>
      </c>
      <c r="N29" s="13">
        <v>335000</v>
      </c>
      <c r="O29" s="13">
        <v>338000</v>
      </c>
      <c r="P29" s="13">
        <v>349000</v>
      </c>
      <c r="Q29" s="13">
        <v>368000</v>
      </c>
      <c r="R29" s="13">
        <v>388000</v>
      </c>
      <c r="S29" s="13">
        <v>388000</v>
      </c>
      <c r="T29" s="13">
        <v>422000</v>
      </c>
      <c r="U29" s="13">
        <v>486000</v>
      </c>
    </row>
  </sheetData>
  <pageMargins left="0.7" right="0.7" top="0.75" bottom="0.75" header="0.3" footer="0.3"/>
  <pageSetup paperSize="9" orientation="portrait" horizontalDpi="300" verticalDpi="300"/>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U29"/>
  <sheetViews>
    <sheetView workbookViewId="0"/>
  </sheetViews>
  <sheetFormatPr defaultColWidth="11.5546875" defaultRowHeight="14.4" x14ac:dyDescent="0.3"/>
  <sheetData>
    <row r="1" spans="1:21" ht="21" x14ac:dyDescent="0.4">
      <c r="A1" s="6" t="s">
        <v>178</v>
      </c>
    </row>
    <row r="2" spans="1:21" ht="16.8" x14ac:dyDescent="0.3">
      <c r="A2" s="4" t="s">
        <v>89</v>
      </c>
    </row>
    <row r="3" spans="1:21" ht="15.6" x14ac:dyDescent="0.3">
      <c r="A3" s="7" t="s">
        <v>29</v>
      </c>
    </row>
    <row r="4" spans="1:21" x14ac:dyDescent="0.3">
      <c r="A4" s="5" t="str">
        <f>HYPERLINK("#'Table of contents'!A1", "Back to contents")</f>
        <v>Back to contents</v>
      </c>
    </row>
    <row r="5" spans="1:21" ht="15.6" x14ac:dyDescent="0.3">
      <c r="A5" s="34" t="s">
        <v>161</v>
      </c>
      <c r="B5" s="34" t="s">
        <v>119</v>
      </c>
      <c r="C5" s="34" t="s">
        <v>92</v>
      </c>
      <c r="D5" s="34" t="s">
        <v>93</v>
      </c>
      <c r="E5" s="34" t="s">
        <v>94</v>
      </c>
      <c r="F5" s="34" t="s">
        <v>95</v>
      </c>
      <c r="G5" s="34" t="s">
        <v>96</v>
      </c>
      <c r="H5" s="34" t="s">
        <v>97</v>
      </c>
      <c r="I5" s="34" t="s">
        <v>98</v>
      </c>
      <c r="J5" s="34" t="s">
        <v>99</v>
      </c>
      <c r="K5" s="34" t="s">
        <v>100</v>
      </c>
      <c r="L5" s="34" t="s">
        <v>101</v>
      </c>
      <c r="M5" s="34" t="s">
        <v>102</v>
      </c>
      <c r="N5" s="34" t="s">
        <v>103</v>
      </c>
      <c r="O5" s="34" t="s">
        <v>104</v>
      </c>
      <c r="P5" s="34" t="s">
        <v>105</v>
      </c>
      <c r="Q5" s="34" t="s">
        <v>106</v>
      </c>
      <c r="R5" s="34" t="s">
        <v>107</v>
      </c>
      <c r="S5" s="34" t="s">
        <v>108</v>
      </c>
      <c r="T5" s="34" t="s">
        <v>109</v>
      </c>
      <c r="U5" s="34" t="s">
        <v>110</v>
      </c>
    </row>
    <row r="6" spans="1:21" ht="15.6" x14ac:dyDescent="0.3">
      <c r="A6" s="35" t="s">
        <v>162</v>
      </c>
      <c r="B6" s="35" t="s">
        <v>120</v>
      </c>
      <c r="C6" s="35">
        <v>0.42</v>
      </c>
      <c r="D6" s="35">
        <v>0.43</v>
      </c>
      <c r="E6" s="35">
        <v>0.44</v>
      </c>
      <c r="F6" s="35">
        <v>0.44</v>
      </c>
      <c r="G6" s="35">
        <v>0.44</v>
      </c>
      <c r="H6" s="35">
        <v>0.44</v>
      </c>
      <c r="I6" s="35">
        <v>0.45</v>
      </c>
      <c r="J6" s="35">
        <v>0.44</v>
      </c>
      <c r="K6" s="35">
        <v>0.45</v>
      </c>
      <c r="L6" s="35">
        <v>0.45</v>
      </c>
      <c r="M6" s="35">
        <v>0.45</v>
      </c>
      <c r="N6" s="35">
        <v>0.45</v>
      </c>
      <c r="O6" s="35">
        <v>0.45</v>
      </c>
      <c r="P6" s="35">
        <v>0.45</v>
      </c>
      <c r="Q6" s="35">
        <v>0.45</v>
      </c>
      <c r="R6" s="35">
        <v>0.45</v>
      </c>
      <c r="S6" s="35">
        <v>0.45</v>
      </c>
      <c r="T6" s="35">
        <v>0.44</v>
      </c>
      <c r="U6" s="35">
        <v>0.46</v>
      </c>
    </row>
    <row r="7" spans="1:21" ht="15.6" x14ac:dyDescent="0.3">
      <c r="A7" s="35" t="s">
        <v>162</v>
      </c>
      <c r="B7" s="35" t="s">
        <v>121</v>
      </c>
      <c r="C7" s="35">
        <v>0.26</v>
      </c>
      <c r="D7" s="35">
        <v>0.26</v>
      </c>
      <c r="E7" s="35">
        <v>0.27</v>
      </c>
      <c r="F7" s="35">
        <v>0.27</v>
      </c>
      <c r="G7" s="35">
        <v>0.27</v>
      </c>
      <c r="H7" s="35">
        <v>0.27</v>
      </c>
      <c r="I7" s="35">
        <v>0.28000000000000003</v>
      </c>
      <c r="J7" s="35">
        <v>0.28000000000000003</v>
      </c>
      <c r="K7" s="35">
        <v>0.28000000000000003</v>
      </c>
      <c r="L7" s="35">
        <v>0.28000000000000003</v>
      </c>
      <c r="M7" s="35">
        <v>0.28999999999999998</v>
      </c>
      <c r="N7" s="35">
        <v>0.28999999999999998</v>
      </c>
      <c r="O7" s="35">
        <v>0.28999999999999998</v>
      </c>
      <c r="P7" s="35">
        <v>0.28999999999999998</v>
      </c>
      <c r="Q7" s="35">
        <v>0.28999999999999998</v>
      </c>
      <c r="R7" s="35">
        <v>0.28999999999999998</v>
      </c>
      <c r="S7" s="35">
        <v>0.28999999999999998</v>
      </c>
      <c r="T7" s="35">
        <v>0.28000000000000003</v>
      </c>
      <c r="U7" s="35">
        <v>0.28999999999999998</v>
      </c>
    </row>
    <row r="8" spans="1:21" ht="30.6" x14ac:dyDescent="0.3">
      <c r="A8" s="35" t="s">
        <v>163</v>
      </c>
      <c r="B8" s="35" t="s">
        <v>120</v>
      </c>
      <c r="C8" s="35">
        <v>1.33</v>
      </c>
      <c r="D8" s="35">
        <v>1.35</v>
      </c>
      <c r="E8" s="35">
        <v>1.36</v>
      </c>
      <c r="F8" s="35">
        <v>1.37</v>
      </c>
      <c r="G8" s="35">
        <v>1.38</v>
      </c>
      <c r="H8" s="35">
        <v>1.39</v>
      </c>
      <c r="I8" s="35">
        <v>1.41</v>
      </c>
      <c r="J8" s="35">
        <v>1.42</v>
      </c>
      <c r="K8" s="35">
        <v>1.41</v>
      </c>
      <c r="L8" s="35">
        <v>1.41</v>
      </c>
      <c r="M8" s="35">
        <v>1.41</v>
      </c>
      <c r="N8" s="35">
        <v>1.43</v>
      </c>
      <c r="O8" s="35">
        <v>1.44</v>
      </c>
      <c r="P8" s="35">
        <v>1.44</v>
      </c>
      <c r="Q8" s="35">
        <v>1.44</v>
      </c>
      <c r="R8" s="35">
        <v>1.43</v>
      </c>
      <c r="S8" s="35">
        <v>1.44</v>
      </c>
      <c r="T8" s="35">
        <v>1.44</v>
      </c>
      <c r="U8" s="35">
        <v>1.46</v>
      </c>
    </row>
    <row r="9" spans="1:21" ht="30.6" x14ac:dyDescent="0.3">
      <c r="A9" s="35" t="s">
        <v>163</v>
      </c>
      <c r="B9" s="35" t="s">
        <v>121</v>
      </c>
      <c r="C9" s="35">
        <v>0.84</v>
      </c>
      <c r="D9" s="35">
        <v>0.87</v>
      </c>
      <c r="E9" s="35">
        <v>0.88</v>
      </c>
      <c r="F9" s="35">
        <v>0.89</v>
      </c>
      <c r="G9" s="35">
        <v>0.89</v>
      </c>
      <c r="H9" s="35">
        <v>0.91</v>
      </c>
      <c r="I9" s="35">
        <v>0.92</v>
      </c>
      <c r="J9" s="35">
        <v>0.92</v>
      </c>
      <c r="K9" s="35">
        <v>0.93</v>
      </c>
      <c r="L9" s="35">
        <v>0.93</v>
      </c>
      <c r="M9" s="35">
        <v>0.94</v>
      </c>
      <c r="N9" s="35">
        <v>0.95</v>
      </c>
      <c r="O9" s="35">
        <v>0.96</v>
      </c>
      <c r="P9" s="35">
        <v>0.96</v>
      </c>
      <c r="Q9" s="35">
        <v>0.96</v>
      </c>
      <c r="R9" s="35">
        <v>0.96</v>
      </c>
      <c r="S9" s="35">
        <v>0.96</v>
      </c>
      <c r="T9" s="35">
        <v>0.95</v>
      </c>
      <c r="U9" s="35">
        <v>0.96</v>
      </c>
    </row>
    <row r="10" spans="1:21" ht="45.6" x14ac:dyDescent="0.3">
      <c r="A10" s="35" t="s">
        <v>164</v>
      </c>
      <c r="B10" s="35" t="s">
        <v>120</v>
      </c>
      <c r="C10" s="35">
        <v>0.98</v>
      </c>
      <c r="D10" s="35">
        <v>1</v>
      </c>
      <c r="E10" s="35">
        <v>1.01</v>
      </c>
      <c r="F10" s="35">
        <v>1.02</v>
      </c>
      <c r="G10" s="35">
        <v>1.02</v>
      </c>
      <c r="H10" s="35">
        <v>1.03</v>
      </c>
      <c r="I10" s="35">
        <v>1.03</v>
      </c>
      <c r="J10" s="35">
        <v>1.04</v>
      </c>
      <c r="K10" s="35">
        <v>1.05</v>
      </c>
      <c r="L10" s="35">
        <v>1.06</v>
      </c>
      <c r="M10" s="35">
        <v>1.06</v>
      </c>
      <c r="N10" s="35">
        <v>1.06</v>
      </c>
      <c r="O10" s="35">
        <v>1.07</v>
      </c>
      <c r="P10" s="35">
        <v>1.08</v>
      </c>
      <c r="Q10" s="35">
        <v>1.08</v>
      </c>
      <c r="R10" s="35">
        <v>1.08</v>
      </c>
      <c r="S10" s="35">
        <v>1.08</v>
      </c>
      <c r="T10" s="35">
        <v>1.07</v>
      </c>
      <c r="U10" s="35">
        <v>1.08</v>
      </c>
    </row>
    <row r="11" spans="1:21" ht="45.6" x14ac:dyDescent="0.3">
      <c r="A11" s="35" t="s">
        <v>164</v>
      </c>
      <c r="B11" s="35" t="s">
        <v>121</v>
      </c>
      <c r="C11" s="35">
        <v>0.56000000000000005</v>
      </c>
      <c r="D11" s="35">
        <v>0.56000000000000005</v>
      </c>
      <c r="E11" s="35">
        <v>0.56999999999999995</v>
      </c>
      <c r="F11" s="35">
        <v>0.57999999999999996</v>
      </c>
      <c r="G11" s="35">
        <v>0.59</v>
      </c>
      <c r="H11" s="35">
        <v>0.6</v>
      </c>
      <c r="I11" s="35">
        <v>0.6</v>
      </c>
      <c r="J11" s="35">
        <v>0.61</v>
      </c>
      <c r="K11" s="35">
        <v>0.62</v>
      </c>
      <c r="L11" s="35">
        <v>0.62</v>
      </c>
      <c r="M11" s="35">
        <v>0.62</v>
      </c>
      <c r="N11" s="35">
        <v>0.63</v>
      </c>
      <c r="O11" s="35">
        <v>0.63</v>
      </c>
      <c r="P11" s="35">
        <v>0.63</v>
      </c>
      <c r="Q11" s="35">
        <v>0.64</v>
      </c>
      <c r="R11" s="35">
        <v>0.63</v>
      </c>
      <c r="S11" s="35">
        <v>0.65</v>
      </c>
      <c r="T11" s="35">
        <v>0.65</v>
      </c>
      <c r="U11" s="35">
        <v>0.65</v>
      </c>
    </row>
    <row r="12" spans="1:21" ht="30.6" x14ac:dyDescent="0.3">
      <c r="A12" s="35" t="s">
        <v>165</v>
      </c>
      <c r="B12" s="35" t="s">
        <v>120</v>
      </c>
      <c r="C12" s="35">
        <v>0.88</v>
      </c>
      <c r="D12" s="35">
        <v>0.9</v>
      </c>
      <c r="E12" s="35">
        <v>0.91</v>
      </c>
      <c r="F12" s="35">
        <v>0.91</v>
      </c>
      <c r="G12" s="35">
        <v>0.92</v>
      </c>
      <c r="H12" s="35">
        <v>0.93</v>
      </c>
      <c r="I12" s="35">
        <v>0.93</v>
      </c>
      <c r="J12" s="35">
        <v>0.95</v>
      </c>
      <c r="K12" s="35">
        <v>0.95</v>
      </c>
      <c r="L12" s="35">
        <v>0.95</v>
      </c>
      <c r="M12" s="35">
        <v>0.96</v>
      </c>
      <c r="N12" s="35">
        <v>0.98</v>
      </c>
      <c r="O12" s="35">
        <v>0.97</v>
      </c>
      <c r="P12" s="35">
        <v>0.98</v>
      </c>
      <c r="Q12" s="35">
        <v>0.97</v>
      </c>
      <c r="R12" s="35">
        <v>0.97</v>
      </c>
      <c r="S12" s="35">
        <v>0.97</v>
      </c>
      <c r="T12" s="35">
        <v>0.96</v>
      </c>
      <c r="U12" s="35">
        <v>0.98</v>
      </c>
    </row>
    <row r="13" spans="1:21" ht="30.6" x14ac:dyDescent="0.3">
      <c r="A13" s="35" t="s">
        <v>165</v>
      </c>
      <c r="B13" s="35" t="s">
        <v>121</v>
      </c>
      <c r="C13" s="35">
        <v>0.52</v>
      </c>
      <c r="D13" s="35">
        <v>0.54</v>
      </c>
      <c r="E13" s="35">
        <v>0.54</v>
      </c>
      <c r="F13" s="35">
        <v>0.55000000000000004</v>
      </c>
      <c r="G13" s="35">
        <v>0.55000000000000004</v>
      </c>
      <c r="H13" s="35">
        <v>0.56000000000000005</v>
      </c>
      <c r="I13" s="35">
        <v>0.56999999999999995</v>
      </c>
      <c r="J13" s="35">
        <v>0.56999999999999995</v>
      </c>
      <c r="K13" s="35">
        <v>0.57999999999999996</v>
      </c>
      <c r="L13" s="35">
        <v>0.57999999999999996</v>
      </c>
      <c r="M13" s="35">
        <v>0.59</v>
      </c>
      <c r="N13" s="35">
        <v>0.59</v>
      </c>
      <c r="O13" s="35">
        <v>0.6</v>
      </c>
      <c r="P13" s="35">
        <v>0.6</v>
      </c>
      <c r="Q13" s="35">
        <v>0.61</v>
      </c>
      <c r="R13" s="35">
        <v>0.61</v>
      </c>
      <c r="S13" s="35">
        <v>0.61</v>
      </c>
      <c r="T13" s="35">
        <v>0.6</v>
      </c>
      <c r="U13" s="35">
        <v>0.61</v>
      </c>
    </row>
    <row r="14" spans="1:21" ht="30.6" x14ac:dyDescent="0.3">
      <c r="A14" s="35" t="s">
        <v>166</v>
      </c>
      <c r="B14" s="35" t="s">
        <v>120</v>
      </c>
      <c r="C14" s="35">
        <v>0.98</v>
      </c>
      <c r="D14" s="35">
        <v>0.98</v>
      </c>
      <c r="E14" s="35">
        <v>0.99</v>
      </c>
      <c r="F14" s="35">
        <v>1</v>
      </c>
      <c r="G14" s="35">
        <v>1.01</v>
      </c>
      <c r="H14" s="35">
        <v>1.01</v>
      </c>
      <c r="I14" s="35">
        <v>1.02</v>
      </c>
      <c r="J14" s="35">
        <v>1.03</v>
      </c>
      <c r="K14" s="35">
        <v>1.03</v>
      </c>
      <c r="L14" s="35">
        <v>1.04</v>
      </c>
      <c r="M14" s="35">
        <v>1.05</v>
      </c>
      <c r="N14" s="35">
        <v>1.07</v>
      </c>
      <c r="O14" s="35">
        <v>1.08</v>
      </c>
      <c r="P14" s="35">
        <v>1.0900000000000001</v>
      </c>
      <c r="Q14" s="35">
        <v>1.0900000000000001</v>
      </c>
      <c r="R14" s="35">
        <v>1.0900000000000001</v>
      </c>
      <c r="S14" s="35">
        <v>1.1000000000000001</v>
      </c>
      <c r="T14" s="35">
        <v>1.1100000000000001</v>
      </c>
      <c r="U14" s="35">
        <v>1.0900000000000001</v>
      </c>
    </row>
    <row r="15" spans="1:21" ht="30.6" x14ac:dyDescent="0.3">
      <c r="A15" s="35" t="s">
        <v>166</v>
      </c>
      <c r="B15" s="35" t="s">
        <v>121</v>
      </c>
      <c r="C15" s="35">
        <v>0.64</v>
      </c>
      <c r="D15" s="35">
        <v>0.65</v>
      </c>
      <c r="E15" s="35">
        <v>0.66</v>
      </c>
      <c r="F15" s="35">
        <v>0.66</v>
      </c>
      <c r="G15" s="35">
        <v>0.67</v>
      </c>
      <c r="H15" s="35">
        <v>0.68</v>
      </c>
      <c r="I15" s="35">
        <v>0.69</v>
      </c>
      <c r="J15" s="35">
        <v>0.69</v>
      </c>
      <c r="K15" s="35">
        <v>0.7</v>
      </c>
      <c r="L15" s="35">
        <v>0.71</v>
      </c>
      <c r="M15" s="35">
        <v>0.71</v>
      </c>
      <c r="N15" s="35">
        <v>0.72</v>
      </c>
      <c r="O15" s="35">
        <v>0.73</v>
      </c>
      <c r="P15" s="35">
        <v>0.74</v>
      </c>
      <c r="Q15" s="35">
        <v>0.75</v>
      </c>
      <c r="R15" s="35">
        <v>0.75</v>
      </c>
      <c r="S15" s="35">
        <v>0.77</v>
      </c>
      <c r="T15" s="35">
        <v>0.77</v>
      </c>
      <c r="U15" s="35">
        <v>0.77</v>
      </c>
    </row>
    <row r="16" spans="1:21" ht="30.6" x14ac:dyDescent="0.3">
      <c r="A16" s="35" t="s">
        <v>167</v>
      </c>
      <c r="B16" s="35" t="s">
        <v>120</v>
      </c>
      <c r="C16" s="35">
        <v>1.29</v>
      </c>
      <c r="D16" s="35">
        <v>1.33</v>
      </c>
      <c r="E16" s="35">
        <v>1.33</v>
      </c>
      <c r="F16" s="35">
        <v>1.34</v>
      </c>
      <c r="G16" s="35">
        <v>1.36</v>
      </c>
      <c r="H16" s="35">
        <v>1.38</v>
      </c>
      <c r="I16" s="35">
        <v>1.39</v>
      </c>
      <c r="J16" s="35">
        <v>1.41</v>
      </c>
      <c r="K16" s="35">
        <v>1.41</v>
      </c>
      <c r="L16" s="35">
        <v>1.41</v>
      </c>
      <c r="M16" s="35">
        <v>1.44</v>
      </c>
      <c r="N16" s="35">
        <v>1.44</v>
      </c>
      <c r="O16" s="35">
        <v>1.46</v>
      </c>
      <c r="P16" s="35">
        <v>1.46</v>
      </c>
      <c r="Q16" s="35">
        <v>1.46</v>
      </c>
      <c r="R16" s="35">
        <v>1.46</v>
      </c>
      <c r="S16" s="35">
        <v>1.47</v>
      </c>
      <c r="T16" s="35">
        <v>1.47</v>
      </c>
      <c r="U16" s="35">
        <v>1.49</v>
      </c>
    </row>
    <row r="17" spans="1:21" ht="30.6" x14ac:dyDescent="0.3">
      <c r="A17" s="35" t="s">
        <v>167</v>
      </c>
      <c r="B17" s="35" t="s">
        <v>121</v>
      </c>
      <c r="C17" s="35">
        <v>0.74</v>
      </c>
      <c r="D17" s="35">
        <v>0.76</v>
      </c>
      <c r="E17" s="35">
        <v>0.77</v>
      </c>
      <c r="F17" s="35">
        <v>0.78</v>
      </c>
      <c r="G17" s="35">
        <v>0.79</v>
      </c>
      <c r="H17" s="35">
        <v>0.8</v>
      </c>
      <c r="I17" s="35">
        <v>0.81</v>
      </c>
      <c r="J17" s="35">
        <v>0.82</v>
      </c>
      <c r="K17" s="35">
        <v>0.84</v>
      </c>
      <c r="L17" s="35">
        <v>0.85</v>
      </c>
      <c r="M17" s="35">
        <v>0.85</v>
      </c>
      <c r="N17" s="35">
        <v>0.86</v>
      </c>
      <c r="O17" s="35">
        <v>0.86</v>
      </c>
      <c r="P17" s="35">
        <v>0.87</v>
      </c>
      <c r="Q17" s="35">
        <v>0.87</v>
      </c>
      <c r="R17" s="35">
        <v>0.87</v>
      </c>
      <c r="S17" s="35">
        <v>0.87</v>
      </c>
      <c r="T17" s="35">
        <v>0.87</v>
      </c>
      <c r="U17" s="35">
        <v>0.89</v>
      </c>
    </row>
    <row r="18" spans="1:21" ht="15.6" x14ac:dyDescent="0.3">
      <c r="A18" s="35" t="s">
        <v>168</v>
      </c>
      <c r="B18" s="35" t="s">
        <v>120</v>
      </c>
      <c r="C18" s="35">
        <v>2.33</v>
      </c>
      <c r="D18" s="35">
        <v>2.35</v>
      </c>
      <c r="E18" s="35">
        <v>2.37</v>
      </c>
      <c r="F18" s="35">
        <v>2.4300000000000002</v>
      </c>
      <c r="G18" s="35">
        <v>2.4900000000000002</v>
      </c>
      <c r="H18" s="35">
        <v>2.5299999999999998</v>
      </c>
      <c r="I18" s="35">
        <v>2.6</v>
      </c>
      <c r="J18" s="35">
        <v>2.7</v>
      </c>
      <c r="K18" s="35">
        <v>2.72</v>
      </c>
      <c r="L18" s="35">
        <v>2.75</v>
      </c>
      <c r="M18" s="35">
        <v>2.78</v>
      </c>
      <c r="N18" s="35">
        <v>2.83</v>
      </c>
      <c r="O18" s="35">
        <v>2.9</v>
      </c>
      <c r="P18" s="35">
        <v>2.87</v>
      </c>
      <c r="Q18" s="35">
        <v>2.93</v>
      </c>
      <c r="R18" s="35">
        <v>2.92</v>
      </c>
      <c r="S18" s="35">
        <v>2.95</v>
      </c>
      <c r="T18" s="35">
        <v>2.93</v>
      </c>
      <c r="U18" s="35">
        <v>2.94</v>
      </c>
    </row>
    <row r="19" spans="1:21" ht="15.6" x14ac:dyDescent="0.3">
      <c r="A19" s="35" t="s">
        <v>168</v>
      </c>
      <c r="B19" s="35" t="s">
        <v>121</v>
      </c>
      <c r="C19" s="35">
        <v>1.44</v>
      </c>
      <c r="D19" s="35">
        <v>1.48</v>
      </c>
      <c r="E19" s="35">
        <v>1.52</v>
      </c>
      <c r="F19" s="35">
        <v>1.56</v>
      </c>
      <c r="G19" s="35">
        <v>1.59</v>
      </c>
      <c r="H19" s="35">
        <v>1.64</v>
      </c>
      <c r="I19" s="35">
        <v>1.68</v>
      </c>
      <c r="J19" s="35">
        <v>1.74</v>
      </c>
      <c r="K19" s="35">
        <v>1.77</v>
      </c>
      <c r="L19" s="35">
        <v>1.79</v>
      </c>
      <c r="M19" s="35">
        <v>1.8</v>
      </c>
      <c r="N19" s="35">
        <v>1.82</v>
      </c>
      <c r="O19" s="35">
        <v>1.86</v>
      </c>
      <c r="P19" s="35">
        <v>1.85</v>
      </c>
      <c r="Q19" s="35">
        <v>1.87</v>
      </c>
      <c r="R19" s="35">
        <v>1.9</v>
      </c>
      <c r="S19" s="35">
        <v>1.92</v>
      </c>
      <c r="T19" s="35">
        <v>1.91</v>
      </c>
      <c r="U19" s="35">
        <v>1.92</v>
      </c>
    </row>
    <row r="20" spans="1:21" ht="30.6" x14ac:dyDescent="0.3">
      <c r="A20" s="35" t="s">
        <v>169</v>
      </c>
      <c r="B20" s="35" t="s">
        <v>120</v>
      </c>
      <c r="C20" s="35">
        <v>2</v>
      </c>
      <c r="D20" s="35">
        <v>2.02</v>
      </c>
      <c r="E20" s="35">
        <v>2.04</v>
      </c>
      <c r="F20" s="35">
        <v>2.0499999999999998</v>
      </c>
      <c r="G20" s="35">
        <v>2.08</v>
      </c>
      <c r="H20" s="35">
        <v>2.09</v>
      </c>
      <c r="I20" s="35">
        <v>2.11</v>
      </c>
      <c r="J20" s="35">
        <v>2.15</v>
      </c>
      <c r="K20" s="35">
        <v>2.14</v>
      </c>
      <c r="L20" s="35">
        <v>2.16</v>
      </c>
      <c r="M20" s="35">
        <v>2.17</v>
      </c>
      <c r="N20" s="35">
        <v>2.1800000000000002</v>
      </c>
      <c r="O20" s="35">
        <v>2.21</v>
      </c>
      <c r="P20" s="35">
        <v>2.2000000000000002</v>
      </c>
      <c r="Q20" s="35">
        <v>2.21</v>
      </c>
      <c r="R20" s="35">
        <v>2.2200000000000002</v>
      </c>
      <c r="S20" s="35">
        <v>2.2200000000000002</v>
      </c>
      <c r="T20" s="35">
        <v>2.21</v>
      </c>
      <c r="U20" s="35">
        <v>2.23</v>
      </c>
    </row>
    <row r="21" spans="1:21" ht="30.6" x14ac:dyDescent="0.3">
      <c r="A21" s="35" t="s">
        <v>169</v>
      </c>
      <c r="B21" s="35" t="s">
        <v>121</v>
      </c>
      <c r="C21" s="35">
        <v>1.18</v>
      </c>
      <c r="D21" s="35">
        <v>1.21</v>
      </c>
      <c r="E21" s="35">
        <v>1.22</v>
      </c>
      <c r="F21" s="35">
        <v>1.24</v>
      </c>
      <c r="G21" s="35">
        <v>1.25</v>
      </c>
      <c r="H21" s="35">
        <v>1.27</v>
      </c>
      <c r="I21" s="35">
        <v>1.28</v>
      </c>
      <c r="J21" s="35">
        <v>1.31</v>
      </c>
      <c r="K21" s="35">
        <v>1.33</v>
      </c>
      <c r="L21" s="35">
        <v>1.34</v>
      </c>
      <c r="M21" s="35">
        <v>1.34</v>
      </c>
      <c r="N21" s="35">
        <v>1.35</v>
      </c>
      <c r="O21" s="35">
        <v>1.37</v>
      </c>
      <c r="P21" s="35">
        <v>1.37</v>
      </c>
      <c r="Q21" s="35">
        <v>1.38</v>
      </c>
      <c r="R21" s="35">
        <v>1.38</v>
      </c>
      <c r="S21" s="35">
        <v>1.38</v>
      </c>
      <c r="T21" s="35">
        <v>1.38</v>
      </c>
      <c r="U21" s="35">
        <v>1.39</v>
      </c>
    </row>
    <row r="22" spans="1:21" ht="30.6" x14ac:dyDescent="0.3">
      <c r="A22" s="35" t="s">
        <v>170</v>
      </c>
      <c r="B22" s="35" t="s">
        <v>120</v>
      </c>
      <c r="C22" s="35">
        <v>0.98</v>
      </c>
      <c r="D22" s="35">
        <v>0.99</v>
      </c>
      <c r="E22" s="35">
        <v>1.01</v>
      </c>
      <c r="F22" s="35">
        <v>1.02</v>
      </c>
      <c r="G22" s="35">
        <v>1.03</v>
      </c>
      <c r="H22" s="35">
        <v>1.03</v>
      </c>
      <c r="I22" s="35">
        <v>1.04</v>
      </c>
      <c r="J22" s="35">
        <v>1.05</v>
      </c>
      <c r="K22" s="35">
        <v>1.06</v>
      </c>
      <c r="L22" s="35">
        <v>1.07</v>
      </c>
      <c r="M22" s="35">
        <v>1.08</v>
      </c>
      <c r="N22" s="35">
        <v>1.0900000000000001</v>
      </c>
      <c r="O22" s="35">
        <v>1.1000000000000001</v>
      </c>
      <c r="P22" s="35">
        <v>1.1100000000000001</v>
      </c>
      <c r="Q22" s="35">
        <v>1.1000000000000001</v>
      </c>
      <c r="R22" s="35">
        <v>1.1000000000000001</v>
      </c>
      <c r="S22" s="35">
        <v>1.1000000000000001</v>
      </c>
      <c r="T22" s="35">
        <v>1.1100000000000001</v>
      </c>
      <c r="U22" s="35">
        <v>1.1299999999999999</v>
      </c>
    </row>
    <row r="23" spans="1:21" ht="30.6" x14ac:dyDescent="0.3">
      <c r="A23" s="35" t="s">
        <v>170</v>
      </c>
      <c r="B23" s="35" t="s">
        <v>121</v>
      </c>
      <c r="C23" s="35">
        <v>0.59</v>
      </c>
      <c r="D23" s="35">
        <v>0.61</v>
      </c>
      <c r="E23" s="35">
        <v>0.62</v>
      </c>
      <c r="F23" s="35">
        <v>0.63</v>
      </c>
      <c r="G23" s="35">
        <v>0.63</v>
      </c>
      <c r="H23" s="35">
        <v>0.64</v>
      </c>
      <c r="I23" s="35">
        <v>0.65</v>
      </c>
      <c r="J23" s="35">
        <v>0.66</v>
      </c>
      <c r="K23" s="35">
        <v>0.66</v>
      </c>
      <c r="L23" s="35">
        <v>0.67</v>
      </c>
      <c r="M23" s="35">
        <v>0.68</v>
      </c>
      <c r="N23" s="35">
        <v>0.69</v>
      </c>
      <c r="O23" s="35">
        <v>0.69</v>
      </c>
      <c r="P23" s="35">
        <v>0.7</v>
      </c>
      <c r="Q23" s="35">
        <v>0.7</v>
      </c>
      <c r="R23" s="35">
        <v>0.7</v>
      </c>
      <c r="S23" s="35">
        <v>0.7</v>
      </c>
      <c r="T23" s="35">
        <v>0.7</v>
      </c>
      <c r="U23" s="35">
        <v>0.71</v>
      </c>
    </row>
    <row r="24" spans="1:21" ht="15.6" x14ac:dyDescent="0.3">
      <c r="A24" s="35" t="s">
        <v>171</v>
      </c>
      <c r="B24" s="35" t="s">
        <v>120</v>
      </c>
      <c r="C24" s="35">
        <v>0.49</v>
      </c>
      <c r="D24" s="35">
        <v>0.5</v>
      </c>
      <c r="E24" s="35">
        <v>0.5</v>
      </c>
      <c r="F24" s="35">
        <v>0.51</v>
      </c>
      <c r="G24" s="35">
        <v>0.51</v>
      </c>
      <c r="H24" s="35">
        <v>0.52</v>
      </c>
      <c r="I24" s="35">
        <v>0.52</v>
      </c>
      <c r="J24" s="35">
        <v>0.53</v>
      </c>
      <c r="K24" s="35">
        <v>0.53</v>
      </c>
      <c r="L24" s="35">
        <v>0.53</v>
      </c>
      <c r="M24" s="35">
        <v>0.53</v>
      </c>
      <c r="N24" s="35">
        <v>0.53</v>
      </c>
      <c r="O24" s="35">
        <v>0.54</v>
      </c>
      <c r="P24" s="35">
        <v>0.54</v>
      </c>
      <c r="Q24" s="35">
        <v>0.54</v>
      </c>
      <c r="R24" s="35">
        <v>0.54</v>
      </c>
      <c r="S24" s="35">
        <v>0.55000000000000004</v>
      </c>
      <c r="T24" s="35">
        <v>0.54</v>
      </c>
      <c r="U24" s="35">
        <v>0.55000000000000004</v>
      </c>
    </row>
    <row r="25" spans="1:21" ht="15.6" x14ac:dyDescent="0.3">
      <c r="A25" s="35" t="s">
        <v>171</v>
      </c>
      <c r="B25" s="35" t="s">
        <v>121</v>
      </c>
      <c r="C25" s="35">
        <v>0.35</v>
      </c>
      <c r="D25" s="35">
        <v>0.35</v>
      </c>
      <c r="E25" s="35">
        <v>0.36</v>
      </c>
      <c r="F25" s="35">
        <v>0.36</v>
      </c>
      <c r="G25" s="35">
        <v>0.37</v>
      </c>
      <c r="H25" s="35">
        <v>0.38</v>
      </c>
      <c r="I25" s="35">
        <v>0.38</v>
      </c>
      <c r="J25" s="35">
        <v>0.38</v>
      </c>
      <c r="K25" s="35">
        <v>0.39</v>
      </c>
      <c r="L25" s="35">
        <v>0.39</v>
      </c>
      <c r="M25" s="35">
        <v>0.39</v>
      </c>
      <c r="N25" s="35">
        <v>0.39</v>
      </c>
      <c r="O25" s="35">
        <v>0.39</v>
      </c>
      <c r="P25" s="35">
        <v>0.4</v>
      </c>
      <c r="Q25" s="35">
        <v>0.4</v>
      </c>
      <c r="R25" s="35">
        <v>0.4</v>
      </c>
      <c r="S25" s="35">
        <v>0.4</v>
      </c>
      <c r="T25" s="35">
        <v>0.39</v>
      </c>
      <c r="U25" s="35">
        <v>0.4</v>
      </c>
    </row>
    <row r="26" spans="1:21" ht="15.6" x14ac:dyDescent="0.3">
      <c r="A26" s="35" t="s">
        <v>172</v>
      </c>
      <c r="B26" s="35" t="s">
        <v>120</v>
      </c>
      <c r="C26" s="35">
        <v>1.01</v>
      </c>
      <c r="D26" s="35">
        <v>1.02</v>
      </c>
      <c r="E26" s="35">
        <v>1.03</v>
      </c>
      <c r="F26" s="35">
        <v>1.04</v>
      </c>
      <c r="G26" s="35">
        <v>1.05</v>
      </c>
      <c r="H26" s="35">
        <v>1.05</v>
      </c>
      <c r="I26" s="35">
        <v>1.06</v>
      </c>
      <c r="J26" s="35">
        <v>1.07</v>
      </c>
      <c r="K26" s="35">
        <v>1.07</v>
      </c>
      <c r="L26" s="35">
        <v>1.07</v>
      </c>
      <c r="M26" s="35">
        <v>1.07</v>
      </c>
      <c r="N26" s="35">
        <v>1.08</v>
      </c>
      <c r="O26" s="35">
        <v>1.0900000000000001</v>
      </c>
      <c r="P26" s="35">
        <v>1.0900000000000001</v>
      </c>
      <c r="Q26" s="35">
        <v>1.0900000000000001</v>
      </c>
      <c r="R26" s="35">
        <v>1.0900000000000001</v>
      </c>
      <c r="S26" s="35">
        <v>1.1100000000000001</v>
      </c>
      <c r="T26" s="35">
        <v>1.1100000000000001</v>
      </c>
      <c r="U26" s="35">
        <v>1.1100000000000001</v>
      </c>
    </row>
    <row r="27" spans="1:21" ht="15.6" x14ac:dyDescent="0.3">
      <c r="A27" s="35" t="s">
        <v>172</v>
      </c>
      <c r="B27" s="35" t="s">
        <v>121</v>
      </c>
      <c r="C27" s="35">
        <v>0.67</v>
      </c>
      <c r="D27" s="35">
        <v>0.68</v>
      </c>
      <c r="E27" s="35">
        <v>0.69</v>
      </c>
      <c r="F27" s="35">
        <v>0.7</v>
      </c>
      <c r="G27" s="35">
        <v>0.71</v>
      </c>
      <c r="H27" s="35">
        <v>0.71</v>
      </c>
      <c r="I27" s="35">
        <v>0.72</v>
      </c>
      <c r="J27" s="35">
        <v>0.74</v>
      </c>
      <c r="K27" s="35">
        <v>0.74</v>
      </c>
      <c r="L27" s="35">
        <v>0.74</v>
      </c>
      <c r="M27" s="35">
        <v>0.75</v>
      </c>
      <c r="N27" s="35">
        <v>0.76</v>
      </c>
      <c r="O27" s="35">
        <v>0.77</v>
      </c>
      <c r="P27" s="35">
        <v>0.76</v>
      </c>
      <c r="Q27" s="35">
        <v>0.76</v>
      </c>
      <c r="R27" s="35">
        <v>0.77</v>
      </c>
      <c r="S27" s="35">
        <v>0.78</v>
      </c>
      <c r="T27" s="35">
        <v>0.77</v>
      </c>
      <c r="U27" s="35">
        <v>0.76</v>
      </c>
    </row>
    <row r="28" spans="1:21" ht="30.6" x14ac:dyDescent="0.3">
      <c r="A28" s="35" t="s">
        <v>173</v>
      </c>
      <c r="B28" s="35" t="s">
        <v>120</v>
      </c>
      <c r="C28" s="35">
        <v>0.3</v>
      </c>
      <c r="D28" s="35">
        <v>0.3</v>
      </c>
      <c r="E28" s="35">
        <v>0.3</v>
      </c>
      <c r="F28" s="35">
        <v>0.31</v>
      </c>
      <c r="G28" s="35">
        <v>0.32</v>
      </c>
      <c r="H28" s="35">
        <v>0.31</v>
      </c>
      <c r="I28" s="35">
        <v>0.32</v>
      </c>
      <c r="J28" s="35">
        <v>0.32</v>
      </c>
      <c r="K28" s="35">
        <v>0.32</v>
      </c>
      <c r="L28" s="35">
        <v>0.33</v>
      </c>
      <c r="M28" s="35">
        <v>0.33</v>
      </c>
      <c r="N28" s="35">
        <v>0.33</v>
      </c>
      <c r="O28" s="35">
        <v>0.34</v>
      </c>
      <c r="P28" s="35">
        <v>0.34</v>
      </c>
      <c r="Q28" s="35">
        <v>0.34</v>
      </c>
      <c r="R28" s="35">
        <v>0.34</v>
      </c>
      <c r="S28" s="35">
        <v>0.34</v>
      </c>
      <c r="T28" s="35">
        <v>0.34</v>
      </c>
      <c r="U28" s="35">
        <v>0.35</v>
      </c>
    </row>
    <row r="29" spans="1:21" ht="30.6" x14ac:dyDescent="0.3">
      <c r="A29" s="35" t="s">
        <v>173</v>
      </c>
      <c r="B29" s="35" t="s">
        <v>121</v>
      </c>
      <c r="C29" s="35">
        <v>0.21</v>
      </c>
      <c r="D29" s="35">
        <v>0.21</v>
      </c>
      <c r="E29" s="35">
        <v>0.21</v>
      </c>
      <c r="F29" s="35">
        <v>0.22</v>
      </c>
      <c r="G29" s="35">
        <v>0.22</v>
      </c>
      <c r="H29" s="35">
        <v>0.22</v>
      </c>
      <c r="I29" s="35">
        <v>0.23</v>
      </c>
      <c r="J29" s="35">
        <v>0.22</v>
      </c>
      <c r="K29" s="35">
        <v>0.23</v>
      </c>
      <c r="L29" s="35">
        <v>0.23</v>
      </c>
      <c r="M29" s="35">
        <v>0.22</v>
      </c>
      <c r="N29" s="35">
        <v>0.22</v>
      </c>
      <c r="O29" s="35">
        <v>0.22</v>
      </c>
      <c r="P29" s="35">
        <v>0.22</v>
      </c>
      <c r="Q29" s="35">
        <v>0.23</v>
      </c>
      <c r="R29" s="35">
        <v>0.23</v>
      </c>
      <c r="S29" s="35">
        <v>0.23</v>
      </c>
      <c r="T29" s="35">
        <v>0.24</v>
      </c>
      <c r="U29" s="35">
        <v>0.24</v>
      </c>
    </row>
  </sheetData>
  <pageMargins left="0.7" right="0.7" top="0.75" bottom="0.75" header="0.3" footer="0.3"/>
  <pageSetup paperSize="9" orientation="portrait" horizontalDpi="300" verticalDpi="300"/>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U29"/>
  <sheetViews>
    <sheetView workbookViewId="0"/>
  </sheetViews>
  <sheetFormatPr defaultColWidth="11.5546875" defaultRowHeight="14.4" x14ac:dyDescent="0.3"/>
  <sheetData>
    <row r="1" spans="1:21" ht="21" x14ac:dyDescent="0.4">
      <c r="A1" s="6" t="s">
        <v>179</v>
      </c>
    </row>
    <row r="2" spans="1:21" ht="16.8" x14ac:dyDescent="0.3">
      <c r="A2" s="4" t="s">
        <v>116</v>
      </c>
    </row>
    <row r="3" spans="1:21" ht="15.6" x14ac:dyDescent="0.3">
      <c r="A3" s="7" t="s">
        <v>117</v>
      </c>
    </row>
    <row r="4" spans="1:21" x14ac:dyDescent="0.3">
      <c r="A4" s="5" t="str">
        <f>HYPERLINK("#'Table of contents'!A1", "Back to contents")</f>
        <v>Back to contents</v>
      </c>
    </row>
    <row r="5" spans="1:21" ht="15.6" x14ac:dyDescent="0.3">
      <c r="A5" s="12" t="s">
        <v>161</v>
      </c>
      <c r="B5" s="12" t="s">
        <v>119</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15.6" x14ac:dyDescent="0.3">
      <c r="A6" s="13" t="s">
        <v>162</v>
      </c>
      <c r="B6" s="13" t="s">
        <v>120</v>
      </c>
      <c r="C6" s="13">
        <v>521000</v>
      </c>
      <c r="D6" s="13">
        <v>525000</v>
      </c>
      <c r="E6" s="13">
        <v>533000</v>
      </c>
      <c r="F6" s="13">
        <v>532000</v>
      </c>
      <c r="G6" s="13">
        <v>527000</v>
      </c>
      <c r="H6" s="13">
        <v>529000</v>
      </c>
      <c r="I6" s="13">
        <v>534000</v>
      </c>
      <c r="J6" s="13">
        <v>532000</v>
      </c>
      <c r="K6" s="13">
        <v>533000</v>
      </c>
      <c r="L6" s="13">
        <v>541000</v>
      </c>
      <c r="M6" s="13">
        <v>541000</v>
      </c>
      <c r="N6" s="13">
        <v>547000</v>
      </c>
      <c r="O6" s="13">
        <v>546000</v>
      </c>
      <c r="P6" s="13">
        <v>545000</v>
      </c>
      <c r="Q6" s="13">
        <v>545000</v>
      </c>
      <c r="R6" s="13">
        <v>549000</v>
      </c>
      <c r="S6" s="13">
        <v>555000</v>
      </c>
      <c r="T6" s="13">
        <v>535000</v>
      </c>
      <c r="U6" s="13">
        <v>559000</v>
      </c>
    </row>
    <row r="7" spans="1:21" ht="15.6" x14ac:dyDescent="0.3">
      <c r="A7" s="13" t="s">
        <v>162</v>
      </c>
      <c r="B7" s="13" t="s">
        <v>121</v>
      </c>
      <c r="C7" s="13">
        <v>306000</v>
      </c>
      <c r="D7" s="13">
        <v>309000</v>
      </c>
      <c r="E7" s="13">
        <v>316000</v>
      </c>
      <c r="F7" s="13">
        <v>323000</v>
      </c>
      <c r="G7" s="13">
        <v>320000</v>
      </c>
      <c r="H7" s="13">
        <v>319000</v>
      </c>
      <c r="I7" s="13">
        <v>323000</v>
      </c>
      <c r="J7" s="13">
        <v>325000</v>
      </c>
      <c r="K7" s="13">
        <v>322000</v>
      </c>
      <c r="L7" s="13">
        <v>328000</v>
      </c>
      <c r="M7" s="13">
        <v>335000</v>
      </c>
      <c r="N7" s="13">
        <v>339000</v>
      </c>
      <c r="O7" s="13">
        <v>338000</v>
      </c>
      <c r="P7" s="13">
        <v>341000</v>
      </c>
      <c r="Q7" s="13">
        <v>337000</v>
      </c>
      <c r="R7" s="13">
        <v>339000</v>
      </c>
      <c r="S7" s="13">
        <v>342000</v>
      </c>
      <c r="T7" s="13">
        <v>337000</v>
      </c>
      <c r="U7" s="13">
        <v>343000</v>
      </c>
    </row>
    <row r="8" spans="1:21" ht="30.6" x14ac:dyDescent="0.3">
      <c r="A8" s="13" t="s">
        <v>163</v>
      </c>
      <c r="B8" s="13" t="s">
        <v>120</v>
      </c>
      <c r="C8" s="13">
        <v>609000</v>
      </c>
      <c r="D8" s="13">
        <v>611000</v>
      </c>
      <c r="E8" s="13">
        <v>612000</v>
      </c>
      <c r="F8" s="13">
        <v>611000</v>
      </c>
      <c r="G8" s="13">
        <v>610000</v>
      </c>
      <c r="H8" s="13">
        <v>613000</v>
      </c>
      <c r="I8" s="13">
        <v>620000</v>
      </c>
      <c r="J8" s="13">
        <v>621000</v>
      </c>
      <c r="K8" s="13">
        <v>622000</v>
      </c>
      <c r="L8" s="13">
        <v>623000</v>
      </c>
      <c r="M8" s="13">
        <v>621000</v>
      </c>
      <c r="N8" s="13">
        <v>631000</v>
      </c>
      <c r="O8" s="13">
        <v>635000</v>
      </c>
      <c r="P8" s="13">
        <v>631000</v>
      </c>
      <c r="Q8" s="13">
        <v>632000</v>
      </c>
      <c r="R8" s="13">
        <v>630000</v>
      </c>
      <c r="S8" s="13">
        <v>636000</v>
      </c>
      <c r="T8" s="13">
        <v>636000</v>
      </c>
      <c r="U8" s="13">
        <v>644000</v>
      </c>
    </row>
    <row r="9" spans="1:21" ht="30.6" x14ac:dyDescent="0.3">
      <c r="A9" s="13" t="s">
        <v>163</v>
      </c>
      <c r="B9" s="13" t="s">
        <v>121</v>
      </c>
      <c r="C9" s="13">
        <v>376000</v>
      </c>
      <c r="D9" s="13">
        <v>384000</v>
      </c>
      <c r="E9" s="13">
        <v>388000</v>
      </c>
      <c r="F9" s="13">
        <v>390000</v>
      </c>
      <c r="G9" s="13">
        <v>389000</v>
      </c>
      <c r="H9" s="13">
        <v>396000</v>
      </c>
      <c r="I9" s="13">
        <v>399000</v>
      </c>
      <c r="J9" s="13">
        <v>399000</v>
      </c>
      <c r="K9" s="13">
        <v>403000</v>
      </c>
      <c r="L9" s="13">
        <v>405000</v>
      </c>
      <c r="M9" s="13">
        <v>408000</v>
      </c>
      <c r="N9" s="13">
        <v>414000</v>
      </c>
      <c r="O9" s="13">
        <v>416000</v>
      </c>
      <c r="P9" s="13">
        <v>416000</v>
      </c>
      <c r="Q9" s="13">
        <v>416000</v>
      </c>
      <c r="R9" s="13">
        <v>417000</v>
      </c>
      <c r="S9" s="13">
        <v>420000</v>
      </c>
      <c r="T9" s="13">
        <v>417000</v>
      </c>
      <c r="U9" s="13">
        <v>419000</v>
      </c>
    </row>
    <row r="10" spans="1:21" ht="45.6" x14ac:dyDescent="0.3">
      <c r="A10" s="13" t="s">
        <v>164</v>
      </c>
      <c r="B10" s="13" t="s">
        <v>120</v>
      </c>
      <c r="C10" s="13">
        <v>603000</v>
      </c>
      <c r="D10" s="13">
        <v>609000</v>
      </c>
      <c r="E10" s="13">
        <v>607000</v>
      </c>
      <c r="F10" s="13">
        <v>608000</v>
      </c>
      <c r="G10" s="13">
        <v>605000</v>
      </c>
      <c r="H10" s="13">
        <v>606000</v>
      </c>
      <c r="I10" s="13">
        <v>606000</v>
      </c>
      <c r="J10" s="13">
        <v>611000</v>
      </c>
      <c r="K10" s="13">
        <v>613000</v>
      </c>
      <c r="L10" s="13">
        <v>621000</v>
      </c>
      <c r="M10" s="13">
        <v>623000</v>
      </c>
      <c r="N10" s="13">
        <v>622000</v>
      </c>
      <c r="O10" s="13">
        <v>626000</v>
      </c>
      <c r="P10" s="13">
        <v>630000</v>
      </c>
      <c r="Q10" s="13">
        <v>627000</v>
      </c>
      <c r="R10" s="13">
        <v>631000</v>
      </c>
      <c r="S10" s="13">
        <v>634000</v>
      </c>
      <c r="T10" s="13">
        <v>629000</v>
      </c>
      <c r="U10" s="13">
        <v>630000</v>
      </c>
    </row>
    <row r="11" spans="1:21" ht="45.6" x14ac:dyDescent="0.3">
      <c r="A11" s="13" t="s">
        <v>164</v>
      </c>
      <c r="B11" s="13" t="s">
        <v>121</v>
      </c>
      <c r="C11" s="13">
        <v>341000</v>
      </c>
      <c r="D11" s="13">
        <v>338000</v>
      </c>
      <c r="E11" s="13">
        <v>339000</v>
      </c>
      <c r="F11" s="13">
        <v>343000</v>
      </c>
      <c r="G11" s="13">
        <v>347000</v>
      </c>
      <c r="H11" s="13">
        <v>350000</v>
      </c>
      <c r="I11" s="13">
        <v>350000</v>
      </c>
      <c r="J11" s="13">
        <v>353000</v>
      </c>
      <c r="K11" s="13">
        <v>359000</v>
      </c>
      <c r="L11" s="13">
        <v>362000</v>
      </c>
      <c r="M11" s="13">
        <v>363000</v>
      </c>
      <c r="N11" s="13">
        <v>365000</v>
      </c>
      <c r="O11" s="13">
        <v>364000</v>
      </c>
      <c r="P11" s="13">
        <v>367000</v>
      </c>
      <c r="Q11" s="13">
        <v>371000</v>
      </c>
      <c r="R11" s="13">
        <v>367000</v>
      </c>
      <c r="S11" s="13">
        <v>378000</v>
      </c>
      <c r="T11" s="13">
        <v>379000</v>
      </c>
      <c r="U11" s="13">
        <v>379000</v>
      </c>
    </row>
    <row r="12" spans="1:21" ht="30.6" x14ac:dyDescent="0.3">
      <c r="A12" s="13" t="s">
        <v>165</v>
      </c>
      <c r="B12" s="13" t="s">
        <v>120</v>
      </c>
      <c r="C12" s="13">
        <v>636000</v>
      </c>
      <c r="D12" s="13">
        <v>642000</v>
      </c>
      <c r="E12" s="13">
        <v>641000</v>
      </c>
      <c r="F12" s="13">
        <v>639000</v>
      </c>
      <c r="G12" s="13">
        <v>638000</v>
      </c>
      <c r="H12" s="13">
        <v>641000</v>
      </c>
      <c r="I12" s="13">
        <v>641000</v>
      </c>
      <c r="J12" s="13">
        <v>649000</v>
      </c>
      <c r="K12" s="13">
        <v>647000</v>
      </c>
      <c r="L12" s="13">
        <v>650000</v>
      </c>
      <c r="M12" s="13">
        <v>656000</v>
      </c>
      <c r="N12" s="13">
        <v>664000</v>
      </c>
      <c r="O12" s="13">
        <v>657000</v>
      </c>
      <c r="P12" s="13">
        <v>656000</v>
      </c>
      <c r="Q12" s="13">
        <v>651000</v>
      </c>
      <c r="R12" s="13">
        <v>652000</v>
      </c>
      <c r="S12" s="13">
        <v>650000</v>
      </c>
      <c r="T12" s="13">
        <v>647000</v>
      </c>
      <c r="U12" s="13">
        <v>656000</v>
      </c>
    </row>
    <row r="13" spans="1:21" ht="30.6" x14ac:dyDescent="0.3">
      <c r="A13" s="13" t="s">
        <v>165</v>
      </c>
      <c r="B13" s="13" t="s">
        <v>121</v>
      </c>
      <c r="C13" s="13">
        <v>371000</v>
      </c>
      <c r="D13" s="13">
        <v>383000</v>
      </c>
      <c r="E13" s="13">
        <v>379000</v>
      </c>
      <c r="F13" s="13">
        <v>379000</v>
      </c>
      <c r="G13" s="13">
        <v>378000</v>
      </c>
      <c r="H13" s="13">
        <v>380000</v>
      </c>
      <c r="I13" s="13">
        <v>383000</v>
      </c>
      <c r="J13" s="13">
        <v>388000</v>
      </c>
      <c r="K13" s="13">
        <v>391000</v>
      </c>
      <c r="L13" s="13">
        <v>395000</v>
      </c>
      <c r="M13" s="13">
        <v>399000</v>
      </c>
      <c r="N13" s="13">
        <v>398000</v>
      </c>
      <c r="O13" s="13">
        <v>401000</v>
      </c>
      <c r="P13" s="13">
        <v>400000</v>
      </c>
      <c r="Q13" s="13">
        <v>404000</v>
      </c>
      <c r="R13" s="13">
        <v>406000</v>
      </c>
      <c r="S13" s="13">
        <v>409000</v>
      </c>
      <c r="T13" s="13">
        <v>400000</v>
      </c>
      <c r="U13" s="13">
        <v>404000</v>
      </c>
    </row>
    <row r="14" spans="1:21" ht="30.6" x14ac:dyDescent="0.3">
      <c r="A14" s="13" t="s">
        <v>166</v>
      </c>
      <c r="B14" s="13" t="s">
        <v>120</v>
      </c>
      <c r="C14" s="13">
        <v>573000</v>
      </c>
      <c r="D14" s="13">
        <v>569000</v>
      </c>
      <c r="E14" s="13">
        <v>571000</v>
      </c>
      <c r="F14" s="13">
        <v>571000</v>
      </c>
      <c r="G14" s="13">
        <v>574000</v>
      </c>
      <c r="H14" s="13">
        <v>573000</v>
      </c>
      <c r="I14" s="13">
        <v>575000</v>
      </c>
      <c r="J14" s="13">
        <v>574000</v>
      </c>
      <c r="K14" s="13">
        <v>578000</v>
      </c>
      <c r="L14" s="13">
        <v>580000</v>
      </c>
      <c r="M14" s="13">
        <v>588000</v>
      </c>
      <c r="N14" s="13">
        <v>593000</v>
      </c>
      <c r="O14" s="13">
        <v>595000</v>
      </c>
      <c r="P14" s="13">
        <v>595000</v>
      </c>
      <c r="Q14" s="13">
        <v>593000</v>
      </c>
      <c r="R14" s="13">
        <v>592000</v>
      </c>
      <c r="S14" s="13">
        <v>599000</v>
      </c>
      <c r="T14" s="13">
        <v>603000</v>
      </c>
      <c r="U14" s="13">
        <v>592000</v>
      </c>
    </row>
    <row r="15" spans="1:21" ht="30.6" x14ac:dyDescent="0.3">
      <c r="A15" s="13" t="s">
        <v>166</v>
      </c>
      <c r="B15" s="13" t="s">
        <v>121</v>
      </c>
      <c r="C15" s="13">
        <v>369000</v>
      </c>
      <c r="D15" s="13">
        <v>373000</v>
      </c>
      <c r="E15" s="13">
        <v>376000</v>
      </c>
      <c r="F15" s="13">
        <v>376000</v>
      </c>
      <c r="G15" s="13">
        <v>378000</v>
      </c>
      <c r="H15" s="13">
        <v>380000</v>
      </c>
      <c r="I15" s="13">
        <v>385000</v>
      </c>
      <c r="J15" s="13">
        <v>385000</v>
      </c>
      <c r="K15" s="13">
        <v>389000</v>
      </c>
      <c r="L15" s="13">
        <v>393000</v>
      </c>
      <c r="M15" s="13">
        <v>393000</v>
      </c>
      <c r="N15" s="13">
        <v>398000</v>
      </c>
      <c r="O15" s="13">
        <v>401000</v>
      </c>
      <c r="P15" s="13">
        <v>406000</v>
      </c>
      <c r="Q15" s="13">
        <v>408000</v>
      </c>
      <c r="R15" s="13">
        <v>410000</v>
      </c>
      <c r="S15" s="13">
        <v>418000</v>
      </c>
      <c r="T15" s="13">
        <v>415000</v>
      </c>
      <c r="U15" s="13">
        <v>416000</v>
      </c>
    </row>
    <row r="16" spans="1:21" ht="30.6" x14ac:dyDescent="0.3">
      <c r="A16" s="13" t="s">
        <v>167</v>
      </c>
      <c r="B16" s="13" t="s">
        <v>120</v>
      </c>
      <c r="C16" s="13">
        <v>738000</v>
      </c>
      <c r="D16" s="13">
        <v>754000</v>
      </c>
      <c r="E16" s="13">
        <v>745000</v>
      </c>
      <c r="F16" s="13">
        <v>744000</v>
      </c>
      <c r="G16" s="13">
        <v>745000</v>
      </c>
      <c r="H16" s="13">
        <v>753000</v>
      </c>
      <c r="I16" s="13">
        <v>757000</v>
      </c>
      <c r="J16" s="13">
        <v>761000</v>
      </c>
      <c r="K16" s="13">
        <v>761000</v>
      </c>
      <c r="L16" s="13">
        <v>761000</v>
      </c>
      <c r="M16" s="13">
        <v>772000</v>
      </c>
      <c r="N16" s="13">
        <v>769000</v>
      </c>
      <c r="O16" s="13">
        <v>772000</v>
      </c>
      <c r="P16" s="13">
        <v>771000</v>
      </c>
      <c r="Q16" s="13">
        <v>765000</v>
      </c>
      <c r="R16" s="13">
        <v>765000</v>
      </c>
      <c r="S16" s="13">
        <v>770000</v>
      </c>
      <c r="T16" s="13">
        <v>768000</v>
      </c>
      <c r="U16" s="13">
        <v>773000</v>
      </c>
    </row>
    <row r="17" spans="1:21" ht="30.6" x14ac:dyDescent="0.3">
      <c r="A17" s="13" t="s">
        <v>167</v>
      </c>
      <c r="B17" s="13" t="s">
        <v>121</v>
      </c>
      <c r="C17" s="13">
        <v>416000</v>
      </c>
      <c r="D17" s="13">
        <v>423000</v>
      </c>
      <c r="E17" s="13">
        <v>422000</v>
      </c>
      <c r="F17" s="13">
        <v>425000</v>
      </c>
      <c r="G17" s="13">
        <v>425000</v>
      </c>
      <c r="H17" s="13">
        <v>431000</v>
      </c>
      <c r="I17" s="13">
        <v>431000</v>
      </c>
      <c r="J17" s="13">
        <v>436000</v>
      </c>
      <c r="K17" s="13">
        <v>444000</v>
      </c>
      <c r="L17" s="13">
        <v>447000</v>
      </c>
      <c r="M17" s="13">
        <v>447000</v>
      </c>
      <c r="N17" s="13">
        <v>449000</v>
      </c>
      <c r="O17" s="13">
        <v>449000</v>
      </c>
      <c r="P17" s="13">
        <v>452000</v>
      </c>
      <c r="Q17" s="13">
        <v>449000</v>
      </c>
      <c r="R17" s="13">
        <v>449000</v>
      </c>
      <c r="S17" s="13">
        <v>450000</v>
      </c>
      <c r="T17" s="13">
        <v>450000</v>
      </c>
      <c r="U17" s="13">
        <v>455000</v>
      </c>
    </row>
    <row r="18" spans="1:21" ht="15.6" x14ac:dyDescent="0.3">
      <c r="A18" s="13" t="s">
        <v>168</v>
      </c>
      <c r="B18" s="13" t="s">
        <v>120</v>
      </c>
      <c r="C18" s="13">
        <v>917000</v>
      </c>
      <c r="D18" s="13">
        <v>919000</v>
      </c>
      <c r="E18" s="13">
        <v>914000</v>
      </c>
      <c r="F18" s="13">
        <v>923000</v>
      </c>
      <c r="G18" s="13">
        <v>927000</v>
      </c>
      <c r="H18" s="13">
        <v>930000</v>
      </c>
      <c r="I18" s="13">
        <v>942000</v>
      </c>
      <c r="J18" s="13">
        <v>958000</v>
      </c>
      <c r="K18" s="13">
        <v>957000</v>
      </c>
      <c r="L18" s="13">
        <v>958000</v>
      </c>
      <c r="M18" s="13">
        <v>957000</v>
      </c>
      <c r="N18" s="13">
        <v>956000</v>
      </c>
      <c r="O18" s="13">
        <v>965000</v>
      </c>
      <c r="P18" s="13">
        <v>952000</v>
      </c>
      <c r="Q18" s="13">
        <v>956000</v>
      </c>
      <c r="R18" s="13">
        <v>946000</v>
      </c>
      <c r="S18" s="13">
        <v>949000</v>
      </c>
      <c r="T18" s="13">
        <v>934000</v>
      </c>
      <c r="U18" s="13">
        <v>935000</v>
      </c>
    </row>
    <row r="19" spans="1:21" ht="15.6" x14ac:dyDescent="0.3">
      <c r="A19" s="13" t="s">
        <v>168</v>
      </c>
      <c r="B19" s="13" t="s">
        <v>121</v>
      </c>
      <c r="C19" s="13">
        <v>564000</v>
      </c>
      <c r="D19" s="13">
        <v>569000</v>
      </c>
      <c r="E19" s="13">
        <v>577000</v>
      </c>
      <c r="F19" s="13">
        <v>585000</v>
      </c>
      <c r="G19" s="13">
        <v>585000</v>
      </c>
      <c r="H19" s="13">
        <v>592000</v>
      </c>
      <c r="I19" s="13">
        <v>598000</v>
      </c>
      <c r="J19" s="13">
        <v>610000</v>
      </c>
      <c r="K19" s="13">
        <v>613000</v>
      </c>
      <c r="L19" s="13">
        <v>616000</v>
      </c>
      <c r="M19" s="13">
        <v>616000</v>
      </c>
      <c r="N19" s="13">
        <v>615000</v>
      </c>
      <c r="O19" s="13">
        <v>625000</v>
      </c>
      <c r="P19" s="13">
        <v>619000</v>
      </c>
      <c r="Q19" s="13">
        <v>620000</v>
      </c>
      <c r="R19" s="13">
        <v>622000</v>
      </c>
      <c r="S19" s="13">
        <v>627000</v>
      </c>
      <c r="T19" s="13">
        <v>620000</v>
      </c>
      <c r="U19" s="13">
        <v>624000</v>
      </c>
    </row>
    <row r="20" spans="1:21" ht="30.6" x14ac:dyDescent="0.3">
      <c r="A20" s="13" t="s">
        <v>169</v>
      </c>
      <c r="B20" s="13" t="s">
        <v>120</v>
      </c>
      <c r="C20" s="13">
        <v>773000</v>
      </c>
      <c r="D20" s="13">
        <v>775000</v>
      </c>
      <c r="E20" s="13">
        <v>774000</v>
      </c>
      <c r="F20" s="13">
        <v>770000</v>
      </c>
      <c r="G20" s="13">
        <v>770000</v>
      </c>
      <c r="H20" s="13">
        <v>771000</v>
      </c>
      <c r="I20" s="13">
        <v>776000</v>
      </c>
      <c r="J20" s="13">
        <v>782000</v>
      </c>
      <c r="K20" s="13">
        <v>780000</v>
      </c>
      <c r="L20" s="13">
        <v>786000</v>
      </c>
      <c r="M20" s="13">
        <v>789000</v>
      </c>
      <c r="N20" s="13">
        <v>786000</v>
      </c>
      <c r="O20" s="13">
        <v>793000</v>
      </c>
      <c r="P20" s="13">
        <v>787000</v>
      </c>
      <c r="Q20" s="13">
        <v>785000</v>
      </c>
      <c r="R20" s="13">
        <v>787000</v>
      </c>
      <c r="S20" s="13">
        <v>787000</v>
      </c>
      <c r="T20" s="13">
        <v>781000</v>
      </c>
      <c r="U20" s="13">
        <v>787000</v>
      </c>
    </row>
    <row r="21" spans="1:21" ht="30.6" x14ac:dyDescent="0.3">
      <c r="A21" s="13" t="s">
        <v>169</v>
      </c>
      <c r="B21" s="13" t="s">
        <v>121</v>
      </c>
      <c r="C21" s="13">
        <v>447000</v>
      </c>
      <c r="D21" s="13">
        <v>456000</v>
      </c>
      <c r="E21" s="13">
        <v>454000</v>
      </c>
      <c r="F21" s="13">
        <v>455000</v>
      </c>
      <c r="G21" s="13">
        <v>456000</v>
      </c>
      <c r="H21" s="13">
        <v>458000</v>
      </c>
      <c r="I21" s="13">
        <v>462000</v>
      </c>
      <c r="J21" s="13">
        <v>469000</v>
      </c>
      <c r="K21" s="13">
        <v>473000</v>
      </c>
      <c r="L21" s="13">
        <v>477000</v>
      </c>
      <c r="M21" s="13">
        <v>478000</v>
      </c>
      <c r="N21" s="13">
        <v>481000</v>
      </c>
      <c r="O21" s="13">
        <v>485000</v>
      </c>
      <c r="P21" s="13">
        <v>483000</v>
      </c>
      <c r="Q21" s="13">
        <v>484000</v>
      </c>
      <c r="R21" s="13">
        <v>485000</v>
      </c>
      <c r="S21" s="13">
        <v>484000</v>
      </c>
      <c r="T21" s="13">
        <v>482000</v>
      </c>
      <c r="U21" s="13">
        <v>483000</v>
      </c>
    </row>
    <row r="22" spans="1:21" ht="30.6" x14ac:dyDescent="0.3">
      <c r="A22" s="13" t="s">
        <v>170</v>
      </c>
      <c r="B22" s="13" t="s">
        <v>120</v>
      </c>
      <c r="C22" s="13">
        <v>623000</v>
      </c>
      <c r="D22" s="13">
        <v>625000</v>
      </c>
      <c r="E22" s="13">
        <v>630000</v>
      </c>
      <c r="F22" s="13">
        <v>626000</v>
      </c>
      <c r="G22" s="13">
        <v>627000</v>
      </c>
      <c r="H22" s="13">
        <v>625000</v>
      </c>
      <c r="I22" s="13">
        <v>632000</v>
      </c>
      <c r="J22" s="13">
        <v>636000</v>
      </c>
      <c r="K22" s="13">
        <v>641000</v>
      </c>
      <c r="L22" s="13">
        <v>643000</v>
      </c>
      <c r="M22" s="13">
        <v>649000</v>
      </c>
      <c r="N22" s="13">
        <v>653000</v>
      </c>
      <c r="O22" s="13">
        <v>657000</v>
      </c>
      <c r="P22" s="13">
        <v>659000</v>
      </c>
      <c r="Q22" s="13">
        <v>653000</v>
      </c>
      <c r="R22" s="13">
        <v>655000</v>
      </c>
      <c r="S22" s="13">
        <v>652000</v>
      </c>
      <c r="T22" s="13">
        <v>661000</v>
      </c>
      <c r="U22" s="13">
        <v>664000</v>
      </c>
    </row>
    <row r="23" spans="1:21" ht="30.6" x14ac:dyDescent="0.3">
      <c r="A23" s="13" t="s">
        <v>170</v>
      </c>
      <c r="B23" s="13" t="s">
        <v>121</v>
      </c>
      <c r="C23" s="13">
        <v>370000</v>
      </c>
      <c r="D23" s="13">
        <v>376000</v>
      </c>
      <c r="E23" s="13">
        <v>376000</v>
      </c>
      <c r="F23" s="13">
        <v>381000</v>
      </c>
      <c r="G23" s="13">
        <v>377000</v>
      </c>
      <c r="H23" s="13">
        <v>381000</v>
      </c>
      <c r="I23" s="13">
        <v>388000</v>
      </c>
      <c r="J23" s="13">
        <v>392000</v>
      </c>
      <c r="K23" s="13">
        <v>393000</v>
      </c>
      <c r="L23" s="13">
        <v>393000</v>
      </c>
      <c r="M23" s="13">
        <v>401000</v>
      </c>
      <c r="N23" s="13">
        <v>404000</v>
      </c>
      <c r="O23" s="13">
        <v>408000</v>
      </c>
      <c r="P23" s="13">
        <v>409000</v>
      </c>
      <c r="Q23" s="13">
        <v>409000</v>
      </c>
      <c r="R23" s="13">
        <v>409000</v>
      </c>
      <c r="S23" s="13">
        <v>409000</v>
      </c>
      <c r="T23" s="13">
        <v>408000</v>
      </c>
      <c r="U23" s="13">
        <v>409000</v>
      </c>
    </row>
    <row r="24" spans="1:21" ht="15.6" x14ac:dyDescent="0.3">
      <c r="A24" s="13" t="s">
        <v>171</v>
      </c>
      <c r="B24" s="13" t="s">
        <v>120</v>
      </c>
      <c r="C24" s="13">
        <v>527000</v>
      </c>
      <c r="D24" s="13">
        <v>531000</v>
      </c>
      <c r="E24" s="13">
        <v>528000</v>
      </c>
      <c r="F24" s="13">
        <v>532000</v>
      </c>
      <c r="G24" s="13">
        <v>533000</v>
      </c>
      <c r="H24" s="13">
        <v>535000</v>
      </c>
      <c r="I24" s="13">
        <v>539000</v>
      </c>
      <c r="J24" s="13">
        <v>540000</v>
      </c>
      <c r="K24" s="13">
        <v>541000</v>
      </c>
      <c r="L24" s="13">
        <v>549000</v>
      </c>
      <c r="M24" s="13">
        <v>554000</v>
      </c>
      <c r="N24" s="13">
        <v>553000</v>
      </c>
      <c r="O24" s="13">
        <v>558000</v>
      </c>
      <c r="P24" s="13">
        <v>557000</v>
      </c>
      <c r="Q24" s="13">
        <v>559000</v>
      </c>
      <c r="R24" s="13">
        <v>560000</v>
      </c>
      <c r="S24" s="13">
        <v>564000</v>
      </c>
      <c r="T24" s="13">
        <v>562000</v>
      </c>
      <c r="U24" s="13">
        <v>568000</v>
      </c>
    </row>
    <row r="25" spans="1:21" ht="15.6" x14ac:dyDescent="0.3">
      <c r="A25" s="13" t="s">
        <v>171</v>
      </c>
      <c r="B25" s="13" t="s">
        <v>121</v>
      </c>
      <c r="C25" s="13">
        <v>367000</v>
      </c>
      <c r="D25" s="13">
        <v>368000</v>
      </c>
      <c r="E25" s="13">
        <v>369000</v>
      </c>
      <c r="F25" s="13">
        <v>371000</v>
      </c>
      <c r="G25" s="13">
        <v>377000</v>
      </c>
      <c r="H25" s="13">
        <v>379000</v>
      </c>
      <c r="I25" s="13">
        <v>385000</v>
      </c>
      <c r="J25" s="13">
        <v>388000</v>
      </c>
      <c r="K25" s="13">
        <v>389000</v>
      </c>
      <c r="L25" s="13">
        <v>393000</v>
      </c>
      <c r="M25" s="13">
        <v>397000</v>
      </c>
      <c r="N25" s="13">
        <v>399000</v>
      </c>
      <c r="O25" s="13">
        <v>403000</v>
      </c>
      <c r="P25" s="13">
        <v>404000</v>
      </c>
      <c r="Q25" s="13">
        <v>405000</v>
      </c>
      <c r="R25" s="13">
        <v>405000</v>
      </c>
      <c r="S25" s="13">
        <v>412000</v>
      </c>
      <c r="T25" s="13">
        <v>407000</v>
      </c>
      <c r="U25" s="13">
        <v>407000</v>
      </c>
    </row>
    <row r="26" spans="1:21" ht="15.6" x14ac:dyDescent="0.3">
      <c r="A26" s="13" t="s">
        <v>172</v>
      </c>
      <c r="B26" s="13" t="s">
        <v>120</v>
      </c>
      <c r="C26" s="13">
        <v>623000</v>
      </c>
      <c r="D26" s="13">
        <v>624000</v>
      </c>
      <c r="E26" s="13">
        <v>624000</v>
      </c>
      <c r="F26" s="13">
        <v>624000</v>
      </c>
      <c r="G26" s="13">
        <v>626000</v>
      </c>
      <c r="H26" s="13">
        <v>624000</v>
      </c>
      <c r="I26" s="13">
        <v>626000</v>
      </c>
      <c r="J26" s="13">
        <v>630000</v>
      </c>
      <c r="K26" s="13">
        <v>629000</v>
      </c>
      <c r="L26" s="13">
        <v>633000</v>
      </c>
      <c r="M26" s="13">
        <v>635000</v>
      </c>
      <c r="N26" s="13">
        <v>639000</v>
      </c>
      <c r="O26" s="13">
        <v>641000</v>
      </c>
      <c r="P26" s="13">
        <v>637000</v>
      </c>
      <c r="Q26" s="13">
        <v>637000</v>
      </c>
      <c r="R26" s="13">
        <v>637000</v>
      </c>
      <c r="S26" s="13">
        <v>647000</v>
      </c>
      <c r="T26" s="13">
        <v>651000</v>
      </c>
      <c r="U26" s="13">
        <v>654000</v>
      </c>
    </row>
    <row r="27" spans="1:21" ht="15.6" x14ac:dyDescent="0.3">
      <c r="A27" s="13" t="s">
        <v>172</v>
      </c>
      <c r="B27" s="13" t="s">
        <v>121</v>
      </c>
      <c r="C27" s="13">
        <v>393000</v>
      </c>
      <c r="D27" s="13">
        <v>397000</v>
      </c>
      <c r="E27" s="13">
        <v>399000</v>
      </c>
      <c r="F27" s="13">
        <v>402000</v>
      </c>
      <c r="G27" s="13">
        <v>404000</v>
      </c>
      <c r="H27" s="13">
        <v>405000</v>
      </c>
      <c r="I27" s="13">
        <v>406000</v>
      </c>
      <c r="J27" s="13">
        <v>413000</v>
      </c>
      <c r="K27" s="13">
        <v>417000</v>
      </c>
      <c r="L27" s="13">
        <v>418000</v>
      </c>
      <c r="M27" s="13">
        <v>420000</v>
      </c>
      <c r="N27" s="13">
        <v>427000</v>
      </c>
      <c r="O27" s="13">
        <v>429000</v>
      </c>
      <c r="P27" s="13">
        <v>427000</v>
      </c>
      <c r="Q27" s="13">
        <v>426000</v>
      </c>
      <c r="R27" s="13">
        <v>429000</v>
      </c>
      <c r="S27" s="13">
        <v>436000</v>
      </c>
      <c r="T27" s="13">
        <v>433000</v>
      </c>
      <c r="U27" s="13">
        <v>428000</v>
      </c>
    </row>
    <row r="28" spans="1:21" ht="30.6" x14ac:dyDescent="0.3">
      <c r="A28" s="13" t="s">
        <v>173</v>
      </c>
      <c r="B28" s="13" t="s">
        <v>120</v>
      </c>
      <c r="C28" s="13">
        <v>550000</v>
      </c>
      <c r="D28" s="13">
        <v>546000</v>
      </c>
      <c r="E28" s="13">
        <v>542000</v>
      </c>
      <c r="F28" s="13">
        <v>545000</v>
      </c>
      <c r="G28" s="13">
        <v>550000</v>
      </c>
      <c r="H28" s="13">
        <v>533000</v>
      </c>
      <c r="I28" s="13">
        <v>561000</v>
      </c>
      <c r="J28" s="13">
        <v>553000</v>
      </c>
      <c r="K28" s="13">
        <v>558000</v>
      </c>
      <c r="L28" s="13">
        <v>565000</v>
      </c>
      <c r="M28" s="13">
        <v>562000</v>
      </c>
      <c r="N28" s="13">
        <v>558000</v>
      </c>
      <c r="O28" s="13">
        <v>578000</v>
      </c>
      <c r="P28" s="13">
        <v>581000</v>
      </c>
      <c r="Q28" s="13">
        <v>577000</v>
      </c>
      <c r="R28" s="13">
        <v>586000</v>
      </c>
      <c r="S28" s="13">
        <v>580000</v>
      </c>
      <c r="T28" s="13">
        <v>588000</v>
      </c>
      <c r="U28" s="13">
        <v>596000</v>
      </c>
    </row>
    <row r="29" spans="1:21" ht="30.6" x14ac:dyDescent="0.3">
      <c r="A29" s="13" t="s">
        <v>173</v>
      </c>
      <c r="B29" s="13" t="s">
        <v>121</v>
      </c>
      <c r="C29" s="13">
        <v>369000</v>
      </c>
      <c r="D29" s="13">
        <v>363000</v>
      </c>
      <c r="E29" s="13">
        <v>365000</v>
      </c>
      <c r="F29" s="13">
        <v>378000</v>
      </c>
      <c r="G29" s="13">
        <v>382000</v>
      </c>
      <c r="H29" s="13">
        <v>376000</v>
      </c>
      <c r="I29" s="13">
        <v>385000</v>
      </c>
      <c r="J29" s="13">
        <v>366000</v>
      </c>
      <c r="K29" s="13">
        <v>385000</v>
      </c>
      <c r="L29" s="13">
        <v>378000</v>
      </c>
      <c r="M29" s="13">
        <v>376000</v>
      </c>
      <c r="N29" s="13">
        <v>371000</v>
      </c>
      <c r="O29" s="13">
        <v>375000</v>
      </c>
      <c r="P29" s="13">
        <v>369000</v>
      </c>
      <c r="Q29" s="13">
        <v>387000</v>
      </c>
      <c r="R29" s="13">
        <v>389000</v>
      </c>
      <c r="S29" s="13">
        <v>382000</v>
      </c>
      <c r="T29" s="13">
        <v>400000</v>
      </c>
      <c r="U29" s="13">
        <v>400000</v>
      </c>
    </row>
  </sheetData>
  <pageMargins left="0.7" right="0.7" top="0.75" bottom="0.75" header="0.3" footer="0.3"/>
  <pageSetup paperSize="9" orientation="portrait" horizontalDpi="300" verticalDpi="300"/>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65"/>
  <sheetViews>
    <sheetView workbookViewId="0"/>
  </sheetViews>
  <sheetFormatPr defaultColWidth="11.5546875" defaultRowHeight="14.4" x14ac:dyDescent="0.3"/>
  <sheetData>
    <row r="1" spans="1:21" ht="21" x14ac:dyDescent="0.4">
      <c r="A1" s="6" t="s">
        <v>180</v>
      </c>
    </row>
    <row r="2" spans="1:21" ht="16.8" x14ac:dyDescent="0.3">
      <c r="A2" s="4" t="s">
        <v>89</v>
      </c>
    </row>
    <row r="3" spans="1:21" ht="15.6" x14ac:dyDescent="0.3">
      <c r="A3" s="7" t="s">
        <v>29</v>
      </c>
    </row>
    <row r="4" spans="1:21" x14ac:dyDescent="0.3">
      <c r="A4" s="5" t="str">
        <f>HYPERLINK("#'Table of contents'!A1", "Back to contents")</f>
        <v>Back to contents</v>
      </c>
    </row>
    <row r="5" spans="1:21" ht="31.2" x14ac:dyDescent="0.3">
      <c r="A5" s="36" t="s">
        <v>161</v>
      </c>
      <c r="B5" s="36" t="s">
        <v>123</v>
      </c>
      <c r="C5" s="36" t="s">
        <v>92</v>
      </c>
      <c r="D5" s="36" t="s">
        <v>93</v>
      </c>
      <c r="E5" s="36" t="s">
        <v>94</v>
      </c>
      <c r="F5" s="36" t="s">
        <v>95</v>
      </c>
      <c r="G5" s="36" t="s">
        <v>96</v>
      </c>
      <c r="H5" s="36" t="s">
        <v>97</v>
      </c>
      <c r="I5" s="36" t="s">
        <v>98</v>
      </c>
      <c r="J5" s="36" t="s">
        <v>99</v>
      </c>
      <c r="K5" s="36" t="s">
        <v>100</v>
      </c>
      <c r="L5" s="36" t="s">
        <v>101</v>
      </c>
      <c r="M5" s="36" t="s">
        <v>102</v>
      </c>
      <c r="N5" s="36" t="s">
        <v>103</v>
      </c>
      <c r="O5" s="36" t="s">
        <v>104</v>
      </c>
      <c r="P5" s="36" t="s">
        <v>105</v>
      </c>
      <c r="Q5" s="36" t="s">
        <v>106</v>
      </c>
      <c r="R5" s="36" t="s">
        <v>107</v>
      </c>
      <c r="S5" s="36" t="s">
        <v>108</v>
      </c>
      <c r="T5" s="36" t="s">
        <v>109</v>
      </c>
      <c r="U5" s="36" t="s">
        <v>110</v>
      </c>
    </row>
    <row r="6" spans="1:21" ht="15.6" x14ac:dyDescent="0.3">
      <c r="A6" s="37" t="s">
        <v>162</v>
      </c>
      <c r="B6" s="37" t="s">
        <v>124</v>
      </c>
      <c r="C6" s="37">
        <v>0.23</v>
      </c>
      <c r="D6" s="37">
        <v>0.23</v>
      </c>
      <c r="E6" s="37">
        <v>0.24</v>
      </c>
      <c r="F6" s="37">
        <v>0.24</v>
      </c>
      <c r="G6" s="37">
        <v>0.24</v>
      </c>
      <c r="H6" s="37">
        <v>0.25</v>
      </c>
      <c r="I6" s="37">
        <v>0.25</v>
      </c>
      <c r="J6" s="37">
        <v>0.25</v>
      </c>
      <c r="K6" s="37">
        <v>0.25</v>
      </c>
      <c r="L6" s="37">
        <v>0.25</v>
      </c>
      <c r="M6" s="37">
        <v>0.25</v>
      </c>
      <c r="N6" s="37">
        <v>0.24</v>
      </c>
      <c r="O6" s="37">
        <v>0.24</v>
      </c>
      <c r="P6" s="37">
        <v>0.24</v>
      </c>
      <c r="Q6" s="37">
        <v>0.23</v>
      </c>
      <c r="R6" s="37">
        <v>0.23</v>
      </c>
      <c r="S6" s="37">
        <v>0.23</v>
      </c>
      <c r="T6" s="37">
        <v>0.22</v>
      </c>
      <c r="U6" s="37">
        <v>0.23</v>
      </c>
    </row>
    <row r="7" spans="1:21" ht="15.6" x14ac:dyDescent="0.3">
      <c r="A7" s="37" t="s">
        <v>162</v>
      </c>
      <c r="B7" s="37" t="s">
        <v>125</v>
      </c>
      <c r="C7" s="37">
        <v>0.19</v>
      </c>
      <c r="D7" s="37">
        <v>0.19</v>
      </c>
      <c r="E7" s="37">
        <v>0.2</v>
      </c>
      <c r="F7" s="37">
        <v>0.2</v>
      </c>
      <c r="G7" s="37">
        <v>0.2</v>
      </c>
      <c r="H7" s="37">
        <v>0.2</v>
      </c>
      <c r="I7" s="37">
        <v>0.2</v>
      </c>
      <c r="J7" s="37">
        <v>0.2</v>
      </c>
      <c r="K7" s="37">
        <v>0.21</v>
      </c>
      <c r="L7" s="37">
        <v>0.22</v>
      </c>
      <c r="M7" s="37">
        <v>0.22</v>
      </c>
      <c r="N7" s="37">
        <v>0.23</v>
      </c>
      <c r="O7" s="37">
        <v>0.22</v>
      </c>
      <c r="P7" s="37">
        <v>0.23</v>
      </c>
      <c r="Q7" s="37">
        <v>0.23</v>
      </c>
      <c r="R7" s="37">
        <v>0.24</v>
      </c>
      <c r="S7" s="37">
        <v>0.24</v>
      </c>
      <c r="T7" s="37">
        <v>0.23</v>
      </c>
      <c r="U7" s="37">
        <v>0.25</v>
      </c>
    </row>
    <row r="8" spans="1:21" ht="15.6" x14ac:dyDescent="0.3">
      <c r="A8" s="37" t="s">
        <v>162</v>
      </c>
      <c r="B8" s="37" t="s">
        <v>126</v>
      </c>
      <c r="C8" s="37">
        <v>0.17</v>
      </c>
      <c r="D8" s="37">
        <v>0.16</v>
      </c>
      <c r="E8" s="37">
        <v>0.17</v>
      </c>
      <c r="F8" s="37">
        <v>0.17</v>
      </c>
      <c r="G8" s="37">
        <v>0.16</v>
      </c>
      <c r="H8" s="37">
        <v>0.16</v>
      </c>
      <c r="I8" s="37">
        <v>0.16</v>
      </c>
      <c r="J8" s="37">
        <v>0.15</v>
      </c>
      <c r="K8" s="37">
        <v>0.15</v>
      </c>
      <c r="L8" s="37">
        <v>0.15</v>
      </c>
      <c r="M8" s="37">
        <v>0.15</v>
      </c>
      <c r="N8" s="37">
        <v>0.15</v>
      </c>
      <c r="O8" s="37">
        <v>0.15</v>
      </c>
      <c r="P8" s="37">
        <v>0.15</v>
      </c>
      <c r="Q8" s="37">
        <v>0.15</v>
      </c>
      <c r="R8" s="37">
        <v>0.15</v>
      </c>
      <c r="S8" s="37">
        <v>0.16</v>
      </c>
      <c r="T8" s="37">
        <v>0.16</v>
      </c>
      <c r="U8" s="37">
        <v>0.15</v>
      </c>
    </row>
    <row r="9" spans="1:21" ht="15.6" x14ac:dyDescent="0.3">
      <c r="A9" s="37" t="s">
        <v>162</v>
      </c>
      <c r="B9" s="37" t="s">
        <v>127</v>
      </c>
      <c r="C9" s="37">
        <v>0.08</v>
      </c>
      <c r="D9" s="37">
        <v>0.08</v>
      </c>
      <c r="E9" s="37">
        <v>0.08</v>
      </c>
      <c r="F9" s="37">
        <v>0.08</v>
      </c>
      <c r="G9" s="37">
        <v>0.08</v>
      </c>
      <c r="H9" s="37">
        <v>0.08</v>
      </c>
      <c r="I9" s="37">
        <v>0.09</v>
      </c>
      <c r="J9" s="37">
        <v>0.09</v>
      </c>
      <c r="K9" s="37">
        <v>0.09</v>
      </c>
      <c r="L9" s="37">
        <v>0.09</v>
      </c>
      <c r="M9" s="37">
        <v>0.09</v>
      </c>
      <c r="N9" s="37">
        <v>0.09</v>
      </c>
      <c r="O9" s="37">
        <v>0.09</v>
      </c>
      <c r="P9" s="37">
        <v>0.09</v>
      </c>
      <c r="Q9" s="37">
        <v>0.09</v>
      </c>
      <c r="R9" s="37">
        <v>0.09</v>
      </c>
      <c r="S9" s="37">
        <v>0.09</v>
      </c>
      <c r="T9" s="37">
        <v>0.08</v>
      </c>
      <c r="U9" s="37">
        <v>0.09</v>
      </c>
    </row>
    <row r="10" spans="1:21" ht="15.6" x14ac:dyDescent="0.3">
      <c r="A10" s="37" t="s">
        <v>162</v>
      </c>
      <c r="B10" s="37" t="s">
        <v>128</v>
      </c>
      <c r="C10" s="37">
        <v>0.02</v>
      </c>
      <c r="D10" s="37">
        <v>0.02</v>
      </c>
      <c r="E10" s="37">
        <v>0.02</v>
      </c>
      <c r="F10" s="37">
        <v>0.02</v>
      </c>
      <c r="G10" s="37">
        <v>0.02</v>
      </c>
      <c r="H10" s="37">
        <v>0.02</v>
      </c>
      <c r="I10" s="37">
        <v>0.02</v>
      </c>
      <c r="J10" s="37">
        <v>0.02</v>
      </c>
      <c r="K10" s="37">
        <v>0.02</v>
      </c>
      <c r="L10" s="37">
        <v>0.02</v>
      </c>
      <c r="M10" s="37">
        <v>0.02</v>
      </c>
      <c r="N10" s="37">
        <v>0.02</v>
      </c>
      <c r="O10" s="37">
        <v>0.02</v>
      </c>
      <c r="P10" s="37">
        <v>0.02</v>
      </c>
      <c r="Q10" s="37">
        <v>0.02</v>
      </c>
      <c r="R10" s="37">
        <v>0.02</v>
      </c>
      <c r="S10" s="37">
        <v>0.03</v>
      </c>
      <c r="T10" s="37">
        <v>0.03</v>
      </c>
      <c r="U10" s="37">
        <v>0.03</v>
      </c>
    </row>
    <row r="11" spans="1:21" ht="30.6" x14ac:dyDescent="0.3">
      <c r="A11" s="37" t="s">
        <v>163</v>
      </c>
      <c r="B11" s="37" t="s">
        <v>124</v>
      </c>
      <c r="C11" s="37">
        <v>0.76</v>
      </c>
      <c r="D11" s="37">
        <v>0.79</v>
      </c>
      <c r="E11" s="37">
        <v>0.81</v>
      </c>
      <c r="F11" s="37">
        <v>0.82</v>
      </c>
      <c r="G11" s="37">
        <v>0.83</v>
      </c>
      <c r="H11" s="37">
        <v>0.82</v>
      </c>
      <c r="I11" s="37">
        <v>0.83</v>
      </c>
      <c r="J11" s="37">
        <v>0.84</v>
      </c>
      <c r="K11" s="37">
        <v>0.83</v>
      </c>
      <c r="L11" s="37">
        <v>0.82</v>
      </c>
      <c r="M11" s="37">
        <v>0.82</v>
      </c>
      <c r="N11" s="37">
        <v>0.82</v>
      </c>
      <c r="O11" s="37">
        <v>0.81</v>
      </c>
      <c r="P11" s="37">
        <v>0.79</v>
      </c>
      <c r="Q11" s="37">
        <v>0.78</v>
      </c>
      <c r="R11" s="37">
        <v>0.77</v>
      </c>
      <c r="S11" s="37">
        <v>0.76</v>
      </c>
      <c r="T11" s="37">
        <v>0.75</v>
      </c>
      <c r="U11" s="37">
        <v>0.76</v>
      </c>
    </row>
    <row r="12" spans="1:21" ht="30.6" x14ac:dyDescent="0.3">
      <c r="A12" s="37" t="s">
        <v>163</v>
      </c>
      <c r="B12" s="37" t="s">
        <v>125</v>
      </c>
      <c r="C12" s="37">
        <v>0.64</v>
      </c>
      <c r="D12" s="37">
        <v>0.65</v>
      </c>
      <c r="E12" s="37">
        <v>0.64</v>
      </c>
      <c r="F12" s="37">
        <v>0.64</v>
      </c>
      <c r="G12" s="37">
        <v>0.65</v>
      </c>
      <c r="H12" s="37">
        <v>0.67</v>
      </c>
      <c r="I12" s="37">
        <v>0.68</v>
      </c>
      <c r="J12" s="37">
        <v>0.68</v>
      </c>
      <c r="K12" s="37">
        <v>0.7</v>
      </c>
      <c r="L12" s="37">
        <v>0.72</v>
      </c>
      <c r="M12" s="37">
        <v>0.72</v>
      </c>
      <c r="N12" s="37">
        <v>0.75</v>
      </c>
      <c r="O12" s="37">
        <v>0.76</v>
      </c>
      <c r="P12" s="37">
        <v>0.78</v>
      </c>
      <c r="Q12" s="37">
        <v>0.78</v>
      </c>
      <c r="R12" s="37">
        <v>0.78</v>
      </c>
      <c r="S12" s="37">
        <v>0.79</v>
      </c>
      <c r="T12" s="37">
        <v>0.8</v>
      </c>
      <c r="U12" s="37">
        <v>0.8</v>
      </c>
    </row>
    <row r="13" spans="1:21" ht="30.6" x14ac:dyDescent="0.3">
      <c r="A13" s="37" t="s">
        <v>163</v>
      </c>
      <c r="B13" s="37" t="s">
        <v>126</v>
      </c>
      <c r="C13" s="37">
        <v>0.49</v>
      </c>
      <c r="D13" s="37">
        <v>0.49</v>
      </c>
      <c r="E13" s="37">
        <v>0.5</v>
      </c>
      <c r="F13" s="37">
        <v>0.5</v>
      </c>
      <c r="G13" s="37">
        <v>0.49</v>
      </c>
      <c r="H13" s="37">
        <v>0.5</v>
      </c>
      <c r="I13" s="37">
        <v>0.49</v>
      </c>
      <c r="J13" s="37">
        <v>0.49</v>
      </c>
      <c r="K13" s="37">
        <v>0.48</v>
      </c>
      <c r="L13" s="37">
        <v>0.47</v>
      </c>
      <c r="M13" s="37">
        <v>0.46</v>
      </c>
      <c r="N13" s="37">
        <v>0.46</v>
      </c>
      <c r="O13" s="37">
        <v>0.48</v>
      </c>
      <c r="P13" s="37">
        <v>0.47</v>
      </c>
      <c r="Q13" s="37">
        <v>0.47</v>
      </c>
      <c r="R13" s="37">
        <v>0.48</v>
      </c>
      <c r="S13" s="37">
        <v>0.49</v>
      </c>
      <c r="T13" s="37">
        <v>0.49</v>
      </c>
      <c r="U13" s="37">
        <v>0.5</v>
      </c>
    </row>
    <row r="14" spans="1:21" ht="30.6" x14ac:dyDescent="0.3">
      <c r="A14" s="37" t="s">
        <v>163</v>
      </c>
      <c r="B14" s="37" t="s">
        <v>127</v>
      </c>
      <c r="C14" s="37">
        <v>0.22</v>
      </c>
      <c r="D14" s="37">
        <v>0.22</v>
      </c>
      <c r="E14" s="37">
        <v>0.22</v>
      </c>
      <c r="F14" s="37">
        <v>0.23</v>
      </c>
      <c r="G14" s="37">
        <v>0.24</v>
      </c>
      <c r="H14" s="37">
        <v>0.24</v>
      </c>
      <c r="I14" s="37">
        <v>0.25</v>
      </c>
      <c r="J14" s="37">
        <v>0.26</v>
      </c>
      <c r="K14" s="37">
        <v>0.27</v>
      </c>
      <c r="L14" s="37">
        <v>0.27</v>
      </c>
      <c r="M14" s="37">
        <v>0.27</v>
      </c>
      <c r="N14" s="37">
        <v>0.28000000000000003</v>
      </c>
      <c r="O14" s="37">
        <v>0.28000000000000003</v>
      </c>
      <c r="P14" s="37">
        <v>0.28999999999999998</v>
      </c>
      <c r="Q14" s="37">
        <v>0.28999999999999998</v>
      </c>
      <c r="R14" s="37">
        <v>0.28000000000000003</v>
      </c>
      <c r="S14" s="37">
        <v>0.28000000000000003</v>
      </c>
      <c r="T14" s="37">
        <v>0.27</v>
      </c>
      <c r="U14" s="37">
        <v>0.28000000000000003</v>
      </c>
    </row>
    <row r="15" spans="1:21" ht="30.6" x14ac:dyDescent="0.3">
      <c r="A15" s="37" t="s">
        <v>163</v>
      </c>
      <c r="B15" s="37" t="s">
        <v>128</v>
      </c>
      <c r="C15" s="37">
        <v>0.06</v>
      </c>
      <c r="D15" s="37">
        <v>0.06</v>
      </c>
      <c r="E15" s="37">
        <v>0.06</v>
      </c>
      <c r="F15" s="37">
        <v>0.06</v>
      </c>
      <c r="G15" s="37">
        <v>0.06</v>
      </c>
      <c r="H15" s="37">
        <v>0.06</v>
      </c>
      <c r="I15" s="37">
        <v>7.0000000000000007E-2</v>
      </c>
      <c r="J15" s="37">
        <v>0.06</v>
      </c>
      <c r="K15" s="37">
        <v>0.06</v>
      </c>
      <c r="L15" s="37">
        <v>0.06</v>
      </c>
      <c r="M15" s="37">
        <v>7.0000000000000007E-2</v>
      </c>
      <c r="N15" s="37">
        <v>7.0000000000000007E-2</v>
      </c>
      <c r="O15" s="37">
        <v>7.0000000000000007E-2</v>
      </c>
      <c r="P15" s="37">
        <v>7.0000000000000007E-2</v>
      </c>
      <c r="Q15" s="37">
        <v>7.0000000000000007E-2</v>
      </c>
      <c r="R15" s="37">
        <v>0.08</v>
      </c>
      <c r="S15" s="37">
        <v>0.08</v>
      </c>
      <c r="T15" s="37">
        <v>0.08</v>
      </c>
      <c r="U15" s="37">
        <v>0.08</v>
      </c>
    </row>
    <row r="16" spans="1:21" ht="45.6" x14ac:dyDescent="0.3">
      <c r="A16" s="37" t="s">
        <v>164</v>
      </c>
      <c r="B16" s="37" t="s">
        <v>124</v>
      </c>
      <c r="C16" s="37">
        <v>0.55000000000000004</v>
      </c>
      <c r="D16" s="37">
        <v>0.56000000000000005</v>
      </c>
      <c r="E16" s="37">
        <v>0.56000000000000005</v>
      </c>
      <c r="F16" s="37">
        <v>0.57999999999999996</v>
      </c>
      <c r="G16" s="37">
        <v>0.56999999999999995</v>
      </c>
      <c r="H16" s="37">
        <v>0.56999999999999995</v>
      </c>
      <c r="I16" s="37">
        <v>0.56999999999999995</v>
      </c>
      <c r="J16" s="37">
        <v>0.57999999999999996</v>
      </c>
      <c r="K16" s="37">
        <v>0.59</v>
      </c>
      <c r="L16" s="37">
        <v>0.6</v>
      </c>
      <c r="M16" s="37">
        <v>0.59</v>
      </c>
      <c r="N16" s="37">
        <v>0.59</v>
      </c>
      <c r="O16" s="37">
        <v>0.59</v>
      </c>
      <c r="P16" s="37">
        <v>0.57999999999999996</v>
      </c>
      <c r="Q16" s="37">
        <v>0.57999999999999996</v>
      </c>
      <c r="R16" s="37">
        <v>0.57999999999999996</v>
      </c>
      <c r="S16" s="37">
        <v>0.56999999999999995</v>
      </c>
      <c r="T16" s="37">
        <v>0.56000000000000005</v>
      </c>
      <c r="U16" s="37">
        <v>0.57999999999999996</v>
      </c>
    </row>
    <row r="17" spans="1:21" ht="45.6" x14ac:dyDescent="0.3">
      <c r="A17" s="37" t="s">
        <v>164</v>
      </c>
      <c r="B17" s="37" t="s">
        <v>125</v>
      </c>
      <c r="C17" s="37">
        <v>0.44</v>
      </c>
      <c r="D17" s="37">
        <v>0.44</v>
      </c>
      <c r="E17" s="37">
        <v>0.45</v>
      </c>
      <c r="F17" s="37">
        <v>0.45</v>
      </c>
      <c r="G17" s="37">
        <v>0.46</v>
      </c>
      <c r="H17" s="37">
        <v>0.46</v>
      </c>
      <c r="I17" s="37">
        <v>0.47</v>
      </c>
      <c r="J17" s="37">
        <v>0.48</v>
      </c>
      <c r="K17" s="37">
        <v>0.48</v>
      </c>
      <c r="L17" s="37">
        <v>0.49</v>
      </c>
      <c r="M17" s="37">
        <v>0.5</v>
      </c>
      <c r="N17" s="37">
        <v>0.5</v>
      </c>
      <c r="O17" s="37">
        <v>0.51</v>
      </c>
      <c r="P17" s="37">
        <v>0.52</v>
      </c>
      <c r="Q17" s="37">
        <v>0.53</v>
      </c>
      <c r="R17" s="37">
        <v>0.53</v>
      </c>
      <c r="S17" s="37">
        <v>0.54</v>
      </c>
      <c r="T17" s="37">
        <v>0.55000000000000004</v>
      </c>
      <c r="U17" s="37">
        <v>0.54</v>
      </c>
    </row>
    <row r="18" spans="1:21" ht="45.6" x14ac:dyDescent="0.3">
      <c r="A18" s="37" t="s">
        <v>164</v>
      </c>
      <c r="B18" s="37" t="s">
        <v>126</v>
      </c>
      <c r="C18" s="37">
        <v>0.35</v>
      </c>
      <c r="D18" s="37">
        <v>0.35</v>
      </c>
      <c r="E18" s="37">
        <v>0.35</v>
      </c>
      <c r="F18" s="37">
        <v>0.35</v>
      </c>
      <c r="G18" s="37">
        <v>0.36</v>
      </c>
      <c r="H18" s="37">
        <v>0.37</v>
      </c>
      <c r="I18" s="37">
        <v>0.35</v>
      </c>
      <c r="J18" s="37">
        <v>0.36</v>
      </c>
      <c r="K18" s="37">
        <v>0.35</v>
      </c>
      <c r="L18" s="37">
        <v>0.34</v>
      </c>
      <c r="M18" s="37">
        <v>0.34</v>
      </c>
      <c r="N18" s="37">
        <v>0.34</v>
      </c>
      <c r="O18" s="37">
        <v>0.34</v>
      </c>
      <c r="P18" s="37">
        <v>0.34</v>
      </c>
      <c r="Q18" s="37">
        <v>0.34</v>
      </c>
      <c r="R18" s="37">
        <v>0.34</v>
      </c>
      <c r="S18" s="37">
        <v>0.35</v>
      </c>
      <c r="T18" s="37">
        <v>0.35</v>
      </c>
      <c r="U18" s="37">
        <v>0.35</v>
      </c>
    </row>
    <row r="19" spans="1:21" ht="45.6" x14ac:dyDescent="0.3">
      <c r="A19" s="37" t="s">
        <v>164</v>
      </c>
      <c r="B19" s="37" t="s">
        <v>127</v>
      </c>
      <c r="C19" s="37">
        <v>0.16</v>
      </c>
      <c r="D19" s="37">
        <v>0.16</v>
      </c>
      <c r="E19" s="37">
        <v>0.17</v>
      </c>
      <c r="F19" s="37">
        <v>0.17</v>
      </c>
      <c r="G19" s="37">
        <v>0.17</v>
      </c>
      <c r="H19" s="37">
        <v>0.18</v>
      </c>
      <c r="I19" s="37">
        <v>0.19</v>
      </c>
      <c r="J19" s="37">
        <v>0.19</v>
      </c>
      <c r="K19" s="37">
        <v>0.2</v>
      </c>
      <c r="L19" s="37">
        <v>0.2</v>
      </c>
      <c r="M19" s="37">
        <v>0.2</v>
      </c>
      <c r="N19" s="37">
        <v>0.21</v>
      </c>
      <c r="O19" s="37">
        <v>0.21</v>
      </c>
      <c r="P19" s="37">
        <v>0.21</v>
      </c>
      <c r="Q19" s="37">
        <v>0.21</v>
      </c>
      <c r="R19" s="37">
        <v>0.21</v>
      </c>
      <c r="S19" s="37">
        <v>0.21</v>
      </c>
      <c r="T19" s="37">
        <v>0.2</v>
      </c>
      <c r="U19" s="37">
        <v>0.21</v>
      </c>
    </row>
    <row r="20" spans="1:21" ht="45.6" x14ac:dyDescent="0.3">
      <c r="A20" s="37" t="s">
        <v>164</v>
      </c>
      <c r="B20" s="37" t="s">
        <v>128</v>
      </c>
      <c r="C20" s="37">
        <v>0.04</v>
      </c>
      <c r="D20" s="37">
        <v>0.04</v>
      </c>
      <c r="E20" s="37">
        <v>0.05</v>
      </c>
      <c r="F20" s="37">
        <v>0.05</v>
      </c>
      <c r="G20" s="37">
        <v>0.05</v>
      </c>
      <c r="H20" s="37">
        <v>0.05</v>
      </c>
      <c r="I20" s="37">
        <v>0.05</v>
      </c>
      <c r="J20" s="37">
        <v>0.05</v>
      </c>
      <c r="K20" s="37">
        <v>0.05</v>
      </c>
      <c r="L20" s="37">
        <v>0.05</v>
      </c>
      <c r="M20" s="37">
        <v>0.05</v>
      </c>
      <c r="N20" s="37">
        <v>0.05</v>
      </c>
      <c r="O20" s="37">
        <v>0.05</v>
      </c>
      <c r="P20" s="37">
        <v>0.05</v>
      </c>
      <c r="Q20" s="37">
        <v>0.05</v>
      </c>
      <c r="R20" s="37">
        <v>0.06</v>
      </c>
      <c r="S20" s="37">
        <v>0.06</v>
      </c>
      <c r="T20" s="37">
        <v>0.06</v>
      </c>
      <c r="U20" s="37">
        <v>0.06</v>
      </c>
    </row>
    <row r="21" spans="1:21" ht="30.6" x14ac:dyDescent="0.3">
      <c r="A21" s="37" t="s">
        <v>165</v>
      </c>
      <c r="B21" s="37" t="s">
        <v>124</v>
      </c>
      <c r="C21" s="37">
        <v>0.49</v>
      </c>
      <c r="D21" s="37">
        <v>0.5</v>
      </c>
      <c r="E21" s="37">
        <v>0.5</v>
      </c>
      <c r="F21" s="37">
        <v>0.51</v>
      </c>
      <c r="G21" s="37">
        <v>0.52</v>
      </c>
      <c r="H21" s="37">
        <v>0.54</v>
      </c>
      <c r="I21" s="37">
        <v>0.54</v>
      </c>
      <c r="J21" s="37">
        <v>0.54</v>
      </c>
      <c r="K21" s="37">
        <v>0.54</v>
      </c>
      <c r="L21" s="37">
        <v>0.55000000000000004</v>
      </c>
      <c r="M21" s="37">
        <v>0.55000000000000004</v>
      </c>
      <c r="N21" s="37">
        <v>0.56999999999999995</v>
      </c>
      <c r="O21" s="37">
        <v>0.56000000000000005</v>
      </c>
      <c r="P21" s="37">
        <v>0.55000000000000004</v>
      </c>
      <c r="Q21" s="37">
        <v>0.54</v>
      </c>
      <c r="R21" s="37">
        <v>0.53</v>
      </c>
      <c r="S21" s="37">
        <v>0.53</v>
      </c>
      <c r="T21" s="37">
        <v>0.49</v>
      </c>
      <c r="U21" s="37">
        <v>0.52</v>
      </c>
    </row>
    <row r="22" spans="1:21" ht="30.6" x14ac:dyDescent="0.3">
      <c r="A22" s="37" t="s">
        <v>165</v>
      </c>
      <c r="B22" s="37" t="s">
        <v>125</v>
      </c>
      <c r="C22" s="37">
        <v>0.4</v>
      </c>
      <c r="D22" s="37">
        <v>0.42</v>
      </c>
      <c r="E22" s="37">
        <v>0.42</v>
      </c>
      <c r="F22" s="37">
        <v>0.41</v>
      </c>
      <c r="G22" s="37">
        <v>0.42</v>
      </c>
      <c r="H22" s="37">
        <v>0.41</v>
      </c>
      <c r="I22" s="37">
        <v>0.41</v>
      </c>
      <c r="J22" s="37">
        <v>0.43</v>
      </c>
      <c r="K22" s="37">
        <v>0.44</v>
      </c>
      <c r="L22" s="37">
        <v>0.44</v>
      </c>
      <c r="M22" s="37">
        <v>0.46</v>
      </c>
      <c r="N22" s="37">
        <v>0.46</v>
      </c>
      <c r="O22" s="37">
        <v>0.47</v>
      </c>
      <c r="P22" s="37">
        <v>0.48</v>
      </c>
      <c r="Q22" s="37">
        <v>0.48</v>
      </c>
      <c r="R22" s="37">
        <v>0.49</v>
      </c>
      <c r="S22" s="37">
        <v>0.48</v>
      </c>
      <c r="T22" s="37">
        <v>0.5</v>
      </c>
      <c r="U22" s="37">
        <v>0.51</v>
      </c>
    </row>
    <row r="23" spans="1:21" ht="30.6" x14ac:dyDescent="0.3">
      <c r="A23" s="37" t="s">
        <v>165</v>
      </c>
      <c r="B23" s="37" t="s">
        <v>126</v>
      </c>
      <c r="C23" s="37">
        <v>0.32</v>
      </c>
      <c r="D23" s="37">
        <v>0.33</v>
      </c>
      <c r="E23" s="37">
        <v>0.33</v>
      </c>
      <c r="F23" s="37">
        <v>0.34</v>
      </c>
      <c r="G23" s="37">
        <v>0.33</v>
      </c>
      <c r="H23" s="37">
        <v>0.33</v>
      </c>
      <c r="I23" s="37">
        <v>0.33</v>
      </c>
      <c r="J23" s="37">
        <v>0.33</v>
      </c>
      <c r="K23" s="37">
        <v>0.32</v>
      </c>
      <c r="L23" s="37">
        <v>0.31</v>
      </c>
      <c r="M23" s="37">
        <v>0.31</v>
      </c>
      <c r="N23" s="37">
        <v>0.3</v>
      </c>
      <c r="O23" s="37">
        <v>0.31</v>
      </c>
      <c r="P23" s="37">
        <v>0.31</v>
      </c>
      <c r="Q23" s="37">
        <v>0.32</v>
      </c>
      <c r="R23" s="37">
        <v>0.31</v>
      </c>
      <c r="S23" s="37">
        <v>0.32</v>
      </c>
      <c r="T23" s="37">
        <v>0.32</v>
      </c>
      <c r="U23" s="37">
        <v>0.31</v>
      </c>
    </row>
    <row r="24" spans="1:21" ht="30.6" x14ac:dyDescent="0.3">
      <c r="A24" s="37" t="s">
        <v>165</v>
      </c>
      <c r="B24" s="37" t="s">
        <v>127</v>
      </c>
      <c r="C24" s="37">
        <v>0.15</v>
      </c>
      <c r="D24" s="37">
        <v>0.14000000000000001</v>
      </c>
      <c r="E24" s="37">
        <v>0.15</v>
      </c>
      <c r="F24" s="37">
        <v>0.15</v>
      </c>
      <c r="G24" s="37">
        <v>0.16</v>
      </c>
      <c r="H24" s="37">
        <v>0.17</v>
      </c>
      <c r="I24" s="37">
        <v>0.17</v>
      </c>
      <c r="J24" s="37">
        <v>0.17</v>
      </c>
      <c r="K24" s="37">
        <v>0.18</v>
      </c>
      <c r="L24" s="37">
        <v>0.19</v>
      </c>
      <c r="M24" s="37">
        <v>0.19</v>
      </c>
      <c r="N24" s="37">
        <v>0.19</v>
      </c>
      <c r="O24" s="37">
        <v>0.19</v>
      </c>
      <c r="P24" s="37">
        <v>0.19</v>
      </c>
      <c r="Q24" s="37">
        <v>0.19</v>
      </c>
      <c r="R24" s="37">
        <v>0.2</v>
      </c>
      <c r="S24" s="37">
        <v>0.2</v>
      </c>
      <c r="T24" s="37">
        <v>0.19</v>
      </c>
      <c r="U24" s="37">
        <v>0.19</v>
      </c>
    </row>
    <row r="25" spans="1:21" ht="30.6" x14ac:dyDescent="0.3">
      <c r="A25" s="37" t="s">
        <v>165</v>
      </c>
      <c r="B25" s="37" t="s">
        <v>128</v>
      </c>
      <c r="C25" s="37">
        <v>0.04</v>
      </c>
      <c r="D25" s="37">
        <v>0.04</v>
      </c>
      <c r="E25" s="37">
        <v>0.04</v>
      </c>
      <c r="F25" s="37">
        <v>0.04</v>
      </c>
      <c r="G25" s="37">
        <v>0.04</v>
      </c>
      <c r="H25" s="37">
        <v>0.04</v>
      </c>
      <c r="I25" s="37">
        <v>0.04</v>
      </c>
      <c r="J25" s="37">
        <v>0.04</v>
      </c>
      <c r="K25" s="37">
        <v>0.04</v>
      </c>
      <c r="L25" s="37">
        <v>0.04</v>
      </c>
      <c r="M25" s="37">
        <v>0.04</v>
      </c>
      <c r="N25" s="37">
        <v>0.05</v>
      </c>
      <c r="O25" s="37">
        <v>0.05</v>
      </c>
      <c r="P25" s="37">
        <v>0.05</v>
      </c>
      <c r="Q25" s="37">
        <v>0.05</v>
      </c>
      <c r="R25" s="37">
        <v>0.05</v>
      </c>
      <c r="S25" s="37">
        <v>0.06</v>
      </c>
      <c r="T25" s="37">
        <v>0.06</v>
      </c>
      <c r="U25" s="37">
        <v>0.06</v>
      </c>
    </row>
    <row r="26" spans="1:21" ht="30.6" x14ac:dyDescent="0.3">
      <c r="A26" s="37" t="s">
        <v>166</v>
      </c>
      <c r="B26" s="37" t="s">
        <v>124</v>
      </c>
      <c r="C26" s="37">
        <v>0.54</v>
      </c>
      <c r="D26" s="37">
        <v>0.56000000000000005</v>
      </c>
      <c r="E26" s="37">
        <v>0.56999999999999995</v>
      </c>
      <c r="F26" s="37">
        <v>0.56999999999999995</v>
      </c>
      <c r="G26" s="37">
        <v>0.57999999999999996</v>
      </c>
      <c r="H26" s="37">
        <v>0.57999999999999996</v>
      </c>
      <c r="I26" s="37">
        <v>0.6</v>
      </c>
      <c r="J26" s="37">
        <v>0.6</v>
      </c>
      <c r="K26" s="37">
        <v>0.6</v>
      </c>
      <c r="L26" s="37">
        <v>0.61</v>
      </c>
      <c r="M26" s="37">
        <v>0.61</v>
      </c>
      <c r="N26" s="37">
        <v>0.61</v>
      </c>
      <c r="O26" s="37">
        <v>0.61</v>
      </c>
      <c r="P26" s="37">
        <v>0.6</v>
      </c>
      <c r="Q26" s="37">
        <v>0.6</v>
      </c>
      <c r="R26" s="37">
        <v>0.6</v>
      </c>
      <c r="S26" s="37">
        <v>0.6</v>
      </c>
      <c r="T26" s="37">
        <v>0.6</v>
      </c>
      <c r="U26" s="37">
        <v>0.57999999999999996</v>
      </c>
    </row>
    <row r="27" spans="1:21" ht="30.6" x14ac:dyDescent="0.3">
      <c r="A27" s="37" t="s">
        <v>166</v>
      </c>
      <c r="B27" s="37" t="s">
        <v>125</v>
      </c>
      <c r="C27" s="37">
        <v>0.5</v>
      </c>
      <c r="D27" s="37">
        <v>0.49</v>
      </c>
      <c r="E27" s="37">
        <v>0.49</v>
      </c>
      <c r="F27" s="37">
        <v>0.49</v>
      </c>
      <c r="G27" s="37">
        <v>0.51</v>
      </c>
      <c r="H27" s="37">
        <v>0.51</v>
      </c>
      <c r="I27" s="37">
        <v>0.51</v>
      </c>
      <c r="J27" s="37">
        <v>0.5</v>
      </c>
      <c r="K27" s="37">
        <v>0.52</v>
      </c>
      <c r="L27" s="37">
        <v>0.52</v>
      </c>
      <c r="M27" s="37">
        <v>0.53</v>
      </c>
      <c r="N27" s="37">
        <v>0.55000000000000004</v>
      </c>
      <c r="O27" s="37">
        <v>0.56999999999999995</v>
      </c>
      <c r="P27" s="37">
        <v>0.57999999999999996</v>
      </c>
      <c r="Q27" s="37">
        <v>0.59</v>
      </c>
      <c r="R27" s="37">
        <v>0.59</v>
      </c>
      <c r="S27" s="37">
        <v>0.6</v>
      </c>
      <c r="T27" s="37">
        <v>0.6</v>
      </c>
      <c r="U27" s="37">
        <v>0.61</v>
      </c>
    </row>
    <row r="28" spans="1:21" ht="30.6" x14ac:dyDescent="0.3">
      <c r="A28" s="37" t="s">
        <v>166</v>
      </c>
      <c r="B28" s="37" t="s">
        <v>126</v>
      </c>
      <c r="C28" s="37">
        <v>0.36</v>
      </c>
      <c r="D28" s="37">
        <v>0.37</v>
      </c>
      <c r="E28" s="37">
        <v>0.37</v>
      </c>
      <c r="F28" s="37">
        <v>0.37</v>
      </c>
      <c r="G28" s="37">
        <v>0.36</v>
      </c>
      <c r="H28" s="37">
        <v>0.37</v>
      </c>
      <c r="I28" s="37">
        <v>0.37</v>
      </c>
      <c r="J28" s="37">
        <v>0.37</v>
      </c>
      <c r="K28" s="37">
        <v>0.36</v>
      </c>
      <c r="L28" s="37">
        <v>0.36</v>
      </c>
      <c r="M28" s="37">
        <v>0.36</v>
      </c>
      <c r="N28" s="37">
        <v>0.37</v>
      </c>
      <c r="O28" s="37">
        <v>0.36</v>
      </c>
      <c r="P28" s="37">
        <v>0.37</v>
      </c>
      <c r="Q28" s="37">
        <v>0.36</v>
      </c>
      <c r="R28" s="37">
        <v>0.36</v>
      </c>
      <c r="S28" s="37">
        <v>0.38</v>
      </c>
      <c r="T28" s="37">
        <v>0.39</v>
      </c>
      <c r="U28" s="37">
        <v>0.39</v>
      </c>
    </row>
    <row r="29" spans="1:21" ht="30.6" x14ac:dyDescent="0.3">
      <c r="A29" s="37" t="s">
        <v>166</v>
      </c>
      <c r="B29" s="37" t="s">
        <v>127</v>
      </c>
      <c r="C29" s="37">
        <v>0.16</v>
      </c>
      <c r="D29" s="37">
        <v>0.17</v>
      </c>
      <c r="E29" s="37">
        <v>0.17</v>
      </c>
      <c r="F29" s="37">
        <v>0.17</v>
      </c>
      <c r="G29" s="37">
        <v>0.19</v>
      </c>
      <c r="H29" s="37">
        <v>0.19</v>
      </c>
      <c r="I29" s="37">
        <v>0.19</v>
      </c>
      <c r="J29" s="37">
        <v>0.2</v>
      </c>
      <c r="K29" s="37">
        <v>0.2</v>
      </c>
      <c r="L29" s="37">
        <v>0.21</v>
      </c>
      <c r="M29" s="37">
        <v>0.21</v>
      </c>
      <c r="N29" s="37">
        <v>0.21</v>
      </c>
      <c r="O29" s="37">
        <v>0.22</v>
      </c>
      <c r="P29" s="37">
        <v>0.23</v>
      </c>
      <c r="Q29" s="37">
        <v>0.23</v>
      </c>
      <c r="R29" s="37">
        <v>0.23</v>
      </c>
      <c r="S29" s="37">
        <v>0.22</v>
      </c>
      <c r="T29" s="37">
        <v>0.22</v>
      </c>
      <c r="U29" s="37">
        <v>0.22</v>
      </c>
    </row>
    <row r="30" spans="1:21" ht="30.6" x14ac:dyDescent="0.3">
      <c r="A30" s="37" t="s">
        <v>166</v>
      </c>
      <c r="B30" s="37" t="s">
        <v>128</v>
      </c>
      <c r="C30" s="37">
        <v>0.05</v>
      </c>
      <c r="D30" s="37">
        <v>0.05</v>
      </c>
      <c r="E30" s="37">
        <v>0.05</v>
      </c>
      <c r="F30" s="37">
        <v>0.05</v>
      </c>
      <c r="G30" s="37">
        <v>0.05</v>
      </c>
      <c r="H30" s="37">
        <v>0.05</v>
      </c>
      <c r="I30" s="37">
        <v>0.05</v>
      </c>
      <c r="J30" s="37">
        <v>0.05</v>
      </c>
      <c r="K30" s="37">
        <v>0.05</v>
      </c>
      <c r="L30" s="37">
        <v>0.05</v>
      </c>
      <c r="M30" s="37">
        <v>0.05</v>
      </c>
      <c r="N30" s="37">
        <v>0.05</v>
      </c>
      <c r="O30" s="37">
        <v>0.05</v>
      </c>
      <c r="P30" s="37">
        <v>0.05</v>
      </c>
      <c r="Q30" s="37">
        <v>0.06</v>
      </c>
      <c r="R30" s="37">
        <v>0.06</v>
      </c>
      <c r="S30" s="37">
        <v>0.06</v>
      </c>
      <c r="T30" s="37">
        <v>0.06</v>
      </c>
      <c r="U30" s="37">
        <v>0.06</v>
      </c>
    </row>
    <row r="31" spans="1:21" ht="30.6" x14ac:dyDescent="0.3">
      <c r="A31" s="37" t="s">
        <v>167</v>
      </c>
      <c r="B31" s="37" t="s">
        <v>124</v>
      </c>
      <c r="C31" s="37">
        <v>0.62</v>
      </c>
      <c r="D31" s="37">
        <v>0.64</v>
      </c>
      <c r="E31" s="37">
        <v>0.66</v>
      </c>
      <c r="F31" s="37">
        <v>0.67</v>
      </c>
      <c r="G31" s="37">
        <v>0.68</v>
      </c>
      <c r="H31" s="37">
        <v>0.7</v>
      </c>
      <c r="I31" s="37">
        <v>0.7</v>
      </c>
      <c r="J31" s="37">
        <v>0.71</v>
      </c>
      <c r="K31" s="37">
        <v>0.7</v>
      </c>
      <c r="L31" s="37">
        <v>0.71</v>
      </c>
      <c r="M31" s="37">
        <v>0.71</v>
      </c>
      <c r="N31" s="37">
        <v>0.71</v>
      </c>
      <c r="O31" s="37">
        <v>0.71</v>
      </c>
      <c r="P31" s="37">
        <v>0.69</v>
      </c>
      <c r="Q31" s="37">
        <v>0.67</v>
      </c>
      <c r="R31" s="37">
        <v>0.67</v>
      </c>
      <c r="S31" s="37">
        <v>0.66</v>
      </c>
      <c r="T31" s="37">
        <v>0.66</v>
      </c>
      <c r="U31" s="37">
        <v>0.67</v>
      </c>
    </row>
    <row r="32" spans="1:21" ht="30.6" x14ac:dyDescent="0.3">
      <c r="A32" s="37" t="s">
        <v>167</v>
      </c>
      <c r="B32" s="37" t="s">
        <v>125</v>
      </c>
      <c r="C32" s="37">
        <v>0.62</v>
      </c>
      <c r="D32" s="37">
        <v>0.65</v>
      </c>
      <c r="E32" s="37">
        <v>0.63</v>
      </c>
      <c r="F32" s="37">
        <v>0.63</v>
      </c>
      <c r="G32" s="37">
        <v>0.64</v>
      </c>
      <c r="H32" s="37">
        <v>0.65</v>
      </c>
      <c r="I32" s="37">
        <v>0.67</v>
      </c>
      <c r="J32" s="37">
        <v>0.68</v>
      </c>
      <c r="K32" s="37">
        <v>0.68</v>
      </c>
      <c r="L32" s="37">
        <v>0.69</v>
      </c>
      <c r="M32" s="37">
        <v>0.71</v>
      </c>
      <c r="N32" s="37">
        <v>0.72</v>
      </c>
      <c r="O32" s="37">
        <v>0.72</v>
      </c>
      <c r="P32" s="37">
        <v>0.72</v>
      </c>
      <c r="Q32" s="37">
        <v>0.74</v>
      </c>
      <c r="R32" s="37">
        <v>0.75</v>
      </c>
      <c r="S32" s="37">
        <v>0.76</v>
      </c>
      <c r="T32" s="37">
        <v>0.74</v>
      </c>
      <c r="U32" s="37">
        <v>0.77</v>
      </c>
    </row>
    <row r="33" spans="1:21" ht="30.6" x14ac:dyDescent="0.3">
      <c r="A33" s="37" t="s">
        <v>167</v>
      </c>
      <c r="B33" s="37" t="s">
        <v>126</v>
      </c>
      <c r="C33" s="37">
        <v>0.48</v>
      </c>
      <c r="D33" s="37">
        <v>0.5</v>
      </c>
      <c r="E33" s="37">
        <v>0.5</v>
      </c>
      <c r="F33" s="37">
        <v>0.51</v>
      </c>
      <c r="G33" s="37">
        <v>0.5</v>
      </c>
      <c r="H33" s="37">
        <v>0.5</v>
      </c>
      <c r="I33" s="37">
        <v>0.5</v>
      </c>
      <c r="J33" s="37">
        <v>0.5</v>
      </c>
      <c r="K33" s="37">
        <v>0.51</v>
      </c>
      <c r="L33" s="37">
        <v>0.5</v>
      </c>
      <c r="M33" s="37">
        <v>0.5</v>
      </c>
      <c r="N33" s="37">
        <v>0.5</v>
      </c>
      <c r="O33" s="37">
        <v>0.51</v>
      </c>
      <c r="P33" s="37">
        <v>0.52</v>
      </c>
      <c r="Q33" s="37">
        <v>0.53</v>
      </c>
      <c r="R33" s="37">
        <v>0.52</v>
      </c>
      <c r="S33" s="37">
        <v>0.53</v>
      </c>
      <c r="T33" s="37">
        <v>0.54</v>
      </c>
      <c r="U33" s="37">
        <v>0.55000000000000004</v>
      </c>
    </row>
    <row r="34" spans="1:21" ht="30.6" x14ac:dyDescent="0.3">
      <c r="A34" s="37" t="s">
        <v>167</v>
      </c>
      <c r="B34" s="37" t="s">
        <v>127</v>
      </c>
      <c r="C34" s="37">
        <v>0.24</v>
      </c>
      <c r="D34" s="37">
        <v>0.23</v>
      </c>
      <c r="E34" s="37">
        <v>0.23</v>
      </c>
      <c r="F34" s="37">
        <v>0.24</v>
      </c>
      <c r="G34" s="37">
        <v>0.25</v>
      </c>
      <c r="H34" s="37">
        <v>0.26</v>
      </c>
      <c r="I34" s="37">
        <v>0.27</v>
      </c>
      <c r="J34" s="37">
        <v>0.27</v>
      </c>
      <c r="K34" s="37">
        <v>0.28999999999999998</v>
      </c>
      <c r="L34" s="37">
        <v>0.28999999999999998</v>
      </c>
      <c r="M34" s="37">
        <v>0.28999999999999998</v>
      </c>
      <c r="N34" s="37">
        <v>0.28999999999999998</v>
      </c>
      <c r="O34" s="37">
        <v>0.31</v>
      </c>
      <c r="P34" s="37">
        <v>0.31</v>
      </c>
      <c r="Q34" s="37">
        <v>0.3</v>
      </c>
      <c r="R34" s="37">
        <v>0.3</v>
      </c>
      <c r="S34" s="37">
        <v>0.3</v>
      </c>
      <c r="T34" s="37">
        <v>0.3</v>
      </c>
      <c r="U34" s="37">
        <v>0.31</v>
      </c>
    </row>
    <row r="35" spans="1:21" ht="30.6" x14ac:dyDescent="0.3">
      <c r="A35" s="37" t="s">
        <v>167</v>
      </c>
      <c r="B35" s="37" t="s">
        <v>128</v>
      </c>
      <c r="C35" s="37">
        <v>7.0000000000000007E-2</v>
      </c>
      <c r="D35" s="37">
        <v>7.0000000000000007E-2</v>
      </c>
      <c r="E35" s="37">
        <v>7.0000000000000007E-2</v>
      </c>
      <c r="F35" s="37">
        <v>7.0000000000000007E-2</v>
      </c>
      <c r="G35" s="37">
        <v>7.0000000000000007E-2</v>
      </c>
      <c r="H35" s="37">
        <v>7.0000000000000007E-2</v>
      </c>
      <c r="I35" s="37">
        <v>7.0000000000000007E-2</v>
      </c>
      <c r="J35" s="37">
        <v>7.0000000000000007E-2</v>
      </c>
      <c r="K35" s="37">
        <v>7.0000000000000007E-2</v>
      </c>
      <c r="L35" s="37">
        <v>7.0000000000000007E-2</v>
      </c>
      <c r="M35" s="37">
        <v>7.0000000000000007E-2</v>
      </c>
      <c r="N35" s="37">
        <v>7.0000000000000007E-2</v>
      </c>
      <c r="O35" s="37">
        <v>0.08</v>
      </c>
      <c r="P35" s="37">
        <v>0.08</v>
      </c>
      <c r="Q35" s="37">
        <v>0.08</v>
      </c>
      <c r="R35" s="37">
        <v>0.08</v>
      </c>
      <c r="S35" s="37">
        <v>0.09</v>
      </c>
      <c r="T35" s="37">
        <v>0.09</v>
      </c>
      <c r="U35" s="37">
        <v>0.09</v>
      </c>
    </row>
    <row r="36" spans="1:21" ht="15.6" x14ac:dyDescent="0.3">
      <c r="A36" s="37" t="s">
        <v>168</v>
      </c>
      <c r="B36" s="37" t="s">
        <v>124</v>
      </c>
      <c r="C36" s="37">
        <v>1.1599999999999999</v>
      </c>
      <c r="D36" s="37">
        <v>1.17</v>
      </c>
      <c r="E36" s="37">
        <v>1.2</v>
      </c>
      <c r="F36" s="37">
        <v>1.23</v>
      </c>
      <c r="G36" s="37">
        <v>1.26</v>
      </c>
      <c r="H36" s="37">
        <v>1.27</v>
      </c>
      <c r="I36" s="37">
        <v>1.28</v>
      </c>
      <c r="J36" s="37">
        <v>1.33</v>
      </c>
      <c r="K36" s="37">
        <v>1.31</v>
      </c>
      <c r="L36" s="37">
        <v>1.27</v>
      </c>
      <c r="M36" s="37">
        <v>1.28</v>
      </c>
      <c r="N36" s="37">
        <v>1.26</v>
      </c>
      <c r="O36" s="37">
        <v>1.26</v>
      </c>
      <c r="P36" s="37">
        <v>1.23</v>
      </c>
      <c r="Q36" s="37">
        <v>1.26</v>
      </c>
      <c r="R36" s="37">
        <v>1.24</v>
      </c>
      <c r="S36" s="37">
        <v>1.24</v>
      </c>
      <c r="T36" s="37">
        <v>1.21</v>
      </c>
      <c r="U36" s="37">
        <v>1.25</v>
      </c>
    </row>
    <row r="37" spans="1:21" ht="15.6" x14ac:dyDescent="0.3">
      <c r="A37" s="37" t="s">
        <v>168</v>
      </c>
      <c r="B37" s="37" t="s">
        <v>125</v>
      </c>
      <c r="C37" s="37">
        <v>1.46</v>
      </c>
      <c r="D37" s="37">
        <v>1.5</v>
      </c>
      <c r="E37" s="37">
        <v>1.5</v>
      </c>
      <c r="F37" s="37">
        <v>1.54</v>
      </c>
      <c r="G37" s="37">
        <v>1.58</v>
      </c>
      <c r="H37" s="37">
        <v>1.62</v>
      </c>
      <c r="I37" s="37">
        <v>1.68</v>
      </c>
      <c r="J37" s="37">
        <v>1.74</v>
      </c>
      <c r="K37" s="37">
        <v>1.77</v>
      </c>
      <c r="L37" s="37">
        <v>1.82</v>
      </c>
      <c r="M37" s="37">
        <v>1.82</v>
      </c>
      <c r="N37" s="37">
        <v>1.85</v>
      </c>
      <c r="O37" s="37">
        <v>1.89</v>
      </c>
      <c r="P37" s="37">
        <v>1.85</v>
      </c>
      <c r="Q37" s="37">
        <v>1.87</v>
      </c>
      <c r="R37" s="37">
        <v>1.86</v>
      </c>
      <c r="S37" s="37">
        <v>1.87</v>
      </c>
      <c r="T37" s="37">
        <v>1.8</v>
      </c>
      <c r="U37" s="37">
        <v>1.8</v>
      </c>
    </row>
    <row r="38" spans="1:21" ht="15.6" x14ac:dyDescent="0.3">
      <c r="A38" s="37" t="s">
        <v>168</v>
      </c>
      <c r="B38" s="37" t="s">
        <v>126</v>
      </c>
      <c r="C38" s="37">
        <v>0.78</v>
      </c>
      <c r="D38" s="37">
        <v>0.79</v>
      </c>
      <c r="E38" s="37">
        <v>0.79</v>
      </c>
      <c r="F38" s="37">
        <v>0.82</v>
      </c>
      <c r="G38" s="37">
        <v>0.83</v>
      </c>
      <c r="H38" s="37">
        <v>0.84</v>
      </c>
      <c r="I38" s="37">
        <v>0.86</v>
      </c>
      <c r="J38" s="37">
        <v>0.9</v>
      </c>
      <c r="K38" s="37">
        <v>0.92</v>
      </c>
      <c r="L38" s="37">
        <v>0.94</v>
      </c>
      <c r="M38" s="37">
        <v>0.96</v>
      </c>
      <c r="N38" s="37">
        <v>1.01</v>
      </c>
      <c r="O38" s="37">
        <v>1.06</v>
      </c>
      <c r="P38" s="37">
        <v>1.06</v>
      </c>
      <c r="Q38" s="37">
        <v>1.0900000000000001</v>
      </c>
      <c r="R38" s="37">
        <v>1.1399999999999999</v>
      </c>
      <c r="S38" s="37">
        <v>1.1499999999999999</v>
      </c>
      <c r="T38" s="37">
        <v>1.2</v>
      </c>
      <c r="U38" s="37">
        <v>1.19</v>
      </c>
    </row>
    <row r="39" spans="1:21" ht="15.6" x14ac:dyDescent="0.3">
      <c r="A39" s="37" t="s">
        <v>168</v>
      </c>
      <c r="B39" s="37" t="s">
        <v>127</v>
      </c>
      <c r="C39" s="37">
        <v>0.28000000000000003</v>
      </c>
      <c r="D39" s="37">
        <v>0.28999999999999998</v>
      </c>
      <c r="E39" s="37">
        <v>0.3</v>
      </c>
      <c r="F39" s="37">
        <v>0.31</v>
      </c>
      <c r="G39" s="37">
        <v>0.32</v>
      </c>
      <c r="H39" s="37">
        <v>0.34</v>
      </c>
      <c r="I39" s="37">
        <v>0.36</v>
      </c>
      <c r="J39" s="37">
        <v>0.37</v>
      </c>
      <c r="K39" s="37">
        <v>0.39</v>
      </c>
      <c r="L39" s="37">
        <v>0.41</v>
      </c>
      <c r="M39" s="37">
        <v>0.41</v>
      </c>
      <c r="N39" s="37">
        <v>0.42</v>
      </c>
      <c r="O39" s="37">
        <v>0.45</v>
      </c>
      <c r="P39" s="37">
        <v>0.46</v>
      </c>
      <c r="Q39" s="37">
        <v>0.47</v>
      </c>
      <c r="R39" s="37">
        <v>0.47</v>
      </c>
      <c r="S39" s="37">
        <v>0.5</v>
      </c>
      <c r="T39" s="37">
        <v>0.5</v>
      </c>
      <c r="U39" s="37">
        <v>0.5</v>
      </c>
    </row>
    <row r="40" spans="1:21" ht="15.6" x14ac:dyDescent="0.3">
      <c r="A40" s="37" t="s">
        <v>168</v>
      </c>
      <c r="B40" s="37" t="s">
        <v>128</v>
      </c>
      <c r="C40" s="37">
        <v>7.0000000000000007E-2</v>
      </c>
      <c r="D40" s="37">
        <v>7.0000000000000007E-2</v>
      </c>
      <c r="E40" s="37">
        <v>7.0000000000000007E-2</v>
      </c>
      <c r="F40" s="37">
        <v>7.0000000000000007E-2</v>
      </c>
      <c r="G40" s="37">
        <v>7.0000000000000007E-2</v>
      </c>
      <c r="H40" s="37">
        <v>7.0000000000000007E-2</v>
      </c>
      <c r="I40" s="37">
        <v>0.08</v>
      </c>
      <c r="J40" s="37">
        <v>0.08</v>
      </c>
      <c r="K40" s="37">
        <v>0.09</v>
      </c>
      <c r="L40" s="37">
        <v>0.08</v>
      </c>
      <c r="M40" s="37">
        <v>0.09</v>
      </c>
      <c r="N40" s="37">
        <v>0.09</v>
      </c>
      <c r="O40" s="37">
        <v>0.1</v>
      </c>
      <c r="P40" s="37">
        <v>0.1</v>
      </c>
      <c r="Q40" s="37">
        <v>0.1</v>
      </c>
      <c r="R40" s="37">
        <v>0.11</v>
      </c>
      <c r="S40" s="37">
        <v>0.12</v>
      </c>
      <c r="T40" s="37">
        <v>0.12</v>
      </c>
      <c r="U40" s="37">
        <v>0.11</v>
      </c>
    </row>
    <row r="41" spans="1:21" ht="30.6" x14ac:dyDescent="0.3">
      <c r="A41" s="37" t="s">
        <v>169</v>
      </c>
      <c r="B41" s="37" t="s">
        <v>124</v>
      </c>
      <c r="C41" s="37">
        <v>0.97</v>
      </c>
      <c r="D41" s="37">
        <v>1.01</v>
      </c>
      <c r="E41" s="37">
        <v>1.02</v>
      </c>
      <c r="F41" s="37">
        <v>1.05</v>
      </c>
      <c r="G41" s="37">
        <v>1.05</v>
      </c>
      <c r="H41" s="37">
        <v>1.06</v>
      </c>
      <c r="I41" s="37">
        <v>1.07</v>
      </c>
      <c r="J41" s="37">
        <v>1.0900000000000001</v>
      </c>
      <c r="K41" s="37">
        <v>1.1000000000000001</v>
      </c>
      <c r="L41" s="37">
        <v>1.1100000000000001</v>
      </c>
      <c r="M41" s="37">
        <v>1.1000000000000001</v>
      </c>
      <c r="N41" s="37">
        <v>1.1100000000000001</v>
      </c>
      <c r="O41" s="37">
        <v>1.1000000000000001</v>
      </c>
      <c r="P41" s="37">
        <v>1.0900000000000001</v>
      </c>
      <c r="Q41" s="37">
        <v>1.0900000000000001</v>
      </c>
      <c r="R41" s="37">
        <v>1.0900000000000001</v>
      </c>
      <c r="S41" s="37">
        <v>1.04</v>
      </c>
      <c r="T41" s="37">
        <v>1.05</v>
      </c>
      <c r="U41" s="37">
        <v>1.04</v>
      </c>
    </row>
    <row r="42" spans="1:21" ht="30.6" x14ac:dyDescent="0.3">
      <c r="A42" s="37" t="s">
        <v>169</v>
      </c>
      <c r="B42" s="37" t="s">
        <v>125</v>
      </c>
      <c r="C42" s="37">
        <v>0.98</v>
      </c>
      <c r="D42" s="37">
        <v>0.99</v>
      </c>
      <c r="E42" s="37">
        <v>0.98</v>
      </c>
      <c r="F42" s="37">
        <v>0.97</v>
      </c>
      <c r="G42" s="37">
        <v>1</v>
      </c>
      <c r="H42" s="37">
        <v>1</v>
      </c>
      <c r="I42" s="37">
        <v>1.02</v>
      </c>
      <c r="J42" s="37">
        <v>1.02</v>
      </c>
      <c r="K42" s="37">
        <v>1.02</v>
      </c>
      <c r="L42" s="37">
        <v>1.03</v>
      </c>
      <c r="M42" s="37">
        <v>1.06</v>
      </c>
      <c r="N42" s="37">
        <v>1.05</v>
      </c>
      <c r="O42" s="37">
        <v>1.08</v>
      </c>
      <c r="P42" s="37">
        <v>1.07</v>
      </c>
      <c r="Q42" s="37">
        <v>1.08</v>
      </c>
      <c r="R42" s="37">
        <v>1.08</v>
      </c>
      <c r="S42" s="37">
        <v>1.1200000000000001</v>
      </c>
      <c r="T42" s="37">
        <v>1.1000000000000001</v>
      </c>
      <c r="U42" s="37">
        <v>1.1399999999999999</v>
      </c>
    </row>
    <row r="43" spans="1:21" ht="30.6" x14ac:dyDescent="0.3">
      <c r="A43" s="37" t="s">
        <v>169</v>
      </c>
      <c r="B43" s="37" t="s">
        <v>126</v>
      </c>
      <c r="C43" s="37">
        <v>0.78</v>
      </c>
      <c r="D43" s="37">
        <v>0.77</v>
      </c>
      <c r="E43" s="37">
        <v>0.79</v>
      </c>
      <c r="F43" s="37">
        <v>0.79</v>
      </c>
      <c r="G43" s="37">
        <v>0.79</v>
      </c>
      <c r="H43" s="37">
        <v>0.79</v>
      </c>
      <c r="I43" s="37">
        <v>0.78</v>
      </c>
      <c r="J43" s="37">
        <v>0.82</v>
      </c>
      <c r="K43" s="37">
        <v>0.8</v>
      </c>
      <c r="L43" s="37">
        <v>0.8</v>
      </c>
      <c r="M43" s="37">
        <v>0.79</v>
      </c>
      <c r="N43" s="37">
        <v>0.79</v>
      </c>
      <c r="O43" s="37">
        <v>0.81</v>
      </c>
      <c r="P43" s="37">
        <v>0.82</v>
      </c>
      <c r="Q43" s="37">
        <v>0.81</v>
      </c>
      <c r="R43" s="37">
        <v>0.82</v>
      </c>
      <c r="S43" s="37">
        <v>0.83</v>
      </c>
      <c r="T43" s="37">
        <v>0.83</v>
      </c>
      <c r="U43" s="37">
        <v>0.84</v>
      </c>
    </row>
    <row r="44" spans="1:21" ht="30.6" x14ac:dyDescent="0.3">
      <c r="A44" s="37" t="s">
        <v>169</v>
      </c>
      <c r="B44" s="37" t="s">
        <v>127</v>
      </c>
      <c r="C44" s="37">
        <v>0.35</v>
      </c>
      <c r="D44" s="37">
        <v>0.36</v>
      </c>
      <c r="E44" s="37">
        <v>0.37</v>
      </c>
      <c r="F44" s="37">
        <v>0.38</v>
      </c>
      <c r="G44" s="37">
        <v>0.39</v>
      </c>
      <c r="H44" s="37">
        <v>0.41</v>
      </c>
      <c r="I44" s="37">
        <v>0.42</v>
      </c>
      <c r="J44" s="37">
        <v>0.43</v>
      </c>
      <c r="K44" s="37">
        <v>0.45</v>
      </c>
      <c r="L44" s="37">
        <v>0.45</v>
      </c>
      <c r="M44" s="37">
        <v>0.47</v>
      </c>
      <c r="N44" s="37">
        <v>0.47</v>
      </c>
      <c r="O44" s="37">
        <v>0.48</v>
      </c>
      <c r="P44" s="37">
        <v>0.47</v>
      </c>
      <c r="Q44" s="37">
        <v>0.48</v>
      </c>
      <c r="R44" s="37">
        <v>0.48</v>
      </c>
      <c r="S44" s="37">
        <v>0.49</v>
      </c>
      <c r="T44" s="37">
        <v>0.47</v>
      </c>
      <c r="U44" s="37">
        <v>0.48</v>
      </c>
    </row>
    <row r="45" spans="1:21" ht="30.6" x14ac:dyDescent="0.3">
      <c r="A45" s="37" t="s">
        <v>169</v>
      </c>
      <c r="B45" s="37" t="s">
        <v>128</v>
      </c>
      <c r="C45" s="37">
        <v>0.1</v>
      </c>
      <c r="D45" s="37">
        <v>0.1</v>
      </c>
      <c r="E45" s="37">
        <v>0.1</v>
      </c>
      <c r="F45" s="37">
        <v>0.1</v>
      </c>
      <c r="G45" s="37">
        <v>0.1</v>
      </c>
      <c r="H45" s="37">
        <v>0.1</v>
      </c>
      <c r="I45" s="37">
        <v>0.1</v>
      </c>
      <c r="J45" s="37">
        <v>0.1</v>
      </c>
      <c r="K45" s="37">
        <v>0.1</v>
      </c>
      <c r="L45" s="37">
        <v>0.11</v>
      </c>
      <c r="M45" s="37">
        <v>0.11</v>
      </c>
      <c r="N45" s="37">
        <v>0.11</v>
      </c>
      <c r="O45" s="37">
        <v>0.11</v>
      </c>
      <c r="P45" s="37">
        <v>0.12</v>
      </c>
      <c r="Q45" s="37">
        <v>0.12</v>
      </c>
      <c r="R45" s="37">
        <v>0.13</v>
      </c>
      <c r="S45" s="37">
        <v>0.13</v>
      </c>
      <c r="T45" s="37">
        <v>0.13</v>
      </c>
      <c r="U45" s="37">
        <v>0.13</v>
      </c>
    </row>
    <row r="46" spans="1:21" ht="30.6" x14ac:dyDescent="0.3">
      <c r="A46" s="37" t="s">
        <v>170</v>
      </c>
      <c r="B46" s="37" t="s">
        <v>124</v>
      </c>
      <c r="C46" s="37">
        <v>0.5</v>
      </c>
      <c r="D46" s="37">
        <v>0.52</v>
      </c>
      <c r="E46" s="37">
        <v>0.54</v>
      </c>
      <c r="F46" s="37">
        <v>0.54</v>
      </c>
      <c r="G46" s="37">
        <v>0.55000000000000004</v>
      </c>
      <c r="H46" s="37">
        <v>0.55000000000000004</v>
      </c>
      <c r="I46" s="37">
        <v>0.56000000000000005</v>
      </c>
      <c r="J46" s="37">
        <v>0.56000000000000005</v>
      </c>
      <c r="K46" s="37">
        <v>0.56999999999999995</v>
      </c>
      <c r="L46" s="37">
        <v>0.57999999999999996</v>
      </c>
      <c r="M46" s="37">
        <v>0.56999999999999995</v>
      </c>
      <c r="N46" s="37">
        <v>0.59</v>
      </c>
      <c r="O46" s="37">
        <v>0.56999999999999995</v>
      </c>
      <c r="P46" s="37">
        <v>0.56999999999999995</v>
      </c>
      <c r="Q46" s="37">
        <v>0.56999999999999995</v>
      </c>
      <c r="R46" s="37">
        <v>0.56000000000000005</v>
      </c>
      <c r="S46" s="37">
        <v>0.55000000000000004</v>
      </c>
      <c r="T46" s="37">
        <v>0.56000000000000005</v>
      </c>
      <c r="U46" s="37">
        <v>0.57999999999999996</v>
      </c>
    </row>
    <row r="47" spans="1:21" ht="30.6" x14ac:dyDescent="0.3">
      <c r="A47" s="37" t="s">
        <v>170</v>
      </c>
      <c r="B47" s="37" t="s">
        <v>125</v>
      </c>
      <c r="C47" s="37">
        <v>0.45</v>
      </c>
      <c r="D47" s="37">
        <v>0.45</v>
      </c>
      <c r="E47" s="37">
        <v>0.46</v>
      </c>
      <c r="F47" s="37">
        <v>0.47</v>
      </c>
      <c r="G47" s="37">
        <v>0.47</v>
      </c>
      <c r="H47" s="37">
        <v>0.46</v>
      </c>
      <c r="I47" s="37">
        <v>0.47</v>
      </c>
      <c r="J47" s="37">
        <v>0.48</v>
      </c>
      <c r="K47" s="37">
        <v>0.49</v>
      </c>
      <c r="L47" s="37">
        <v>0.49</v>
      </c>
      <c r="M47" s="37">
        <v>0.52</v>
      </c>
      <c r="N47" s="37">
        <v>0.52</v>
      </c>
      <c r="O47" s="37">
        <v>0.54</v>
      </c>
      <c r="P47" s="37">
        <v>0.55000000000000004</v>
      </c>
      <c r="Q47" s="37">
        <v>0.54</v>
      </c>
      <c r="R47" s="37">
        <v>0.56000000000000005</v>
      </c>
      <c r="S47" s="37">
        <v>0.55000000000000004</v>
      </c>
      <c r="T47" s="37">
        <v>0.55000000000000004</v>
      </c>
      <c r="U47" s="37">
        <v>0.56000000000000005</v>
      </c>
    </row>
    <row r="48" spans="1:21" ht="30.6" x14ac:dyDescent="0.3">
      <c r="A48" s="37" t="s">
        <v>170</v>
      </c>
      <c r="B48" s="37" t="s">
        <v>126</v>
      </c>
      <c r="C48" s="37">
        <v>0.37</v>
      </c>
      <c r="D48" s="37">
        <v>0.39</v>
      </c>
      <c r="E48" s="37">
        <v>0.38</v>
      </c>
      <c r="F48" s="37">
        <v>0.39</v>
      </c>
      <c r="G48" s="37">
        <v>0.39</v>
      </c>
      <c r="H48" s="37">
        <v>0.4</v>
      </c>
      <c r="I48" s="37">
        <v>0.4</v>
      </c>
      <c r="J48" s="37">
        <v>0.39</v>
      </c>
      <c r="K48" s="37">
        <v>0.38</v>
      </c>
      <c r="L48" s="37">
        <v>0.38</v>
      </c>
      <c r="M48" s="37">
        <v>0.37</v>
      </c>
      <c r="N48" s="37">
        <v>0.36</v>
      </c>
      <c r="O48" s="37">
        <v>0.38</v>
      </c>
      <c r="P48" s="37">
        <v>0.38</v>
      </c>
      <c r="Q48" s="37">
        <v>0.38</v>
      </c>
      <c r="R48" s="37">
        <v>0.38</v>
      </c>
      <c r="S48" s="37">
        <v>0.39</v>
      </c>
      <c r="T48" s="37">
        <v>0.39</v>
      </c>
      <c r="U48" s="37">
        <v>0.38</v>
      </c>
    </row>
    <row r="49" spans="1:21" ht="30.6" x14ac:dyDescent="0.3">
      <c r="A49" s="37" t="s">
        <v>170</v>
      </c>
      <c r="B49" s="37" t="s">
        <v>127</v>
      </c>
      <c r="C49" s="37">
        <v>0.2</v>
      </c>
      <c r="D49" s="37">
        <v>0.19</v>
      </c>
      <c r="E49" s="37">
        <v>0.2</v>
      </c>
      <c r="F49" s="37">
        <v>0.2</v>
      </c>
      <c r="G49" s="37">
        <v>0.2</v>
      </c>
      <c r="H49" s="37">
        <v>0.21</v>
      </c>
      <c r="I49" s="37">
        <v>0.21</v>
      </c>
      <c r="J49" s="37">
        <v>0.22</v>
      </c>
      <c r="K49" s="37">
        <v>0.23</v>
      </c>
      <c r="L49" s="37">
        <v>0.23</v>
      </c>
      <c r="M49" s="37">
        <v>0.24</v>
      </c>
      <c r="N49" s="37">
        <v>0.25</v>
      </c>
      <c r="O49" s="37">
        <v>0.24</v>
      </c>
      <c r="P49" s="37">
        <v>0.25</v>
      </c>
      <c r="Q49" s="37">
        <v>0.24</v>
      </c>
      <c r="R49" s="37">
        <v>0.24</v>
      </c>
      <c r="S49" s="37">
        <v>0.24</v>
      </c>
      <c r="T49" s="37">
        <v>0.23</v>
      </c>
      <c r="U49" s="37">
        <v>0.23</v>
      </c>
    </row>
    <row r="50" spans="1:21" ht="30.6" x14ac:dyDescent="0.3">
      <c r="A50" s="37" t="s">
        <v>170</v>
      </c>
      <c r="B50" s="37" t="s">
        <v>128</v>
      </c>
      <c r="C50" s="37">
        <v>0.06</v>
      </c>
      <c r="D50" s="37">
        <v>0.06</v>
      </c>
      <c r="E50" s="37">
        <v>0.06</v>
      </c>
      <c r="F50" s="37">
        <v>0.06</v>
      </c>
      <c r="G50" s="37">
        <v>0.06</v>
      </c>
      <c r="H50" s="37">
        <v>0.06</v>
      </c>
      <c r="I50" s="37">
        <v>0.06</v>
      </c>
      <c r="J50" s="37">
        <v>0.06</v>
      </c>
      <c r="K50" s="37">
        <v>0.06</v>
      </c>
      <c r="L50" s="37">
        <v>0.06</v>
      </c>
      <c r="M50" s="37">
        <v>0.06</v>
      </c>
      <c r="N50" s="37">
        <v>0.06</v>
      </c>
      <c r="O50" s="37">
        <v>0.06</v>
      </c>
      <c r="P50" s="37">
        <v>7.0000000000000007E-2</v>
      </c>
      <c r="Q50" s="37">
        <v>7.0000000000000007E-2</v>
      </c>
      <c r="R50" s="37">
        <v>7.0000000000000007E-2</v>
      </c>
      <c r="S50" s="37">
        <v>7.0000000000000007E-2</v>
      </c>
      <c r="T50" s="37">
        <v>7.0000000000000007E-2</v>
      </c>
      <c r="U50" s="37">
        <v>7.0000000000000007E-2</v>
      </c>
    </row>
    <row r="51" spans="1:21" ht="15.6" x14ac:dyDescent="0.3">
      <c r="A51" s="37" t="s">
        <v>171</v>
      </c>
      <c r="B51" s="37" t="s">
        <v>124</v>
      </c>
      <c r="C51" s="37">
        <v>0.3</v>
      </c>
      <c r="D51" s="37">
        <v>0.31</v>
      </c>
      <c r="E51" s="37">
        <v>0.31</v>
      </c>
      <c r="F51" s="37">
        <v>0.31</v>
      </c>
      <c r="G51" s="37">
        <v>0.32</v>
      </c>
      <c r="H51" s="37">
        <v>0.32</v>
      </c>
      <c r="I51" s="37">
        <v>0.32</v>
      </c>
      <c r="J51" s="37">
        <v>0.32</v>
      </c>
      <c r="K51" s="37">
        <v>0.33</v>
      </c>
      <c r="L51" s="37">
        <v>0.33</v>
      </c>
      <c r="M51" s="37">
        <v>0.33</v>
      </c>
      <c r="N51" s="37">
        <v>0.32</v>
      </c>
      <c r="O51" s="37">
        <v>0.32</v>
      </c>
      <c r="P51" s="37">
        <v>0.32</v>
      </c>
      <c r="Q51" s="37">
        <v>0.32</v>
      </c>
      <c r="R51" s="37">
        <v>0.31</v>
      </c>
      <c r="S51" s="37">
        <v>0.31</v>
      </c>
      <c r="T51" s="37">
        <v>0.3</v>
      </c>
      <c r="U51" s="37">
        <v>0.31</v>
      </c>
    </row>
    <row r="52" spans="1:21" ht="15.6" x14ac:dyDescent="0.3">
      <c r="A52" s="37" t="s">
        <v>171</v>
      </c>
      <c r="B52" s="37" t="s">
        <v>125</v>
      </c>
      <c r="C52" s="37">
        <v>0.24</v>
      </c>
      <c r="D52" s="37">
        <v>0.24</v>
      </c>
      <c r="E52" s="37">
        <v>0.24</v>
      </c>
      <c r="F52" s="37">
        <v>0.24</v>
      </c>
      <c r="G52" s="37">
        <v>0.24</v>
      </c>
      <c r="H52" s="37">
        <v>0.25</v>
      </c>
      <c r="I52" s="37">
        <v>0.26</v>
      </c>
      <c r="J52" s="37">
        <v>0.26</v>
      </c>
      <c r="K52" s="37">
        <v>0.26</v>
      </c>
      <c r="L52" s="37">
        <v>0.27</v>
      </c>
      <c r="M52" s="37">
        <v>0.27</v>
      </c>
      <c r="N52" s="37">
        <v>0.28000000000000003</v>
      </c>
      <c r="O52" s="37">
        <v>0.28000000000000003</v>
      </c>
      <c r="P52" s="37">
        <v>0.28999999999999998</v>
      </c>
      <c r="Q52" s="37">
        <v>0.28999999999999998</v>
      </c>
      <c r="R52" s="37">
        <v>0.28999999999999998</v>
      </c>
      <c r="S52" s="37">
        <v>0.3</v>
      </c>
      <c r="T52" s="37">
        <v>0.3</v>
      </c>
      <c r="U52" s="37">
        <v>0.3</v>
      </c>
    </row>
    <row r="53" spans="1:21" ht="15.6" x14ac:dyDescent="0.3">
      <c r="A53" s="37" t="s">
        <v>171</v>
      </c>
      <c r="B53" s="37" t="s">
        <v>126</v>
      </c>
      <c r="C53" s="37">
        <v>0.18</v>
      </c>
      <c r="D53" s="37">
        <v>0.18</v>
      </c>
      <c r="E53" s="37">
        <v>0.19</v>
      </c>
      <c r="F53" s="37">
        <v>0.19</v>
      </c>
      <c r="G53" s="37">
        <v>0.2</v>
      </c>
      <c r="H53" s="37">
        <v>0.19</v>
      </c>
      <c r="I53" s="37">
        <v>0.19</v>
      </c>
      <c r="J53" s="37">
        <v>0.19</v>
      </c>
      <c r="K53" s="37">
        <v>0.19</v>
      </c>
      <c r="L53" s="37">
        <v>0.18</v>
      </c>
      <c r="M53" s="37">
        <v>0.18</v>
      </c>
      <c r="N53" s="37">
        <v>0.18</v>
      </c>
      <c r="O53" s="37">
        <v>0.18</v>
      </c>
      <c r="P53" s="37">
        <v>0.19</v>
      </c>
      <c r="Q53" s="37">
        <v>0.19</v>
      </c>
      <c r="R53" s="37">
        <v>0.19</v>
      </c>
      <c r="S53" s="37">
        <v>0.19</v>
      </c>
      <c r="T53" s="37">
        <v>0.19</v>
      </c>
      <c r="U53" s="37">
        <v>0.19</v>
      </c>
    </row>
    <row r="54" spans="1:21" ht="15.6" x14ac:dyDescent="0.3">
      <c r="A54" s="37" t="s">
        <v>171</v>
      </c>
      <c r="B54" s="37" t="s">
        <v>127</v>
      </c>
      <c r="C54" s="37">
        <v>0.09</v>
      </c>
      <c r="D54" s="37">
        <v>0.09</v>
      </c>
      <c r="E54" s="37">
        <v>0.09</v>
      </c>
      <c r="F54" s="37">
        <v>0.09</v>
      </c>
      <c r="G54" s="37">
        <v>0.1</v>
      </c>
      <c r="H54" s="37">
        <v>0.1</v>
      </c>
      <c r="I54" s="37">
        <v>0.1</v>
      </c>
      <c r="J54" s="37">
        <v>0.11</v>
      </c>
      <c r="K54" s="37">
        <v>0.11</v>
      </c>
      <c r="L54" s="37">
        <v>0.11</v>
      </c>
      <c r="M54" s="37">
        <v>0.11</v>
      </c>
      <c r="N54" s="37">
        <v>0.11</v>
      </c>
      <c r="O54" s="37">
        <v>0.11</v>
      </c>
      <c r="P54" s="37">
        <v>0.12</v>
      </c>
      <c r="Q54" s="37">
        <v>0.11</v>
      </c>
      <c r="R54" s="37">
        <v>0.11</v>
      </c>
      <c r="S54" s="37">
        <v>0.11</v>
      </c>
      <c r="T54" s="37">
        <v>0.11</v>
      </c>
      <c r="U54" s="37">
        <v>0.11</v>
      </c>
    </row>
    <row r="55" spans="1:21" ht="15.6" x14ac:dyDescent="0.3">
      <c r="A55" s="37" t="s">
        <v>171</v>
      </c>
      <c r="B55" s="37" t="s">
        <v>128</v>
      </c>
      <c r="C55" s="37">
        <v>0.03</v>
      </c>
      <c r="D55" s="37">
        <v>0.03</v>
      </c>
      <c r="E55" s="37">
        <v>0.03</v>
      </c>
      <c r="F55" s="37">
        <v>0.03</v>
      </c>
      <c r="G55" s="37">
        <v>0.03</v>
      </c>
      <c r="H55" s="37">
        <v>0.03</v>
      </c>
      <c r="I55" s="37">
        <v>0.03</v>
      </c>
      <c r="J55" s="37">
        <v>0.03</v>
      </c>
      <c r="K55" s="37">
        <v>0.03</v>
      </c>
      <c r="L55" s="37">
        <v>0.03</v>
      </c>
      <c r="M55" s="37">
        <v>0.03</v>
      </c>
      <c r="N55" s="37">
        <v>0.03</v>
      </c>
      <c r="O55" s="37">
        <v>0.03</v>
      </c>
      <c r="P55" s="37">
        <v>0.03</v>
      </c>
      <c r="Q55" s="37">
        <v>0.03</v>
      </c>
      <c r="R55" s="37">
        <v>0.03</v>
      </c>
      <c r="S55" s="37">
        <v>0.03</v>
      </c>
      <c r="T55" s="37">
        <v>0.03</v>
      </c>
      <c r="U55" s="37">
        <v>0.03</v>
      </c>
    </row>
    <row r="56" spans="1:21" ht="15.6" x14ac:dyDescent="0.3">
      <c r="A56" s="37" t="s">
        <v>172</v>
      </c>
      <c r="B56" s="37" t="s">
        <v>124</v>
      </c>
      <c r="C56" s="37">
        <v>0.56999999999999995</v>
      </c>
      <c r="D56" s="37">
        <v>0.57999999999999996</v>
      </c>
      <c r="E56" s="37">
        <v>0.59</v>
      </c>
      <c r="F56" s="37">
        <v>0.59</v>
      </c>
      <c r="G56" s="37">
        <v>0.6</v>
      </c>
      <c r="H56" s="37">
        <v>0.6</v>
      </c>
      <c r="I56" s="37">
        <v>0.61</v>
      </c>
      <c r="J56" s="37">
        <v>0.62</v>
      </c>
      <c r="K56" s="37">
        <v>0.61</v>
      </c>
      <c r="L56" s="37">
        <v>0.62</v>
      </c>
      <c r="M56" s="37">
        <v>0.6</v>
      </c>
      <c r="N56" s="37">
        <v>0.62</v>
      </c>
      <c r="O56" s="37">
        <v>0.61</v>
      </c>
      <c r="P56" s="37">
        <v>0.6</v>
      </c>
      <c r="Q56" s="37">
        <v>0.57999999999999996</v>
      </c>
      <c r="R56" s="37">
        <v>0.57999999999999996</v>
      </c>
      <c r="S56" s="37">
        <v>0.57999999999999996</v>
      </c>
      <c r="T56" s="37">
        <v>0.56999999999999995</v>
      </c>
      <c r="U56" s="37">
        <v>0.55000000000000004</v>
      </c>
    </row>
    <row r="57" spans="1:21" ht="15.6" x14ac:dyDescent="0.3">
      <c r="A57" s="37" t="s">
        <v>172</v>
      </c>
      <c r="B57" s="37" t="s">
        <v>125</v>
      </c>
      <c r="C57" s="37">
        <v>0.5</v>
      </c>
      <c r="D57" s="37">
        <v>0.5</v>
      </c>
      <c r="E57" s="37">
        <v>0.5</v>
      </c>
      <c r="F57" s="37">
        <v>0.51</v>
      </c>
      <c r="G57" s="37">
        <v>0.51</v>
      </c>
      <c r="H57" s="37">
        <v>0.52</v>
      </c>
      <c r="I57" s="37">
        <v>0.52</v>
      </c>
      <c r="J57" s="37">
        <v>0.53</v>
      </c>
      <c r="K57" s="37">
        <v>0.55000000000000004</v>
      </c>
      <c r="L57" s="37">
        <v>0.55000000000000004</v>
      </c>
      <c r="M57" s="37">
        <v>0.57999999999999996</v>
      </c>
      <c r="N57" s="37">
        <v>0.56999999999999995</v>
      </c>
      <c r="O57" s="37">
        <v>0.6</v>
      </c>
      <c r="P57" s="37">
        <v>0.6</v>
      </c>
      <c r="Q57" s="37">
        <v>0.62</v>
      </c>
      <c r="R57" s="37">
        <v>0.62</v>
      </c>
      <c r="S57" s="37">
        <v>0.62</v>
      </c>
      <c r="T57" s="37">
        <v>0.64</v>
      </c>
      <c r="U57" s="37">
        <v>0.64</v>
      </c>
    </row>
    <row r="58" spans="1:21" ht="15.6" x14ac:dyDescent="0.3">
      <c r="A58" s="37" t="s">
        <v>172</v>
      </c>
      <c r="B58" s="37" t="s">
        <v>126</v>
      </c>
      <c r="C58" s="37">
        <v>0.38</v>
      </c>
      <c r="D58" s="37">
        <v>0.39</v>
      </c>
      <c r="E58" s="37">
        <v>0.4</v>
      </c>
      <c r="F58" s="37">
        <v>0.4</v>
      </c>
      <c r="G58" s="37">
        <v>0.4</v>
      </c>
      <c r="H58" s="37">
        <v>0.38</v>
      </c>
      <c r="I58" s="37">
        <v>0.39</v>
      </c>
      <c r="J58" s="37">
        <v>0.38</v>
      </c>
      <c r="K58" s="37">
        <v>0.38</v>
      </c>
      <c r="L58" s="37">
        <v>0.37</v>
      </c>
      <c r="M58" s="37">
        <v>0.36</v>
      </c>
      <c r="N58" s="37">
        <v>0.37</v>
      </c>
      <c r="O58" s="37">
        <v>0.37</v>
      </c>
      <c r="P58" s="37">
        <v>0.36</v>
      </c>
      <c r="Q58" s="37">
        <v>0.36</v>
      </c>
      <c r="R58" s="37">
        <v>0.38</v>
      </c>
      <c r="S58" s="37">
        <v>0.39</v>
      </c>
      <c r="T58" s="37">
        <v>0.4</v>
      </c>
      <c r="U58" s="37">
        <v>0.4</v>
      </c>
    </row>
    <row r="59" spans="1:21" ht="15.6" x14ac:dyDescent="0.3">
      <c r="A59" s="37" t="s">
        <v>172</v>
      </c>
      <c r="B59" s="37" t="s">
        <v>127</v>
      </c>
      <c r="C59" s="37">
        <v>0.18</v>
      </c>
      <c r="D59" s="37">
        <v>0.19</v>
      </c>
      <c r="E59" s="37">
        <v>0.19</v>
      </c>
      <c r="F59" s="37">
        <v>0.2</v>
      </c>
      <c r="G59" s="37">
        <v>0.2</v>
      </c>
      <c r="H59" s="37">
        <v>0.21</v>
      </c>
      <c r="I59" s="37">
        <v>0.21</v>
      </c>
      <c r="J59" s="37">
        <v>0.22</v>
      </c>
      <c r="K59" s="37">
        <v>0.22</v>
      </c>
      <c r="L59" s="37">
        <v>0.22</v>
      </c>
      <c r="M59" s="37">
        <v>0.23</v>
      </c>
      <c r="N59" s="37">
        <v>0.23</v>
      </c>
      <c r="O59" s="37">
        <v>0.23</v>
      </c>
      <c r="P59" s="37">
        <v>0.23</v>
      </c>
      <c r="Q59" s="37">
        <v>0.23</v>
      </c>
      <c r="R59" s="37">
        <v>0.22</v>
      </c>
      <c r="S59" s="37">
        <v>0.23</v>
      </c>
      <c r="T59" s="37">
        <v>0.22</v>
      </c>
      <c r="U59" s="37">
        <v>0.22</v>
      </c>
    </row>
    <row r="60" spans="1:21" ht="15.6" x14ac:dyDescent="0.3">
      <c r="A60" s="37" t="s">
        <v>172</v>
      </c>
      <c r="B60" s="37" t="s">
        <v>128</v>
      </c>
      <c r="C60" s="37">
        <v>0.05</v>
      </c>
      <c r="D60" s="37">
        <v>0.05</v>
      </c>
      <c r="E60" s="37">
        <v>0.05</v>
      </c>
      <c r="F60" s="37">
        <v>0.05</v>
      </c>
      <c r="G60" s="37">
        <v>0.05</v>
      </c>
      <c r="H60" s="37">
        <v>0.05</v>
      </c>
      <c r="I60" s="37">
        <v>0.05</v>
      </c>
      <c r="J60" s="37">
        <v>0.05</v>
      </c>
      <c r="K60" s="37">
        <v>0.05</v>
      </c>
      <c r="L60" s="37">
        <v>0.05</v>
      </c>
      <c r="M60" s="37">
        <v>0.06</v>
      </c>
      <c r="N60" s="37">
        <v>0.06</v>
      </c>
      <c r="O60" s="37">
        <v>0.06</v>
      </c>
      <c r="P60" s="37">
        <v>0.06</v>
      </c>
      <c r="Q60" s="37">
        <v>0.06</v>
      </c>
      <c r="R60" s="37">
        <v>0.06</v>
      </c>
      <c r="S60" s="37">
        <v>0.06</v>
      </c>
      <c r="T60" s="37">
        <v>7.0000000000000007E-2</v>
      </c>
      <c r="U60" s="37">
        <v>0.06</v>
      </c>
    </row>
    <row r="61" spans="1:21" ht="30.6" x14ac:dyDescent="0.3">
      <c r="A61" s="37" t="s">
        <v>173</v>
      </c>
      <c r="B61" s="37" t="s">
        <v>124</v>
      </c>
      <c r="C61" s="37">
        <v>0.19</v>
      </c>
      <c r="D61" s="37">
        <v>0.19</v>
      </c>
      <c r="E61" s="37">
        <v>0.18</v>
      </c>
      <c r="F61" s="37">
        <v>0.19</v>
      </c>
      <c r="G61" s="37">
        <v>0.2</v>
      </c>
      <c r="H61" s="37">
        <v>0.2</v>
      </c>
      <c r="I61" s="37">
        <v>0.2</v>
      </c>
      <c r="J61" s="37">
        <v>0.19</v>
      </c>
      <c r="K61" s="37">
        <v>0.19</v>
      </c>
      <c r="L61" s="37">
        <v>0.19</v>
      </c>
      <c r="M61" s="37">
        <v>0.19</v>
      </c>
      <c r="N61" s="37">
        <v>0.19</v>
      </c>
      <c r="O61" s="37">
        <v>0.19</v>
      </c>
      <c r="P61" s="37">
        <v>0.18</v>
      </c>
      <c r="Q61" s="37">
        <v>0.19</v>
      </c>
      <c r="R61" s="37">
        <v>0.19</v>
      </c>
      <c r="S61" s="37">
        <v>0.18</v>
      </c>
      <c r="T61" s="37">
        <v>0.17</v>
      </c>
      <c r="U61" s="37">
        <v>0.19</v>
      </c>
    </row>
    <row r="62" spans="1:21" ht="30.6" x14ac:dyDescent="0.3">
      <c r="A62" s="37" t="s">
        <v>173</v>
      </c>
      <c r="B62" s="37" t="s">
        <v>125</v>
      </c>
      <c r="C62" s="37">
        <v>0.15</v>
      </c>
      <c r="D62" s="37">
        <v>0.15</v>
      </c>
      <c r="E62" s="37">
        <v>0.15</v>
      </c>
      <c r="F62" s="37">
        <v>0.16</v>
      </c>
      <c r="G62" s="37">
        <v>0.16</v>
      </c>
      <c r="H62" s="37">
        <v>0.15</v>
      </c>
      <c r="I62" s="37">
        <v>0.17</v>
      </c>
      <c r="J62" s="37">
        <v>0.17</v>
      </c>
      <c r="K62" s="37">
        <v>0.16</v>
      </c>
      <c r="L62" s="37">
        <v>0.17</v>
      </c>
      <c r="M62" s="37">
        <v>0.17</v>
      </c>
      <c r="N62" s="37">
        <v>0.17</v>
      </c>
      <c r="O62" s="37">
        <v>0.17</v>
      </c>
      <c r="P62" s="37">
        <v>0.18</v>
      </c>
      <c r="Q62" s="37">
        <v>0.18</v>
      </c>
      <c r="R62" s="37">
        <v>0.18</v>
      </c>
      <c r="S62" s="37">
        <v>0.19</v>
      </c>
      <c r="T62" s="37">
        <v>0.19</v>
      </c>
      <c r="U62" s="37">
        <v>0.19</v>
      </c>
    </row>
    <row r="63" spans="1:21" ht="30.6" x14ac:dyDescent="0.3">
      <c r="A63" s="37" t="s">
        <v>173</v>
      </c>
      <c r="B63" s="37" t="s">
        <v>126</v>
      </c>
      <c r="C63" s="37">
        <v>0.11</v>
      </c>
      <c r="D63" s="37">
        <v>0.11</v>
      </c>
      <c r="E63" s="37">
        <v>0.11</v>
      </c>
      <c r="F63" s="37">
        <v>0.12</v>
      </c>
      <c r="G63" s="37">
        <v>0.12</v>
      </c>
      <c r="H63" s="37">
        <v>0.11</v>
      </c>
      <c r="I63" s="37">
        <v>0.11</v>
      </c>
      <c r="J63" s="37">
        <v>0.11</v>
      </c>
      <c r="K63" s="37">
        <v>0.12</v>
      </c>
      <c r="L63" s="37">
        <v>0.12</v>
      </c>
      <c r="M63" s="37">
        <v>0.12</v>
      </c>
      <c r="N63" s="37">
        <v>0.11</v>
      </c>
      <c r="O63" s="37">
        <v>0.12</v>
      </c>
      <c r="P63" s="37">
        <v>0.12</v>
      </c>
      <c r="Q63" s="37">
        <v>0.12</v>
      </c>
      <c r="R63" s="37">
        <v>0.12</v>
      </c>
      <c r="S63" s="37">
        <v>0.12</v>
      </c>
      <c r="T63" s="37">
        <v>0.13</v>
      </c>
      <c r="U63" s="37">
        <v>0.13</v>
      </c>
    </row>
    <row r="64" spans="1:21" ht="30.6" x14ac:dyDescent="0.3">
      <c r="A64" s="37" t="s">
        <v>173</v>
      </c>
      <c r="B64" s="37" t="s">
        <v>127</v>
      </c>
      <c r="C64" s="37">
        <v>0.05</v>
      </c>
      <c r="D64" s="37">
        <v>0.05</v>
      </c>
      <c r="E64" s="37">
        <v>0.05</v>
      </c>
      <c r="F64" s="37">
        <v>0.05</v>
      </c>
      <c r="G64" s="37">
        <v>0.06</v>
      </c>
      <c r="H64" s="37">
        <v>0.06</v>
      </c>
      <c r="I64" s="37">
        <v>0.06</v>
      </c>
      <c r="J64" s="37">
        <v>0.06</v>
      </c>
      <c r="K64" s="37">
        <v>0.06</v>
      </c>
      <c r="L64" s="37">
        <v>7.0000000000000007E-2</v>
      </c>
      <c r="M64" s="37">
        <v>7.0000000000000007E-2</v>
      </c>
      <c r="N64" s="37">
        <v>7.0000000000000007E-2</v>
      </c>
      <c r="O64" s="37">
        <v>7.0000000000000007E-2</v>
      </c>
      <c r="P64" s="37">
        <v>0.06</v>
      </c>
      <c r="Q64" s="37">
        <v>7.0000000000000007E-2</v>
      </c>
      <c r="R64" s="37">
        <v>7.0000000000000007E-2</v>
      </c>
      <c r="S64" s="37">
        <v>7.0000000000000007E-2</v>
      </c>
      <c r="T64" s="37">
        <v>7.0000000000000007E-2</v>
      </c>
      <c r="U64" s="37">
        <v>7.0000000000000007E-2</v>
      </c>
    </row>
    <row r="65" spans="1:21" ht="30.6" x14ac:dyDescent="0.3">
      <c r="A65" s="37" t="s">
        <v>173</v>
      </c>
      <c r="B65" s="37" t="s">
        <v>128</v>
      </c>
      <c r="C65" s="37">
        <v>0.01</v>
      </c>
      <c r="D65" s="37">
        <v>0.01</v>
      </c>
      <c r="E65" s="37">
        <v>0.01</v>
      </c>
      <c r="F65" s="37">
        <v>0.01</v>
      </c>
      <c r="G65" s="37">
        <v>0.01</v>
      </c>
      <c r="H65" s="37">
        <v>0.01</v>
      </c>
      <c r="I65" s="37">
        <v>0.01</v>
      </c>
      <c r="J65" s="37">
        <v>0.01</v>
      </c>
      <c r="K65" s="37">
        <v>0.01</v>
      </c>
      <c r="L65" s="37">
        <v>0.01</v>
      </c>
      <c r="M65" s="37">
        <v>0.01</v>
      </c>
      <c r="N65" s="37">
        <v>0.02</v>
      </c>
      <c r="O65" s="37">
        <v>0.02</v>
      </c>
      <c r="P65" s="37">
        <v>0.02</v>
      </c>
      <c r="Q65" s="37">
        <v>0.02</v>
      </c>
      <c r="R65" s="37">
        <v>0.02</v>
      </c>
      <c r="S65" s="37">
        <v>0.02</v>
      </c>
      <c r="T65" s="37">
        <v>0.02</v>
      </c>
      <c r="U65" s="37">
        <v>0.02</v>
      </c>
    </row>
  </sheetData>
  <pageMargins left="0.7" right="0.7" top="0.75" bottom="0.75" header="0.3" footer="0.3"/>
  <pageSetup paperSize="9"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1"/>
  <sheetViews>
    <sheetView workbookViewId="0"/>
  </sheetViews>
  <sheetFormatPr defaultColWidth="11.5546875" defaultRowHeight="14.4" x14ac:dyDescent="0.3"/>
  <cols>
    <col min="1" max="1" width="35.44140625" bestFit="1" customWidth="1"/>
    <col min="2" max="2" width="50.21875" bestFit="1" customWidth="1"/>
    <col min="3" max="3" width="100.5546875" bestFit="1" customWidth="1"/>
  </cols>
  <sheetData>
    <row r="1" spans="1:3" ht="21" x14ac:dyDescent="0.4">
      <c r="A1" s="6" t="s">
        <v>66</v>
      </c>
    </row>
    <row r="2" spans="1:3" ht="15.6" x14ac:dyDescent="0.3">
      <c r="A2" s="7" t="s">
        <v>29</v>
      </c>
    </row>
    <row r="3" spans="1:3" ht="15.6" x14ac:dyDescent="0.3">
      <c r="A3" s="8" t="s">
        <v>67</v>
      </c>
      <c r="B3" s="8" t="s">
        <v>68</v>
      </c>
      <c r="C3" s="8" t="s">
        <v>69</v>
      </c>
    </row>
    <row r="4" spans="1:3" ht="60.6" x14ac:dyDescent="0.3">
      <c r="A4" s="2" t="s">
        <v>70</v>
      </c>
      <c r="B4" s="2" t="s">
        <v>71</v>
      </c>
      <c r="C4" s="2" t="s">
        <v>72</v>
      </c>
    </row>
    <row r="5" spans="1:3" ht="30.6" x14ac:dyDescent="0.3">
      <c r="A5" s="2" t="s">
        <v>73</v>
      </c>
      <c r="B5" s="2" t="s">
        <v>74</v>
      </c>
      <c r="C5" s="2" t="s">
        <v>75</v>
      </c>
    </row>
    <row r="6" spans="1:3" ht="30.6" x14ac:dyDescent="0.3">
      <c r="A6" s="2" t="s">
        <v>76</v>
      </c>
      <c r="B6" s="2" t="s">
        <v>74</v>
      </c>
      <c r="C6" s="2" t="s">
        <v>77</v>
      </c>
    </row>
    <row r="7" spans="1:3" ht="30.6" x14ac:dyDescent="0.3">
      <c r="A7" s="2" t="s">
        <v>78</v>
      </c>
      <c r="B7" s="2" t="s">
        <v>74</v>
      </c>
      <c r="C7" s="2" t="s">
        <v>79</v>
      </c>
    </row>
    <row r="8" spans="1:3" ht="45.6" x14ac:dyDescent="0.3">
      <c r="A8" s="2" t="s">
        <v>80</v>
      </c>
      <c r="B8" s="2" t="s">
        <v>74</v>
      </c>
      <c r="C8" s="2" t="s">
        <v>81</v>
      </c>
    </row>
    <row r="9" spans="1:3" ht="30.6" x14ac:dyDescent="0.3">
      <c r="A9" s="2" t="s">
        <v>82</v>
      </c>
      <c r="B9" s="2" t="s">
        <v>74</v>
      </c>
      <c r="C9" s="2" t="s">
        <v>83</v>
      </c>
    </row>
    <row r="10" spans="1:3" ht="15.6" x14ac:dyDescent="0.3">
      <c r="A10" s="2" t="s">
        <v>84</v>
      </c>
      <c r="B10" s="2" t="s">
        <v>74</v>
      </c>
      <c r="C10" s="2" t="s">
        <v>85</v>
      </c>
    </row>
    <row r="11" spans="1:3" ht="15.6" x14ac:dyDescent="0.3">
      <c r="A11" s="2" t="s">
        <v>86</v>
      </c>
      <c r="B11" s="2" t="s">
        <v>63</v>
      </c>
      <c r="C11" s="2" t="s">
        <v>87</v>
      </c>
    </row>
  </sheetData>
  <pageMargins left="0.7" right="0.7" top="0.75" bottom="0.75" header="0.3" footer="0.3"/>
  <pageSetup paperSize="9" orientation="portrait" horizontalDpi="300" verticalDpi="300"/>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U65"/>
  <sheetViews>
    <sheetView workbookViewId="0"/>
  </sheetViews>
  <sheetFormatPr defaultColWidth="11.5546875" defaultRowHeight="14.4" x14ac:dyDescent="0.3"/>
  <sheetData>
    <row r="1" spans="1:21" ht="21" x14ac:dyDescent="0.4">
      <c r="A1" s="6" t="s">
        <v>181</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161</v>
      </c>
      <c r="B5" s="12" t="s">
        <v>123</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15.6" x14ac:dyDescent="0.3">
      <c r="A6" s="13" t="s">
        <v>162</v>
      </c>
      <c r="B6" s="13" t="s">
        <v>124</v>
      </c>
      <c r="C6" s="13">
        <v>694000</v>
      </c>
      <c r="D6" s="13">
        <v>689000</v>
      </c>
      <c r="E6" s="13">
        <v>707000</v>
      </c>
      <c r="F6" s="13">
        <v>708000</v>
      </c>
      <c r="G6" s="13">
        <v>696000</v>
      </c>
      <c r="H6" s="13">
        <v>706000</v>
      </c>
      <c r="I6" s="13">
        <v>707000</v>
      </c>
      <c r="J6" s="13">
        <v>709000</v>
      </c>
      <c r="K6" s="13">
        <v>702000</v>
      </c>
      <c r="L6" s="13">
        <v>710000</v>
      </c>
      <c r="M6" s="13">
        <v>711000</v>
      </c>
      <c r="N6" s="13">
        <v>720000</v>
      </c>
      <c r="O6" s="13">
        <v>715000</v>
      </c>
      <c r="P6" s="13">
        <v>722000</v>
      </c>
      <c r="Q6" s="13">
        <v>717000</v>
      </c>
      <c r="R6" s="13">
        <v>718000</v>
      </c>
      <c r="S6" s="13">
        <v>721000</v>
      </c>
      <c r="T6" s="13">
        <v>701000</v>
      </c>
      <c r="U6" s="13">
        <v>738000</v>
      </c>
    </row>
    <row r="7" spans="1:21" ht="15.6" x14ac:dyDescent="0.3">
      <c r="A7" s="13" t="s">
        <v>162</v>
      </c>
      <c r="B7" s="13" t="s">
        <v>125</v>
      </c>
      <c r="C7" s="13">
        <v>629000</v>
      </c>
      <c r="D7" s="13">
        <v>634000</v>
      </c>
      <c r="E7" s="13">
        <v>647000</v>
      </c>
      <c r="F7" s="13">
        <v>661000</v>
      </c>
      <c r="G7" s="13">
        <v>667000</v>
      </c>
      <c r="H7" s="13">
        <v>667000</v>
      </c>
      <c r="I7" s="13">
        <v>668000</v>
      </c>
      <c r="J7" s="13">
        <v>666000</v>
      </c>
      <c r="K7" s="13">
        <v>671000</v>
      </c>
      <c r="L7" s="13">
        <v>677000</v>
      </c>
      <c r="M7" s="13">
        <v>680000</v>
      </c>
      <c r="N7" s="13">
        <v>695000</v>
      </c>
      <c r="O7" s="13">
        <v>680000</v>
      </c>
      <c r="P7" s="13">
        <v>687000</v>
      </c>
      <c r="Q7" s="13">
        <v>692000</v>
      </c>
      <c r="R7" s="13">
        <v>701000</v>
      </c>
      <c r="S7" s="13">
        <v>704000</v>
      </c>
      <c r="T7" s="13">
        <v>681000</v>
      </c>
      <c r="U7" s="13">
        <v>713000</v>
      </c>
    </row>
    <row r="8" spans="1:21" ht="15.6" x14ac:dyDescent="0.3">
      <c r="A8" s="13" t="s">
        <v>162</v>
      </c>
      <c r="B8" s="13" t="s">
        <v>126</v>
      </c>
      <c r="C8" s="13">
        <v>430000</v>
      </c>
      <c r="D8" s="13">
        <v>427000</v>
      </c>
      <c r="E8" s="13">
        <v>438000</v>
      </c>
      <c r="F8" s="13">
        <v>438000</v>
      </c>
      <c r="G8" s="13">
        <v>439000</v>
      </c>
      <c r="H8" s="13">
        <v>439000</v>
      </c>
      <c r="I8" s="13">
        <v>450000</v>
      </c>
      <c r="J8" s="13">
        <v>454000</v>
      </c>
      <c r="K8" s="13">
        <v>457000</v>
      </c>
      <c r="L8" s="13">
        <v>468000</v>
      </c>
      <c r="M8" s="13">
        <v>475000</v>
      </c>
      <c r="N8" s="13">
        <v>480000</v>
      </c>
      <c r="O8" s="13">
        <v>499000</v>
      </c>
      <c r="P8" s="13">
        <v>500000</v>
      </c>
      <c r="Q8" s="13">
        <v>501000</v>
      </c>
      <c r="R8" s="13">
        <v>501000</v>
      </c>
      <c r="S8" s="13">
        <v>517000</v>
      </c>
      <c r="T8" s="13">
        <v>520000</v>
      </c>
      <c r="U8" s="13">
        <v>511000</v>
      </c>
    </row>
    <row r="9" spans="1:21" ht="15.6" x14ac:dyDescent="0.3">
      <c r="A9" s="13" t="s">
        <v>162</v>
      </c>
      <c r="B9" s="13" t="s">
        <v>127</v>
      </c>
      <c r="C9" s="13">
        <v>225000</v>
      </c>
      <c r="D9" s="13">
        <v>233000</v>
      </c>
      <c r="E9" s="13">
        <v>233000</v>
      </c>
      <c r="F9" s="13">
        <v>242000</v>
      </c>
      <c r="G9" s="13">
        <v>239000</v>
      </c>
      <c r="H9" s="13">
        <v>236000</v>
      </c>
      <c r="I9" s="13">
        <v>242000</v>
      </c>
      <c r="J9" s="13">
        <v>246000</v>
      </c>
      <c r="K9" s="13">
        <v>243000</v>
      </c>
      <c r="L9" s="13">
        <v>244000</v>
      </c>
      <c r="M9" s="13">
        <v>249000</v>
      </c>
      <c r="N9" s="13">
        <v>248000</v>
      </c>
      <c r="O9" s="13">
        <v>251000</v>
      </c>
      <c r="P9" s="13">
        <v>252000</v>
      </c>
      <c r="Q9" s="13">
        <v>254000</v>
      </c>
      <c r="R9" s="13">
        <v>252000</v>
      </c>
      <c r="S9" s="13">
        <v>258000</v>
      </c>
      <c r="T9" s="13">
        <v>252000</v>
      </c>
      <c r="U9" s="13">
        <v>259000</v>
      </c>
    </row>
    <row r="10" spans="1:21" ht="15.6" x14ac:dyDescent="0.3">
      <c r="A10" s="13" t="s">
        <v>162</v>
      </c>
      <c r="B10" s="13" t="s">
        <v>128</v>
      </c>
      <c r="C10" s="13">
        <v>67000</v>
      </c>
      <c r="D10" s="13">
        <v>66000</v>
      </c>
      <c r="E10" s="13">
        <v>68000</v>
      </c>
      <c r="F10" s="13">
        <v>67000</v>
      </c>
      <c r="G10" s="13">
        <v>67000</v>
      </c>
      <c r="H10" s="13">
        <v>66000</v>
      </c>
      <c r="I10" s="13">
        <v>65000</v>
      </c>
      <c r="J10" s="13">
        <v>65000</v>
      </c>
      <c r="K10" s="13">
        <v>66000</v>
      </c>
      <c r="L10" s="13">
        <v>68000</v>
      </c>
      <c r="M10" s="13">
        <v>69000</v>
      </c>
      <c r="N10" s="13">
        <v>71000</v>
      </c>
      <c r="O10" s="13">
        <v>71000</v>
      </c>
      <c r="P10" s="13">
        <v>72000</v>
      </c>
      <c r="Q10" s="13">
        <v>71000</v>
      </c>
      <c r="R10" s="13">
        <v>72000</v>
      </c>
      <c r="S10" s="13">
        <v>72000</v>
      </c>
      <c r="T10" s="13">
        <v>72000</v>
      </c>
      <c r="U10" s="13">
        <v>73000</v>
      </c>
    </row>
    <row r="11" spans="1:21" ht="30.6" x14ac:dyDescent="0.3">
      <c r="A11" s="13" t="s">
        <v>163</v>
      </c>
      <c r="B11" s="13" t="s">
        <v>124</v>
      </c>
      <c r="C11" s="13">
        <v>879000</v>
      </c>
      <c r="D11" s="13">
        <v>876000</v>
      </c>
      <c r="E11" s="13">
        <v>883000</v>
      </c>
      <c r="F11" s="13">
        <v>883000</v>
      </c>
      <c r="G11" s="13">
        <v>882000</v>
      </c>
      <c r="H11" s="13">
        <v>884000</v>
      </c>
      <c r="I11" s="13">
        <v>888000</v>
      </c>
      <c r="J11" s="13">
        <v>890000</v>
      </c>
      <c r="K11" s="13">
        <v>892000</v>
      </c>
      <c r="L11" s="13">
        <v>891000</v>
      </c>
      <c r="M11" s="13">
        <v>892000</v>
      </c>
      <c r="N11" s="13">
        <v>900000</v>
      </c>
      <c r="O11" s="13">
        <v>897000</v>
      </c>
      <c r="P11" s="13">
        <v>896000</v>
      </c>
      <c r="Q11" s="13">
        <v>899000</v>
      </c>
      <c r="R11" s="13">
        <v>896000</v>
      </c>
      <c r="S11" s="13">
        <v>899000</v>
      </c>
      <c r="T11" s="13">
        <v>889000</v>
      </c>
      <c r="U11" s="13">
        <v>914000</v>
      </c>
    </row>
    <row r="12" spans="1:21" ht="30.6" x14ac:dyDescent="0.3">
      <c r="A12" s="13" t="s">
        <v>163</v>
      </c>
      <c r="B12" s="13" t="s">
        <v>125</v>
      </c>
      <c r="C12" s="13">
        <v>735000</v>
      </c>
      <c r="D12" s="13">
        <v>741000</v>
      </c>
      <c r="E12" s="13">
        <v>751000</v>
      </c>
      <c r="F12" s="13">
        <v>755000</v>
      </c>
      <c r="G12" s="13">
        <v>760000</v>
      </c>
      <c r="H12" s="13">
        <v>774000</v>
      </c>
      <c r="I12" s="13">
        <v>776000</v>
      </c>
      <c r="J12" s="13">
        <v>782000</v>
      </c>
      <c r="K12" s="13">
        <v>787000</v>
      </c>
      <c r="L12" s="13">
        <v>787000</v>
      </c>
      <c r="M12" s="13">
        <v>785000</v>
      </c>
      <c r="N12" s="13">
        <v>794000</v>
      </c>
      <c r="O12" s="13">
        <v>799000</v>
      </c>
      <c r="P12" s="13">
        <v>794000</v>
      </c>
      <c r="Q12" s="13">
        <v>806000</v>
      </c>
      <c r="R12" s="13">
        <v>806000</v>
      </c>
      <c r="S12" s="13">
        <v>818000</v>
      </c>
      <c r="T12" s="13">
        <v>827000</v>
      </c>
      <c r="U12" s="13">
        <v>819000</v>
      </c>
    </row>
    <row r="13" spans="1:21" ht="30.6" x14ac:dyDescent="0.3">
      <c r="A13" s="13" t="s">
        <v>163</v>
      </c>
      <c r="B13" s="13" t="s">
        <v>126</v>
      </c>
      <c r="C13" s="13">
        <v>472000</v>
      </c>
      <c r="D13" s="13">
        <v>475000</v>
      </c>
      <c r="E13" s="13">
        <v>480000</v>
      </c>
      <c r="F13" s="13">
        <v>476000</v>
      </c>
      <c r="G13" s="13">
        <v>479000</v>
      </c>
      <c r="H13" s="13">
        <v>490000</v>
      </c>
      <c r="I13" s="13">
        <v>499000</v>
      </c>
      <c r="J13" s="13">
        <v>501000</v>
      </c>
      <c r="K13" s="13">
        <v>502000</v>
      </c>
      <c r="L13" s="13">
        <v>505000</v>
      </c>
      <c r="M13" s="13">
        <v>512000</v>
      </c>
      <c r="N13" s="13">
        <v>522000</v>
      </c>
      <c r="O13" s="13">
        <v>541000</v>
      </c>
      <c r="P13" s="13">
        <v>548000</v>
      </c>
      <c r="Q13" s="13">
        <v>547000</v>
      </c>
      <c r="R13" s="13">
        <v>554000</v>
      </c>
      <c r="S13" s="13">
        <v>562000</v>
      </c>
      <c r="T13" s="13">
        <v>560000</v>
      </c>
      <c r="U13" s="13">
        <v>573000</v>
      </c>
    </row>
    <row r="14" spans="1:21" ht="30.6" x14ac:dyDescent="0.3">
      <c r="A14" s="13" t="s">
        <v>163</v>
      </c>
      <c r="B14" s="13" t="s">
        <v>127</v>
      </c>
      <c r="C14" s="13">
        <v>250000</v>
      </c>
      <c r="D14" s="13">
        <v>252000</v>
      </c>
      <c r="E14" s="13">
        <v>258000</v>
      </c>
      <c r="F14" s="13">
        <v>258000</v>
      </c>
      <c r="G14" s="13">
        <v>261000</v>
      </c>
      <c r="H14" s="13">
        <v>262000</v>
      </c>
      <c r="I14" s="13">
        <v>268000</v>
      </c>
      <c r="J14" s="13">
        <v>270000</v>
      </c>
      <c r="K14" s="13">
        <v>275000</v>
      </c>
      <c r="L14" s="13">
        <v>276000</v>
      </c>
      <c r="M14" s="13">
        <v>272000</v>
      </c>
      <c r="N14" s="13">
        <v>279000</v>
      </c>
      <c r="O14" s="13">
        <v>282000</v>
      </c>
      <c r="P14" s="13">
        <v>284000</v>
      </c>
      <c r="Q14" s="13">
        <v>282000</v>
      </c>
      <c r="R14" s="13">
        <v>280000</v>
      </c>
      <c r="S14" s="13">
        <v>291000</v>
      </c>
      <c r="T14" s="13">
        <v>289000</v>
      </c>
      <c r="U14" s="13">
        <v>292000</v>
      </c>
    </row>
    <row r="15" spans="1:21" ht="30.6" x14ac:dyDescent="0.3">
      <c r="A15" s="13" t="s">
        <v>163</v>
      </c>
      <c r="B15" s="13" t="s">
        <v>128</v>
      </c>
      <c r="C15" s="13">
        <v>78000</v>
      </c>
      <c r="D15" s="13">
        <v>79000</v>
      </c>
      <c r="E15" s="13">
        <v>79000</v>
      </c>
      <c r="F15" s="13">
        <v>77000</v>
      </c>
      <c r="G15" s="13">
        <v>76000</v>
      </c>
      <c r="H15" s="13">
        <v>77000</v>
      </c>
      <c r="I15" s="13">
        <v>79000</v>
      </c>
      <c r="J15" s="13">
        <v>77000</v>
      </c>
      <c r="K15" s="13">
        <v>76000</v>
      </c>
      <c r="L15" s="13">
        <v>79000</v>
      </c>
      <c r="M15" s="13">
        <v>81000</v>
      </c>
      <c r="N15" s="13">
        <v>84000</v>
      </c>
      <c r="O15" s="13">
        <v>84000</v>
      </c>
      <c r="P15" s="13">
        <v>83000</v>
      </c>
      <c r="Q15" s="13">
        <v>85000</v>
      </c>
      <c r="R15" s="13">
        <v>87000</v>
      </c>
      <c r="S15" s="13">
        <v>89000</v>
      </c>
      <c r="T15" s="13">
        <v>90000</v>
      </c>
      <c r="U15" s="13">
        <v>87000</v>
      </c>
    </row>
    <row r="16" spans="1:21" ht="45.6" x14ac:dyDescent="0.3">
      <c r="A16" s="13" t="s">
        <v>164</v>
      </c>
      <c r="B16" s="13" t="s">
        <v>124</v>
      </c>
      <c r="C16" s="13">
        <v>813000</v>
      </c>
      <c r="D16" s="13">
        <v>815000</v>
      </c>
      <c r="E16" s="13">
        <v>811000</v>
      </c>
      <c r="F16" s="13">
        <v>817000</v>
      </c>
      <c r="G16" s="13">
        <v>809000</v>
      </c>
      <c r="H16" s="13">
        <v>807000</v>
      </c>
      <c r="I16" s="13">
        <v>805000</v>
      </c>
      <c r="J16" s="13">
        <v>813000</v>
      </c>
      <c r="K16" s="13">
        <v>818000</v>
      </c>
      <c r="L16" s="13">
        <v>830000</v>
      </c>
      <c r="M16" s="13">
        <v>831000</v>
      </c>
      <c r="N16" s="13">
        <v>825000</v>
      </c>
      <c r="O16" s="13">
        <v>834000</v>
      </c>
      <c r="P16" s="13">
        <v>840000</v>
      </c>
      <c r="Q16" s="13">
        <v>843000</v>
      </c>
      <c r="R16" s="13">
        <v>846000</v>
      </c>
      <c r="S16" s="13">
        <v>855000</v>
      </c>
      <c r="T16" s="13">
        <v>844000</v>
      </c>
      <c r="U16" s="13">
        <v>850000</v>
      </c>
    </row>
    <row r="17" spans="1:21" ht="45.6" x14ac:dyDescent="0.3">
      <c r="A17" s="13" t="s">
        <v>164</v>
      </c>
      <c r="B17" s="13" t="s">
        <v>125</v>
      </c>
      <c r="C17" s="13">
        <v>680000</v>
      </c>
      <c r="D17" s="13">
        <v>682000</v>
      </c>
      <c r="E17" s="13">
        <v>690000</v>
      </c>
      <c r="F17" s="13">
        <v>697000</v>
      </c>
      <c r="G17" s="13">
        <v>707000</v>
      </c>
      <c r="H17" s="13">
        <v>712000</v>
      </c>
      <c r="I17" s="13">
        <v>716000</v>
      </c>
      <c r="J17" s="13">
        <v>724000</v>
      </c>
      <c r="K17" s="13">
        <v>725000</v>
      </c>
      <c r="L17" s="13">
        <v>726000</v>
      </c>
      <c r="M17" s="13">
        <v>724000</v>
      </c>
      <c r="N17" s="13">
        <v>727000</v>
      </c>
      <c r="O17" s="13">
        <v>725000</v>
      </c>
      <c r="P17" s="13">
        <v>738000</v>
      </c>
      <c r="Q17" s="13">
        <v>743000</v>
      </c>
      <c r="R17" s="13">
        <v>740000</v>
      </c>
      <c r="S17" s="13">
        <v>758000</v>
      </c>
      <c r="T17" s="13">
        <v>766000</v>
      </c>
      <c r="U17" s="13">
        <v>764000</v>
      </c>
    </row>
    <row r="18" spans="1:21" ht="45.6" x14ac:dyDescent="0.3">
      <c r="A18" s="13" t="s">
        <v>164</v>
      </c>
      <c r="B18" s="13" t="s">
        <v>126</v>
      </c>
      <c r="C18" s="13">
        <v>464000</v>
      </c>
      <c r="D18" s="13">
        <v>460000</v>
      </c>
      <c r="E18" s="13">
        <v>460000</v>
      </c>
      <c r="F18" s="13">
        <v>461000</v>
      </c>
      <c r="G18" s="13">
        <v>473000</v>
      </c>
      <c r="H18" s="13">
        <v>478000</v>
      </c>
      <c r="I18" s="13">
        <v>475000</v>
      </c>
      <c r="J18" s="13">
        <v>485000</v>
      </c>
      <c r="K18" s="13">
        <v>491000</v>
      </c>
      <c r="L18" s="13">
        <v>496000</v>
      </c>
      <c r="M18" s="13">
        <v>502000</v>
      </c>
      <c r="N18" s="13">
        <v>511000</v>
      </c>
      <c r="O18" s="13">
        <v>507000</v>
      </c>
      <c r="P18" s="13">
        <v>521000</v>
      </c>
      <c r="Q18" s="13">
        <v>528000</v>
      </c>
      <c r="R18" s="13">
        <v>532000</v>
      </c>
      <c r="S18" s="13">
        <v>541000</v>
      </c>
      <c r="T18" s="13">
        <v>541000</v>
      </c>
      <c r="U18" s="13">
        <v>539000</v>
      </c>
    </row>
    <row r="19" spans="1:21" ht="45.6" x14ac:dyDescent="0.3">
      <c r="A19" s="13" t="s">
        <v>164</v>
      </c>
      <c r="B19" s="13" t="s">
        <v>127</v>
      </c>
      <c r="C19" s="13">
        <v>251000</v>
      </c>
      <c r="D19" s="13">
        <v>253000</v>
      </c>
      <c r="E19" s="13">
        <v>261000</v>
      </c>
      <c r="F19" s="13">
        <v>261000</v>
      </c>
      <c r="G19" s="13">
        <v>262000</v>
      </c>
      <c r="H19" s="13">
        <v>266000</v>
      </c>
      <c r="I19" s="13">
        <v>272000</v>
      </c>
      <c r="J19" s="13">
        <v>270000</v>
      </c>
      <c r="K19" s="13">
        <v>274000</v>
      </c>
      <c r="L19" s="13">
        <v>276000</v>
      </c>
      <c r="M19" s="13">
        <v>276000</v>
      </c>
      <c r="N19" s="13">
        <v>278000</v>
      </c>
      <c r="O19" s="13">
        <v>281000</v>
      </c>
      <c r="P19" s="13">
        <v>283000</v>
      </c>
      <c r="Q19" s="13">
        <v>280000</v>
      </c>
      <c r="R19" s="13">
        <v>283000</v>
      </c>
      <c r="S19" s="13">
        <v>289000</v>
      </c>
      <c r="T19" s="13">
        <v>287000</v>
      </c>
      <c r="U19" s="13">
        <v>287000</v>
      </c>
    </row>
    <row r="20" spans="1:21" ht="45.6" x14ac:dyDescent="0.3">
      <c r="A20" s="13" t="s">
        <v>164</v>
      </c>
      <c r="B20" s="13" t="s">
        <v>128</v>
      </c>
      <c r="C20" s="13">
        <v>80000</v>
      </c>
      <c r="D20" s="13">
        <v>78000</v>
      </c>
      <c r="E20" s="13">
        <v>78000</v>
      </c>
      <c r="F20" s="13">
        <v>78000</v>
      </c>
      <c r="G20" s="13">
        <v>77000</v>
      </c>
      <c r="H20" s="13">
        <v>76000</v>
      </c>
      <c r="I20" s="13">
        <v>76000</v>
      </c>
      <c r="J20" s="13">
        <v>75000</v>
      </c>
      <c r="K20" s="13">
        <v>75000</v>
      </c>
      <c r="L20" s="13">
        <v>78000</v>
      </c>
      <c r="M20" s="13">
        <v>79000</v>
      </c>
      <c r="N20" s="13">
        <v>81000</v>
      </c>
      <c r="O20" s="13">
        <v>83000</v>
      </c>
      <c r="P20" s="13">
        <v>83000</v>
      </c>
      <c r="Q20" s="13">
        <v>82000</v>
      </c>
      <c r="R20" s="13">
        <v>84000</v>
      </c>
      <c r="S20" s="13">
        <v>85000</v>
      </c>
      <c r="T20" s="13">
        <v>85000</v>
      </c>
      <c r="U20" s="13">
        <v>84000</v>
      </c>
    </row>
    <row r="21" spans="1:21" ht="30.6" x14ac:dyDescent="0.3">
      <c r="A21" s="13" t="s">
        <v>165</v>
      </c>
      <c r="B21" s="13" t="s">
        <v>124</v>
      </c>
      <c r="C21" s="13">
        <v>918000</v>
      </c>
      <c r="D21" s="13">
        <v>909000</v>
      </c>
      <c r="E21" s="13">
        <v>910000</v>
      </c>
      <c r="F21" s="13">
        <v>909000</v>
      </c>
      <c r="G21" s="13">
        <v>917000</v>
      </c>
      <c r="H21" s="13">
        <v>920000</v>
      </c>
      <c r="I21" s="13">
        <v>919000</v>
      </c>
      <c r="J21" s="13">
        <v>930000</v>
      </c>
      <c r="K21" s="13">
        <v>912000</v>
      </c>
      <c r="L21" s="13">
        <v>922000</v>
      </c>
      <c r="M21" s="13">
        <v>934000</v>
      </c>
      <c r="N21" s="13">
        <v>945000</v>
      </c>
      <c r="O21" s="13">
        <v>930000</v>
      </c>
      <c r="P21" s="13">
        <v>928000</v>
      </c>
      <c r="Q21" s="13">
        <v>926000</v>
      </c>
      <c r="R21" s="13">
        <v>926000</v>
      </c>
      <c r="S21" s="13">
        <v>931000</v>
      </c>
      <c r="T21" s="13">
        <v>897000</v>
      </c>
      <c r="U21" s="13">
        <v>937000</v>
      </c>
    </row>
    <row r="22" spans="1:21" ht="30.6" x14ac:dyDescent="0.3">
      <c r="A22" s="13" t="s">
        <v>165</v>
      </c>
      <c r="B22" s="13" t="s">
        <v>125</v>
      </c>
      <c r="C22" s="13">
        <v>758000</v>
      </c>
      <c r="D22" s="13">
        <v>765000</v>
      </c>
      <c r="E22" s="13">
        <v>772000</v>
      </c>
      <c r="F22" s="13">
        <v>776000</v>
      </c>
      <c r="G22" s="13">
        <v>776000</v>
      </c>
      <c r="H22" s="13">
        <v>781000</v>
      </c>
      <c r="I22" s="13">
        <v>774000</v>
      </c>
      <c r="J22" s="13">
        <v>805000</v>
      </c>
      <c r="K22" s="13">
        <v>812000</v>
      </c>
      <c r="L22" s="13">
        <v>797000</v>
      </c>
      <c r="M22" s="13">
        <v>806000</v>
      </c>
      <c r="N22" s="13">
        <v>813000</v>
      </c>
      <c r="O22" s="13">
        <v>817000</v>
      </c>
      <c r="P22" s="13">
        <v>819000</v>
      </c>
      <c r="Q22" s="13">
        <v>816000</v>
      </c>
      <c r="R22" s="13">
        <v>814000</v>
      </c>
      <c r="S22" s="13">
        <v>814000</v>
      </c>
      <c r="T22" s="13">
        <v>827000</v>
      </c>
      <c r="U22" s="13">
        <v>844000</v>
      </c>
    </row>
    <row r="23" spans="1:21" ht="30.6" x14ac:dyDescent="0.3">
      <c r="A23" s="13" t="s">
        <v>165</v>
      </c>
      <c r="B23" s="13" t="s">
        <v>126</v>
      </c>
      <c r="C23" s="13">
        <v>481000</v>
      </c>
      <c r="D23" s="13">
        <v>492000</v>
      </c>
      <c r="E23" s="13">
        <v>494000</v>
      </c>
      <c r="F23" s="13">
        <v>500000</v>
      </c>
      <c r="G23" s="13">
        <v>492000</v>
      </c>
      <c r="H23" s="13">
        <v>503000</v>
      </c>
      <c r="I23" s="13">
        <v>500000</v>
      </c>
      <c r="J23" s="13">
        <v>505000</v>
      </c>
      <c r="K23" s="13">
        <v>511000</v>
      </c>
      <c r="L23" s="13">
        <v>520000</v>
      </c>
      <c r="M23" s="13">
        <v>521000</v>
      </c>
      <c r="N23" s="13">
        <v>518000</v>
      </c>
      <c r="O23" s="13">
        <v>525000</v>
      </c>
      <c r="P23" s="13">
        <v>535000</v>
      </c>
      <c r="Q23" s="13">
        <v>546000</v>
      </c>
      <c r="R23" s="13">
        <v>556000</v>
      </c>
      <c r="S23" s="13">
        <v>559000</v>
      </c>
      <c r="T23" s="13">
        <v>563000</v>
      </c>
      <c r="U23" s="13">
        <v>550000</v>
      </c>
    </row>
    <row r="24" spans="1:21" ht="30.6" x14ac:dyDescent="0.3">
      <c r="A24" s="13" t="s">
        <v>165</v>
      </c>
      <c r="B24" s="13" t="s">
        <v>127</v>
      </c>
      <c r="C24" s="13">
        <v>274000</v>
      </c>
      <c r="D24" s="13">
        <v>262000</v>
      </c>
      <c r="E24" s="13">
        <v>271000</v>
      </c>
      <c r="F24" s="13">
        <v>271000</v>
      </c>
      <c r="G24" s="13">
        <v>274000</v>
      </c>
      <c r="H24" s="13">
        <v>278000</v>
      </c>
      <c r="I24" s="13">
        <v>285000</v>
      </c>
      <c r="J24" s="13">
        <v>285000</v>
      </c>
      <c r="K24" s="13">
        <v>286000</v>
      </c>
      <c r="L24" s="13">
        <v>288000</v>
      </c>
      <c r="M24" s="13">
        <v>285000</v>
      </c>
      <c r="N24" s="13">
        <v>290000</v>
      </c>
      <c r="O24" s="13">
        <v>283000</v>
      </c>
      <c r="P24" s="13">
        <v>285000</v>
      </c>
      <c r="Q24" s="13">
        <v>289000</v>
      </c>
      <c r="R24" s="13">
        <v>294000</v>
      </c>
      <c r="S24" s="13">
        <v>301000</v>
      </c>
      <c r="T24" s="13">
        <v>294000</v>
      </c>
      <c r="U24" s="13">
        <v>290000</v>
      </c>
    </row>
    <row r="25" spans="1:21" ht="30.6" x14ac:dyDescent="0.3">
      <c r="A25" s="13" t="s">
        <v>165</v>
      </c>
      <c r="B25" s="13" t="s">
        <v>128</v>
      </c>
      <c r="C25" s="13">
        <v>80000</v>
      </c>
      <c r="D25" s="13">
        <v>80000</v>
      </c>
      <c r="E25" s="13">
        <v>83000</v>
      </c>
      <c r="F25" s="13">
        <v>80000</v>
      </c>
      <c r="G25" s="13">
        <v>78000</v>
      </c>
      <c r="H25" s="13">
        <v>77000</v>
      </c>
      <c r="I25" s="13">
        <v>77000</v>
      </c>
      <c r="J25" s="13">
        <v>79000</v>
      </c>
      <c r="K25" s="13">
        <v>77000</v>
      </c>
      <c r="L25" s="13">
        <v>81000</v>
      </c>
      <c r="M25" s="13">
        <v>82000</v>
      </c>
      <c r="N25" s="13">
        <v>86000</v>
      </c>
      <c r="O25" s="13">
        <v>86000</v>
      </c>
      <c r="P25" s="13">
        <v>86000</v>
      </c>
      <c r="Q25" s="13">
        <v>85000</v>
      </c>
      <c r="R25" s="13">
        <v>89000</v>
      </c>
      <c r="S25" s="13">
        <v>91000</v>
      </c>
      <c r="T25" s="13">
        <v>92000</v>
      </c>
      <c r="U25" s="13">
        <v>90000</v>
      </c>
    </row>
    <row r="26" spans="1:21" ht="30.6" x14ac:dyDescent="0.3">
      <c r="A26" s="13" t="s">
        <v>166</v>
      </c>
      <c r="B26" s="13" t="s">
        <v>124</v>
      </c>
      <c r="C26" s="13">
        <v>813000</v>
      </c>
      <c r="D26" s="13">
        <v>813000</v>
      </c>
      <c r="E26" s="13">
        <v>815000</v>
      </c>
      <c r="F26" s="13">
        <v>810000</v>
      </c>
      <c r="G26" s="13">
        <v>815000</v>
      </c>
      <c r="H26" s="13">
        <v>816000</v>
      </c>
      <c r="I26" s="13">
        <v>816000</v>
      </c>
      <c r="J26" s="13">
        <v>811000</v>
      </c>
      <c r="K26" s="13">
        <v>815000</v>
      </c>
      <c r="L26" s="13">
        <v>816000</v>
      </c>
      <c r="M26" s="13">
        <v>817000</v>
      </c>
      <c r="N26" s="13">
        <v>824000</v>
      </c>
      <c r="O26" s="13">
        <v>830000</v>
      </c>
      <c r="P26" s="13">
        <v>831000</v>
      </c>
      <c r="Q26" s="13">
        <v>833000</v>
      </c>
      <c r="R26" s="13">
        <v>830000</v>
      </c>
      <c r="S26" s="13">
        <v>843000</v>
      </c>
      <c r="T26" s="13">
        <v>847000</v>
      </c>
      <c r="U26" s="13">
        <v>842000</v>
      </c>
    </row>
    <row r="27" spans="1:21" ht="30.6" x14ac:dyDescent="0.3">
      <c r="A27" s="13" t="s">
        <v>166</v>
      </c>
      <c r="B27" s="13" t="s">
        <v>125</v>
      </c>
      <c r="C27" s="13">
        <v>704000</v>
      </c>
      <c r="D27" s="13">
        <v>707000</v>
      </c>
      <c r="E27" s="13">
        <v>718000</v>
      </c>
      <c r="F27" s="13">
        <v>722000</v>
      </c>
      <c r="G27" s="13">
        <v>728000</v>
      </c>
      <c r="H27" s="13">
        <v>735000</v>
      </c>
      <c r="I27" s="13">
        <v>735000</v>
      </c>
      <c r="J27" s="13">
        <v>727000</v>
      </c>
      <c r="K27" s="13">
        <v>735000</v>
      </c>
      <c r="L27" s="13">
        <v>733000</v>
      </c>
      <c r="M27" s="13">
        <v>741000</v>
      </c>
      <c r="N27" s="13">
        <v>747000</v>
      </c>
      <c r="O27" s="13">
        <v>744000</v>
      </c>
      <c r="P27" s="13">
        <v>750000</v>
      </c>
      <c r="Q27" s="13">
        <v>755000</v>
      </c>
      <c r="R27" s="13">
        <v>758000</v>
      </c>
      <c r="S27" s="13">
        <v>765000</v>
      </c>
      <c r="T27" s="13">
        <v>766000</v>
      </c>
      <c r="U27" s="13">
        <v>758000</v>
      </c>
    </row>
    <row r="28" spans="1:21" ht="30.6" x14ac:dyDescent="0.3">
      <c r="A28" s="13" t="s">
        <v>166</v>
      </c>
      <c r="B28" s="13" t="s">
        <v>126</v>
      </c>
      <c r="C28" s="13">
        <v>458000</v>
      </c>
      <c r="D28" s="13">
        <v>459000</v>
      </c>
      <c r="E28" s="13">
        <v>460000</v>
      </c>
      <c r="F28" s="13">
        <v>463000</v>
      </c>
      <c r="G28" s="13">
        <v>458000</v>
      </c>
      <c r="H28" s="13">
        <v>460000</v>
      </c>
      <c r="I28" s="13">
        <v>467000</v>
      </c>
      <c r="J28" s="13">
        <v>475000</v>
      </c>
      <c r="K28" s="13">
        <v>483000</v>
      </c>
      <c r="L28" s="13">
        <v>487000</v>
      </c>
      <c r="M28" s="13">
        <v>495000</v>
      </c>
      <c r="N28" s="13">
        <v>503000</v>
      </c>
      <c r="O28" s="13">
        <v>503000</v>
      </c>
      <c r="P28" s="13">
        <v>513000</v>
      </c>
      <c r="Q28" s="13">
        <v>517000</v>
      </c>
      <c r="R28" s="13">
        <v>523000</v>
      </c>
      <c r="S28" s="13">
        <v>538000</v>
      </c>
      <c r="T28" s="13">
        <v>542000</v>
      </c>
      <c r="U28" s="13">
        <v>534000</v>
      </c>
    </row>
    <row r="29" spans="1:21" ht="30.6" x14ac:dyDescent="0.3">
      <c r="A29" s="13" t="s">
        <v>166</v>
      </c>
      <c r="B29" s="13" t="s">
        <v>127</v>
      </c>
      <c r="C29" s="13">
        <v>249000</v>
      </c>
      <c r="D29" s="13">
        <v>253000</v>
      </c>
      <c r="E29" s="13">
        <v>256000</v>
      </c>
      <c r="F29" s="13">
        <v>258000</v>
      </c>
      <c r="G29" s="13">
        <v>267000</v>
      </c>
      <c r="H29" s="13">
        <v>267000</v>
      </c>
      <c r="I29" s="13">
        <v>266000</v>
      </c>
      <c r="J29" s="13">
        <v>272000</v>
      </c>
      <c r="K29" s="13">
        <v>270000</v>
      </c>
      <c r="L29" s="13">
        <v>271000</v>
      </c>
      <c r="M29" s="13">
        <v>273000</v>
      </c>
      <c r="N29" s="13">
        <v>275000</v>
      </c>
      <c r="O29" s="13">
        <v>275000</v>
      </c>
      <c r="P29" s="13">
        <v>281000</v>
      </c>
      <c r="Q29" s="13">
        <v>284000</v>
      </c>
      <c r="R29" s="13">
        <v>284000</v>
      </c>
      <c r="S29" s="13">
        <v>288000</v>
      </c>
      <c r="T29" s="13">
        <v>291000</v>
      </c>
      <c r="U29" s="13">
        <v>291000</v>
      </c>
    </row>
    <row r="30" spans="1:21" ht="30.6" x14ac:dyDescent="0.3">
      <c r="A30" s="13" t="s">
        <v>166</v>
      </c>
      <c r="B30" s="13" t="s">
        <v>128</v>
      </c>
      <c r="C30" s="13">
        <v>79000</v>
      </c>
      <c r="D30" s="13">
        <v>77000</v>
      </c>
      <c r="E30" s="13">
        <v>77000</v>
      </c>
      <c r="F30" s="13">
        <v>77000</v>
      </c>
      <c r="G30" s="13">
        <v>77000</v>
      </c>
      <c r="H30" s="13">
        <v>78000</v>
      </c>
      <c r="I30" s="13">
        <v>78000</v>
      </c>
      <c r="J30" s="13">
        <v>77000</v>
      </c>
      <c r="K30" s="13">
        <v>77000</v>
      </c>
      <c r="L30" s="13">
        <v>79000</v>
      </c>
      <c r="M30" s="13">
        <v>79000</v>
      </c>
      <c r="N30" s="13">
        <v>83000</v>
      </c>
      <c r="O30" s="13">
        <v>84000</v>
      </c>
      <c r="P30" s="13">
        <v>85000</v>
      </c>
      <c r="Q30" s="13">
        <v>87000</v>
      </c>
      <c r="R30" s="13">
        <v>88000</v>
      </c>
      <c r="S30" s="13">
        <v>90000</v>
      </c>
      <c r="T30" s="13">
        <v>89000</v>
      </c>
      <c r="U30" s="13">
        <v>88000</v>
      </c>
    </row>
    <row r="31" spans="1:21" ht="30.6" x14ac:dyDescent="0.3">
      <c r="A31" s="13" t="s">
        <v>167</v>
      </c>
      <c r="B31" s="13" t="s">
        <v>124</v>
      </c>
      <c r="C31" s="13">
        <v>1018000</v>
      </c>
      <c r="D31" s="13">
        <v>1005000</v>
      </c>
      <c r="E31" s="13">
        <v>1012000</v>
      </c>
      <c r="F31" s="13">
        <v>1006000</v>
      </c>
      <c r="G31" s="13">
        <v>1018000</v>
      </c>
      <c r="H31" s="13">
        <v>1029000</v>
      </c>
      <c r="I31" s="13">
        <v>1026000</v>
      </c>
      <c r="J31" s="13">
        <v>1018000</v>
      </c>
      <c r="K31" s="13">
        <v>1021000</v>
      </c>
      <c r="L31" s="13">
        <v>1019000</v>
      </c>
      <c r="M31" s="13">
        <v>1026000</v>
      </c>
      <c r="N31" s="13">
        <v>1030000</v>
      </c>
      <c r="O31" s="13">
        <v>1028000</v>
      </c>
      <c r="P31" s="13">
        <v>1035000</v>
      </c>
      <c r="Q31" s="13">
        <v>1015000</v>
      </c>
      <c r="R31" s="13">
        <v>1030000</v>
      </c>
      <c r="S31" s="13">
        <v>1024000</v>
      </c>
      <c r="T31" s="13">
        <v>1016000</v>
      </c>
      <c r="U31" s="13">
        <v>1035000</v>
      </c>
    </row>
    <row r="32" spans="1:21" ht="30.6" x14ac:dyDescent="0.3">
      <c r="A32" s="13" t="s">
        <v>167</v>
      </c>
      <c r="B32" s="13" t="s">
        <v>125</v>
      </c>
      <c r="C32" s="13">
        <v>878000</v>
      </c>
      <c r="D32" s="13">
        <v>898000</v>
      </c>
      <c r="E32" s="13">
        <v>890000</v>
      </c>
      <c r="F32" s="13">
        <v>907000</v>
      </c>
      <c r="G32" s="13">
        <v>909000</v>
      </c>
      <c r="H32" s="13">
        <v>926000</v>
      </c>
      <c r="I32" s="13">
        <v>931000</v>
      </c>
      <c r="J32" s="13">
        <v>933000</v>
      </c>
      <c r="K32" s="13">
        <v>932000</v>
      </c>
      <c r="L32" s="13">
        <v>939000</v>
      </c>
      <c r="M32" s="13">
        <v>942000</v>
      </c>
      <c r="N32" s="13">
        <v>944000</v>
      </c>
      <c r="O32" s="13">
        <v>936000</v>
      </c>
      <c r="P32" s="13">
        <v>943000</v>
      </c>
      <c r="Q32" s="13">
        <v>964000</v>
      </c>
      <c r="R32" s="13">
        <v>958000</v>
      </c>
      <c r="S32" s="13">
        <v>964000</v>
      </c>
      <c r="T32" s="13">
        <v>961000</v>
      </c>
      <c r="U32" s="13">
        <v>974000</v>
      </c>
    </row>
    <row r="33" spans="1:21" ht="30.6" x14ac:dyDescent="0.3">
      <c r="A33" s="13" t="s">
        <v>167</v>
      </c>
      <c r="B33" s="13" t="s">
        <v>126</v>
      </c>
      <c r="C33" s="13">
        <v>582000</v>
      </c>
      <c r="D33" s="13">
        <v>591000</v>
      </c>
      <c r="E33" s="13">
        <v>587000</v>
      </c>
      <c r="F33" s="13">
        <v>588000</v>
      </c>
      <c r="G33" s="13">
        <v>587000</v>
      </c>
      <c r="H33" s="13">
        <v>591000</v>
      </c>
      <c r="I33" s="13">
        <v>596000</v>
      </c>
      <c r="J33" s="13">
        <v>612000</v>
      </c>
      <c r="K33" s="13">
        <v>627000</v>
      </c>
      <c r="L33" s="13">
        <v>624000</v>
      </c>
      <c r="M33" s="13">
        <v>640000</v>
      </c>
      <c r="N33" s="13">
        <v>639000</v>
      </c>
      <c r="O33" s="13">
        <v>660000</v>
      </c>
      <c r="P33" s="13">
        <v>662000</v>
      </c>
      <c r="Q33" s="13">
        <v>661000</v>
      </c>
      <c r="R33" s="13">
        <v>657000</v>
      </c>
      <c r="S33" s="13">
        <v>674000</v>
      </c>
      <c r="T33" s="13">
        <v>681000</v>
      </c>
      <c r="U33" s="13">
        <v>692000</v>
      </c>
    </row>
    <row r="34" spans="1:21" ht="30.6" x14ac:dyDescent="0.3">
      <c r="A34" s="13" t="s">
        <v>167</v>
      </c>
      <c r="B34" s="13" t="s">
        <v>127</v>
      </c>
      <c r="C34" s="13">
        <v>323000</v>
      </c>
      <c r="D34" s="13">
        <v>324000</v>
      </c>
      <c r="E34" s="13">
        <v>329000</v>
      </c>
      <c r="F34" s="13">
        <v>330000</v>
      </c>
      <c r="G34" s="13">
        <v>333000</v>
      </c>
      <c r="H34" s="13">
        <v>338000</v>
      </c>
      <c r="I34" s="13">
        <v>345000</v>
      </c>
      <c r="J34" s="13">
        <v>344000</v>
      </c>
      <c r="K34" s="13">
        <v>353000</v>
      </c>
      <c r="L34" s="13">
        <v>349000</v>
      </c>
      <c r="M34" s="13">
        <v>345000</v>
      </c>
      <c r="N34" s="13">
        <v>345000</v>
      </c>
      <c r="O34" s="13">
        <v>354000</v>
      </c>
      <c r="P34" s="13">
        <v>354000</v>
      </c>
      <c r="Q34" s="13">
        <v>345000</v>
      </c>
      <c r="R34" s="13">
        <v>351000</v>
      </c>
      <c r="S34" s="13">
        <v>354000</v>
      </c>
      <c r="T34" s="13">
        <v>361000</v>
      </c>
      <c r="U34" s="13">
        <v>361000</v>
      </c>
    </row>
    <row r="35" spans="1:21" ht="30.6" x14ac:dyDescent="0.3">
      <c r="A35" s="13" t="s">
        <v>167</v>
      </c>
      <c r="B35" s="13" t="s">
        <v>128</v>
      </c>
      <c r="C35" s="13">
        <v>103000</v>
      </c>
      <c r="D35" s="13">
        <v>106000</v>
      </c>
      <c r="E35" s="13">
        <v>102000</v>
      </c>
      <c r="F35" s="13">
        <v>101000</v>
      </c>
      <c r="G35" s="13">
        <v>97000</v>
      </c>
      <c r="H35" s="13">
        <v>100000</v>
      </c>
      <c r="I35" s="13">
        <v>99000</v>
      </c>
      <c r="J35" s="13">
        <v>99000</v>
      </c>
      <c r="K35" s="13">
        <v>103000</v>
      </c>
      <c r="L35" s="13">
        <v>105000</v>
      </c>
      <c r="M35" s="13">
        <v>107000</v>
      </c>
      <c r="N35" s="13">
        <v>107000</v>
      </c>
      <c r="O35" s="13">
        <v>109000</v>
      </c>
      <c r="P35" s="13">
        <v>110000</v>
      </c>
      <c r="Q35" s="13">
        <v>107000</v>
      </c>
      <c r="R35" s="13">
        <v>111000</v>
      </c>
      <c r="S35" s="13">
        <v>111000</v>
      </c>
      <c r="T35" s="13">
        <v>111000</v>
      </c>
      <c r="U35" s="13">
        <v>107000</v>
      </c>
    </row>
    <row r="36" spans="1:21" ht="15.6" x14ac:dyDescent="0.3">
      <c r="A36" s="13" t="s">
        <v>168</v>
      </c>
      <c r="B36" s="13" t="s">
        <v>124</v>
      </c>
      <c r="C36" s="13">
        <v>1124000</v>
      </c>
      <c r="D36" s="13">
        <v>1119000</v>
      </c>
      <c r="E36" s="13">
        <v>1124000</v>
      </c>
      <c r="F36" s="13">
        <v>1135000</v>
      </c>
      <c r="G36" s="13">
        <v>1126000</v>
      </c>
      <c r="H36" s="13">
        <v>1129000</v>
      </c>
      <c r="I36" s="13">
        <v>1137000</v>
      </c>
      <c r="J36" s="13">
        <v>1153000</v>
      </c>
      <c r="K36" s="13">
        <v>1158000</v>
      </c>
      <c r="L36" s="13">
        <v>1161000</v>
      </c>
      <c r="M36" s="13">
        <v>1163000</v>
      </c>
      <c r="N36" s="13">
        <v>1161000</v>
      </c>
      <c r="O36" s="13">
        <v>1172000</v>
      </c>
      <c r="P36" s="13">
        <v>1164000</v>
      </c>
      <c r="Q36" s="13">
        <v>1165000</v>
      </c>
      <c r="R36" s="13">
        <v>1162000</v>
      </c>
      <c r="S36" s="13">
        <v>1163000</v>
      </c>
      <c r="T36" s="13">
        <v>1152000</v>
      </c>
      <c r="U36" s="13">
        <v>1171000</v>
      </c>
    </row>
    <row r="37" spans="1:21" ht="15.6" x14ac:dyDescent="0.3">
      <c r="A37" s="13" t="s">
        <v>168</v>
      </c>
      <c r="B37" s="13" t="s">
        <v>125</v>
      </c>
      <c r="C37" s="13">
        <v>1027000</v>
      </c>
      <c r="D37" s="13">
        <v>1030000</v>
      </c>
      <c r="E37" s="13">
        <v>1026000</v>
      </c>
      <c r="F37" s="13">
        <v>1041000</v>
      </c>
      <c r="G37" s="13">
        <v>1050000</v>
      </c>
      <c r="H37" s="13">
        <v>1058000</v>
      </c>
      <c r="I37" s="13">
        <v>1068000</v>
      </c>
      <c r="J37" s="13">
        <v>1081000</v>
      </c>
      <c r="K37" s="13">
        <v>1089000</v>
      </c>
      <c r="L37" s="13">
        <v>1089000</v>
      </c>
      <c r="M37" s="13">
        <v>1092000</v>
      </c>
      <c r="N37" s="13">
        <v>1101000</v>
      </c>
      <c r="O37" s="13">
        <v>1113000</v>
      </c>
      <c r="P37" s="13">
        <v>1118000</v>
      </c>
      <c r="Q37" s="13">
        <v>1122000</v>
      </c>
      <c r="R37" s="13">
        <v>1120000</v>
      </c>
      <c r="S37" s="13">
        <v>1130000</v>
      </c>
      <c r="T37" s="13">
        <v>1122000</v>
      </c>
      <c r="U37" s="13">
        <v>1118000</v>
      </c>
    </row>
    <row r="38" spans="1:21" ht="15.6" x14ac:dyDescent="0.3">
      <c r="A38" s="13" t="s">
        <v>168</v>
      </c>
      <c r="B38" s="13" t="s">
        <v>126</v>
      </c>
      <c r="C38" s="13">
        <v>646000</v>
      </c>
      <c r="D38" s="13">
        <v>647000</v>
      </c>
      <c r="E38" s="13">
        <v>653000</v>
      </c>
      <c r="F38" s="13">
        <v>667000</v>
      </c>
      <c r="G38" s="13">
        <v>669000</v>
      </c>
      <c r="H38" s="13">
        <v>674000</v>
      </c>
      <c r="I38" s="13">
        <v>690000</v>
      </c>
      <c r="J38" s="13">
        <v>713000</v>
      </c>
      <c r="K38" s="13">
        <v>730000</v>
      </c>
      <c r="L38" s="13">
        <v>741000</v>
      </c>
      <c r="M38" s="13">
        <v>744000</v>
      </c>
      <c r="N38" s="13">
        <v>758000</v>
      </c>
      <c r="O38" s="13">
        <v>784000</v>
      </c>
      <c r="P38" s="13">
        <v>779000</v>
      </c>
      <c r="Q38" s="13">
        <v>786000</v>
      </c>
      <c r="R38" s="13">
        <v>794000</v>
      </c>
      <c r="S38" s="13">
        <v>806000</v>
      </c>
      <c r="T38" s="13">
        <v>809000</v>
      </c>
      <c r="U38" s="13">
        <v>798000</v>
      </c>
    </row>
    <row r="39" spans="1:21" ht="15.6" x14ac:dyDescent="0.3">
      <c r="A39" s="13" t="s">
        <v>168</v>
      </c>
      <c r="B39" s="13" t="s">
        <v>127</v>
      </c>
      <c r="C39" s="13">
        <v>340000</v>
      </c>
      <c r="D39" s="13">
        <v>347000</v>
      </c>
      <c r="E39" s="13">
        <v>354000</v>
      </c>
      <c r="F39" s="13">
        <v>354000</v>
      </c>
      <c r="G39" s="13">
        <v>359000</v>
      </c>
      <c r="H39" s="13">
        <v>367000</v>
      </c>
      <c r="I39" s="13">
        <v>375000</v>
      </c>
      <c r="J39" s="13">
        <v>382000</v>
      </c>
      <c r="K39" s="13">
        <v>386000</v>
      </c>
      <c r="L39" s="13">
        <v>391000</v>
      </c>
      <c r="M39" s="13">
        <v>397000</v>
      </c>
      <c r="N39" s="13">
        <v>395000</v>
      </c>
      <c r="O39" s="13">
        <v>406000</v>
      </c>
      <c r="P39" s="13">
        <v>409000</v>
      </c>
      <c r="Q39" s="13">
        <v>412000</v>
      </c>
      <c r="R39" s="13">
        <v>409000</v>
      </c>
      <c r="S39" s="13">
        <v>427000</v>
      </c>
      <c r="T39" s="13">
        <v>428000</v>
      </c>
      <c r="U39" s="13">
        <v>431000</v>
      </c>
    </row>
    <row r="40" spans="1:21" ht="15.6" x14ac:dyDescent="0.3">
      <c r="A40" s="13" t="s">
        <v>168</v>
      </c>
      <c r="B40" s="13" t="s">
        <v>128</v>
      </c>
      <c r="C40" s="13">
        <v>111000</v>
      </c>
      <c r="D40" s="13">
        <v>113000</v>
      </c>
      <c r="E40" s="13">
        <v>112000</v>
      </c>
      <c r="F40" s="13">
        <v>112000</v>
      </c>
      <c r="G40" s="13">
        <v>110000</v>
      </c>
      <c r="H40" s="13">
        <v>110000</v>
      </c>
      <c r="I40" s="13">
        <v>113000</v>
      </c>
      <c r="J40" s="13">
        <v>117000</v>
      </c>
      <c r="K40" s="13">
        <v>120000</v>
      </c>
      <c r="L40" s="13">
        <v>120000</v>
      </c>
      <c r="M40" s="13">
        <v>124000</v>
      </c>
      <c r="N40" s="13">
        <v>126000</v>
      </c>
      <c r="O40" s="13">
        <v>126000</v>
      </c>
      <c r="P40" s="13">
        <v>128000</v>
      </c>
      <c r="Q40" s="13">
        <v>129000</v>
      </c>
      <c r="R40" s="13">
        <v>132000</v>
      </c>
      <c r="S40" s="13">
        <v>133000</v>
      </c>
      <c r="T40" s="13">
        <v>130000</v>
      </c>
      <c r="U40" s="13">
        <v>129000</v>
      </c>
    </row>
    <row r="41" spans="1:21" ht="30.6" x14ac:dyDescent="0.3">
      <c r="A41" s="13" t="s">
        <v>169</v>
      </c>
      <c r="B41" s="13" t="s">
        <v>124</v>
      </c>
      <c r="C41" s="13">
        <v>1030000</v>
      </c>
      <c r="D41" s="13">
        <v>1031000</v>
      </c>
      <c r="E41" s="13">
        <v>1039000</v>
      </c>
      <c r="F41" s="13">
        <v>1033000</v>
      </c>
      <c r="G41" s="13">
        <v>1035000</v>
      </c>
      <c r="H41" s="13">
        <v>1037000</v>
      </c>
      <c r="I41" s="13">
        <v>1043000</v>
      </c>
      <c r="J41" s="13">
        <v>1045000</v>
      </c>
      <c r="K41" s="13">
        <v>1054000</v>
      </c>
      <c r="L41" s="13">
        <v>1059000</v>
      </c>
      <c r="M41" s="13">
        <v>1060000</v>
      </c>
      <c r="N41" s="13">
        <v>1060000</v>
      </c>
      <c r="O41" s="13">
        <v>1063000</v>
      </c>
      <c r="P41" s="13">
        <v>1057000</v>
      </c>
      <c r="Q41" s="13">
        <v>1059000</v>
      </c>
      <c r="R41" s="13">
        <v>1068000</v>
      </c>
      <c r="S41" s="13">
        <v>1048000</v>
      </c>
      <c r="T41" s="13">
        <v>1053000</v>
      </c>
      <c r="U41" s="13">
        <v>1061000</v>
      </c>
    </row>
    <row r="42" spans="1:21" ht="30.6" x14ac:dyDescent="0.3">
      <c r="A42" s="13" t="s">
        <v>169</v>
      </c>
      <c r="B42" s="13" t="s">
        <v>125</v>
      </c>
      <c r="C42" s="13">
        <v>922000</v>
      </c>
      <c r="D42" s="13">
        <v>928000</v>
      </c>
      <c r="E42" s="13">
        <v>930000</v>
      </c>
      <c r="F42" s="13">
        <v>935000</v>
      </c>
      <c r="G42" s="13">
        <v>950000</v>
      </c>
      <c r="H42" s="13">
        <v>951000</v>
      </c>
      <c r="I42" s="13">
        <v>957000</v>
      </c>
      <c r="J42" s="13">
        <v>969000</v>
      </c>
      <c r="K42" s="13">
        <v>960000</v>
      </c>
      <c r="L42" s="13">
        <v>964000</v>
      </c>
      <c r="M42" s="13">
        <v>970000</v>
      </c>
      <c r="N42" s="13">
        <v>965000</v>
      </c>
      <c r="O42" s="13">
        <v>979000</v>
      </c>
      <c r="P42" s="13">
        <v>969000</v>
      </c>
      <c r="Q42" s="13">
        <v>986000</v>
      </c>
      <c r="R42" s="13">
        <v>988000</v>
      </c>
      <c r="S42" s="13">
        <v>1008000</v>
      </c>
      <c r="T42" s="13">
        <v>998000</v>
      </c>
      <c r="U42" s="13">
        <v>1009000</v>
      </c>
    </row>
    <row r="43" spans="1:21" ht="30.6" x14ac:dyDescent="0.3">
      <c r="A43" s="13" t="s">
        <v>169</v>
      </c>
      <c r="B43" s="13" t="s">
        <v>126</v>
      </c>
      <c r="C43" s="13">
        <v>618000</v>
      </c>
      <c r="D43" s="13">
        <v>615000</v>
      </c>
      <c r="E43" s="13">
        <v>622000</v>
      </c>
      <c r="F43" s="13">
        <v>623000</v>
      </c>
      <c r="G43" s="13">
        <v>621000</v>
      </c>
      <c r="H43" s="13">
        <v>626000</v>
      </c>
      <c r="I43" s="13">
        <v>634000</v>
      </c>
      <c r="J43" s="13">
        <v>657000</v>
      </c>
      <c r="K43" s="13">
        <v>660000</v>
      </c>
      <c r="L43" s="13">
        <v>667000</v>
      </c>
      <c r="M43" s="13">
        <v>670000</v>
      </c>
      <c r="N43" s="13">
        <v>676000</v>
      </c>
      <c r="O43" s="13">
        <v>684000</v>
      </c>
      <c r="P43" s="13">
        <v>700000</v>
      </c>
      <c r="Q43" s="13">
        <v>697000</v>
      </c>
      <c r="R43" s="13">
        <v>706000</v>
      </c>
      <c r="S43" s="13">
        <v>706000</v>
      </c>
      <c r="T43" s="13">
        <v>710000</v>
      </c>
      <c r="U43" s="13">
        <v>713000</v>
      </c>
    </row>
    <row r="44" spans="1:21" ht="30.6" x14ac:dyDescent="0.3">
      <c r="A44" s="13" t="s">
        <v>169</v>
      </c>
      <c r="B44" s="13" t="s">
        <v>127</v>
      </c>
      <c r="C44" s="13">
        <v>338000</v>
      </c>
      <c r="D44" s="13">
        <v>346000</v>
      </c>
      <c r="E44" s="13">
        <v>353000</v>
      </c>
      <c r="F44" s="13">
        <v>351000</v>
      </c>
      <c r="G44" s="13">
        <v>356000</v>
      </c>
      <c r="H44" s="13">
        <v>359000</v>
      </c>
      <c r="I44" s="13">
        <v>360000</v>
      </c>
      <c r="J44" s="13">
        <v>365000</v>
      </c>
      <c r="K44" s="13">
        <v>368000</v>
      </c>
      <c r="L44" s="13">
        <v>367000</v>
      </c>
      <c r="M44" s="13">
        <v>368000</v>
      </c>
      <c r="N44" s="13">
        <v>369000</v>
      </c>
      <c r="O44" s="13">
        <v>371000</v>
      </c>
      <c r="P44" s="13">
        <v>366000</v>
      </c>
      <c r="Q44" s="13">
        <v>370000</v>
      </c>
      <c r="R44" s="13">
        <v>375000</v>
      </c>
      <c r="S44" s="13">
        <v>380000</v>
      </c>
      <c r="T44" s="13">
        <v>378000</v>
      </c>
      <c r="U44" s="13">
        <v>387000</v>
      </c>
    </row>
    <row r="45" spans="1:21" ht="30.6" x14ac:dyDescent="0.3">
      <c r="A45" s="13" t="s">
        <v>169</v>
      </c>
      <c r="B45" s="13" t="s">
        <v>128</v>
      </c>
      <c r="C45" s="13">
        <v>108000</v>
      </c>
      <c r="D45" s="13">
        <v>109000</v>
      </c>
      <c r="E45" s="13">
        <v>104000</v>
      </c>
      <c r="F45" s="13">
        <v>102000</v>
      </c>
      <c r="G45" s="13">
        <v>101000</v>
      </c>
      <c r="H45" s="13">
        <v>100000</v>
      </c>
      <c r="I45" s="13">
        <v>100000</v>
      </c>
      <c r="J45" s="13">
        <v>99000</v>
      </c>
      <c r="K45" s="13">
        <v>100000</v>
      </c>
      <c r="L45" s="13">
        <v>106000</v>
      </c>
      <c r="M45" s="13">
        <v>107000</v>
      </c>
      <c r="N45" s="13">
        <v>112000</v>
      </c>
      <c r="O45" s="13">
        <v>112000</v>
      </c>
      <c r="P45" s="13">
        <v>113000</v>
      </c>
      <c r="Q45" s="13">
        <v>113000</v>
      </c>
      <c r="R45" s="13">
        <v>114000</v>
      </c>
      <c r="S45" s="13">
        <v>113000</v>
      </c>
      <c r="T45" s="13">
        <v>115000</v>
      </c>
      <c r="U45" s="13">
        <v>109000</v>
      </c>
    </row>
    <row r="46" spans="1:21" ht="30.6" x14ac:dyDescent="0.3">
      <c r="A46" s="13" t="s">
        <v>170</v>
      </c>
      <c r="B46" s="13" t="s">
        <v>124</v>
      </c>
      <c r="C46" s="13">
        <v>882000</v>
      </c>
      <c r="D46" s="13">
        <v>882000</v>
      </c>
      <c r="E46" s="13">
        <v>891000</v>
      </c>
      <c r="F46" s="13">
        <v>885000</v>
      </c>
      <c r="G46" s="13">
        <v>888000</v>
      </c>
      <c r="H46" s="13">
        <v>877000</v>
      </c>
      <c r="I46" s="13">
        <v>887000</v>
      </c>
      <c r="J46" s="13">
        <v>890000</v>
      </c>
      <c r="K46" s="13">
        <v>898000</v>
      </c>
      <c r="L46" s="13">
        <v>898000</v>
      </c>
      <c r="M46" s="13">
        <v>899000</v>
      </c>
      <c r="N46" s="13">
        <v>912000</v>
      </c>
      <c r="O46" s="13">
        <v>917000</v>
      </c>
      <c r="P46" s="13">
        <v>917000</v>
      </c>
      <c r="Q46" s="13">
        <v>913000</v>
      </c>
      <c r="R46" s="13">
        <v>916000</v>
      </c>
      <c r="S46" s="13">
        <v>903000</v>
      </c>
      <c r="T46" s="13">
        <v>935000</v>
      </c>
      <c r="U46" s="13">
        <v>962000</v>
      </c>
    </row>
    <row r="47" spans="1:21" ht="30.6" x14ac:dyDescent="0.3">
      <c r="A47" s="13" t="s">
        <v>170</v>
      </c>
      <c r="B47" s="13" t="s">
        <v>125</v>
      </c>
      <c r="C47" s="13">
        <v>755000</v>
      </c>
      <c r="D47" s="13">
        <v>763000</v>
      </c>
      <c r="E47" s="13">
        <v>777000</v>
      </c>
      <c r="F47" s="13">
        <v>791000</v>
      </c>
      <c r="G47" s="13">
        <v>788000</v>
      </c>
      <c r="H47" s="13">
        <v>789000</v>
      </c>
      <c r="I47" s="13">
        <v>798000</v>
      </c>
      <c r="J47" s="13">
        <v>808000</v>
      </c>
      <c r="K47" s="13">
        <v>814000</v>
      </c>
      <c r="L47" s="13">
        <v>811000</v>
      </c>
      <c r="M47" s="13">
        <v>824000</v>
      </c>
      <c r="N47" s="13">
        <v>818000</v>
      </c>
      <c r="O47" s="13">
        <v>821000</v>
      </c>
      <c r="P47" s="13">
        <v>832000</v>
      </c>
      <c r="Q47" s="13">
        <v>825000</v>
      </c>
      <c r="R47" s="13">
        <v>832000</v>
      </c>
      <c r="S47" s="13">
        <v>838000</v>
      </c>
      <c r="T47" s="13">
        <v>833000</v>
      </c>
      <c r="U47" s="13">
        <v>829000</v>
      </c>
    </row>
    <row r="48" spans="1:21" ht="30.6" x14ac:dyDescent="0.3">
      <c r="A48" s="13" t="s">
        <v>170</v>
      </c>
      <c r="B48" s="13" t="s">
        <v>126</v>
      </c>
      <c r="C48" s="13">
        <v>516000</v>
      </c>
      <c r="D48" s="13">
        <v>513000</v>
      </c>
      <c r="E48" s="13">
        <v>514000</v>
      </c>
      <c r="F48" s="13">
        <v>518000</v>
      </c>
      <c r="G48" s="13">
        <v>519000</v>
      </c>
      <c r="H48" s="13">
        <v>529000</v>
      </c>
      <c r="I48" s="13">
        <v>545000</v>
      </c>
      <c r="J48" s="13">
        <v>548000</v>
      </c>
      <c r="K48" s="13">
        <v>552000</v>
      </c>
      <c r="L48" s="13">
        <v>555000</v>
      </c>
      <c r="M48" s="13">
        <v>559000</v>
      </c>
      <c r="N48" s="13">
        <v>568000</v>
      </c>
      <c r="O48" s="13">
        <v>581000</v>
      </c>
      <c r="P48" s="13">
        <v>589000</v>
      </c>
      <c r="Q48" s="13">
        <v>593000</v>
      </c>
      <c r="R48" s="13">
        <v>589000</v>
      </c>
      <c r="S48" s="13">
        <v>597000</v>
      </c>
      <c r="T48" s="13">
        <v>605000</v>
      </c>
      <c r="U48" s="13">
        <v>604000</v>
      </c>
    </row>
    <row r="49" spans="1:21" ht="30.6" x14ac:dyDescent="0.3">
      <c r="A49" s="13" t="s">
        <v>170</v>
      </c>
      <c r="B49" s="13" t="s">
        <v>127</v>
      </c>
      <c r="C49" s="13">
        <v>292000</v>
      </c>
      <c r="D49" s="13">
        <v>293000</v>
      </c>
      <c r="E49" s="13">
        <v>297000</v>
      </c>
      <c r="F49" s="13">
        <v>298000</v>
      </c>
      <c r="G49" s="13">
        <v>297000</v>
      </c>
      <c r="H49" s="13">
        <v>303000</v>
      </c>
      <c r="I49" s="13">
        <v>304000</v>
      </c>
      <c r="J49" s="13">
        <v>304000</v>
      </c>
      <c r="K49" s="13">
        <v>308000</v>
      </c>
      <c r="L49" s="13">
        <v>305000</v>
      </c>
      <c r="M49" s="13">
        <v>311000</v>
      </c>
      <c r="N49" s="13">
        <v>314000</v>
      </c>
      <c r="O49" s="13">
        <v>314000</v>
      </c>
      <c r="P49" s="13">
        <v>320000</v>
      </c>
      <c r="Q49" s="13">
        <v>316000</v>
      </c>
      <c r="R49" s="13">
        <v>314000</v>
      </c>
      <c r="S49" s="13">
        <v>318000</v>
      </c>
      <c r="T49" s="13">
        <v>316000</v>
      </c>
      <c r="U49" s="13">
        <v>315000</v>
      </c>
    </row>
    <row r="50" spans="1:21" ht="30.6" x14ac:dyDescent="0.3">
      <c r="A50" s="13" t="s">
        <v>170</v>
      </c>
      <c r="B50" s="13" t="s">
        <v>128</v>
      </c>
      <c r="C50" s="13">
        <v>89000</v>
      </c>
      <c r="D50" s="13">
        <v>91000</v>
      </c>
      <c r="E50" s="13">
        <v>87000</v>
      </c>
      <c r="F50" s="13">
        <v>87000</v>
      </c>
      <c r="G50" s="13">
        <v>84000</v>
      </c>
      <c r="H50" s="13">
        <v>85000</v>
      </c>
      <c r="I50" s="13">
        <v>84000</v>
      </c>
      <c r="J50" s="13">
        <v>86000</v>
      </c>
      <c r="K50" s="13">
        <v>85000</v>
      </c>
      <c r="L50" s="13">
        <v>86000</v>
      </c>
      <c r="M50" s="13">
        <v>90000</v>
      </c>
      <c r="N50" s="13">
        <v>90000</v>
      </c>
      <c r="O50" s="13">
        <v>93000</v>
      </c>
      <c r="P50" s="13">
        <v>94000</v>
      </c>
      <c r="Q50" s="13">
        <v>95000</v>
      </c>
      <c r="R50" s="13">
        <v>94000</v>
      </c>
      <c r="S50" s="13">
        <v>95000</v>
      </c>
      <c r="T50" s="13">
        <v>94000</v>
      </c>
      <c r="U50" s="13">
        <v>93000</v>
      </c>
    </row>
    <row r="51" spans="1:21" ht="15.6" x14ac:dyDescent="0.3">
      <c r="A51" s="13" t="s">
        <v>171</v>
      </c>
      <c r="B51" s="13" t="s">
        <v>124</v>
      </c>
      <c r="C51" s="13">
        <v>799000</v>
      </c>
      <c r="D51" s="13">
        <v>807000</v>
      </c>
      <c r="E51" s="13">
        <v>804000</v>
      </c>
      <c r="F51" s="13">
        <v>803000</v>
      </c>
      <c r="G51" s="13">
        <v>805000</v>
      </c>
      <c r="H51" s="13">
        <v>805000</v>
      </c>
      <c r="I51" s="13">
        <v>809000</v>
      </c>
      <c r="J51" s="13">
        <v>811000</v>
      </c>
      <c r="K51" s="13">
        <v>812000</v>
      </c>
      <c r="L51" s="13">
        <v>812000</v>
      </c>
      <c r="M51" s="13">
        <v>811000</v>
      </c>
      <c r="N51" s="13">
        <v>812000</v>
      </c>
      <c r="O51" s="13">
        <v>818000</v>
      </c>
      <c r="P51" s="13">
        <v>822000</v>
      </c>
      <c r="Q51" s="13">
        <v>824000</v>
      </c>
      <c r="R51" s="13">
        <v>831000</v>
      </c>
      <c r="S51" s="13">
        <v>831000</v>
      </c>
      <c r="T51" s="13">
        <v>825000</v>
      </c>
      <c r="U51" s="13">
        <v>842000</v>
      </c>
    </row>
    <row r="52" spans="1:21" ht="15.6" x14ac:dyDescent="0.3">
      <c r="A52" s="13" t="s">
        <v>171</v>
      </c>
      <c r="B52" s="13" t="s">
        <v>125</v>
      </c>
      <c r="C52" s="13">
        <v>687000</v>
      </c>
      <c r="D52" s="13">
        <v>693000</v>
      </c>
      <c r="E52" s="13">
        <v>694000</v>
      </c>
      <c r="F52" s="13">
        <v>702000</v>
      </c>
      <c r="G52" s="13">
        <v>706000</v>
      </c>
      <c r="H52" s="13">
        <v>719000</v>
      </c>
      <c r="I52" s="13">
        <v>725000</v>
      </c>
      <c r="J52" s="13">
        <v>732000</v>
      </c>
      <c r="K52" s="13">
        <v>723000</v>
      </c>
      <c r="L52" s="13">
        <v>734000</v>
      </c>
      <c r="M52" s="13">
        <v>740000</v>
      </c>
      <c r="N52" s="13">
        <v>747000</v>
      </c>
      <c r="O52" s="13">
        <v>744000</v>
      </c>
      <c r="P52" s="13">
        <v>739000</v>
      </c>
      <c r="Q52" s="13">
        <v>747000</v>
      </c>
      <c r="R52" s="13">
        <v>742000</v>
      </c>
      <c r="S52" s="13">
        <v>763000</v>
      </c>
      <c r="T52" s="13">
        <v>756000</v>
      </c>
      <c r="U52" s="13">
        <v>756000</v>
      </c>
    </row>
    <row r="53" spans="1:21" ht="15.6" x14ac:dyDescent="0.3">
      <c r="A53" s="13" t="s">
        <v>171</v>
      </c>
      <c r="B53" s="13" t="s">
        <v>126</v>
      </c>
      <c r="C53" s="13">
        <v>439000</v>
      </c>
      <c r="D53" s="13">
        <v>438000</v>
      </c>
      <c r="E53" s="13">
        <v>439000</v>
      </c>
      <c r="F53" s="13">
        <v>447000</v>
      </c>
      <c r="G53" s="13">
        <v>457000</v>
      </c>
      <c r="H53" s="13">
        <v>457000</v>
      </c>
      <c r="I53" s="13">
        <v>465000</v>
      </c>
      <c r="J53" s="13">
        <v>465000</v>
      </c>
      <c r="K53" s="13">
        <v>477000</v>
      </c>
      <c r="L53" s="13">
        <v>479000</v>
      </c>
      <c r="M53" s="13">
        <v>493000</v>
      </c>
      <c r="N53" s="13">
        <v>491000</v>
      </c>
      <c r="O53" s="13">
        <v>503000</v>
      </c>
      <c r="P53" s="13">
        <v>520000</v>
      </c>
      <c r="Q53" s="13">
        <v>519000</v>
      </c>
      <c r="R53" s="13">
        <v>527000</v>
      </c>
      <c r="S53" s="13">
        <v>534000</v>
      </c>
      <c r="T53" s="13">
        <v>523000</v>
      </c>
      <c r="U53" s="13">
        <v>524000</v>
      </c>
    </row>
    <row r="54" spans="1:21" ht="15.6" x14ac:dyDescent="0.3">
      <c r="A54" s="13" t="s">
        <v>171</v>
      </c>
      <c r="B54" s="13" t="s">
        <v>127</v>
      </c>
      <c r="C54" s="13">
        <v>235000</v>
      </c>
      <c r="D54" s="13">
        <v>238000</v>
      </c>
      <c r="E54" s="13">
        <v>237000</v>
      </c>
      <c r="F54" s="13">
        <v>241000</v>
      </c>
      <c r="G54" s="13">
        <v>245000</v>
      </c>
      <c r="H54" s="13">
        <v>247000</v>
      </c>
      <c r="I54" s="13">
        <v>253000</v>
      </c>
      <c r="J54" s="13">
        <v>255000</v>
      </c>
      <c r="K54" s="13">
        <v>257000</v>
      </c>
      <c r="L54" s="13">
        <v>264000</v>
      </c>
      <c r="M54" s="13">
        <v>263000</v>
      </c>
      <c r="N54" s="13">
        <v>263000</v>
      </c>
      <c r="O54" s="13">
        <v>265000</v>
      </c>
      <c r="P54" s="13">
        <v>269000</v>
      </c>
      <c r="Q54" s="13">
        <v>267000</v>
      </c>
      <c r="R54" s="13">
        <v>268000</v>
      </c>
      <c r="S54" s="13">
        <v>272000</v>
      </c>
      <c r="T54" s="13">
        <v>274000</v>
      </c>
      <c r="U54" s="13">
        <v>276000</v>
      </c>
    </row>
    <row r="55" spans="1:21" ht="15.6" x14ac:dyDescent="0.3">
      <c r="A55" s="13" t="s">
        <v>171</v>
      </c>
      <c r="B55" s="13" t="s">
        <v>128</v>
      </c>
      <c r="C55" s="13">
        <v>74000</v>
      </c>
      <c r="D55" s="13">
        <v>74000</v>
      </c>
      <c r="E55" s="13">
        <v>73000</v>
      </c>
      <c r="F55" s="13">
        <v>72000</v>
      </c>
      <c r="G55" s="13">
        <v>73000</v>
      </c>
      <c r="H55" s="13">
        <v>72000</v>
      </c>
      <c r="I55" s="13">
        <v>71000</v>
      </c>
      <c r="J55" s="13">
        <v>72000</v>
      </c>
      <c r="K55" s="13">
        <v>72000</v>
      </c>
      <c r="L55" s="13">
        <v>73000</v>
      </c>
      <c r="M55" s="13">
        <v>75000</v>
      </c>
      <c r="N55" s="13">
        <v>77000</v>
      </c>
      <c r="O55" s="13">
        <v>79000</v>
      </c>
      <c r="P55" s="13">
        <v>80000</v>
      </c>
      <c r="Q55" s="13">
        <v>81000</v>
      </c>
      <c r="R55" s="13">
        <v>80000</v>
      </c>
      <c r="S55" s="13">
        <v>82000</v>
      </c>
      <c r="T55" s="13">
        <v>82000</v>
      </c>
      <c r="U55" s="13">
        <v>81000</v>
      </c>
    </row>
    <row r="56" spans="1:21" ht="15.6" x14ac:dyDescent="0.3">
      <c r="A56" s="13" t="s">
        <v>172</v>
      </c>
      <c r="B56" s="13" t="s">
        <v>124</v>
      </c>
      <c r="C56" s="13">
        <v>883000</v>
      </c>
      <c r="D56" s="13">
        <v>886000</v>
      </c>
      <c r="E56" s="13">
        <v>886000</v>
      </c>
      <c r="F56" s="13">
        <v>889000</v>
      </c>
      <c r="G56" s="13">
        <v>896000</v>
      </c>
      <c r="H56" s="13">
        <v>888000</v>
      </c>
      <c r="I56" s="13">
        <v>888000</v>
      </c>
      <c r="J56" s="13">
        <v>893000</v>
      </c>
      <c r="K56" s="13">
        <v>891000</v>
      </c>
      <c r="L56" s="13">
        <v>897000</v>
      </c>
      <c r="M56" s="13">
        <v>888000</v>
      </c>
      <c r="N56" s="13">
        <v>902000</v>
      </c>
      <c r="O56" s="13">
        <v>901000</v>
      </c>
      <c r="P56" s="13">
        <v>903000</v>
      </c>
      <c r="Q56" s="13">
        <v>902000</v>
      </c>
      <c r="R56" s="13">
        <v>903000</v>
      </c>
      <c r="S56" s="13">
        <v>917000</v>
      </c>
      <c r="T56" s="13">
        <v>918000</v>
      </c>
      <c r="U56" s="13">
        <v>906000</v>
      </c>
    </row>
    <row r="57" spans="1:21" ht="15.6" x14ac:dyDescent="0.3">
      <c r="A57" s="13" t="s">
        <v>172</v>
      </c>
      <c r="B57" s="13" t="s">
        <v>125</v>
      </c>
      <c r="C57" s="13">
        <v>773000</v>
      </c>
      <c r="D57" s="13">
        <v>781000</v>
      </c>
      <c r="E57" s="13">
        <v>792000</v>
      </c>
      <c r="F57" s="13">
        <v>803000</v>
      </c>
      <c r="G57" s="13">
        <v>800000</v>
      </c>
      <c r="H57" s="13">
        <v>809000</v>
      </c>
      <c r="I57" s="13">
        <v>811000</v>
      </c>
      <c r="J57" s="13">
        <v>828000</v>
      </c>
      <c r="K57" s="13">
        <v>830000</v>
      </c>
      <c r="L57" s="13">
        <v>826000</v>
      </c>
      <c r="M57" s="13">
        <v>834000</v>
      </c>
      <c r="N57" s="13">
        <v>834000</v>
      </c>
      <c r="O57" s="13">
        <v>844000</v>
      </c>
      <c r="P57" s="13">
        <v>838000</v>
      </c>
      <c r="Q57" s="13">
        <v>840000</v>
      </c>
      <c r="R57" s="13">
        <v>840000</v>
      </c>
      <c r="S57" s="13">
        <v>859000</v>
      </c>
      <c r="T57" s="13">
        <v>854000</v>
      </c>
      <c r="U57" s="13">
        <v>853000</v>
      </c>
    </row>
    <row r="58" spans="1:21" ht="15.6" x14ac:dyDescent="0.3">
      <c r="A58" s="13" t="s">
        <v>172</v>
      </c>
      <c r="B58" s="13" t="s">
        <v>126</v>
      </c>
      <c r="C58" s="13">
        <v>491000</v>
      </c>
      <c r="D58" s="13">
        <v>495000</v>
      </c>
      <c r="E58" s="13">
        <v>499000</v>
      </c>
      <c r="F58" s="13">
        <v>503000</v>
      </c>
      <c r="G58" s="13">
        <v>507000</v>
      </c>
      <c r="H58" s="13">
        <v>506000</v>
      </c>
      <c r="I58" s="13">
        <v>513000</v>
      </c>
      <c r="J58" s="13">
        <v>520000</v>
      </c>
      <c r="K58" s="13">
        <v>527000</v>
      </c>
      <c r="L58" s="13">
        <v>534000</v>
      </c>
      <c r="M58" s="13">
        <v>537000</v>
      </c>
      <c r="N58" s="13">
        <v>549000</v>
      </c>
      <c r="O58" s="13">
        <v>558000</v>
      </c>
      <c r="P58" s="13">
        <v>556000</v>
      </c>
      <c r="Q58" s="13">
        <v>558000</v>
      </c>
      <c r="R58" s="13">
        <v>569000</v>
      </c>
      <c r="S58" s="13">
        <v>585000</v>
      </c>
      <c r="T58" s="13">
        <v>596000</v>
      </c>
      <c r="U58" s="13">
        <v>588000</v>
      </c>
    </row>
    <row r="59" spans="1:21" ht="15.6" x14ac:dyDescent="0.3">
      <c r="A59" s="13" t="s">
        <v>172</v>
      </c>
      <c r="B59" s="13" t="s">
        <v>127</v>
      </c>
      <c r="C59" s="13">
        <v>270000</v>
      </c>
      <c r="D59" s="13">
        <v>273000</v>
      </c>
      <c r="E59" s="13">
        <v>275000</v>
      </c>
      <c r="F59" s="13">
        <v>277000</v>
      </c>
      <c r="G59" s="13">
        <v>279000</v>
      </c>
      <c r="H59" s="13">
        <v>278000</v>
      </c>
      <c r="I59" s="13">
        <v>278000</v>
      </c>
      <c r="J59" s="13">
        <v>284000</v>
      </c>
      <c r="K59" s="13">
        <v>286000</v>
      </c>
      <c r="L59" s="13">
        <v>284000</v>
      </c>
      <c r="M59" s="13">
        <v>287000</v>
      </c>
      <c r="N59" s="13">
        <v>292000</v>
      </c>
      <c r="O59" s="13">
        <v>295000</v>
      </c>
      <c r="P59" s="13">
        <v>294000</v>
      </c>
      <c r="Q59" s="13">
        <v>292000</v>
      </c>
      <c r="R59" s="13">
        <v>294000</v>
      </c>
      <c r="S59" s="13">
        <v>305000</v>
      </c>
      <c r="T59" s="13">
        <v>304000</v>
      </c>
      <c r="U59" s="13">
        <v>303000</v>
      </c>
    </row>
    <row r="60" spans="1:21" ht="15.6" x14ac:dyDescent="0.3">
      <c r="A60" s="13" t="s">
        <v>172</v>
      </c>
      <c r="B60" s="13" t="s">
        <v>128</v>
      </c>
      <c r="C60" s="13">
        <v>83000</v>
      </c>
      <c r="D60" s="13">
        <v>83000</v>
      </c>
      <c r="E60" s="13">
        <v>82000</v>
      </c>
      <c r="F60" s="13">
        <v>81000</v>
      </c>
      <c r="G60" s="13">
        <v>82000</v>
      </c>
      <c r="H60" s="13">
        <v>82000</v>
      </c>
      <c r="I60" s="13">
        <v>83000</v>
      </c>
      <c r="J60" s="13">
        <v>82000</v>
      </c>
      <c r="K60" s="13">
        <v>82000</v>
      </c>
      <c r="L60" s="13">
        <v>83000</v>
      </c>
      <c r="M60" s="13">
        <v>87000</v>
      </c>
      <c r="N60" s="13">
        <v>90000</v>
      </c>
      <c r="O60" s="13">
        <v>88000</v>
      </c>
      <c r="P60" s="13">
        <v>89000</v>
      </c>
      <c r="Q60" s="13">
        <v>90000</v>
      </c>
      <c r="R60" s="13">
        <v>89000</v>
      </c>
      <c r="S60" s="13">
        <v>88000</v>
      </c>
      <c r="T60" s="13">
        <v>90000</v>
      </c>
      <c r="U60" s="13">
        <v>89000</v>
      </c>
    </row>
    <row r="61" spans="1:21" ht="30.6" x14ac:dyDescent="0.3">
      <c r="A61" s="13" t="s">
        <v>173</v>
      </c>
      <c r="B61" s="13" t="s">
        <v>124</v>
      </c>
      <c r="C61" s="13">
        <v>775000</v>
      </c>
      <c r="D61" s="13">
        <v>757000</v>
      </c>
      <c r="E61" s="13">
        <v>752000</v>
      </c>
      <c r="F61" s="13">
        <v>776000</v>
      </c>
      <c r="G61" s="13">
        <v>783000</v>
      </c>
      <c r="H61" s="13">
        <v>783000</v>
      </c>
      <c r="I61" s="13">
        <v>804000</v>
      </c>
      <c r="J61" s="13">
        <v>768000</v>
      </c>
      <c r="K61" s="13">
        <v>801000</v>
      </c>
      <c r="L61" s="13">
        <v>788000</v>
      </c>
      <c r="M61" s="13">
        <v>781000</v>
      </c>
      <c r="N61" s="13">
        <v>782000</v>
      </c>
      <c r="O61" s="13">
        <v>824000</v>
      </c>
      <c r="P61" s="13">
        <v>814000</v>
      </c>
      <c r="Q61" s="13">
        <v>838000</v>
      </c>
      <c r="R61" s="13">
        <v>833000</v>
      </c>
      <c r="S61" s="13">
        <v>812000</v>
      </c>
      <c r="T61" s="13">
        <v>808000</v>
      </c>
      <c r="U61" s="13">
        <v>870000</v>
      </c>
    </row>
    <row r="62" spans="1:21" ht="30.6" x14ac:dyDescent="0.3">
      <c r="A62" s="13" t="s">
        <v>173</v>
      </c>
      <c r="B62" s="13" t="s">
        <v>125</v>
      </c>
      <c r="C62" s="13">
        <v>635000</v>
      </c>
      <c r="D62" s="13">
        <v>654000</v>
      </c>
      <c r="E62" s="13">
        <v>650000</v>
      </c>
      <c r="F62" s="13">
        <v>654000</v>
      </c>
      <c r="G62" s="13">
        <v>679000</v>
      </c>
      <c r="H62" s="13">
        <v>652000</v>
      </c>
      <c r="I62" s="13">
        <v>687000</v>
      </c>
      <c r="J62" s="13">
        <v>678000</v>
      </c>
      <c r="K62" s="13">
        <v>674000</v>
      </c>
      <c r="L62" s="13">
        <v>697000</v>
      </c>
      <c r="M62" s="13">
        <v>686000</v>
      </c>
      <c r="N62" s="13">
        <v>685000</v>
      </c>
      <c r="O62" s="13">
        <v>696000</v>
      </c>
      <c r="P62" s="13">
        <v>703000</v>
      </c>
      <c r="Q62" s="13">
        <v>722000</v>
      </c>
      <c r="R62" s="13">
        <v>739000</v>
      </c>
      <c r="S62" s="13">
        <v>747000</v>
      </c>
      <c r="T62" s="13">
        <v>780000</v>
      </c>
      <c r="U62" s="13">
        <v>776000</v>
      </c>
    </row>
    <row r="63" spans="1:21" ht="30.6" x14ac:dyDescent="0.3">
      <c r="A63" s="13" t="s">
        <v>173</v>
      </c>
      <c r="B63" s="13" t="s">
        <v>126</v>
      </c>
      <c r="C63" s="13">
        <v>444000</v>
      </c>
      <c r="D63" s="13">
        <v>437000</v>
      </c>
      <c r="E63" s="13">
        <v>433000</v>
      </c>
      <c r="F63" s="13">
        <v>440000</v>
      </c>
      <c r="G63" s="13">
        <v>438000</v>
      </c>
      <c r="H63" s="13">
        <v>427000</v>
      </c>
      <c r="I63" s="13">
        <v>444000</v>
      </c>
      <c r="J63" s="13">
        <v>445000</v>
      </c>
      <c r="K63" s="13">
        <v>474000</v>
      </c>
      <c r="L63" s="13">
        <v>469000</v>
      </c>
      <c r="M63" s="13">
        <v>483000</v>
      </c>
      <c r="N63" s="13">
        <v>465000</v>
      </c>
      <c r="O63" s="13">
        <v>490000</v>
      </c>
      <c r="P63" s="13">
        <v>511000</v>
      </c>
      <c r="Q63" s="13">
        <v>501000</v>
      </c>
      <c r="R63" s="13">
        <v>510000</v>
      </c>
      <c r="S63" s="13">
        <v>503000</v>
      </c>
      <c r="T63" s="13">
        <v>534000</v>
      </c>
      <c r="U63" s="13">
        <v>532000</v>
      </c>
    </row>
    <row r="64" spans="1:21" ht="30.6" x14ac:dyDescent="0.3">
      <c r="A64" s="13" t="s">
        <v>173</v>
      </c>
      <c r="B64" s="13" t="s">
        <v>127</v>
      </c>
      <c r="C64" s="13">
        <v>233000</v>
      </c>
      <c r="D64" s="13">
        <v>240000</v>
      </c>
      <c r="E64" s="13">
        <v>241000</v>
      </c>
      <c r="F64" s="13">
        <v>252000</v>
      </c>
      <c r="G64" s="13">
        <v>243000</v>
      </c>
      <c r="H64" s="13">
        <v>248000</v>
      </c>
      <c r="I64" s="13">
        <v>254000</v>
      </c>
      <c r="J64" s="13">
        <v>242000</v>
      </c>
      <c r="K64" s="13">
        <v>254000</v>
      </c>
      <c r="L64" s="13">
        <v>262000</v>
      </c>
      <c r="M64" s="13">
        <v>260000</v>
      </c>
      <c r="N64" s="13">
        <v>266000</v>
      </c>
      <c r="O64" s="13">
        <v>257000</v>
      </c>
      <c r="P64" s="13">
        <v>252000</v>
      </c>
      <c r="Q64" s="13">
        <v>265000</v>
      </c>
      <c r="R64" s="13">
        <v>270000</v>
      </c>
      <c r="S64" s="13">
        <v>269000</v>
      </c>
      <c r="T64" s="13">
        <v>288000</v>
      </c>
      <c r="U64" s="13">
        <v>271000</v>
      </c>
    </row>
    <row r="65" spans="1:21" ht="30.6" x14ac:dyDescent="0.3">
      <c r="A65" s="13" t="s">
        <v>173</v>
      </c>
      <c r="B65" s="13" t="s">
        <v>128</v>
      </c>
      <c r="C65" s="13">
        <v>67000</v>
      </c>
      <c r="D65" s="13">
        <v>56000</v>
      </c>
      <c r="E65" s="13">
        <v>62000</v>
      </c>
      <c r="F65" s="13">
        <v>64000</v>
      </c>
      <c r="G65" s="13">
        <v>62000</v>
      </c>
      <c r="H65" s="13">
        <v>68000</v>
      </c>
      <c r="I65" s="13">
        <v>76000</v>
      </c>
      <c r="J65" s="13">
        <v>74000</v>
      </c>
      <c r="K65" s="13">
        <v>76000</v>
      </c>
      <c r="L65" s="13">
        <v>73000</v>
      </c>
      <c r="M65" s="13">
        <v>70000</v>
      </c>
      <c r="N65" s="13">
        <v>76000</v>
      </c>
      <c r="O65" s="13">
        <v>76000</v>
      </c>
      <c r="P65" s="13">
        <v>73000</v>
      </c>
      <c r="Q65" s="13">
        <v>75000</v>
      </c>
      <c r="R65" s="13">
        <v>84000</v>
      </c>
      <c r="S65" s="13">
        <v>78000</v>
      </c>
      <c r="T65" s="13">
        <v>81000</v>
      </c>
      <c r="U65" s="13">
        <v>78000</v>
      </c>
    </row>
  </sheetData>
  <pageMargins left="0.7" right="0.7" top="0.75" bottom="0.75" header="0.3" footer="0.3"/>
  <pageSetup paperSize="9" orientation="portrait" horizontalDpi="300" verticalDpi="300"/>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U89"/>
  <sheetViews>
    <sheetView workbookViewId="0"/>
  </sheetViews>
  <sheetFormatPr defaultColWidth="11.5546875" defaultRowHeight="14.4" x14ac:dyDescent="0.3"/>
  <cols>
    <col min="2" max="2" width="15.5546875" customWidth="1"/>
  </cols>
  <sheetData>
    <row r="1" spans="1:21" ht="21" x14ac:dyDescent="0.4">
      <c r="A1" s="6" t="s">
        <v>182</v>
      </c>
    </row>
    <row r="2" spans="1:21" ht="16.8" x14ac:dyDescent="0.3">
      <c r="A2" s="4" t="s">
        <v>89</v>
      </c>
    </row>
    <row r="3" spans="1:21" ht="15.6" x14ac:dyDescent="0.3">
      <c r="A3" s="7" t="s">
        <v>29</v>
      </c>
    </row>
    <row r="4" spans="1:21" x14ac:dyDescent="0.3">
      <c r="A4" s="5" t="str">
        <f>HYPERLINK("#'Table of contents'!A1", "Back to contents")</f>
        <v>Back to contents</v>
      </c>
    </row>
    <row r="5" spans="1:21" ht="31.2" x14ac:dyDescent="0.3">
      <c r="A5" s="38" t="s">
        <v>161</v>
      </c>
      <c r="B5" s="38" t="s">
        <v>130</v>
      </c>
      <c r="C5" s="38" t="s">
        <v>92</v>
      </c>
      <c r="D5" s="38" t="s">
        <v>93</v>
      </c>
      <c r="E5" s="38" t="s">
        <v>94</v>
      </c>
      <c r="F5" s="38" t="s">
        <v>95</v>
      </c>
      <c r="G5" s="38" t="s">
        <v>96</v>
      </c>
      <c r="H5" s="38" t="s">
        <v>97</v>
      </c>
      <c r="I5" s="38" t="s">
        <v>98</v>
      </c>
      <c r="J5" s="38" t="s">
        <v>99</v>
      </c>
      <c r="K5" s="38" t="s">
        <v>100</v>
      </c>
      <c r="L5" s="38" t="s">
        <v>101</v>
      </c>
      <c r="M5" s="38" t="s">
        <v>102</v>
      </c>
      <c r="N5" s="38" t="s">
        <v>103</v>
      </c>
      <c r="O5" s="38" t="s">
        <v>104</v>
      </c>
      <c r="P5" s="38" t="s">
        <v>105</v>
      </c>
      <c r="Q5" s="38" t="s">
        <v>106</v>
      </c>
      <c r="R5" s="38" t="s">
        <v>107</v>
      </c>
      <c r="S5" s="38" t="s">
        <v>108</v>
      </c>
      <c r="T5" s="38" t="s">
        <v>109</v>
      </c>
      <c r="U5" s="38" t="s">
        <v>110</v>
      </c>
    </row>
    <row r="6" spans="1:21" ht="30.6" x14ac:dyDescent="0.3">
      <c r="A6" s="39" t="s">
        <v>162</v>
      </c>
      <c r="B6" s="39" t="s">
        <v>131</v>
      </c>
      <c r="C6" s="39">
        <v>0.04</v>
      </c>
      <c r="D6" s="39">
        <v>0.04</v>
      </c>
      <c r="E6" s="39">
        <v>0.04</v>
      </c>
      <c r="F6" s="39">
        <v>0.06</v>
      </c>
      <c r="G6" s="39">
        <v>0.05</v>
      </c>
      <c r="H6" s="39">
        <v>0.06</v>
      </c>
      <c r="I6" s="39">
        <v>0.06</v>
      </c>
      <c r="J6" s="39">
        <v>0.05</v>
      </c>
      <c r="K6" s="39">
        <v>0.05</v>
      </c>
      <c r="L6" s="39">
        <v>0.06</v>
      </c>
      <c r="M6" s="39">
        <v>7.0000000000000007E-2</v>
      </c>
      <c r="N6" s="39">
        <v>0.08</v>
      </c>
      <c r="O6" s="39">
        <v>0.08</v>
      </c>
      <c r="P6" s="39">
        <v>0.08</v>
      </c>
      <c r="Q6" s="39">
        <v>0.08</v>
      </c>
      <c r="R6" s="39">
        <v>0.1</v>
      </c>
      <c r="S6" s="39">
        <v>0.1</v>
      </c>
      <c r="T6" s="39">
        <v>0.09</v>
      </c>
      <c r="U6" s="39">
        <v>0.11</v>
      </c>
    </row>
    <row r="7" spans="1:21" ht="45.6" x14ac:dyDescent="0.3">
      <c r="A7" s="39" t="s">
        <v>162</v>
      </c>
      <c r="B7" s="39" t="s">
        <v>132</v>
      </c>
      <c r="C7" s="39">
        <v>0.1</v>
      </c>
      <c r="D7" s="39">
        <v>0.1</v>
      </c>
      <c r="E7" s="39">
        <v>0.11</v>
      </c>
      <c r="F7" s="39">
        <v>0.11</v>
      </c>
      <c r="G7" s="39">
        <v>0.11</v>
      </c>
      <c r="H7" s="39">
        <v>0.11</v>
      </c>
      <c r="I7" s="39">
        <v>0.12</v>
      </c>
      <c r="J7" s="39">
        <v>0.14000000000000001</v>
      </c>
      <c r="K7" s="39">
        <v>0.14000000000000001</v>
      </c>
      <c r="L7" s="39">
        <v>0.14000000000000001</v>
      </c>
      <c r="M7" s="39">
        <v>0.14000000000000001</v>
      </c>
      <c r="N7" s="39">
        <v>0.15</v>
      </c>
      <c r="O7" s="39">
        <v>0.15</v>
      </c>
      <c r="P7" s="39">
        <v>0.16</v>
      </c>
      <c r="Q7" s="39">
        <v>0.15</v>
      </c>
      <c r="R7" s="39">
        <v>0.15</v>
      </c>
      <c r="S7" s="39">
        <v>0.17</v>
      </c>
      <c r="T7" s="39">
        <v>0.18</v>
      </c>
      <c r="U7" s="39">
        <v>0.17</v>
      </c>
    </row>
    <row r="8" spans="1:21" ht="30.6" x14ac:dyDescent="0.3">
      <c r="A8" s="39" t="s">
        <v>162</v>
      </c>
      <c r="B8" s="39" t="s">
        <v>133</v>
      </c>
      <c r="C8" s="39">
        <v>0.06</v>
      </c>
      <c r="D8" s="39">
        <v>0.05</v>
      </c>
      <c r="E8" s="39">
        <v>0.06</v>
      </c>
      <c r="F8" s="39">
        <v>0.05</v>
      </c>
      <c r="G8" s="39">
        <v>0.05</v>
      </c>
      <c r="H8" s="39">
        <v>0.05</v>
      </c>
      <c r="I8" s="39">
        <v>0.06</v>
      </c>
      <c r="J8" s="39">
        <v>0.05</v>
      </c>
      <c r="K8" s="39">
        <v>0.05</v>
      </c>
      <c r="L8" s="39">
        <v>0.05</v>
      </c>
      <c r="M8" s="39">
        <v>0.05</v>
      </c>
      <c r="N8" s="39">
        <v>0.06</v>
      </c>
      <c r="O8" s="39">
        <v>0.05</v>
      </c>
      <c r="P8" s="39">
        <v>0.05</v>
      </c>
      <c r="Q8" s="39">
        <v>0.05</v>
      </c>
      <c r="R8" s="39">
        <v>0.05</v>
      </c>
      <c r="S8" s="39">
        <v>0.05</v>
      </c>
      <c r="T8" s="39">
        <v>0.04</v>
      </c>
      <c r="U8" s="39">
        <v>0.04</v>
      </c>
    </row>
    <row r="9" spans="1:21" ht="45.6" x14ac:dyDescent="0.3">
      <c r="A9" s="39" t="s">
        <v>162</v>
      </c>
      <c r="B9" s="39" t="s">
        <v>134</v>
      </c>
      <c r="C9" s="39">
        <v>0.19</v>
      </c>
      <c r="D9" s="39">
        <v>0.2</v>
      </c>
      <c r="E9" s="39">
        <v>0.21</v>
      </c>
      <c r="F9" s="39">
        <v>0.2</v>
      </c>
      <c r="G9" s="39">
        <v>0.2</v>
      </c>
      <c r="H9" s="39">
        <v>0.19</v>
      </c>
      <c r="I9" s="39">
        <v>0.2</v>
      </c>
      <c r="J9" s="39">
        <v>0.19</v>
      </c>
      <c r="K9" s="39">
        <v>0.2</v>
      </c>
      <c r="L9" s="39">
        <v>0.21</v>
      </c>
      <c r="M9" s="39">
        <v>0.22</v>
      </c>
      <c r="N9" s="39">
        <v>0.21</v>
      </c>
      <c r="O9" s="39">
        <v>0.2</v>
      </c>
      <c r="P9" s="39">
        <v>0.2</v>
      </c>
      <c r="Q9" s="39">
        <v>0.2</v>
      </c>
      <c r="R9" s="39">
        <v>0.19</v>
      </c>
      <c r="S9" s="39">
        <v>0.19</v>
      </c>
      <c r="T9" s="39">
        <v>0.18</v>
      </c>
      <c r="U9" s="39">
        <v>0.18</v>
      </c>
    </row>
    <row r="10" spans="1:21" ht="45.6" x14ac:dyDescent="0.3">
      <c r="A10" s="39" t="s">
        <v>162</v>
      </c>
      <c r="B10" s="39" t="s">
        <v>135</v>
      </c>
      <c r="C10" s="39">
        <v>0.18</v>
      </c>
      <c r="D10" s="39">
        <v>0.18</v>
      </c>
      <c r="E10" s="39">
        <v>0.18</v>
      </c>
      <c r="F10" s="39">
        <v>0.18</v>
      </c>
      <c r="G10" s="39">
        <v>0.18</v>
      </c>
      <c r="H10" s="39">
        <v>0.17</v>
      </c>
      <c r="I10" s="39">
        <v>0.18</v>
      </c>
      <c r="J10" s="39">
        <v>0.19</v>
      </c>
      <c r="K10" s="39">
        <v>0.18</v>
      </c>
      <c r="L10" s="39">
        <v>0.17</v>
      </c>
      <c r="M10" s="39">
        <v>0.18</v>
      </c>
      <c r="N10" s="39">
        <v>0.17</v>
      </c>
      <c r="O10" s="39">
        <v>0.18</v>
      </c>
      <c r="P10" s="39">
        <v>0.16</v>
      </c>
      <c r="Q10" s="39">
        <v>0.16</v>
      </c>
      <c r="R10" s="39">
        <v>0.16</v>
      </c>
      <c r="S10" s="39">
        <v>0.15</v>
      </c>
      <c r="T10" s="39">
        <v>0.15</v>
      </c>
      <c r="U10" s="39">
        <v>0.14000000000000001</v>
      </c>
    </row>
    <row r="11" spans="1:21" ht="30.6" x14ac:dyDescent="0.3">
      <c r="A11" s="39" t="s">
        <v>162</v>
      </c>
      <c r="B11" s="39" t="s">
        <v>136</v>
      </c>
      <c r="C11" s="39">
        <v>0.06</v>
      </c>
      <c r="D11" s="39">
        <v>0.06</v>
      </c>
      <c r="E11" s="39">
        <v>0.06</v>
      </c>
      <c r="F11" s="39">
        <v>0.06</v>
      </c>
      <c r="G11" s="39">
        <v>0.06</v>
      </c>
      <c r="H11" s="39">
        <v>7.0000000000000007E-2</v>
      </c>
      <c r="I11" s="39">
        <v>0.06</v>
      </c>
      <c r="J11" s="39">
        <v>0.05</v>
      </c>
      <c r="K11" s="39">
        <v>0.06</v>
      </c>
      <c r="L11" s="39">
        <v>0.06</v>
      </c>
      <c r="M11" s="39">
        <v>0.05</v>
      </c>
      <c r="N11" s="39">
        <v>0.04</v>
      </c>
      <c r="O11" s="39">
        <v>0.04</v>
      </c>
      <c r="P11" s="39">
        <v>0.05</v>
      </c>
      <c r="Q11" s="39">
        <v>0.06</v>
      </c>
      <c r="R11" s="39">
        <v>0.05</v>
      </c>
      <c r="S11" s="39">
        <v>0.04</v>
      </c>
      <c r="T11" s="39">
        <v>0.05</v>
      </c>
      <c r="U11" s="39">
        <v>7.0000000000000007E-2</v>
      </c>
    </row>
    <row r="12" spans="1:21" ht="30.6" x14ac:dyDescent="0.3">
      <c r="A12" s="39" t="s">
        <v>162</v>
      </c>
      <c r="B12" s="39" t="s">
        <v>137</v>
      </c>
      <c r="C12" s="39">
        <v>0.05</v>
      </c>
      <c r="D12" s="39">
        <v>0.05</v>
      </c>
      <c r="E12" s="39">
        <v>0.04</v>
      </c>
      <c r="F12" s="39">
        <v>0.04</v>
      </c>
      <c r="G12" s="39">
        <v>0.04</v>
      </c>
      <c r="H12" s="39">
        <v>0.04</v>
      </c>
      <c r="I12" s="39">
        <v>0.04</v>
      </c>
      <c r="J12" s="39">
        <v>0.04</v>
      </c>
      <c r="K12" s="39">
        <v>0.04</v>
      </c>
      <c r="L12" s="39">
        <v>0.03</v>
      </c>
      <c r="M12" s="39">
        <v>0.03</v>
      </c>
      <c r="N12" s="39">
        <v>0.03</v>
      </c>
      <c r="O12" s="39">
        <v>0.03</v>
      </c>
      <c r="P12" s="39">
        <v>0.03</v>
      </c>
      <c r="Q12" s="39">
        <v>0.03</v>
      </c>
      <c r="R12" s="39">
        <v>0.03</v>
      </c>
      <c r="S12" s="39">
        <v>0.03</v>
      </c>
      <c r="T12" s="39">
        <v>0.02</v>
      </c>
      <c r="U12" s="39">
        <v>0.03</v>
      </c>
    </row>
    <row r="13" spans="1:21" ht="30.6" x14ac:dyDescent="0.3">
      <c r="A13" s="39" t="s">
        <v>163</v>
      </c>
      <c r="B13" s="39" t="s">
        <v>131</v>
      </c>
      <c r="C13" s="39">
        <v>0.11</v>
      </c>
      <c r="D13" s="39">
        <v>0.14000000000000001</v>
      </c>
      <c r="E13" s="39">
        <v>0.15</v>
      </c>
      <c r="F13" s="39">
        <v>0.14000000000000001</v>
      </c>
      <c r="G13" s="39">
        <v>0.16</v>
      </c>
      <c r="H13" s="39">
        <v>0.18</v>
      </c>
      <c r="I13" s="39">
        <v>0.19</v>
      </c>
      <c r="J13" s="39">
        <v>0.2</v>
      </c>
      <c r="K13" s="39">
        <v>0.19</v>
      </c>
      <c r="L13" s="39">
        <v>0.2</v>
      </c>
      <c r="M13" s="39">
        <v>0.2</v>
      </c>
      <c r="N13" s="39">
        <v>0.24</v>
      </c>
      <c r="O13" s="39">
        <v>0.27</v>
      </c>
      <c r="P13" s="39">
        <v>0.28000000000000003</v>
      </c>
      <c r="Q13" s="39">
        <v>0.27</v>
      </c>
      <c r="R13" s="39">
        <v>0.27</v>
      </c>
      <c r="S13" s="39">
        <v>0.3</v>
      </c>
      <c r="T13" s="39">
        <v>0.33</v>
      </c>
      <c r="U13" s="39">
        <v>0.34</v>
      </c>
    </row>
    <row r="14" spans="1:21" ht="45.6" x14ac:dyDescent="0.3">
      <c r="A14" s="39" t="s">
        <v>163</v>
      </c>
      <c r="B14" s="39" t="s">
        <v>132</v>
      </c>
      <c r="C14" s="39">
        <v>0.35</v>
      </c>
      <c r="D14" s="39">
        <v>0.36</v>
      </c>
      <c r="E14" s="39">
        <v>0.39</v>
      </c>
      <c r="F14" s="39">
        <v>0.39</v>
      </c>
      <c r="G14" s="39">
        <v>0.38</v>
      </c>
      <c r="H14" s="39">
        <v>0.41</v>
      </c>
      <c r="I14" s="39">
        <v>0.43</v>
      </c>
      <c r="J14" s="39">
        <v>0.46</v>
      </c>
      <c r="K14" s="39">
        <v>0.51</v>
      </c>
      <c r="L14" s="39">
        <v>0.51</v>
      </c>
      <c r="M14" s="39">
        <v>0.51</v>
      </c>
      <c r="N14" s="39">
        <v>0.53</v>
      </c>
      <c r="O14" s="39">
        <v>0.55000000000000004</v>
      </c>
      <c r="P14" s="39">
        <v>0.56000000000000005</v>
      </c>
      <c r="Q14" s="39">
        <v>0.6</v>
      </c>
      <c r="R14" s="39">
        <v>0.62</v>
      </c>
      <c r="S14" s="39">
        <v>0.67</v>
      </c>
      <c r="T14" s="39">
        <v>0.64</v>
      </c>
      <c r="U14" s="39">
        <v>0.7</v>
      </c>
    </row>
    <row r="15" spans="1:21" ht="30.6" x14ac:dyDescent="0.3">
      <c r="A15" s="39" t="s">
        <v>163</v>
      </c>
      <c r="B15" s="39" t="s">
        <v>133</v>
      </c>
      <c r="C15" s="39">
        <v>0.18</v>
      </c>
      <c r="D15" s="39">
        <v>0.18</v>
      </c>
      <c r="E15" s="39">
        <v>0.16</v>
      </c>
      <c r="F15" s="39">
        <v>0.18</v>
      </c>
      <c r="G15" s="39">
        <v>0.18</v>
      </c>
      <c r="H15" s="39">
        <v>0.18</v>
      </c>
      <c r="I15" s="39">
        <v>0.19</v>
      </c>
      <c r="J15" s="39">
        <v>0.17</v>
      </c>
      <c r="K15" s="39">
        <v>0.17</v>
      </c>
      <c r="L15" s="39">
        <v>0.17</v>
      </c>
      <c r="M15" s="39">
        <v>0.16</v>
      </c>
      <c r="N15" s="39">
        <v>0.16</v>
      </c>
      <c r="O15" s="39">
        <v>0.16</v>
      </c>
      <c r="P15" s="39">
        <v>0.15</v>
      </c>
      <c r="Q15" s="39">
        <v>0.15</v>
      </c>
      <c r="R15" s="39">
        <v>0.14000000000000001</v>
      </c>
      <c r="S15" s="39">
        <v>0.15</v>
      </c>
      <c r="T15" s="39">
        <v>0.13</v>
      </c>
      <c r="U15" s="39">
        <v>0.13</v>
      </c>
    </row>
    <row r="16" spans="1:21" ht="45.6" x14ac:dyDescent="0.3">
      <c r="A16" s="39" t="s">
        <v>163</v>
      </c>
      <c r="B16" s="39" t="s">
        <v>134</v>
      </c>
      <c r="C16" s="39">
        <v>0.57999999999999996</v>
      </c>
      <c r="D16" s="39">
        <v>0.56999999999999995</v>
      </c>
      <c r="E16" s="39">
        <v>0.57999999999999996</v>
      </c>
      <c r="F16" s="39">
        <v>0.56999999999999995</v>
      </c>
      <c r="G16" s="39">
        <v>0.56999999999999995</v>
      </c>
      <c r="H16" s="39">
        <v>0.55000000000000004</v>
      </c>
      <c r="I16" s="39">
        <v>0.57999999999999996</v>
      </c>
      <c r="J16" s="39">
        <v>0.59</v>
      </c>
      <c r="K16" s="39">
        <v>0.6</v>
      </c>
      <c r="L16" s="39">
        <v>0.57999999999999996</v>
      </c>
      <c r="M16" s="39">
        <v>0.6</v>
      </c>
      <c r="N16" s="39">
        <v>0.59</v>
      </c>
      <c r="O16" s="39">
        <v>0.61</v>
      </c>
      <c r="P16" s="39">
        <v>0.61</v>
      </c>
      <c r="Q16" s="39">
        <v>0.57999999999999996</v>
      </c>
      <c r="R16" s="39">
        <v>0.55000000000000004</v>
      </c>
      <c r="S16" s="39">
        <v>0.55000000000000004</v>
      </c>
      <c r="T16" s="39">
        <v>0.56999999999999995</v>
      </c>
      <c r="U16" s="39">
        <v>0.57999999999999996</v>
      </c>
    </row>
    <row r="17" spans="1:21" ht="45.6" x14ac:dyDescent="0.3">
      <c r="A17" s="39" t="s">
        <v>163</v>
      </c>
      <c r="B17" s="39" t="s">
        <v>135</v>
      </c>
      <c r="C17" s="39">
        <v>0.56000000000000005</v>
      </c>
      <c r="D17" s="39">
        <v>0.56000000000000005</v>
      </c>
      <c r="E17" s="39">
        <v>0.56999999999999995</v>
      </c>
      <c r="F17" s="39">
        <v>0.59</v>
      </c>
      <c r="G17" s="39">
        <v>0.57999999999999996</v>
      </c>
      <c r="H17" s="39">
        <v>0.57999999999999996</v>
      </c>
      <c r="I17" s="39">
        <v>0.55000000000000004</v>
      </c>
      <c r="J17" s="39">
        <v>0.57999999999999996</v>
      </c>
      <c r="K17" s="39">
        <v>0.56999999999999995</v>
      </c>
      <c r="L17" s="39">
        <v>0.56999999999999995</v>
      </c>
      <c r="M17" s="39">
        <v>0.56999999999999995</v>
      </c>
      <c r="N17" s="39">
        <v>0.53</v>
      </c>
      <c r="O17" s="39">
        <v>0.52</v>
      </c>
      <c r="P17" s="39">
        <v>0.53</v>
      </c>
      <c r="Q17" s="39">
        <v>0.5</v>
      </c>
      <c r="R17" s="39">
        <v>0.52</v>
      </c>
      <c r="S17" s="39">
        <v>0.49</v>
      </c>
      <c r="T17" s="39">
        <v>0.49</v>
      </c>
      <c r="U17" s="39">
        <v>0.43</v>
      </c>
    </row>
    <row r="18" spans="1:21" ht="30.6" x14ac:dyDescent="0.3">
      <c r="A18" s="39" t="s">
        <v>163</v>
      </c>
      <c r="B18" s="39" t="s">
        <v>136</v>
      </c>
      <c r="C18" s="39">
        <v>0.2</v>
      </c>
      <c r="D18" s="39">
        <v>0.22</v>
      </c>
      <c r="E18" s="39">
        <v>0.22</v>
      </c>
      <c r="F18" s="39">
        <v>0.23</v>
      </c>
      <c r="G18" s="39">
        <v>0.24</v>
      </c>
      <c r="H18" s="39">
        <v>0.26</v>
      </c>
      <c r="I18" s="39">
        <v>0.25</v>
      </c>
      <c r="J18" s="39">
        <v>0.22</v>
      </c>
      <c r="K18" s="39">
        <v>0.21</v>
      </c>
      <c r="L18" s="39">
        <v>0.21</v>
      </c>
      <c r="M18" s="39">
        <v>0.19</v>
      </c>
      <c r="N18" s="39">
        <v>0.22</v>
      </c>
      <c r="O18" s="39">
        <v>0.19</v>
      </c>
      <c r="P18" s="39">
        <v>0.18</v>
      </c>
      <c r="Q18" s="39">
        <v>0.19</v>
      </c>
      <c r="R18" s="39">
        <v>0.18</v>
      </c>
      <c r="S18" s="39">
        <v>0.16</v>
      </c>
      <c r="T18" s="39">
        <v>0.16</v>
      </c>
      <c r="U18" s="39">
        <v>0.17</v>
      </c>
    </row>
    <row r="19" spans="1:21" ht="30.6" x14ac:dyDescent="0.3">
      <c r="A19" s="39" t="s">
        <v>163</v>
      </c>
      <c r="B19" s="39" t="s">
        <v>137</v>
      </c>
      <c r="C19" s="39">
        <v>0.17</v>
      </c>
      <c r="D19" s="39">
        <v>0.16</v>
      </c>
      <c r="E19" s="39">
        <v>0.15</v>
      </c>
      <c r="F19" s="39">
        <v>0.15</v>
      </c>
      <c r="G19" s="39">
        <v>0.14000000000000001</v>
      </c>
      <c r="H19" s="39">
        <v>0.13</v>
      </c>
      <c r="I19" s="39">
        <v>0.11</v>
      </c>
      <c r="J19" s="39">
        <v>0.11</v>
      </c>
      <c r="K19" s="39">
        <v>0.1</v>
      </c>
      <c r="L19" s="39">
        <v>0.1</v>
      </c>
      <c r="M19" s="39">
        <v>0.11</v>
      </c>
      <c r="N19" s="39">
        <v>0.1</v>
      </c>
      <c r="O19" s="39">
        <v>0.09</v>
      </c>
      <c r="P19" s="39">
        <v>0.09</v>
      </c>
      <c r="Q19" s="39">
        <v>0.09</v>
      </c>
      <c r="R19" s="39">
        <v>0.09</v>
      </c>
      <c r="S19" s="39">
        <v>0.08</v>
      </c>
      <c r="T19" s="39">
        <v>7.0000000000000007E-2</v>
      </c>
      <c r="U19" s="39">
        <v>7.0000000000000007E-2</v>
      </c>
    </row>
    <row r="20" spans="1:21" ht="45.6" x14ac:dyDescent="0.3">
      <c r="A20" s="39" t="s">
        <v>164</v>
      </c>
      <c r="B20" s="39" t="s">
        <v>131</v>
      </c>
      <c r="C20" s="39">
        <v>0.09</v>
      </c>
      <c r="D20" s="39">
        <v>0.1</v>
      </c>
      <c r="E20" s="39">
        <v>0.1</v>
      </c>
      <c r="F20" s="39">
        <v>0.1</v>
      </c>
      <c r="G20" s="39">
        <v>0.12</v>
      </c>
      <c r="H20" s="39">
        <v>0.13</v>
      </c>
      <c r="I20" s="39">
        <v>0.13</v>
      </c>
      <c r="J20" s="39">
        <v>0.13</v>
      </c>
      <c r="K20" s="39">
        <v>0.14000000000000001</v>
      </c>
      <c r="L20" s="39">
        <v>0.15</v>
      </c>
      <c r="M20" s="39">
        <v>0.14000000000000001</v>
      </c>
      <c r="N20" s="39">
        <v>0.16</v>
      </c>
      <c r="O20" s="39">
        <v>0.17</v>
      </c>
      <c r="P20" s="39">
        <v>0.18</v>
      </c>
      <c r="Q20" s="39">
        <v>0.19</v>
      </c>
      <c r="R20" s="39">
        <v>0.19</v>
      </c>
      <c r="S20" s="39">
        <v>0.21</v>
      </c>
      <c r="T20" s="39">
        <v>0.23</v>
      </c>
      <c r="U20" s="39">
        <v>0.23</v>
      </c>
    </row>
    <row r="21" spans="1:21" ht="45.6" x14ac:dyDescent="0.3">
      <c r="A21" s="39" t="s">
        <v>164</v>
      </c>
      <c r="B21" s="39" t="s">
        <v>132</v>
      </c>
      <c r="C21" s="39">
        <v>0.24</v>
      </c>
      <c r="D21" s="39">
        <v>0.23</v>
      </c>
      <c r="E21" s="39">
        <v>0.23</v>
      </c>
      <c r="F21" s="39">
        <v>0.25</v>
      </c>
      <c r="G21" s="39">
        <v>0.27</v>
      </c>
      <c r="H21" s="39">
        <v>0.28999999999999998</v>
      </c>
      <c r="I21" s="39">
        <v>0.27</v>
      </c>
      <c r="J21" s="39">
        <v>0.32</v>
      </c>
      <c r="K21" s="39">
        <v>0.33</v>
      </c>
      <c r="L21" s="39">
        <v>0.33</v>
      </c>
      <c r="M21" s="39">
        <v>0.34</v>
      </c>
      <c r="N21" s="39">
        <v>0.34</v>
      </c>
      <c r="O21" s="39">
        <v>0.34</v>
      </c>
      <c r="P21" s="39">
        <v>0.37</v>
      </c>
      <c r="Q21" s="39">
        <v>0.37</v>
      </c>
      <c r="R21" s="39">
        <v>0.38</v>
      </c>
      <c r="S21" s="39">
        <v>0.43</v>
      </c>
      <c r="T21" s="39">
        <v>0.45</v>
      </c>
      <c r="U21" s="39">
        <v>0.43</v>
      </c>
    </row>
    <row r="22" spans="1:21" ht="45.6" x14ac:dyDescent="0.3">
      <c r="A22" s="39" t="s">
        <v>164</v>
      </c>
      <c r="B22" s="39" t="s">
        <v>133</v>
      </c>
      <c r="C22" s="39">
        <v>0.1</v>
      </c>
      <c r="D22" s="39">
        <v>0.1</v>
      </c>
      <c r="E22" s="39">
        <v>0.1</v>
      </c>
      <c r="F22" s="39">
        <v>0.11</v>
      </c>
      <c r="G22" s="39">
        <v>0.1</v>
      </c>
      <c r="H22" s="39">
        <v>0.1</v>
      </c>
      <c r="I22" s="39">
        <v>0.11</v>
      </c>
      <c r="J22" s="39">
        <v>0.1</v>
      </c>
      <c r="K22" s="39">
        <v>0.11</v>
      </c>
      <c r="L22" s="39">
        <v>0.12</v>
      </c>
      <c r="M22" s="39">
        <v>0.11</v>
      </c>
      <c r="N22" s="39">
        <v>0.1</v>
      </c>
      <c r="O22" s="39">
        <v>0.11</v>
      </c>
      <c r="P22" s="39">
        <v>0.11</v>
      </c>
      <c r="Q22" s="39">
        <v>0.1</v>
      </c>
      <c r="R22" s="39">
        <v>0.11</v>
      </c>
      <c r="S22" s="39">
        <v>0.11</v>
      </c>
      <c r="T22" s="39">
        <v>0.09</v>
      </c>
      <c r="U22" s="39">
        <v>7.0000000000000007E-2</v>
      </c>
    </row>
    <row r="23" spans="1:21" ht="45.6" x14ac:dyDescent="0.3">
      <c r="A23" s="39" t="s">
        <v>164</v>
      </c>
      <c r="B23" s="39" t="s">
        <v>134</v>
      </c>
      <c r="C23" s="39">
        <v>0.43</v>
      </c>
      <c r="D23" s="39">
        <v>0.44</v>
      </c>
      <c r="E23" s="39">
        <v>0.43</v>
      </c>
      <c r="F23" s="39">
        <v>0.43</v>
      </c>
      <c r="G23" s="39">
        <v>0.43</v>
      </c>
      <c r="H23" s="39">
        <v>0.42</v>
      </c>
      <c r="I23" s="39">
        <v>0.43</v>
      </c>
      <c r="J23" s="39">
        <v>0.43</v>
      </c>
      <c r="K23" s="39">
        <v>0.45</v>
      </c>
      <c r="L23" s="39">
        <v>0.45</v>
      </c>
      <c r="M23" s="39">
        <v>0.46</v>
      </c>
      <c r="N23" s="39">
        <v>0.47</v>
      </c>
      <c r="O23" s="39">
        <v>0.48</v>
      </c>
      <c r="P23" s="39">
        <v>0.44</v>
      </c>
      <c r="Q23" s="39">
        <v>0.46</v>
      </c>
      <c r="R23" s="39">
        <v>0.44</v>
      </c>
      <c r="S23" s="39">
        <v>0.44</v>
      </c>
      <c r="T23" s="39">
        <v>0.44</v>
      </c>
      <c r="U23" s="39">
        <v>0.47</v>
      </c>
    </row>
    <row r="24" spans="1:21" ht="45.6" x14ac:dyDescent="0.3">
      <c r="A24" s="39" t="s">
        <v>164</v>
      </c>
      <c r="B24" s="39" t="s">
        <v>135</v>
      </c>
      <c r="C24" s="39">
        <v>0.37</v>
      </c>
      <c r="D24" s="39">
        <v>0.38</v>
      </c>
      <c r="E24" s="39">
        <v>0.38</v>
      </c>
      <c r="F24" s="39">
        <v>0.38</v>
      </c>
      <c r="G24" s="39">
        <v>0.37</v>
      </c>
      <c r="H24" s="39">
        <v>0.38</v>
      </c>
      <c r="I24" s="39">
        <v>0.39</v>
      </c>
      <c r="J24" s="39">
        <v>0.41</v>
      </c>
      <c r="K24" s="39">
        <v>0.37</v>
      </c>
      <c r="L24" s="39">
        <v>0.38</v>
      </c>
      <c r="M24" s="39">
        <v>0.38</v>
      </c>
      <c r="N24" s="39">
        <v>0.36</v>
      </c>
      <c r="O24" s="39">
        <v>0.35</v>
      </c>
      <c r="P24" s="39">
        <v>0.37</v>
      </c>
      <c r="Q24" s="39">
        <v>0.37</v>
      </c>
      <c r="R24" s="39">
        <v>0.35</v>
      </c>
      <c r="S24" s="39">
        <v>0.33</v>
      </c>
      <c r="T24" s="39">
        <v>0.34</v>
      </c>
      <c r="U24" s="39">
        <v>0.33</v>
      </c>
    </row>
    <row r="25" spans="1:21" ht="45.6" x14ac:dyDescent="0.3">
      <c r="A25" s="39" t="s">
        <v>164</v>
      </c>
      <c r="B25" s="39" t="s">
        <v>136</v>
      </c>
      <c r="C25" s="39">
        <v>0.17</v>
      </c>
      <c r="D25" s="39">
        <v>0.18</v>
      </c>
      <c r="E25" s="39">
        <v>0.19</v>
      </c>
      <c r="F25" s="39">
        <v>0.2</v>
      </c>
      <c r="G25" s="39">
        <v>0.2</v>
      </c>
      <c r="H25" s="39">
        <v>0.2</v>
      </c>
      <c r="I25" s="39">
        <v>0.19</v>
      </c>
      <c r="J25" s="39">
        <v>0.17</v>
      </c>
      <c r="K25" s="39">
        <v>0.17</v>
      </c>
      <c r="L25" s="39">
        <v>0.17</v>
      </c>
      <c r="M25" s="39">
        <v>0.17</v>
      </c>
      <c r="N25" s="39">
        <v>0.17</v>
      </c>
      <c r="O25" s="39">
        <v>0.16</v>
      </c>
      <c r="P25" s="39">
        <v>0.15</v>
      </c>
      <c r="Q25" s="39">
        <v>0.15</v>
      </c>
      <c r="R25" s="39">
        <v>0.15</v>
      </c>
      <c r="S25" s="39">
        <v>0.13</v>
      </c>
      <c r="T25" s="39">
        <v>0.11</v>
      </c>
      <c r="U25" s="39">
        <v>0.13</v>
      </c>
    </row>
    <row r="26" spans="1:21" ht="45.6" x14ac:dyDescent="0.3">
      <c r="A26" s="39" t="s">
        <v>164</v>
      </c>
      <c r="B26" s="39" t="s">
        <v>137</v>
      </c>
      <c r="C26" s="39">
        <v>0.12</v>
      </c>
      <c r="D26" s="39">
        <v>0.12</v>
      </c>
      <c r="E26" s="39">
        <v>0.12</v>
      </c>
      <c r="F26" s="39">
        <v>0.12</v>
      </c>
      <c r="G26" s="39">
        <v>0.12</v>
      </c>
      <c r="H26" s="39">
        <v>0.1</v>
      </c>
      <c r="I26" s="39">
        <v>0.1</v>
      </c>
      <c r="J26" s="39">
        <v>0.09</v>
      </c>
      <c r="K26" s="39">
        <v>0.1</v>
      </c>
      <c r="L26" s="39">
        <v>0.08</v>
      </c>
      <c r="M26" s="39">
        <v>7.0000000000000007E-2</v>
      </c>
      <c r="N26" s="39">
        <v>0.08</v>
      </c>
      <c r="O26" s="39">
        <v>0.08</v>
      </c>
      <c r="P26" s="39">
        <v>0.08</v>
      </c>
      <c r="Q26" s="39">
        <v>0.08</v>
      </c>
      <c r="R26" s="39">
        <v>0.08</v>
      </c>
      <c r="S26" s="39">
        <v>7.0000000000000007E-2</v>
      </c>
      <c r="T26" s="39">
        <v>7.0000000000000007E-2</v>
      </c>
      <c r="U26" s="39">
        <v>7.0000000000000007E-2</v>
      </c>
    </row>
    <row r="27" spans="1:21" ht="30.6" x14ac:dyDescent="0.3">
      <c r="A27" s="39" t="s">
        <v>165</v>
      </c>
      <c r="B27" s="39" t="s">
        <v>131</v>
      </c>
      <c r="C27" s="39">
        <v>7.0000000000000007E-2</v>
      </c>
      <c r="D27" s="39">
        <v>7.0000000000000007E-2</v>
      </c>
      <c r="E27" s="39">
        <v>0.09</v>
      </c>
      <c r="F27" s="39">
        <v>0.09</v>
      </c>
      <c r="G27" s="39">
        <v>0.09</v>
      </c>
      <c r="H27" s="39">
        <v>0.09</v>
      </c>
      <c r="I27" s="39">
        <v>0.09</v>
      </c>
      <c r="J27" s="39">
        <v>0.1</v>
      </c>
      <c r="K27" s="39">
        <v>0.1</v>
      </c>
      <c r="L27" s="39">
        <v>0.11</v>
      </c>
      <c r="M27" s="39">
        <v>0.12</v>
      </c>
      <c r="N27" s="39">
        <v>0.14000000000000001</v>
      </c>
      <c r="O27" s="39">
        <v>0.13</v>
      </c>
      <c r="P27" s="39">
        <v>0.14000000000000001</v>
      </c>
      <c r="Q27" s="39">
        <v>0.15</v>
      </c>
      <c r="R27" s="39">
        <v>0.17</v>
      </c>
      <c r="S27" s="39">
        <v>0.18</v>
      </c>
      <c r="T27" s="39">
        <v>0.17</v>
      </c>
      <c r="U27" s="39">
        <v>0.18</v>
      </c>
    </row>
    <row r="28" spans="1:21" ht="45.6" x14ac:dyDescent="0.3">
      <c r="A28" s="39" t="s">
        <v>165</v>
      </c>
      <c r="B28" s="39" t="s">
        <v>132</v>
      </c>
      <c r="C28" s="39">
        <v>0.21</v>
      </c>
      <c r="D28" s="39">
        <v>0.22</v>
      </c>
      <c r="E28" s="39">
        <v>0.21</v>
      </c>
      <c r="F28" s="39">
        <v>0.23</v>
      </c>
      <c r="G28" s="39">
        <v>0.23</v>
      </c>
      <c r="H28" s="39">
        <v>0.24</v>
      </c>
      <c r="I28" s="39">
        <v>0.25</v>
      </c>
      <c r="J28" s="39">
        <v>0.28000000000000003</v>
      </c>
      <c r="K28" s="39">
        <v>0.28999999999999998</v>
      </c>
      <c r="L28" s="39">
        <v>0.31</v>
      </c>
      <c r="M28" s="39">
        <v>0.32</v>
      </c>
      <c r="N28" s="39">
        <v>0.32</v>
      </c>
      <c r="O28" s="39">
        <v>0.31</v>
      </c>
      <c r="P28" s="39">
        <v>0.33</v>
      </c>
      <c r="Q28" s="39">
        <v>0.36</v>
      </c>
      <c r="R28" s="39">
        <v>0.32</v>
      </c>
      <c r="S28" s="39">
        <v>0.38</v>
      </c>
      <c r="T28" s="39">
        <v>0.37</v>
      </c>
      <c r="U28" s="39">
        <v>0.39</v>
      </c>
    </row>
    <row r="29" spans="1:21" ht="30.6" x14ac:dyDescent="0.3">
      <c r="A29" s="39" t="s">
        <v>165</v>
      </c>
      <c r="B29" s="39" t="s">
        <v>133</v>
      </c>
      <c r="C29" s="39">
        <v>0.11</v>
      </c>
      <c r="D29" s="39">
        <v>0.11</v>
      </c>
      <c r="E29" s="39">
        <v>0.12</v>
      </c>
      <c r="F29" s="39">
        <v>0.12</v>
      </c>
      <c r="G29" s="39">
        <v>0.12</v>
      </c>
      <c r="H29" s="39">
        <v>0.12</v>
      </c>
      <c r="I29" s="39">
        <v>0.11</v>
      </c>
      <c r="J29" s="39">
        <v>0.12</v>
      </c>
      <c r="K29" s="39">
        <v>0.12</v>
      </c>
      <c r="L29" s="39">
        <v>0.11</v>
      </c>
      <c r="M29" s="39">
        <v>0.1</v>
      </c>
      <c r="N29" s="39">
        <v>0.1</v>
      </c>
      <c r="O29" s="39">
        <v>0.1</v>
      </c>
      <c r="P29" s="39">
        <v>0.11</v>
      </c>
      <c r="Q29" s="39">
        <v>0.09</v>
      </c>
      <c r="R29" s="39">
        <v>0.1</v>
      </c>
      <c r="S29" s="39">
        <v>0.1</v>
      </c>
      <c r="T29" s="39">
        <v>0.09</v>
      </c>
      <c r="U29" s="39">
        <v>0.08</v>
      </c>
    </row>
    <row r="30" spans="1:21" ht="45.6" x14ac:dyDescent="0.3">
      <c r="A30" s="39" t="s">
        <v>165</v>
      </c>
      <c r="B30" s="39" t="s">
        <v>134</v>
      </c>
      <c r="C30" s="39">
        <v>0.38</v>
      </c>
      <c r="D30" s="39">
        <v>0.4</v>
      </c>
      <c r="E30" s="39">
        <v>0.39</v>
      </c>
      <c r="F30" s="39">
        <v>0.37</v>
      </c>
      <c r="G30" s="39">
        <v>0.36</v>
      </c>
      <c r="H30" s="39">
        <v>0.39</v>
      </c>
      <c r="I30" s="39">
        <v>0.39</v>
      </c>
      <c r="J30" s="39">
        <v>0.41</v>
      </c>
      <c r="K30" s="39">
        <v>0.42</v>
      </c>
      <c r="L30" s="39">
        <v>0.4</v>
      </c>
      <c r="M30" s="39">
        <v>0.42</v>
      </c>
      <c r="N30" s="39">
        <v>0.43</v>
      </c>
      <c r="O30" s="39">
        <v>0.44</v>
      </c>
      <c r="P30" s="39">
        <v>0.41</v>
      </c>
      <c r="Q30" s="39">
        <v>0.42</v>
      </c>
      <c r="R30" s="39">
        <v>0.44</v>
      </c>
      <c r="S30" s="39">
        <v>0.41</v>
      </c>
      <c r="T30" s="39">
        <v>0.4</v>
      </c>
      <c r="U30" s="39">
        <v>0.41</v>
      </c>
    </row>
    <row r="31" spans="1:21" ht="45.6" x14ac:dyDescent="0.3">
      <c r="A31" s="39" t="s">
        <v>165</v>
      </c>
      <c r="B31" s="39" t="s">
        <v>135</v>
      </c>
      <c r="C31" s="39">
        <v>0.35</v>
      </c>
      <c r="D31" s="39">
        <v>0.35</v>
      </c>
      <c r="E31" s="39">
        <v>0.36</v>
      </c>
      <c r="F31" s="39">
        <v>0.36</v>
      </c>
      <c r="G31" s="39">
        <v>0.37</v>
      </c>
      <c r="H31" s="39">
        <v>0.37</v>
      </c>
      <c r="I31" s="39">
        <v>0.36</v>
      </c>
      <c r="J31" s="39">
        <v>0.38</v>
      </c>
      <c r="K31" s="39">
        <v>0.39</v>
      </c>
      <c r="L31" s="39">
        <v>0.37</v>
      </c>
      <c r="M31" s="39">
        <v>0.36</v>
      </c>
      <c r="N31" s="39">
        <v>0.37</v>
      </c>
      <c r="O31" s="39">
        <v>0.36</v>
      </c>
      <c r="P31" s="39">
        <v>0.36</v>
      </c>
      <c r="Q31" s="39">
        <v>0.33</v>
      </c>
      <c r="R31" s="39">
        <v>0.32</v>
      </c>
      <c r="S31" s="39">
        <v>0.33</v>
      </c>
      <c r="T31" s="39">
        <v>0.34</v>
      </c>
      <c r="U31" s="39">
        <v>0.31</v>
      </c>
    </row>
    <row r="32" spans="1:21" ht="30.6" x14ac:dyDescent="0.3">
      <c r="A32" s="39" t="s">
        <v>165</v>
      </c>
      <c r="B32" s="39" t="s">
        <v>136</v>
      </c>
      <c r="C32" s="39">
        <v>0.16</v>
      </c>
      <c r="D32" s="39">
        <v>0.18</v>
      </c>
      <c r="E32" s="39">
        <v>0.17</v>
      </c>
      <c r="F32" s="39">
        <v>0.19</v>
      </c>
      <c r="G32" s="39">
        <v>0.19</v>
      </c>
      <c r="H32" s="39">
        <v>0.17</v>
      </c>
      <c r="I32" s="39">
        <v>0.17</v>
      </c>
      <c r="J32" s="39">
        <v>0.15</v>
      </c>
      <c r="K32" s="39">
        <v>0.15</v>
      </c>
      <c r="L32" s="39">
        <v>0.16</v>
      </c>
      <c r="M32" s="39">
        <v>0.15</v>
      </c>
      <c r="N32" s="39">
        <v>0.14000000000000001</v>
      </c>
      <c r="O32" s="39">
        <v>0.16</v>
      </c>
      <c r="P32" s="39">
        <v>0.16</v>
      </c>
      <c r="Q32" s="39">
        <v>0.16</v>
      </c>
      <c r="R32" s="39">
        <v>0.15</v>
      </c>
      <c r="S32" s="39">
        <v>0.13</v>
      </c>
      <c r="T32" s="39">
        <v>0.13</v>
      </c>
      <c r="U32" s="39">
        <v>0.16</v>
      </c>
    </row>
    <row r="33" spans="1:21" ht="30.6" x14ac:dyDescent="0.3">
      <c r="A33" s="39" t="s">
        <v>165</v>
      </c>
      <c r="B33" s="39" t="s">
        <v>137</v>
      </c>
      <c r="C33" s="39">
        <v>0.13</v>
      </c>
      <c r="D33" s="39">
        <v>0.12</v>
      </c>
      <c r="E33" s="39">
        <v>0.11</v>
      </c>
      <c r="F33" s="39">
        <v>0.11</v>
      </c>
      <c r="G33" s="39">
        <v>0.11</v>
      </c>
      <c r="H33" s="39">
        <v>0.11</v>
      </c>
      <c r="I33" s="39">
        <v>0.11</v>
      </c>
      <c r="J33" s="39">
        <v>0.09</v>
      </c>
      <c r="K33" s="39">
        <v>7.0000000000000007E-2</v>
      </c>
      <c r="L33" s="39">
        <v>0.09</v>
      </c>
      <c r="M33" s="39">
        <v>0.08</v>
      </c>
      <c r="N33" s="39">
        <v>7.0000000000000007E-2</v>
      </c>
      <c r="O33" s="39">
        <v>0.06</v>
      </c>
      <c r="P33" s="39">
        <v>7.0000000000000007E-2</v>
      </c>
      <c r="Q33" s="39">
        <v>7.0000000000000007E-2</v>
      </c>
      <c r="R33" s="39">
        <v>7.0000000000000007E-2</v>
      </c>
      <c r="S33" s="39">
        <v>0.06</v>
      </c>
      <c r="T33" s="39">
        <v>0.06</v>
      </c>
      <c r="U33" s="39">
        <v>7.0000000000000007E-2</v>
      </c>
    </row>
    <row r="34" spans="1:21" ht="30.6" x14ac:dyDescent="0.3">
      <c r="A34" s="39" t="s">
        <v>166</v>
      </c>
      <c r="B34" s="39" t="s">
        <v>131</v>
      </c>
      <c r="C34" s="39">
        <v>0.1</v>
      </c>
      <c r="D34" s="39">
        <v>0.11</v>
      </c>
      <c r="E34" s="39">
        <v>0.11</v>
      </c>
      <c r="F34" s="39">
        <v>0.12</v>
      </c>
      <c r="G34" s="39">
        <v>0.13</v>
      </c>
      <c r="H34" s="39">
        <v>0.13</v>
      </c>
      <c r="I34" s="39">
        <v>0.13</v>
      </c>
      <c r="J34" s="39">
        <v>0.12</v>
      </c>
      <c r="K34" s="39">
        <v>0.13</v>
      </c>
      <c r="L34" s="39">
        <v>0.13</v>
      </c>
      <c r="M34" s="39">
        <v>0.14000000000000001</v>
      </c>
      <c r="N34" s="39">
        <v>0.18</v>
      </c>
      <c r="O34" s="39">
        <v>0.18</v>
      </c>
      <c r="P34" s="39">
        <v>0.19</v>
      </c>
      <c r="Q34" s="39">
        <v>0.23</v>
      </c>
      <c r="R34" s="39">
        <v>0.21</v>
      </c>
      <c r="S34" s="39">
        <v>0.24</v>
      </c>
      <c r="T34" s="39">
        <v>0.26</v>
      </c>
      <c r="U34" s="39">
        <v>0.27</v>
      </c>
    </row>
    <row r="35" spans="1:21" ht="45.6" x14ac:dyDescent="0.3">
      <c r="A35" s="39" t="s">
        <v>166</v>
      </c>
      <c r="B35" s="39" t="s">
        <v>132</v>
      </c>
      <c r="C35" s="39">
        <v>0.26</v>
      </c>
      <c r="D35" s="39">
        <v>0.25</v>
      </c>
      <c r="E35" s="39">
        <v>0.27</v>
      </c>
      <c r="F35" s="39">
        <v>0.28000000000000003</v>
      </c>
      <c r="G35" s="39">
        <v>0.28000000000000003</v>
      </c>
      <c r="H35" s="39">
        <v>0.28999999999999998</v>
      </c>
      <c r="I35" s="39">
        <v>0.3</v>
      </c>
      <c r="J35" s="39">
        <v>0.32</v>
      </c>
      <c r="K35" s="39">
        <v>0.34</v>
      </c>
      <c r="L35" s="39">
        <v>0.35</v>
      </c>
      <c r="M35" s="39">
        <v>0.39</v>
      </c>
      <c r="N35" s="39">
        <v>0.38</v>
      </c>
      <c r="O35" s="39">
        <v>0.4</v>
      </c>
      <c r="P35" s="39">
        <v>0.41</v>
      </c>
      <c r="Q35" s="39">
        <v>0.4</v>
      </c>
      <c r="R35" s="39">
        <v>0.44</v>
      </c>
      <c r="S35" s="39">
        <v>0.49</v>
      </c>
      <c r="T35" s="39">
        <v>0.53</v>
      </c>
      <c r="U35" s="39">
        <v>0.51</v>
      </c>
    </row>
    <row r="36" spans="1:21" ht="30.6" x14ac:dyDescent="0.3">
      <c r="A36" s="39" t="s">
        <v>166</v>
      </c>
      <c r="B36" s="39" t="s">
        <v>133</v>
      </c>
      <c r="C36" s="39">
        <v>0.12</v>
      </c>
      <c r="D36" s="39">
        <v>0.12</v>
      </c>
      <c r="E36" s="39">
        <v>0.12</v>
      </c>
      <c r="F36" s="39">
        <v>0.12</v>
      </c>
      <c r="G36" s="39">
        <v>0.11</v>
      </c>
      <c r="H36" s="39">
        <v>0.11</v>
      </c>
      <c r="I36" s="39">
        <v>0.12</v>
      </c>
      <c r="J36" s="39">
        <v>0.11</v>
      </c>
      <c r="K36" s="39">
        <v>0.12</v>
      </c>
      <c r="L36" s="39">
        <v>0.12</v>
      </c>
      <c r="M36" s="39">
        <v>0.11</v>
      </c>
      <c r="N36" s="39">
        <v>0.12</v>
      </c>
      <c r="O36" s="39">
        <v>0.11</v>
      </c>
      <c r="P36" s="39">
        <v>0.1</v>
      </c>
      <c r="Q36" s="39">
        <v>0.1</v>
      </c>
      <c r="R36" s="39">
        <v>0.11</v>
      </c>
      <c r="S36" s="39">
        <v>0.1</v>
      </c>
      <c r="T36" s="39">
        <v>0.09</v>
      </c>
      <c r="U36" s="39">
        <v>0.08</v>
      </c>
    </row>
    <row r="37" spans="1:21" ht="45.6" x14ac:dyDescent="0.3">
      <c r="A37" s="39" t="s">
        <v>166</v>
      </c>
      <c r="B37" s="39" t="s">
        <v>134</v>
      </c>
      <c r="C37" s="39">
        <v>0.4</v>
      </c>
      <c r="D37" s="39">
        <v>0.41</v>
      </c>
      <c r="E37" s="39">
        <v>0.4</v>
      </c>
      <c r="F37" s="39">
        <v>0.4</v>
      </c>
      <c r="G37" s="39">
        <v>0.41</v>
      </c>
      <c r="H37" s="39">
        <v>0.42</v>
      </c>
      <c r="I37" s="39">
        <v>0.42</v>
      </c>
      <c r="J37" s="39">
        <v>0.43</v>
      </c>
      <c r="K37" s="39">
        <v>0.45</v>
      </c>
      <c r="L37" s="39">
        <v>0.46</v>
      </c>
      <c r="M37" s="39">
        <v>0.45</v>
      </c>
      <c r="N37" s="39">
        <v>0.43</v>
      </c>
      <c r="O37" s="39">
        <v>0.44</v>
      </c>
      <c r="P37" s="39">
        <v>0.46</v>
      </c>
      <c r="Q37" s="39">
        <v>0.44</v>
      </c>
      <c r="R37" s="39">
        <v>0.45</v>
      </c>
      <c r="S37" s="39">
        <v>0.46</v>
      </c>
      <c r="T37" s="39">
        <v>0.43</v>
      </c>
      <c r="U37" s="39">
        <v>0.45</v>
      </c>
    </row>
    <row r="38" spans="1:21" ht="45.6" x14ac:dyDescent="0.3">
      <c r="A38" s="39" t="s">
        <v>166</v>
      </c>
      <c r="B38" s="39" t="s">
        <v>135</v>
      </c>
      <c r="C38" s="39">
        <v>0.4</v>
      </c>
      <c r="D38" s="39">
        <v>0.42</v>
      </c>
      <c r="E38" s="39">
        <v>0.41</v>
      </c>
      <c r="F38" s="39">
        <v>0.41</v>
      </c>
      <c r="G38" s="39">
        <v>0.42</v>
      </c>
      <c r="H38" s="39">
        <v>0.41</v>
      </c>
      <c r="I38" s="39">
        <v>0.42</v>
      </c>
      <c r="J38" s="39">
        <v>0.44</v>
      </c>
      <c r="K38" s="39">
        <v>0.42</v>
      </c>
      <c r="L38" s="39">
        <v>0.4</v>
      </c>
      <c r="M38" s="39">
        <v>0.4</v>
      </c>
      <c r="N38" s="39">
        <v>0.4</v>
      </c>
      <c r="O38" s="39">
        <v>0.4</v>
      </c>
      <c r="P38" s="39">
        <v>0.39</v>
      </c>
      <c r="Q38" s="39">
        <v>0.38</v>
      </c>
      <c r="R38" s="39">
        <v>0.37</v>
      </c>
      <c r="S38" s="39">
        <v>0.37</v>
      </c>
      <c r="T38" s="39">
        <v>0.36</v>
      </c>
      <c r="U38" s="39">
        <v>0.33</v>
      </c>
    </row>
    <row r="39" spans="1:21" ht="30.6" x14ac:dyDescent="0.3">
      <c r="A39" s="39" t="s">
        <v>166</v>
      </c>
      <c r="B39" s="39" t="s">
        <v>136</v>
      </c>
      <c r="C39" s="39">
        <v>0.17</v>
      </c>
      <c r="D39" s="39">
        <v>0.16</v>
      </c>
      <c r="E39" s="39">
        <v>0.17</v>
      </c>
      <c r="F39" s="39">
        <v>0.17</v>
      </c>
      <c r="G39" s="39">
        <v>0.17</v>
      </c>
      <c r="H39" s="39">
        <v>0.18</v>
      </c>
      <c r="I39" s="39">
        <v>0.18</v>
      </c>
      <c r="J39" s="39">
        <v>0.17</v>
      </c>
      <c r="K39" s="39">
        <v>0.16</v>
      </c>
      <c r="L39" s="39">
        <v>0.16</v>
      </c>
      <c r="M39" s="39">
        <v>0.16</v>
      </c>
      <c r="N39" s="39">
        <v>0.16</v>
      </c>
      <c r="O39" s="39">
        <v>0.17</v>
      </c>
      <c r="P39" s="39">
        <v>0.17</v>
      </c>
      <c r="Q39" s="39">
        <v>0.17</v>
      </c>
      <c r="R39" s="39">
        <v>0.16</v>
      </c>
      <c r="S39" s="39">
        <v>0.14000000000000001</v>
      </c>
      <c r="T39" s="39">
        <v>0.14000000000000001</v>
      </c>
      <c r="U39" s="39">
        <v>0.16</v>
      </c>
    </row>
    <row r="40" spans="1:21" ht="30.6" x14ac:dyDescent="0.3">
      <c r="A40" s="39" t="s">
        <v>166</v>
      </c>
      <c r="B40" s="39" t="s">
        <v>137</v>
      </c>
      <c r="C40" s="39">
        <v>0.11</v>
      </c>
      <c r="D40" s="39">
        <v>0.11</v>
      </c>
      <c r="E40" s="39">
        <v>0.11</v>
      </c>
      <c r="F40" s="39">
        <v>0.11</v>
      </c>
      <c r="G40" s="39">
        <v>0.11</v>
      </c>
      <c r="H40" s="39">
        <v>0.1</v>
      </c>
      <c r="I40" s="39">
        <v>0.09</v>
      </c>
      <c r="J40" s="39">
        <v>0.09</v>
      </c>
      <c r="K40" s="39">
        <v>0.08</v>
      </c>
      <c r="L40" s="39">
        <v>0.09</v>
      </c>
      <c r="M40" s="39">
        <v>0.08</v>
      </c>
      <c r="N40" s="39">
        <v>0.09</v>
      </c>
      <c r="O40" s="39">
        <v>0.08</v>
      </c>
      <c r="P40" s="39">
        <v>7.0000000000000007E-2</v>
      </c>
      <c r="Q40" s="39">
        <v>0.08</v>
      </c>
      <c r="R40" s="39">
        <v>0.08</v>
      </c>
      <c r="S40" s="39">
        <v>7.0000000000000007E-2</v>
      </c>
      <c r="T40" s="39">
        <v>0.05</v>
      </c>
      <c r="U40" s="39">
        <v>0.06</v>
      </c>
    </row>
    <row r="41" spans="1:21" ht="30.6" x14ac:dyDescent="0.3">
      <c r="A41" s="39" t="s">
        <v>167</v>
      </c>
      <c r="B41" s="39" t="s">
        <v>131</v>
      </c>
      <c r="C41" s="39">
        <v>0.12</v>
      </c>
      <c r="D41" s="39">
        <v>0.14000000000000001</v>
      </c>
      <c r="E41" s="39">
        <v>0.14000000000000001</v>
      </c>
      <c r="F41" s="39">
        <v>0.15</v>
      </c>
      <c r="G41" s="39">
        <v>0.16</v>
      </c>
      <c r="H41" s="39">
        <v>0.17</v>
      </c>
      <c r="I41" s="39">
        <v>0.19</v>
      </c>
      <c r="J41" s="39">
        <v>0.17</v>
      </c>
      <c r="K41" s="39">
        <v>0.17</v>
      </c>
      <c r="L41" s="39">
        <v>0.18</v>
      </c>
      <c r="M41" s="39">
        <v>0.2</v>
      </c>
      <c r="N41" s="39">
        <v>0.23</v>
      </c>
      <c r="O41" s="39">
        <v>0.26</v>
      </c>
      <c r="P41" s="39">
        <v>0.26</v>
      </c>
      <c r="Q41" s="39">
        <v>0.28000000000000003</v>
      </c>
      <c r="R41" s="39">
        <v>0.26</v>
      </c>
      <c r="S41" s="39">
        <v>0.27</v>
      </c>
      <c r="T41" s="39">
        <v>0.27</v>
      </c>
      <c r="U41" s="39">
        <v>0.28000000000000003</v>
      </c>
    </row>
    <row r="42" spans="1:21" ht="45.6" x14ac:dyDescent="0.3">
      <c r="A42" s="39" t="s">
        <v>167</v>
      </c>
      <c r="B42" s="39" t="s">
        <v>132</v>
      </c>
      <c r="C42" s="39">
        <v>0.34</v>
      </c>
      <c r="D42" s="39">
        <v>0.36</v>
      </c>
      <c r="E42" s="39">
        <v>0.36</v>
      </c>
      <c r="F42" s="39">
        <v>0.35</v>
      </c>
      <c r="G42" s="39">
        <v>0.38</v>
      </c>
      <c r="H42" s="39">
        <v>0.4</v>
      </c>
      <c r="I42" s="39">
        <v>0.41</v>
      </c>
      <c r="J42" s="39">
        <v>0.46</v>
      </c>
      <c r="K42" s="39">
        <v>0.53</v>
      </c>
      <c r="L42" s="39">
        <v>0.54</v>
      </c>
      <c r="M42" s="39">
        <v>0.53</v>
      </c>
      <c r="N42" s="39">
        <v>0.51</v>
      </c>
      <c r="O42" s="39">
        <v>0.53</v>
      </c>
      <c r="P42" s="39">
        <v>0.53</v>
      </c>
      <c r="Q42" s="39">
        <v>0.53</v>
      </c>
      <c r="R42" s="39">
        <v>0.57999999999999996</v>
      </c>
      <c r="S42" s="39">
        <v>0.65</v>
      </c>
      <c r="T42" s="39">
        <v>0.66</v>
      </c>
      <c r="U42" s="39">
        <v>0.69</v>
      </c>
    </row>
    <row r="43" spans="1:21" ht="30.6" x14ac:dyDescent="0.3">
      <c r="A43" s="39" t="s">
        <v>167</v>
      </c>
      <c r="B43" s="39" t="s">
        <v>133</v>
      </c>
      <c r="C43" s="39">
        <v>0.14000000000000001</v>
      </c>
      <c r="D43" s="39">
        <v>0.13</v>
      </c>
      <c r="E43" s="39">
        <v>0.12</v>
      </c>
      <c r="F43" s="39">
        <v>0.13</v>
      </c>
      <c r="G43" s="39">
        <v>0.12</v>
      </c>
      <c r="H43" s="39">
        <v>0.14000000000000001</v>
      </c>
      <c r="I43" s="39">
        <v>0.14000000000000001</v>
      </c>
      <c r="J43" s="39">
        <v>0.14000000000000001</v>
      </c>
      <c r="K43" s="39">
        <v>0.14000000000000001</v>
      </c>
      <c r="L43" s="39">
        <v>0.13</v>
      </c>
      <c r="M43" s="39">
        <v>0.14000000000000001</v>
      </c>
      <c r="N43" s="39">
        <v>0.14000000000000001</v>
      </c>
      <c r="O43" s="39">
        <v>0.14000000000000001</v>
      </c>
      <c r="P43" s="39">
        <v>0.12</v>
      </c>
      <c r="Q43" s="39">
        <v>0.12</v>
      </c>
      <c r="R43" s="39">
        <v>0.12</v>
      </c>
      <c r="S43" s="39">
        <v>0.14000000000000001</v>
      </c>
      <c r="T43" s="39">
        <v>0.13</v>
      </c>
      <c r="U43" s="39">
        <v>0.12</v>
      </c>
    </row>
    <row r="44" spans="1:21" ht="45.6" x14ac:dyDescent="0.3">
      <c r="A44" s="39" t="s">
        <v>167</v>
      </c>
      <c r="B44" s="39" t="s">
        <v>134</v>
      </c>
      <c r="C44" s="39">
        <v>0.5</v>
      </c>
      <c r="D44" s="39">
        <v>0.51</v>
      </c>
      <c r="E44" s="39">
        <v>0.49</v>
      </c>
      <c r="F44" s="39">
        <v>0.5</v>
      </c>
      <c r="G44" s="39">
        <v>0.49</v>
      </c>
      <c r="H44" s="39">
        <v>0.51</v>
      </c>
      <c r="I44" s="39">
        <v>0.53</v>
      </c>
      <c r="J44" s="39">
        <v>0.55000000000000004</v>
      </c>
      <c r="K44" s="39">
        <v>0.54</v>
      </c>
      <c r="L44" s="39">
        <v>0.54</v>
      </c>
      <c r="M44" s="39">
        <v>0.54</v>
      </c>
      <c r="N44" s="39">
        <v>0.53</v>
      </c>
      <c r="O44" s="39">
        <v>0.54</v>
      </c>
      <c r="P44" s="39">
        <v>0.54</v>
      </c>
      <c r="Q44" s="39">
        <v>0.51</v>
      </c>
      <c r="R44" s="39">
        <v>0.51</v>
      </c>
      <c r="S44" s="39">
        <v>0.52</v>
      </c>
      <c r="T44" s="39">
        <v>0.53</v>
      </c>
      <c r="U44" s="39">
        <v>0.54</v>
      </c>
    </row>
    <row r="45" spans="1:21" ht="45.6" x14ac:dyDescent="0.3">
      <c r="A45" s="39" t="s">
        <v>167</v>
      </c>
      <c r="B45" s="39" t="s">
        <v>135</v>
      </c>
      <c r="C45" s="39">
        <v>0.52</v>
      </c>
      <c r="D45" s="39">
        <v>0.54</v>
      </c>
      <c r="E45" s="39">
        <v>0.53</v>
      </c>
      <c r="F45" s="39">
        <v>0.51</v>
      </c>
      <c r="G45" s="39">
        <v>0.53</v>
      </c>
      <c r="H45" s="39">
        <v>0.53</v>
      </c>
      <c r="I45" s="39">
        <v>0.55000000000000004</v>
      </c>
      <c r="J45" s="39">
        <v>0.57999999999999996</v>
      </c>
      <c r="K45" s="39">
        <v>0.54</v>
      </c>
      <c r="L45" s="39">
        <v>0.55000000000000004</v>
      </c>
      <c r="M45" s="39">
        <v>0.55000000000000004</v>
      </c>
      <c r="N45" s="39">
        <v>0.54</v>
      </c>
      <c r="O45" s="39">
        <v>0.51</v>
      </c>
      <c r="P45" s="39">
        <v>0.52</v>
      </c>
      <c r="Q45" s="39">
        <v>0.52</v>
      </c>
      <c r="R45" s="39">
        <v>0.5</v>
      </c>
      <c r="S45" s="39">
        <v>0.5</v>
      </c>
      <c r="T45" s="39">
        <v>0.47</v>
      </c>
      <c r="U45" s="39">
        <v>0.45</v>
      </c>
    </row>
    <row r="46" spans="1:21" ht="30.6" x14ac:dyDescent="0.3">
      <c r="A46" s="39" t="s">
        <v>167</v>
      </c>
      <c r="B46" s="39" t="s">
        <v>136</v>
      </c>
      <c r="C46" s="39">
        <v>0.25</v>
      </c>
      <c r="D46" s="39">
        <v>0.26</v>
      </c>
      <c r="E46" s="39">
        <v>0.27</v>
      </c>
      <c r="F46" s="39">
        <v>0.31</v>
      </c>
      <c r="G46" s="39">
        <v>0.32</v>
      </c>
      <c r="H46" s="39">
        <v>0.28999999999999998</v>
      </c>
      <c r="I46" s="39">
        <v>0.28000000000000003</v>
      </c>
      <c r="J46" s="39">
        <v>0.23</v>
      </c>
      <c r="K46" s="39">
        <v>0.22</v>
      </c>
      <c r="L46" s="39">
        <v>0.21</v>
      </c>
      <c r="M46" s="39">
        <v>0.22</v>
      </c>
      <c r="N46" s="39">
        <v>0.24</v>
      </c>
      <c r="O46" s="39">
        <v>0.23</v>
      </c>
      <c r="P46" s="39">
        <v>0.22</v>
      </c>
      <c r="Q46" s="39">
        <v>0.24</v>
      </c>
      <c r="R46" s="39">
        <v>0.22</v>
      </c>
      <c r="S46" s="39">
        <v>0.18</v>
      </c>
      <c r="T46" s="39">
        <v>0.18</v>
      </c>
      <c r="U46" s="39">
        <v>0.19</v>
      </c>
    </row>
    <row r="47" spans="1:21" ht="30.6" x14ac:dyDescent="0.3">
      <c r="A47" s="39" t="s">
        <v>167</v>
      </c>
      <c r="B47" s="39" t="s">
        <v>137</v>
      </c>
      <c r="C47" s="39">
        <v>0.18</v>
      </c>
      <c r="D47" s="39">
        <v>0.17</v>
      </c>
      <c r="E47" s="39">
        <v>0.19</v>
      </c>
      <c r="F47" s="39">
        <v>0.18</v>
      </c>
      <c r="G47" s="39">
        <v>0.16</v>
      </c>
      <c r="H47" s="39">
        <v>0.15</v>
      </c>
      <c r="I47" s="39">
        <v>0.13</v>
      </c>
      <c r="J47" s="39">
        <v>0.12</v>
      </c>
      <c r="K47" s="39">
        <v>0.12</v>
      </c>
      <c r="L47" s="39">
        <v>0.12</v>
      </c>
      <c r="M47" s="39">
        <v>0.11</v>
      </c>
      <c r="N47" s="39">
        <v>0.12</v>
      </c>
      <c r="O47" s="39">
        <v>0.12</v>
      </c>
      <c r="P47" s="39">
        <v>0.12</v>
      </c>
      <c r="Q47" s="39">
        <v>0.12</v>
      </c>
      <c r="R47" s="39">
        <v>0.12</v>
      </c>
      <c r="S47" s="39">
        <v>0.08</v>
      </c>
      <c r="T47" s="39">
        <v>0.09</v>
      </c>
      <c r="U47" s="39">
        <v>0.1</v>
      </c>
    </row>
    <row r="48" spans="1:21" ht="30.6" x14ac:dyDescent="0.3">
      <c r="A48" s="39" t="s">
        <v>168</v>
      </c>
      <c r="B48" s="39" t="s">
        <v>131</v>
      </c>
      <c r="C48" s="39">
        <v>0.44</v>
      </c>
      <c r="D48" s="39">
        <v>0.48</v>
      </c>
      <c r="E48" s="39">
        <v>0.48</v>
      </c>
      <c r="F48" s="39">
        <v>0.55000000000000004</v>
      </c>
      <c r="G48" s="39">
        <v>0.6</v>
      </c>
      <c r="H48" s="39">
        <v>0.67</v>
      </c>
      <c r="I48" s="39">
        <v>0.69</v>
      </c>
      <c r="J48" s="39">
        <v>0.63</v>
      </c>
      <c r="K48" s="39">
        <v>0.67</v>
      </c>
      <c r="L48" s="39">
        <v>0.69</v>
      </c>
      <c r="M48" s="39">
        <v>0.68</v>
      </c>
      <c r="N48" s="39">
        <v>0.91</v>
      </c>
      <c r="O48" s="39">
        <v>1.06</v>
      </c>
      <c r="P48" s="39">
        <v>1.05</v>
      </c>
      <c r="Q48" s="39">
        <v>1.1399999999999999</v>
      </c>
      <c r="R48" s="39">
        <v>1.1100000000000001</v>
      </c>
      <c r="S48" s="39">
        <v>1.33</v>
      </c>
      <c r="T48" s="39">
        <v>1.31</v>
      </c>
      <c r="U48" s="39">
        <v>1.3</v>
      </c>
    </row>
    <row r="49" spans="1:21" ht="45.6" x14ac:dyDescent="0.3">
      <c r="A49" s="39" t="s">
        <v>168</v>
      </c>
      <c r="B49" s="39" t="s">
        <v>132</v>
      </c>
      <c r="C49" s="39">
        <v>0.94</v>
      </c>
      <c r="D49" s="39">
        <v>0.98</v>
      </c>
      <c r="E49" s="39">
        <v>1.05</v>
      </c>
      <c r="F49" s="39">
        <v>1.1100000000000001</v>
      </c>
      <c r="G49" s="39">
        <v>1.17</v>
      </c>
      <c r="H49" s="39">
        <v>1.19</v>
      </c>
      <c r="I49" s="39">
        <v>1.3</v>
      </c>
      <c r="J49" s="39">
        <v>1.6</v>
      </c>
      <c r="K49" s="39">
        <v>1.65</v>
      </c>
      <c r="L49" s="39">
        <v>1.71</v>
      </c>
      <c r="M49" s="39">
        <v>1.76</v>
      </c>
      <c r="N49" s="39">
        <v>1.62</v>
      </c>
      <c r="O49" s="39">
        <v>1.64</v>
      </c>
      <c r="P49" s="39">
        <v>1.61</v>
      </c>
      <c r="Q49" s="39">
        <v>1.67</v>
      </c>
      <c r="R49" s="39">
        <v>1.73</v>
      </c>
      <c r="S49" s="39">
        <v>1.82</v>
      </c>
      <c r="T49" s="39">
        <v>1.91</v>
      </c>
      <c r="U49" s="39">
        <v>1.86</v>
      </c>
    </row>
    <row r="50" spans="1:21" ht="30.6" x14ac:dyDescent="0.3">
      <c r="A50" s="39" t="s">
        <v>168</v>
      </c>
      <c r="B50" s="39" t="s">
        <v>133</v>
      </c>
      <c r="C50" s="39">
        <v>0.16</v>
      </c>
      <c r="D50" s="39">
        <v>0.19</v>
      </c>
      <c r="E50" s="39">
        <v>0.18</v>
      </c>
      <c r="F50" s="39">
        <v>0.2</v>
      </c>
      <c r="G50" s="39">
        <v>0.2</v>
      </c>
      <c r="H50" s="39">
        <v>0.2</v>
      </c>
      <c r="I50" s="39">
        <v>0.19</v>
      </c>
      <c r="J50" s="39">
        <v>0.22</v>
      </c>
      <c r="K50" s="39">
        <v>0.21</v>
      </c>
      <c r="L50" s="39">
        <v>0.22</v>
      </c>
      <c r="M50" s="39">
        <v>0.24</v>
      </c>
      <c r="N50" s="39">
        <v>0.23</v>
      </c>
      <c r="O50" s="39">
        <v>0.22</v>
      </c>
      <c r="P50" s="39">
        <v>0.21</v>
      </c>
      <c r="Q50" s="39">
        <v>0.22</v>
      </c>
      <c r="R50" s="39">
        <v>0.21</v>
      </c>
      <c r="S50" s="39">
        <v>0.19</v>
      </c>
      <c r="T50" s="39">
        <v>0.17</v>
      </c>
      <c r="U50" s="39">
        <v>0.15</v>
      </c>
    </row>
    <row r="51" spans="1:21" ht="45.6" x14ac:dyDescent="0.3">
      <c r="A51" s="39" t="s">
        <v>168</v>
      </c>
      <c r="B51" s="39" t="s">
        <v>134</v>
      </c>
      <c r="C51" s="39">
        <v>0.63</v>
      </c>
      <c r="D51" s="39">
        <v>0.62</v>
      </c>
      <c r="E51" s="39">
        <v>0.62</v>
      </c>
      <c r="F51" s="39">
        <v>0.63</v>
      </c>
      <c r="G51" s="39">
        <v>0.62</v>
      </c>
      <c r="H51" s="39">
        <v>0.62</v>
      </c>
      <c r="I51" s="39">
        <v>0.64</v>
      </c>
      <c r="J51" s="39">
        <v>0.67</v>
      </c>
      <c r="K51" s="39">
        <v>0.73</v>
      </c>
      <c r="L51" s="39">
        <v>0.69</v>
      </c>
      <c r="M51" s="39">
        <v>0.7</v>
      </c>
      <c r="N51" s="39">
        <v>0.71</v>
      </c>
      <c r="O51" s="39">
        <v>0.7</v>
      </c>
      <c r="P51" s="39">
        <v>0.69</v>
      </c>
      <c r="Q51" s="39">
        <v>0.65</v>
      </c>
      <c r="R51" s="39">
        <v>0.64</v>
      </c>
      <c r="S51" s="39">
        <v>0.63</v>
      </c>
      <c r="T51" s="39">
        <v>0.61</v>
      </c>
      <c r="U51" s="39">
        <v>0.63</v>
      </c>
    </row>
    <row r="52" spans="1:21" ht="45.6" x14ac:dyDescent="0.3">
      <c r="A52" s="39" t="s">
        <v>168</v>
      </c>
      <c r="B52" s="39" t="s">
        <v>135</v>
      </c>
      <c r="C52" s="39">
        <v>0.59</v>
      </c>
      <c r="D52" s="39">
        <v>0.59</v>
      </c>
      <c r="E52" s="39">
        <v>0.56999999999999995</v>
      </c>
      <c r="F52" s="39">
        <v>0.56000000000000005</v>
      </c>
      <c r="G52" s="39">
        <v>0.56999999999999995</v>
      </c>
      <c r="H52" s="39">
        <v>0.56000000000000005</v>
      </c>
      <c r="I52" s="39">
        <v>0.56999999999999995</v>
      </c>
      <c r="J52" s="39">
        <v>0.6</v>
      </c>
      <c r="K52" s="39">
        <v>0.59</v>
      </c>
      <c r="L52" s="39">
        <v>0.57999999999999996</v>
      </c>
      <c r="M52" s="39">
        <v>0.57999999999999996</v>
      </c>
      <c r="N52" s="39">
        <v>0.56000000000000005</v>
      </c>
      <c r="O52" s="39">
        <v>0.53</v>
      </c>
      <c r="P52" s="39">
        <v>0.53</v>
      </c>
      <c r="Q52" s="39">
        <v>0.54</v>
      </c>
      <c r="R52" s="39">
        <v>0.54</v>
      </c>
      <c r="S52" s="39">
        <v>0.47</v>
      </c>
      <c r="T52" s="39">
        <v>0.48</v>
      </c>
      <c r="U52" s="39">
        <v>0.49</v>
      </c>
    </row>
    <row r="53" spans="1:21" ht="30.6" x14ac:dyDescent="0.3">
      <c r="A53" s="39" t="s">
        <v>168</v>
      </c>
      <c r="B53" s="39" t="s">
        <v>136</v>
      </c>
      <c r="C53" s="39">
        <v>0.59</v>
      </c>
      <c r="D53" s="39">
        <v>0.56000000000000005</v>
      </c>
      <c r="E53" s="39">
        <v>0.59</v>
      </c>
      <c r="F53" s="39">
        <v>0.56999999999999995</v>
      </c>
      <c r="G53" s="39">
        <v>0.56999999999999995</v>
      </c>
      <c r="H53" s="39">
        <v>0.59</v>
      </c>
      <c r="I53" s="39">
        <v>0.59</v>
      </c>
      <c r="J53" s="39">
        <v>0.44</v>
      </c>
      <c r="K53" s="39">
        <v>0.36</v>
      </c>
      <c r="L53" s="39">
        <v>0.38</v>
      </c>
      <c r="M53" s="39">
        <v>0.36</v>
      </c>
      <c r="N53" s="39">
        <v>0.38</v>
      </c>
      <c r="O53" s="39">
        <v>0.38</v>
      </c>
      <c r="P53" s="39">
        <v>0.38</v>
      </c>
      <c r="Q53" s="39">
        <v>0.35</v>
      </c>
      <c r="R53" s="39">
        <v>0.34</v>
      </c>
      <c r="S53" s="39">
        <v>0.28000000000000003</v>
      </c>
      <c r="T53" s="39">
        <v>0.27</v>
      </c>
      <c r="U53" s="39">
        <v>0.31</v>
      </c>
    </row>
    <row r="54" spans="1:21" ht="30.6" x14ac:dyDescent="0.3">
      <c r="A54" s="39" t="s">
        <v>168</v>
      </c>
      <c r="B54" s="39" t="s">
        <v>137</v>
      </c>
      <c r="C54" s="39">
        <v>0.26</v>
      </c>
      <c r="D54" s="39">
        <v>0.25</v>
      </c>
      <c r="E54" s="39">
        <v>0.25</v>
      </c>
      <c r="F54" s="39">
        <v>0.24</v>
      </c>
      <c r="G54" s="39">
        <v>0.22</v>
      </c>
      <c r="H54" s="39">
        <v>0.21</v>
      </c>
      <c r="I54" s="39">
        <v>0.18</v>
      </c>
      <c r="J54" s="39">
        <v>0.18</v>
      </c>
      <c r="K54" s="39">
        <v>0.17</v>
      </c>
      <c r="L54" s="39">
        <v>0.16</v>
      </c>
      <c r="M54" s="39">
        <v>0.16</v>
      </c>
      <c r="N54" s="39">
        <v>0.15</v>
      </c>
      <c r="O54" s="39">
        <v>0.14000000000000001</v>
      </c>
      <c r="P54" s="39">
        <v>0.15</v>
      </c>
      <c r="Q54" s="39">
        <v>0.15</v>
      </c>
      <c r="R54" s="39">
        <v>0.15</v>
      </c>
      <c r="S54" s="39">
        <v>0.11</v>
      </c>
      <c r="T54" s="39">
        <v>0.1</v>
      </c>
      <c r="U54" s="39">
        <v>0.11</v>
      </c>
    </row>
    <row r="55" spans="1:21" ht="30.6" x14ac:dyDescent="0.3">
      <c r="A55" s="39" t="s">
        <v>169</v>
      </c>
      <c r="B55" s="39" t="s">
        <v>131</v>
      </c>
      <c r="C55" s="39">
        <v>0.23</v>
      </c>
      <c r="D55" s="39">
        <v>0.26</v>
      </c>
      <c r="E55" s="39">
        <v>0.28000000000000003</v>
      </c>
      <c r="F55" s="39">
        <v>0.28000000000000003</v>
      </c>
      <c r="G55" s="39">
        <v>0.28000000000000003</v>
      </c>
      <c r="H55" s="39">
        <v>0.32</v>
      </c>
      <c r="I55" s="39">
        <v>0.33</v>
      </c>
      <c r="J55" s="39">
        <v>0.35</v>
      </c>
      <c r="K55" s="39">
        <v>0.34</v>
      </c>
      <c r="L55" s="39">
        <v>0.35</v>
      </c>
      <c r="M55" s="39">
        <v>0.36</v>
      </c>
      <c r="N55" s="39">
        <v>0.42</v>
      </c>
      <c r="O55" s="39">
        <v>0.46</v>
      </c>
      <c r="P55" s="39">
        <v>0.45</v>
      </c>
      <c r="Q55" s="39">
        <v>0.47</v>
      </c>
      <c r="R55" s="39">
        <v>0.5</v>
      </c>
      <c r="S55" s="39">
        <v>0.55000000000000004</v>
      </c>
      <c r="T55" s="39">
        <v>0.55000000000000004</v>
      </c>
      <c r="U55" s="39">
        <v>0.56999999999999995</v>
      </c>
    </row>
    <row r="56" spans="1:21" ht="45.6" x14ac:dyDescent="0.3">
      <c r="A56" s="39" t="s">
        <v>169</v>
      </c>
      <c r="B56" s="39" t="s">
        <v>132</v>
      </c>
      <c r="C56" s="39">
        <v>0.61</v>
      </c>
      <c r="D56" s="39">
        <v>0.61</v>
      </c>
      <c r="E56" s="39">
        <v>0.64</v>
      </c>
      <c r="F56" s="39">
        <v>0.64</v>
      </c>
      <c r="G56" s="39">
        <v>0.68</v>
      </c>
      <c r="H56" s="39">
        <v>0.69</v>
      </c>
      <c r="I56" s="39">
        <v>0.73</v>
      </c>
      <c r="J56" s="39">
        <v>0.84</v>
      </c>
      <c r="K56" s="39">
        <v>0.84</v>
      </c>
      <c r="L56" s="39">
        <v>0.89</v>
      </c>
      <c r="M56" s="39">
        <v>0.92</v>
      </c>
      <c r="N56" s="39">
        <v>0.87</v>
      </c>
      <c r="O56" s="39">
        <v>0.93</v>
      </c>
      <c r="P56" s="39">
        <v>0.92</v>
      </c>
      <c r="Q56" s="39">
        <v>0.96</v>
      </c>
      <c r="R56" s="39">
        <v>0.98</v>
      </c>
      <c r="S56" s="39">
        <v>1</v>
      </c>
      <c r="T56" s="39">
        <v>1.05</v>
      </c>
      <c r="U56" s="39">
        <v>1.1100000000000001</v>
      </c>
    </row>
    <row r="57" spans="1:21" ht="30.6" x14ac:dyDescent="0.3">
      <c r="A57" s="39" t="s">
        <v>169</v>
      </c>
      <c r="B57" s="39" t="s">
        <v>133</v>
      </c>
      <c r="C57" s="39">
        <v>0.25</v>
      </c>
      <c r="D57" s="39">
        <v>0.24</v>
      </c>
      <c r="E57" s="39">
        <v>0.24</v>
      </c>
      <c r="F57" s="39">
        <v>0.24</v>
      </c>
      <c r="G57" s="39">
        <v>0.23</v>
      </c>
      <c r="H57" s="39">
        <v>0.25</v>
      </c>
      <c r="I57" s="39">
        <v>0.26</v>
      </c>
      <c r="J57" s="39">
        <v>0.23</v>
      </c>
      <c r="K57" s="39">
        <v>0.24</v>
      </c>
      <c r="L57" s="39">
        <v>0.23</v>
      </c>
      <c r="M57" s="39">
        <v>0.23</v>
      </c>
      <c r="N57" s="39">
        <v>0.23</v>
      </c>
      <c r="O57" s="39">
        <v>0.23</v>
      </c>
      <c r="P57" s="39">
        <v>0.22</v>
      </c>
      <c r="Q57" s="39">
        <v>0.22</v>
      </c>
      <c r="R57" s="39">
        <v>0.21</v>
      </c>
      <c r="S57" s="39">
        <v>0.22</v>
      </c>
      <c r="T57" s="39">
        <v>0.19</v>
      </c>
      <c r="U57" s="39">
        <v>0.17</v>
      </c>
    </row>
    <row r="58" spans="1:21" ht="45.6" x14ac:dyDescent="0.3">
      <c r="A58" s="39" t="s">
        <v>169</v>
      </c>
      <c r="B58" s="39" t="s">
        <v>134</v>
      </c>
      <c r="C58" s="39">
        <v>0.85</v>
      </c>
      <c r="D58" s="39">
        <v>0.89</v>
      </c>
      <c r="E58" s="39">
        <v>0.87</v>
      </c>
      <c r="F58" s="39">
        <v>0.86</v>
      </c>
      <c r="G58" s="39">
        <v>0.87</v>
      </c>
      <c r="H58" s="39">
        <v>0.84</v>
      </c>
      <c r="I58" s="39">
        <v>0.86</v>
      </c>
      <c r="J58" s="39">
        <v>0.89</v>
      </c>
      <c r="K58" s="39">
        <v>0.92</v>
      </c>
      <c r="L58" s="39">
        <v>0.92</v>
      </c>
      <c r="M58" s="39">
        <v>0.93</v>
      </c>
      <c r="N58" s="39">
        <v>0.91</v>
      </c>
      <c r="O58" s="39">
        <v>0.89</v>
      </c>
      <c r="P58" s="39">
        <v>0.93</v>
      </c>
      <c r="Q58" s="39">
        <v>0.91</v>
      </c>
      <c r="R58" s="39">
        <v>0.87</v>
      </c>
      <c r="S58" s="39">
        <v>0.86</v>
      </c>
      <c r="T58" s="39">
        <v>0.84</v>
      </c>
      <c r="U58" s="39">
        <v>0.86</v>
      </c>
    </row>
    <row r="59" spans="1:21" ht="45.6" x14ac:dyDescent="0.3">
      <c r="A59" s="39" t="s">
        <v>169</v>
      </c>
      <c r="B59" s="39" t="s">
        <v>135</v>
      </c>
      <c r="C59" s="39">
        <v>0.72</v>
      </c>
      <c r="D59" s="39">
        <v>0.72</v>
      </c>
      <c r="E59" s="39">
        <v>0.72</v>
      </c>
      <c r="F59" s="39">
        <v>0.73</v>
      </c>
      <c r="G59" s="39">
        <v>0.73</v>
      </c>
      <c r="H59" s="39">
        <v>0.74</v>
      </c>
      <c r="I59" s="39">
        <v>0.72</v>
      </c>
      <c r="J59" s="39">
        <v>0.71</v>
      </c>
      <c r="K59" s="39">
        <v>0.74</v>
      </c>
      <c r="L59" s="39">
        <v>0.71</v>
      </c>
      <c r="M59" s="39">
        <v>0.7</v>
      </c>
      <c r="N59" s="39">
        <v>0.69</v>
      </c>
      <c r="O59" s="39">
        <v>0.66</v>
      </c>
      <c r="P59" s="39">
        <v>0.68</v>
      </c>
      <c r="Q59" s="39">
        <v>0.65</v>
      </c>
      <c r="R59" s="39">
        <v>0.65</v>
      </c>
      <c r="S59" s="39">
        <v>0.65</v>
      </c>
      <c r="T59" s="39">
        <v>0.64</v>
      </c>
      <c r="U59" s="39">
        <v>0.57999999999999996</v>
      </c>
    </row>
    <row r="60" spans="1:21" ht="30.6" x14ac:dyDescent="0.3">
      <c r="A60" s="39" t="s">
        <v>169</v>
      </c>
      <c r="B60" s="39" t="s">
        <v>136</v>
      </c>
      <c r="C60" s="39">
        <v>0.33</v>
      </c>
      <c r="D60" s="39">
        <v>0.34</v>
      </c>
      <c r="E60" s="39">
        <v>0.35</v>
      </c>
      <c r="F60" s="39">
        <v>0.36</v>
      </c>
      <c r="G60" s="39">
        <v>0.36</v>
      </c>
      <c r="H60" s="39">
        <v>0.36</v>
      </c>
      <c r="I60" s="39">
        <v>0.35</v>
      </c>
      <c r="J60" s="39">
        <v>0.3</v>
      </c>
      <c r="K60" s="39">
        <v>0.27</v>
      </c>
      <c r="L60" s="39">
        <v>0.27</v>
      </c>
      <c r="M60" s="39">
        <v>0.27</v>
      </c>
      <c r="N60" s="39">
        <v>0.27</v>
      </c>
      <c r="O60" s="39">
        <v>0.28000000000000003</v>
      </c>
      <c r="P60" s="39">
        <v>0.25</v>
      </c>
      <c r="Q60" s="39">
        <v>0.23</v>
      </c>
      <c r="R60" s="39">
        <v>0.24</v>
      </c>
      <c r="S60" s="39">
        <v>0.22</v>
      </c>
      <c r="T60" s="39">
        <v>0.2</v>
      </c>
      <c r="U60" s="39">
        <v>0.21</v>
      </c>
    </row>
    <row r="61" spans="1:21" ht="30.6" x14ac:dyDescent="0.3">
      <c r="A61" s="39" t="s">
        <v>169</v>
      </c>
      <c r="B61" s="39" t="s">
        <v>137</v>
      </c>
      <c r="C61" s="39">
        <v>0.19</v>
      </c>
      <c r="D61" s="39">
        <v>0.18</v>
      </c>
      <c r="E61" s="39">
        <v>0.18</v>
      </c>
      <c r="F61" s="39">
        <v>0.19</v>
      </c>
      <c r="G61" s="39">
        <v>0.18</v>
      </c>
      <c r="H61" s="39">
        <v>0.18</v>
      </c>
      <c r="I61" s="39">
        <v>0.15</v>
      </c>
      <c r="J61" s="39">
        <v>0.15</v>
      </c>
      <c r="K61" s="39">
        <v>0.13</v>
      </c>
      <c r="L61" s="39">
        <v>0.13</v>
      </c>
      <c r="M61" s="39">
        <v>0.11</v>
      </c>
      <c r="N61" s="39">
        <v>0.14000000000000001</v>
      </c>
      <c r="O61" s="39">
        <v>0.12</v>
      </c>
      <c r="P61" s="39">
        <v>0.11</v>
      </c>
      <c r="Q61" s="39">
        <v>0.13</v>
      </c>
      <c r="R61" s="39">
        <v>0.14000000000000001</v>
      </c>
      <c r="S61" s="39">
        <v>0.1</v>
      </c>
      <c r="T61" s="39">
        <v>0.12</v>
      </c>
      <c r="U61" s="39">
        <v>0.12</v>
      </c>
    </row>
    <row r="62" spans="1:21" ht="30.6" x14ac:dyDescent="0.3">
      <c r="A62" s="39" t="s">
        <v>170</v>
      </c>
      <c r="B62" s="39" t="s">
        <v>131</v>
      </c>
      <c r="C62" s="39">
        <v>0.11</v>
      </c>
      <c r="D62" s="39">
        <v>0.11</v>
      </c>
      <c r="E62" s="39">
        <v>0.11</v>
      </c>
      <c r="F62" s="39">
        <v>0.12</v>
      </c>
      <c r="G62" s="39">
        <v>0.12</v>
      </c>
      <c r="H62" s="39">
        <v>0.13</v>
      </c>
      <c r="I62" s="39">
        <v>0.15</v>
      </c>
      <c r="J62" s="39">
        <v>0.14000000000000001</v>
      </c>
      <c r="K62" s="39">
        <v>0.15</v>
      </c>
      <c r="L62" s="39">
        <v>0.16</v>
      </c>
      <c r="M62" s="39">
        <v>0.17</v>
      </c>
      <c r="N62" s="39">
        <v>0.19</v>
      </c>
      <c r="O62" s="39">
        <v>0.2</v>
      </c>
      <c r="P62" s="39">
        <v>0.22</v>
      </c>
      <c r="Q62" s="39">
        <v>0.22</v>
      </c>
      <c r="R62" s="39">
        <v>0.23</v>
      </c>
      <c r="S62" s="39">
        <v>0.24</v>
      </c>
      <c r="T62" s="39">
        <v>0.24</v>
      </c>
      <c r="U62" s="39">
        <v>0.26</v>
      </c>
    </row>
    <row r="63" spans="1:21" ht="45.6" x14ac:dyDescent="0.3">
      <c r="A63" s="39" t="s">
        <v>170</v>
      </c>
      <c r="B63" s="39" t="s">
        <v>132</v>
      </c>
      <c r="C63" s="39">
        <v>0.25</v>
      </c>
      <c r="D63" s="39">
        <v>0.26</v>
      </c>
      <c r="E63" s="39">
        <v>0.28000000000000003</v>
      </c>
      <c r="F63" s="39">
        <v>0.3</v>
      </c>
      <c r="G63" s="39">
        <v>0.28999999999999998</v>
      </c>
      <c r="H63" s="39">
        <v>0.3</v>
      </c>
      <c r="I63" s="39">
        <v>0.34</v>
      </c>
      <c r="J63" s="39">
        <v>0.37</v>
      </c>
      <c r="K63" s="39">
        <v>0.38</v>
      </c>
      <c r="L63" s="39">
        <v>0.38</v>
      </c>
      <c r="M63" s="39">
        <v>0.41</v>
      </c>
      <c r="N63" s="39">
        <v>0.41</v>
      </c>
      <c r="O63" s="39">
        <v>0.42</v>
      </c>
      <c r="P63" s="39">
        <v>0.43</v>
      </c>
      <c r="Q63" s="39">
        <v>0.43</v>
      </c>
      <c r="R63" s="39">
        <v>0.44</v>
      </c>
      <c r="S63" s="39">
        <v>0.45</v>
      </c>
      <c r="T63" s="39">
        <v>0.5</v>
      </c>
      <c r="U63" s="39">
        <v>0.5</v>
      </c>
    </row>
    <row r="64" spans="1:21" ht="30.6" x14ac:dyDescent="0.3">
      <c r="A64" s="39" t="s">
        <v>170</v>
      </c>
      <c r="B64" s="39" t="s">
        <v>133</v>
      </c>
      <c r="C64" s="39">
        <v>0.12</v>
      </c>
      <c r="D64" s="39">
        <v>0.13</v>
      </c>
      <c r="E64" s="39">
        <v>0.13</v>
      </c>
      <c r="F64" s="39">
        <v>0.14000000000000001</v>
      </c>
      <c r="G64" s="39">
        <v>0.13</v>
      </c>
      <c r="H64" s="39">
        <v>0.13</v>
      </c>
      <c r="I64" s="39">
        <v>0.12</v>
      </c>
      <c r="J64" s="39">
        <v>0.12</v>
      </c>
      <c r="K64" s="39">
        <v>0.13</v>
      </c>
      <c r="L64" s="39">
        <v>0.12</v>
      </c>
      <c r="M64" s="39">
        <v>0.13</v>
      </c>
      <c r="N64" s="39">
        <v>0.13</v>
      </c>
      <c r="O64" s="39">
        <v>0.12</v>
      </c>
      <c r="P64" s="39">
        <v>0.13</v>
      </c>
      <c r="Q64" s="39">
        <v>0.12</v>
      </c>
      <c r="R64" s="39">
        <v>0.11</v>
      </c>
      <c r="S64" s="39">
        <v>0.1</v>
      </c>
      <c r="T64" s="39">
        <v>0.11</v>
      </c>
      <c r="U64" s="39">
        <v>0.09</v>
      </c>
    </row>
    <row r="65" spans="1:21" ht="45.6" x14ac:dyDescent="0.3">
      <c r="A65" s="39" t="s">
        <v>170</v>
      </c>
      <c r="B65" s="39" t="s">
        <v>134</v>
      </c>
      <c r="C65" s="39">
        <v>0.46</v>
      </c>
      <c r="D65" s="39">
        <v>0.46</v>
      </c>
      <c r="E65" s="39">
        <v>0.46</v>
      </c>
      <c r="F65" s="39">
        <v>0.46</v>
      </c>
      <c r="G65" s="39">
        <v>0.47</v>
      </c>
      <c r="H65" s="39">
        <v>0.48</v>
      </c>
      <c r="I65" s="39">
        <v>0.47</v>
      </c>
      <c r="J65" s="39">
        <v>0.47</v>
      </c>
      <c r="K65" s="39">
        <v>0.49</v>
      </c>
      <c r="L65" s="39">
        <v>0.51</v>
      </c>
      <c r="M65" s="39">
        <v>0.49</v>
      </c>
      <c r="N65" s="39">
        <v>0.52</v>
      </c>
      <c r="O65" s="39">
        <v>0.51</v>
      </c>
      <c r="P65" s="39">
        <v>0.49</v>
      </c>
      <c r="Q65" s="39">
        <v>0.51</v>
      </c>
      <c r="R65" s="39">
        <v>0.49</v>
      </c>
      <c r="S65" s="39">
        <v>0.49</v>
      </c>
      <c r="T65" s="39">
        <v>0.46</v>
      </c>
      <c r="U65" s="39">
        <v>0.5</v>
      </c>
    </row>
    <row r="66" spans="1:21" ht="45.6" x14ac:dyDescent="0.3">
      <c r="A66" s="39" t="s">
        <v>170</v>
      </c>
      <c r="B66" s="39" t="s">
        <v>135</v>
      </c>
      <c r="C66" s="39">
        <v>0.38</v>
      </c>
      <c r="D66" s="39">
        <v>0.4</v>
      </c>
      <c r="E66" s="39">
        <v>0.4</v>
      </c>
      <c r="F66" s="39">
        <v>0.37</v>
      </c>
      <c r="G66" s="39">
        <v>0.4</v>
      </c>
      <c r="H66" s="39">
        <v>0.39</v>
      </c>
      <c r="I66" s="39">
        <v>0.38</v>
      </c>
      <c r="J66" s="39">
        <v>0.39</v>
      </c>
      <c r="K66" s="39">
        <v>0.38</v>
      </c>
      <c r="L66" s="39">
        <v>0.38</v>
      </c>
      <c r="M66" s="39">
        <v>0.37</v>
      </c>
      <c r="N66" s="39">
        <v>0.36</v>
      </c>
      <c r="O66" s="39">
        <v>0.36</v>
      </c>
      <c r="P66" s="39">
        <v>0.36</v>
      </c>
      <c r="Q66" s="39">
        <v>0.35</v>
      </c>
      <c r="R66" s="39">
        <v>0.34</v>
      </c>
      <c r="S66" s="39">
        <v>0.35</v>
      </c>
      <c r="T66" s="39">
        <v>0.35</v>
      </c>
      <c r="U66" s="39">
        <v>0.31</v>
      </c>
    </row>
    <row r="67" spans="1:21" ht="30.6" x14ac:dyDescent="0.3">
      <c r="A67" s="39" t="s">
        <v>170</v>
      </c>
      <c r="B67" s="39" t="s">
        <v>136</v>
      </c>
      <c r="C67" s="39">
        <v>0.16</v>
      </c>
      <c r="D67" s="39">
        <v>0.17</v>
      </c>
      <c r="E67" s="39">
        <v>0.17</v>
      </c>
      <c r="F67" s="39">
        <v>0.17</v>
      </c>
      <c r="G67" s="39">
        <v>0.17</v>
      </c>
      <c r="H67" s="39">
        <v>0.17</v>
      </c>
      <c r="I67" s="39">
        <v>0.16</v>
      </c>
      <c r="J67" s="39">
        <v>0.14000000000000001</v>
      </c>
      <c r="K67" s="39">
        <v>0.12</v>
      </c>
      <c r="L67" s="39">
        <v>0.12</v>
      </c>
      <c r="M67" s="39">
        <v>0.12</v>
      </c>
      <c r="N67" s="39">
        <v>0.12</v>
      </c>
      <c r="O67" s="39">
        <v>0.12</v>
      </c>
      <c r="P67" s="39">
        <v>0.12</v>
      </c>
      <c r="Q67" s="39">
        <v>0.11</v>
      </c>
      <c r="R67" s="39">
        <v>0.12</v>
      </c>
      <c r="S67" s="39">
        <v>0.1</v>
      </c>
      <c r="T67" s="39">
        <v>0.09</v>
      </c>
      <c r="U67" s="39">
        <v>0.11</v>
      </c>
    </row>
    <row r="68" spans="1:21" ht="30.6" x14ac:dyDescent="0.3">
      <c r="A68" s="39" t="s">
        <v>170</v>
      </c>
      <c r="B68" s="39" t="s">
        <v>137</v>
      </c>
      <c r="C68" s="39">
        <v>0.09</v>
      </c>
      <c r="D68" s="39">
        <v>0.08</v>
      </c>
      <c r="E68" s="39">
        <v>0.08</v>
      </c>
      <c r="F68" s="39">
        <v>0.08</v>
      </c>
      <c r="G68" s="39">
        <v>0.08</v>
      </c>
      <c r="H68" s="39">
        <v>7.0000000000000007E-2</v>
      </c>
      <c r="I68" s="39">
        <v>7.0000000000000007E-2</v>
      </c>
      <c r="J68" s="39">
        <v>7.0000000000000007E-2</v>
      </c>
      <c r="K68" s="39">
        <v>7.0000000000000007E-2</v>
      </c>
      <c r="L68" s="39">
        <v>7.0000000000000007E-2</v>
      </c>
      <c r="M68" s="39">
        <v>0.06</v>
      </c>
      <c r="N68" s="39">
        <v>0.05</v>
      </c>
      <c r="O68" s="39">
        <v>0.06</v>
      </c>
      <c r="P68" s="39">
        <v>0.06</v>
      </c>
      <c r="Q68" s="39">
        <v>0.06</v>
      </c>
      <c r="R68" s="39">
        <v>0.06</v>
      </c>
      <c r="S68" s="39">
        <v>0.06</v>
      </c>
      <c r="T68" s="39">
        <v>0.06</v>
      </c>
      <c r="U68" s="39">
        <v>7.0000000000000007E-2</v>
      </c>
    </row>
    <row r="69" spans="1:21" ht="30.6" x14ac:dyDescent="0.3">
      <c r="A69" s="39" t="s">
        <v>171</v>
      </c>
      <c r="B69" s="39" t="s">
        <v>131</v>
      </c>
      <c r="C69" s="39">
        <v>0.06</v>
      </c>
      <c r="D69" s="39">
        <v>0.06</v>
      </c>
      <c r="E69" s="39">
        <v>0.06</v>
      </c>
      <c r="F69" s="39">
        <v>0.06</v>
      </c>
      <c r="G69" s="39">
        <v>7.0000000000000007E-2</v>
      </c>
      <c r="H69" s="39">
        <v>0.08</v>
      </c>
      <c r="I69" s="39">
        <v>0.08</v>
      </c>
      <c r="J69" s="39">
        <v>0.08</v>
      </c>
      <c r="K69" s="39">
        <v>0.08</v>
      </c>
      <c r="L69" s="39">
        <v>0.08</v>
      </c>
      <c r="M69" s="39">
        <v>0.08</v>
      </c>
      <c r="N69" s="39">
        <v>0.09</v>
      </c>
      <c r="O69" s="39">
        <v>0.1</v>
      </c>
      <c r="P69" s="39">
        <v>0.11</v>
      </c>
      <c r="Q69" s="39">
        <v>0.11</v>
      </c>
      <c r="R69" s="39">
        <v>0.11</v>
      </c>
      <c r="S69" s="39">
        <v>0.13</v>
      </c>
      <c r="T69" s="39">
        <v>0.13</v>
      </c>
      <c r="U69" s="39">
        <v>0.13</v>
      </c>
    </row>
    <row r="70" spans="1:21" ht="45.6" x14ac:dyDescent="0.3">
      <c r="A70" s="39" t="s">
        <v>171</v>
      </c>
      <c r="B70" s="39" t="s">
        <v>132</v>
      </c>
      <c r="C70" s="39">
        <v>0.13</v>
      </c>
      <c r="D70" s="39">
        <v>0.13</v>
      </c>
      <c r="E70" s="39">
        <v>0.13</v>
      </c>
      <c r="F70" s="39">
        <v>0.15</v>
      </c>
      <c r="G70" s="39">
        <v>0.16</v>
      </c>
      <c r="H70" s="39">
        <v>0.16</v>
      </c>
      <c r="I70" s="39">
        <v>0.17</v>
      </c>
      <c r="J70" s="39">
        <v>0.18</v>
      </c>
      <c r="K70" s="39">
        <v>0.18</v>
      </c>
      <c r="L70" s="39">
        <v>0.2</v>
      </c>
      <c r="M70" s="39">
        <v>0.21</v>
      </c>
      <c r="N70" s="39">
        <v>0.2</v>
      </c>
      <c r="O70" s="39">
        <v>0.2</v>
      </c>
      <c r="P70" s="39">
        <v>0.21</v>
      </c>
      <c r="Q70" s="39">
        <v>0.22</v>
      </c>
      <c r="R70" s="39">
        <v>0.22</v>
      </c>
      <c r="S70" s="39">
        <v>0.25</v>
      </c>
      <c r="T70" s="39">
        <v>0.25</v>
      </c>
      <c r="U70" s="39">
        <v>0.26</v>
      </c>
    </row>
    <row r="71" spans="1:21" ht="30.6" x14ac:dyDescent="0.3">
      <c r="A71" s="39" t="s">
        <v>171</v>
      </c>
      <c r="B71" s="39" t="s">
        <v>133</v>
      </c>
      <c r="C71" s="39">
        <v>7.0000000000000007E-2</v>
      </c>
      <c r="D71" s="39">
        <v>7.0000000000000007E-2</v>
      </c>
      <c r="E71" s="39">
        <v>7.0000000000000007E-2</v>
      </c>
      <c r="F71" s="39">
        <v>7.0000000000000007E-2</v>
      </c>
      <c r="G71" s="39">
        <v>7.0000000000000007E-2</v>
      </c>
      <c r="H71" s="39">
        <v>7.0000000000000007E-2</v>
      </c>
      <c r="I71" s="39">
        <v>7.0000000000000007E-2</v>
      </c>
      <c r="J71" s="39">
        <v>7.0000000000000007E-2</v>
      </c>
      <c r="K71" s="39">
        <v>7.0000000000000007E-2</v>
      </c>
      <c r="L71" s="39">
        <v>7.0000000000000007E-2</v>
      </c>
      <c r="M71" s="39">
        <v>7.0000000000000007E-2</v>
      </c>
      <c r="N71" s="39">
        <v>0.08</v>
      </c>
      <c r="O71" s="39">
        <v>7.0000000000000007E-2</v>
      </c>
      <c r="P71" s="39">
        <v>7.0000000000000007E-2</v>
      </c>
      <c r="Q71" s="39">
        <v>0.06</v>
      </c>
      <c r="R71" s="39">
        <v>0.06</v>
      </c>
      <c r="S71" s="39">
        <v>0.06</v>
      </c>
      <c r="T71" s="39">
        <v>0.06</v>
      </c>
      <c r="U71" s="39">
        <v>0.05</v>
      </c>
    </row>
    <row r="72" spans="1:21" ht="45.6" x14ac:dyDescent="0.3">
      <c r="A72" s="39" t="s">
        <v>171</v>
      </c>
      <c r="B72" s="39" t="s">
        <v>134</v>
      </c>
      <c r="C72" s="39">
        <v>0.22</v>
      </c>
      <c r="D72" s="39">
        <v>0.22</v>
      </c>
      <c r="E72" s="39">
        <v>0.23</v>
      </c>
      <c r="F72" s="39">
        <v>0.22</v>
      </c>
      <c r="G72" s="39">
        <v>0.23</v>
      </c>
      <c r="H72" s="39">
        <v>0.23</v>
      </c>
      <c r="I72" s="39">
        <v>0.23</v>
      </c>
      <c r="J72" s="39">
        <v>0.24</v>
      </c>
      <c r="K72" s="39">
        <v>0.24</v>
      </c>
      <c r="L72" s="39">
        <v>0.25</v>
      </c>
      <c r="M72" s="39">
        <v>0.25</v>
      </c>
      <c r="N72" s="39">
        <v>0.24</v>
      </c>
      <c r="O72" s="39">
        <v>0.23</v>
      </c>
      <c r="P72" s="39">
        <v>0.24</v>
      </c>
      <c r="Q72" s="39">
        <v>0.24</v>
      </c>
      <c r="R72" s="39">
        <v>0.23</v>
      </c>
      <c r="S72" s="39">
        <v>0.24</v>
      </c>
      <c r="T72" s="39">
        <v>0.23</v>
      </c>
      <c r="U72" s="39">
        <v>0.23</v>
      </c>
    </row>
    <row r="73" spans="1:21" ht="45.6" x14ac:dyDescent="0.3">
      <c r="A73" s="39" t="s">
        <v>171</v>
      </c>
      <c r="B73" s="39" t="s">
        <v>135</v>
      </c>
      <c r="C73" s="39">
        <v>0.2</v>
      </c>
      <c r="D73" s="39">
        <v>0.21</v>
      </c>
      <c r="E73" s="39">
        <v>0.21</v>
      </c>
      <c r="F73" s="39">
        <v>0.21</v>
      </c>
      <c r="G73" s="39">
        <v>0.21</v>
      </c>
      <c r="H73" s="39">
        <v>0.2</v>
      </c>
      <c r="I73" s="39">
        <v>0.21</v>
      </c>
      <c r="J73" s="39">
        <v>0.21</v>
      </c>
      <c r="K73" s="39">
        <v>0.21</v>
      </c>
      <c r="L73" s="39">
        <v>0.2</v>
      </c>
      <c r="M73" s="39">
        <v>0.19</v>
      </c>
      <c r="N73" s="39">
        <v>0.19</v>
      </c>
      <c r="O73" s="39">
        <v>0.2</v>
      </c>
      <c r="P73" s="39">
        <v>0.2</v>
      </c>
      <c r="Q73" s="39">
        <v>0.19</v>
      </c>
      <c r="R73" s="39">
        <v>0.19</v>
      </c>
      <c r="S73" s="39">
        <v>0.17</v>
      </c>
      <c r="T73" s="39">
        <v>0.17</v>
      </c>
      <c r="U73" s="39">
        <v>0.16</v>
      </c>
    </row>
    <row r="74" spans="1:21" ht="30.6" x14ac:dyDescent="0.3">
      <c r="A74" s="39" t="s">
        <v>171</v>
      </c>
      <c r="B74" s="39" t="s">
        <v>136</v>
      </c>
      <c r="C74" s="39">
        <v>0.09</v>
      </c>
      <c r="D74" s="39">
        <v>0.09</v>
      </c>
      <c r="E74" s="39">
        <v>0.09</v>
      </c>
      <c r="F74" s="39">
        <v>0.09</v>
      </c>
      <c r="G74" s="39">
        <v>0.09</v>
      </c>
      <c r="H74" s="39">
        <v>0.1</v>
      </c>
      <c r="I74" s="39">
        <v>0.09</v>
      </c>
      <c r="J74" s="39">
        <v>0.08</v>
      </c>
      <c r="K74" s="39">
        <v>0.08</v>
      </c>
      <c r="L74" s="39">
        <v>0.08</v>
      </c>
      <c r="M74" s="39">
        <v>0.08</v>
      </c>
      <c r="N74" s="39">
        <v>0.08</v>
      </c>
      <c r="O74" s="39">
        <v>0.08</v>
      </c>
      <c r="P74" s="39">
        <v>0.08</v>
      </c>
      <c r="Q74" s="39">
        <v>0.08</v>
      </c>
      <c r="R74" s="39">
        <v>0.08</v>
      </c>
      <c r="S74" s="39">
        <v>7.0000000000000007E-2</v>
      </c>
      <c r="T74" s="39">
        <v>7.0000000000000007E-2</v>
      </c>
      <c r="U74" s="39">
        <v>7.0000000000000007E-2</v>
      </c>
    </row>
    <row r="75" spans="1:21" ht="30.6" x14ac:dyDescent="0.3">
      <c r="A75" s="39" t="s">
        <v>171</v>
      </c>
      <c r="B75" s="39" t="s">
        <v>137</v>
      </c>
      <c r="C75" s="39">
        <v>0.06</v>
      </c>
      <c r="D75" s="39">
        <v>0.05</v>
      </c>
      <c r="E75" s="39">
        <v>0.06</v>
      </c>
      <c r="F75" s="39">
        <v>0.06</v>
      </c>
      <c r="G75" s="39">
        <v>0.05</v>
      </c>
      <c r="H75" s="39">
        <v>0.05</v>
      </c>
      <c r="I75" s="39">
        <v>0.05</v>
      </c>
      <c r="J75" s="39">
        <v>0.04</v>
      </c>
      <c r="K75" s="39">
        <v>0.04</v>
      </c>
      <c r="L75" s="39">
        <v>0.04</v>
      </c>
      <c r="M75" s="39">
        <v>0.04</v>
      </c>
      <c r="N75" s="39">
        <v>0.04</v>
      </c>
      <c r="O75" s="39">
        <v>0.03</v>
      </c>
      <c r="P75" s="39">
        <v>0.03</v>
      </c>
      <c r="Q75" s="39">
        <v>0.03</v>
      </c>
      <c r="R75" s="39">
        <v>0.03</v>
      </c>
      <c r="S75" s="39">
        <v>0.03</v>
      </c>
      <c r="T75" s="39">
        <v>0.03</v>
      </c>
      <c r="U75" s="39">
        <v>0.03</v>
      </c>
    </row>
    <row r="76" spans="1:21" ht="30.6" x14ac:dyDescent="0.3">
      <c r="A76" s="39" t="s">
        <v>172</v>
      </c>
      <c r="B76" s="39" t="s">
        <v>131</v>
      </c>
      <c r="C76" s="39">
        <v>0.12</v>
      </c>
      <c r="D76" s="39">
        <v>0.13</v>
      </c>
      <c r="E76" s="39">
        <v>0.14000000000000001</v>
      </c>
      <c r="F76" s="39">
        <v>0.15</v>
      </c>
      <c r="G76" s="39">
        <v>0.16</v>
      </c>
      <c r="H76" s="39">
        <v>0.16</v>
      </c>
      <c r="I76" s="39">
        <v>0.17</v>
      </c>
      <c r="J76" s="39">
        <v>0.17</v>
      </c>
      <c r="K76" s="39">
        <v>0.18</v>
      </c>
      <c r="L76" s="39">
        <v>0.18</v>
      </c>
      <c r="M76" s="39">
        <v>0.17</v>
      </c>
      <c r="N76" s="39">
        <v>0.2</v>
      </c>
      <c r="O76" s="39">
        <v>0.23</v>
      </c>
      <c r="P76" s="39">
        <v>0.24</v>
      </c>
      <c r="Q76" s="39">
        <v>0.23</v>
      </c>
      <c r="R76" s="39">
        <v>0.24</v>
      </c>
      <c r="S76" s="39">
        <v>0.28999999999999998</v>
      </c>
      <c r="T76" s="39">
        <v>0.31</v>
      </c>
      <c r="U76" s="39">
        <v>0.31</v>
      </c>
    </row>
    <row r="77" spans="1:21" ht="45.6" x14ac:dyDescent="0.3">
      <c r="A77" s="39" t="s">
        <v>172</v>
      </c>
      <c r="B77" s="39" t="s">
        <v>132</v>
      </c>
      <c r="C77" s="39">
        <v>0.28999999999999998</v>
      </c>
      <c r="D77" s="39">
        <v>0.31</v>
      </c>
      <c r="E77" s="39">
        <v>0.31</v>
      </c>
      <c r="F77" s="39">
        <v>0.32</v>
      </c>
      <c r="G77" s="39">
        <v>0.33</v>
      </c>
      <c r="H77" s="39">
        <v>0.34</v>
      </c>
      <c r="I77" s="39">
        <v>0.35</v>
      </c>
      <c r="J77" s="39">
        <v>0.39</v>
      </c>
      <c r="K77" s="39">
        <v>0.41</v>
      </c>
      <c r="L77" s="39">
        <v>0.42</v>
      </c>
      <c r="M77" s="39">
        <v>0.45</v>
      </c>
      <c r="N77" s="39">
        <v>0.46</v>
      </c>
      <c r="O77" s="39">
        <v>0.46</v>
      </c>
      <c r="P77" s="39">
        <v>0.45</v>
      </c>
      <c r="Q77" s="39">
        <v>0.46</v>
      </c>
      <c r="R77" s="39">
        <v>0.49</v>
      </c>
      <c r="S77" s="39">
        <v>0.54</v>
      </c>
      <c r="T77" s="39">
        <v>0.55000000000000004</v>
      </c>
      <c r="U77" s="39">
        <v>0.52</v>
      </c>
    </row>
    <row r="78" spans="1:21" ht="30.6" x14ac:dyDescent="0.3">
      <c r="A78" s="39" t="s">
        <v>172</v>
      </c>
      <c r="B78" s="39" t="s">
        <v>133</v>
      </c>
      <c r="C78" s="39">
        <v>0.25</v>
      </c>
      <c r="D78" s="39">
        <v>0.23</v>
      </c>
      <c r="E78" s="39">
        <v>0.24</v>
      </c>
      <c r="F78" s="39">
        <v>0.24</v>
      </c>
      <c r="G78" s="39">
        <v>0.24</v>
      </c>
      <c r="H78" s="39">
        <v>0.24</v>
      </c>
      <c r="I78" s="39">
        <v>0.24</v>
      </c>
      <c r="J78" s="39">
        <v>0.25</v>
      </c>
      <c r="K78" s="39">
        <v>0.26</v>
      </c>
      <c r="L78" s="39">
        <v>0.26</v>
      </c>
      <c r="M78" s="39">
        <v>0.26</v>
      </c>
      <c r="N78" s="39">
        <v>0.27</v>
      </c>
      <c r="O78" s="39">
        <v>0.28000000000000003</v>
      </c>
      <c r="P78" s="39">
        <v>0.27</v>
      </c>
      <c r="Q78" s="39">
        <v>0.28000000000000003</v>
      </c>
      <c r="R78" s="39">
        <v>0.26</v>
      </c>
      <c r="S78" s="39">
        <v>0.25</v>
      </c>
      <c r="T78" s="39">
        <v>0.25</v>
      </c>
      <c r="U78" s="39">
        <v>0.25</v>
      </c>
    </row>
    <row r="79" spans="1:21" ht="45.6" x14ac:dyDescent="0.3">
      <c r="A79" s="39" t="s">
        <v>172</v>
      </c>
      <c r="B79" s="39" t="s">
        <v>134</v>
      </c>
      <c r="C79" s="39">
        <v>0.48</v>
      </c>
      <c r="D79" s="39">
        <v>0.49</v>
      </c>
      <c r="E79" s="39">
        <v>0.47</v>
      </c>
      <c r="F79" s="39">
        <v>0.46</v>
      </c>
      <c r="G79" s="39">
        <v>0.47</v>
      </c>
      <c r="H79" s="39">
        <v>0.45</v>
      </c>
      <c r="I79" s="39">
        <v>0.46</v>
      </c>
      <c r="J79" s="39">
        <v>0.47</v>
      </c>
      <c r="K79" s="39">
        <v>0.46</v>
      </c>
      <c r="L79" s="39">
        <v>0.45</v>
      </c>
      <c r="M79" s="39">
        <v>0.43</v>
      </c>
      <c r="N79" s="39">
        <v>0.42</v>
      </c>
      <c r="O79" s="39">
        <v>0.41</v>
      </c>
      <c r="P79" s="39">
        <v>0.41</v>
      </c>
      <c r="Q79" s="39">
        <v>0.4</v>
      </c>
      <c r="R79" s="39">
        <v>0.4</v>
      </c>
      <c r="S79" s="39">
        <v>0.39</v>
      </c>
      <c r="T79" s="39">
        <v>0.38</v>
      </c>
      <c r="U79" s="39">
        <v>0.4</v>
      </c>
    </row>
    <row r="80" spans="1:21" ht="45.6" x14ac:dyDescent="0.3">
      <c r="A80" s="39" t="s">
        <v>172</v>
      </c>
      <c r="B80" s="39" t="s">
        <v>135</v>
      </c>
      <c r="C80" s="39">
        <v>0.27</v>
      </c>
      <c r="D80" s="39">
        <v>0.27</v>
      </c>
      <c r="E80" s="39">
        <v>0.28000000000000003</v>
      </c>
      <c r="F80" s="39">
        <v>0.28000000000000003</v>
      </c>
      <c r="G80" s="39">
        <v>0.28000000000000003</v>
      </c>
      <c r="H80" s="39">
        <v>0.28999999999999998</v>
      </c>
      <c r="I80" s="39">
        <v>0.28000000000000003</v>
      </c>
      <c r="J80" s="39">
        <v>0.28000000000000003</v>
      </c>
      <c r="K80" s="39">
        <v>0.28999999999999998</v>
      </c>
      <c r="L80" s="39">
        <v>0.28000000000000003</v>
      </c>
      <c r="M80" s="39">
        <v>0.28000000000000003</v>
      </c>
      <c r="N80" s="39">
        <v>0.26</v>
      </c>
      <c r="O80" s="39">
        <v>0.24</v>
      </c>
      <c r="P80" s="39">
        <v>0.24</v>
      </c>
      <c r="Q80" s="39">
        <v>0.24</v>
      </c>
      <c r="R80" s="39">
        <v>0.22</v>
      </c>
      <c r="S80" s="39">
        <v>0.2</v>
      </c>
      <c r="T80" s="39">
        <v>0.2</v>
      </c>
      <c r="U80" s="39">
        <v>0.17</v>
      </c>
    </row>
    <row r="81" spans="1:21" ht="30.6" x14ac:dyDescent="0.3">
      <c r="A81" s="39" t="s">
        <v>172</v>
      </c>
      <c r="B81" s="39" t="s">
        <v>136</v>
      </c>
      <c r="C81" s="39">
        <v>0.14000000000000001</v>
      </c>
      <c r="D81" s="39">
        <v>0.14000000000000001</v>
      </c>
      <c r="E81" s="39">
        <v>0.14000000000000001</v>
      </c>
      <c r="F81" s="39">
        <v>0.15</v>
      </c>
      <c r="G81" s="39">
        <v>0.15</v>
      </c>
      <c r="H81" s="39">
        <v>0.15</v>
      </c>
      <c r="I81" s="39">
        <v>0.15</v>
      </c>
      <c r="J81" s="39">
        <v>0.13</v>
      </c>
      <c r="K81" s="39">
        <v>0.12</v>
      </c>
      <c r="L81" s="39">
        <v>0.13</v>
      </c>
      <c r="M81" s="39">
        <v>0.13</v>
      </c>
      <c r="N81" s="39">
        <v>0.12</v>
      </c>
      <c r="O81" s="39">
        <v>0.13</v>
      </c>
      <c r="P81" s="39">
        <v>0.14000000000000001</v>
      </c>
      <c r="Q81" s="39">
        <v>0.14000000000000001</v>
      </c>
      <c r="R81" s="39">
        <v>0.14000000000000001</v>
      </c>
      <c r="S81" s="39">
        <v>0.12</v>
      </c>
      <c r="T81" s="39">
        <v>0.11</v>
      </c>
      <c r="U81" s="39">
        <v>0.15</v>
      </c>
    </row>
    <row r="82" spans="1:21" ht="30.6" x14ac:dyDescent="0.3">
      <c r="A82" s="39" t="s">
        <v>172</v>
      </c>
      <c r="B82" s="39" t="s">
        <v>137</v>
      </c>
      <c r="C82" s="39">
        <v>0.15</v>
      </c>
      <c r="D82" s="39">
        <v>0.14000000000000001</v>
      </c>
      <c r="E82" s="39">
        <v>0.13</v>
      </c>
      <c r="F82" s="39">
        <v>0.14000000000000001</v>
      </c>
      <c r="G82" s="39">
        <v>0.13</v>
      </c>
      <c r="H82" s="39">
        <v>0.13</v>
      </c>
      <c r="I82" s="39">
        <v>0.12</v>
      </c>
      <c r="J82" s="39">
        <v>0.11</v>
      </c>
      <c r="K82" s="39">
        <v>0.1</v>
      </c>
      <c r="L82" s="39">
        <v>0.11</v>
      </c>
      <c r="M82" s="39">
        <v>0.1</v>
      </c>
      <c r="N82" s="39">
        <v>0.09</v>
      </c>
      <c r="O82" s="39">
        <v>0.11</v>
      </c>
      <c r="P82" s="39">
        <v>0.09</v>
      </c>
      <c r="Q82" s="39">
        <v>0.11</v>
      </c>
      <c r="R82" s="39">
        <v>0.11</v>
      </c>
      <c r="S82" s="39">
        <v>0.09</v>
      </c>
      <c r="T82" s="39">
        <v>0.08</v>
      </c>
      <c r="U82" s="39">
        <v>0.08</v>
      </c>
    </row>
    <row r="83" spans="1:21" ht="30.6" x14ac:dyDescent="0.3">
      <c r="A83" s="39" t="s">
        <v>173</v>
      </c>
      <c r="B83" s="39" t="s">
        <v>131</v>
      </c>
      <c r="C83" s="39">
        <v>0.04</v>
      </c>
      <c r="D83" s="39">
        <v>0.04</v>
      </c>
      <c r="E83" s="39">
        <v>0.03</v>
      </c>
      <c r="F83" s="39">
        <v>0.04</v>
      </c>
      <c r="G83" s="39">
        <v>0.04</v>
      </c>
      <c r="H83" s="39">
        <v>0.04</v>
      </c>
      <c r="I83" s="39">
        <v>0.05</v>
      </c>
      <c r="J83" s="39">
        <v>0.04</v>
      </c>
      <c r="K83" s="39">
        <v>0.05</v>
      </c>
      <c r="L83" s="39">
        <v>0.05</v>
      </c>
      <c r="M83" s="39">
        <v>0.05</v>
      </c>
      <c r="N83" s="39">
        <v>0.05</v>
      </c>
      <c r="O83" s="39">
        <v>0.05</v>
      </c>
      <c r="P83" s="39">
        <v>0.06</v>
      </c>
      <c r="Q83" s="39">
        <v>0.06</v>
      </c>
      <c r="R83" s="39">
        <v>7.0000000000000007E-2</v>
      </c>
      <c r="S83" s="39">
        <v>7.0000000000000007E-2</v>
      </c>
      <c r="T83" s="39">
        <v>0.08</v>
      </c>
      <c r="U83" s="39">
        <v>7.0000000000000007E-2</v>
      </c>
    </row>
    <row r="84" spans="1:21" ht="45.6" x14ac:dyDescent="0.3">
      <c r="A84" s="39" t="s">
        <v>173</v>
      </c>
      <c r="B84" s="39" t="s">
        <v>132</v>
      </c>
      <c r="C84" s="39">
        <v>0.08</v>
      </c>
      <c r="D84" s="39">
        <v>0.08</v>
      </c>
      <c r="E84" s="39">
        <v>0.09</v>
      </c>
      <c r="F84" s="39">
        <v>0.09</v>
      </c>
      <c r="G84" s="39">
        <v>0.1</v>
      </c>
      <c r="H84" s="39">
        <v>0.1</v>
      </c>
      <c r="I84" s="39">
        <v>0.1</v>
      </c>
      <c r="J84" s="39">
        <v>0.11</v>
      </c>
      <c r="K84" s="39">
        <v>0.11</v>
      </c>
      <c r="L84" s="39">
        <v>0.11</v>
      </c>
      <c r="M84" s="39">
        <v>0.12</v>
      </c>
      <c r="N84" s="39">
        <v>0.12</v>
      </c>
      <c r="O84" s="39">
        <v>0.12</v>
      </c>
      <c r="P84" s="39">
        <v>0.12</v>
      </c>
      <c r="Q84" s="39">
        <v>0.12</v>
      </c>
      <c r="R84" s="39">
        <v>0.13</v>
      </c>
      <c r="S84" s="39">
        <v>0.15</v>
      </c>
      <c r="T84" s="39">
        <v>0.17</v>
      </c>
      <c r="U84" s="39">
        <v>0.17</v>
      </c>
    </row>
    <row r="85" spans="1:21" ht="30.6" x14ac:dyDescent="0.3">
      <c r="A85" s="39" t="s">
        <v>173</v>
      </c>
      <c r="B85" s="39" t="s">
        <v>133</v>
      </c>
      <c r="C85" s="39">
        <v>0.04</v>
      </c>
      <c r="D85" s="39">
        <v>0.04</v>
      </c>
      <c r="E85" s="39">
        <v>0.04</v>
      </c>
      <c r="F85" s="39">
        <v>0.03</v>
      </c>
      <c r="G85" s="39">
        <v>0.04</v>
      </c>
      <c r="H85" s="39">
        <v>0.04</v>
      </c>
      <c r="I85" s="39">
        <v>0.04</v>
      </c>
      <c r="J85" s="39">
        <v>0.04</v>
      </c>
      <c r="K85" s="39">
        <v>0.04</v>
      </c>
      <c r="L85" s="39">
        <v>0.04</v>
      </c>
      <c r="M85" s="39">
        <v>0.04</v>
      </c>
      <c r="N85" s="39">
        <v>0.04</v>
      </c>
      <c r="O85" s="39">
        <v>0.04</v>
      </c>
      <c r="P85" s="39">
        <v>0.05</v>
      </c>
      <c r="Q85" s="39">
        <v>0.06</v>
      </c>
      <c r="R85" s="39">
        <v>0.05</v>
      </c>
      <c r="S85" s="39">
        <v>0.04</v>
      </c>
      <c r="T85" s="39">
        <v>0.04</v>
      </c>
      <c r="U85" s="39">
        <v>0.04</v>
      </c>
    </row>
    <row r="86" spans="1:21" ht="45.6" x14ac:dyDescent="0.3">
      <c r="A86" s="39" t="s">
        <v>173</v>
      </c>
      <c r="B86" s="39" t="s">
        <v>134</v>
      </c>
      <c r="C86" s="39">
        <v>0.15</v>
      </c>
      <c r="D86" s="39">
        <v>0.15</v>
      </c>
      <c r="E86" s="39">
        <v>0.15</v>
      </c>
      <c r="F86" s="39">
        <v>0.16</v>
      </c>
      <c r="G86" s="39">
        <v>0.16</v>
      </c>
      <c r="H86" s="39">
        <v>0.16</v>
      </c>
      <c r="I86" s="39">
        <v>0.16</v>
      </c>
      <c r="J86" s="39">
        <v>0.14000000000000001</v>
      </c>
      <c r="K86" s="39">
        <v>0.15</v>
      </c>
      <c r="L86" s="39">
        <v>0.15</v>
      </c>
      <c r="M86" s="39">
        <v>0.16</v>
      </c>
      <c r="N86" s="39">
        <v>0.15</v>
      </c>
      <c r="O86" s="39">
        <v>0.15</v>
      </c>
      <c r="P86" s="39">
        <v>0.15</v>
      </c>
      <c r="Q86" s="39">
        <v>0.16</v>
      </c>
      <c r="R86" s="39">
        <v>0.15</v>
      </c>
      <c r="S86" s="39">
        <v>0.15</v>
      </c>
      <c r="T86" s="39">
        <v>0.14000000000000001</v>
      </c>
      <c r="U86" s="39">
        <v>0.14000000000000001</v>
      </c>
    </row>
    <row r="87" spans="1:21" ht="45.6" x14ac:dyDescent="0.3">
      <c r="A87" s="39" t="s">
        <v>173</v>
      </c>
      <c r="B87" s="39" t="s">
        <v>135</v>
      </c>
      <c r="C87" s="39">
        <v>0.11</v>
      </c>
      <c r="D87" s="39">
        <v>0.12</v>
      </c>
      <c r="E87" s="39">
        <v>0.12</v>
      </c>
      <c r="F87" s="39">
        <v>0.12</v>
      </c>
      <c r="G87" s="39">
        <v>0.11</v>
      </c>
      <c r="H87" s="39">
        <v>0.11</v>
      </c>
      <c r="I87" s="39">
        <v>0.12</v>
      </c>
      <c r="J87" s="39">
        <v>0.12</v>
      </c>
      <c r="K87" s="39">
        <v>0.12</v>
      </c>
      <c r="L87" s="39">
        <v>0.12</v>
      </c>
      <c r="M87" s="39">
        <v>0.12</v>
      </c>
      <c r="N87" s="39">
        <v>0.13</v>
      </c>
      <c r="O87" s="39">
        <v>0.12</v>
      </c>
      <c r="P87" s="39">
        <v>0.1</v>
      </c>
      <c r="Q87" s="39">
        <v>0.1</v>
      </c>
      <c r="R87" s="39">
        <v>0.1</v>
      </c>
      <c r="S87" s="39">
        <v>0.1</v>
      </c>
      <c r="T87" s="39">
        <v>0.09</v>
      </c>
      <c r="U87" s="39">
        <v>0.1</v>
      </c>
    </row>
    <row r="88" spans="1:21" ht="30.6" x14ac:dyDescent="0.3">
      <c r="A88" s="39" t="s">
        <v>173</v>
      </c>
      <c r="B88" s="39" t="s">
        <v>136</v>
      </c>
      <c r="C88" s="39">
        <v>0.02</v>
      </c>
      <c r="D88" s="39">
        <v>0.03</v>
      </c>
      <c r="E88" s="39">
        <v>0.02</v>
      </c>
      <c r="F88" s="39">
        <v>0.03</v>
      </c>
      <c r="G88" s="39">
        <v>0.03</v>
      </c>
      <c r="H88" s="39">
        <v>0.03</v>
      </c>
      <c r="I88" s="39">
        <v>0.03</v>
      </c>
      <c r="J88" s="39">
        <v>0.03</v>
      </c>
      <c r="K88" s="39">
        <v>0.03</v>
      </c>
      <c r="L88" s="39">
        <v>0.03</v>
      </c>
      <c r="M88" s="39">
        <v>0.02</v>
      </c>
      <c r="N88" s="39">
        <v>0.02</v>
      </c>
      <c r="O88" s="39">
        <v>0.03</v>
      </c>
      <c r="P88" s="39">
        <v>0.03</v>
      </c>
      <c r="Q88" s="39">
        <v>0.03</v>
      </c>
      <c r="R88" s="39">
        <v>0.03</v>
      </c>
      <c r="S88" s="39">
        <v>0.02</v>
      </c>
      <c r="T88" s="39">
        <v>0.02</v>
      </c>
      <c r="U88" s="39">
        <v>0.03</v>
      </c>
    </row>
    <row r="89" spans="1:21" ht="30.6" x14ac:dyDescent="0.3">
      <c r="A89" s="39" t="s">
        <v>173</v>
      </c>
      <c r="B89" s="39" t="s">
        <v>137</v>
      </c>
      <c r="C89" s="39">
        <v>0.09</v>
      </c>
      <c r="D89" s="39">
        <v>0.08</v>
      </c>
      <c r="E89" s="39">
        <v>0.08</v>
      </c>
      <c r="F89" s="39">
        <v>0.08</v>
      </c>
      <c r="G89" s="39">
        <v>0.08</v>
      </c>
      <c r="H89" s="39">
        <v>0.08</v>
      </c>
      <c r="I89" s="39">
        <v>0.08</v>
      </c>
      <c r="J89" s="39">
        <v>0.08</v>
      </c>
      <c r="K89" s="39">
        <v>7.0000000000000007E-2</v>
      </c>
      <c r="L89" s="39">
        <v>0.06</v>
      </c>
      <c r="M89" s="39">
        <v>0.06</v>
      </c>
      <c r="N89" s="39">
        <v>0.06</v>
      </c>
      <c r="O89" s="39">
        <v>0.06</v>
      </c>
      <c r="P89" s="39">
        <v>0.06</v>
      </c>
      <c r="Q89" s="39">
        <v>0.06</v>
      </c>
      <c r="R89" s="39">
        <v>0.05</v>
      </c>
      <c r="S89" s="39">
        <v>0.04</v>
      </c>
      <c r="T89" s="39">
        <v>0.04</v>
      </c>
      <c r="U89" s="39">
        <v>0.05</v>
      </c>
    </row>
  </sheetData>
  <pageMargins left="0.7" right="0.7" top="0.75" bottom="0.75" header="0.3" footer="0.3"/>
  <pageSetup paperSize="9" orientation="portrait" horizontalDpi="300" verticalDpi="300"/>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U89"/>
  <sheetViews>
    <sheetView workbookViewId="0"/>
  </sheetViews>
  <sheetFormatPr defaultColWidth="11.5546875" defaultRowHeight="14.4" x14ac:dyDescent="0.3"/>
  <cols>
    <col min="2" max="2" width="15.44140625" customWidth="1"/>
  </cols>
  <sheetData>
    <row r="1" spans="1:21" ht="21" x14ac:dyDescent="0.4">
      <c r="A1" s="6" t="s">
        <v>183</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161</v>
      </c>
      <c r="B5" s="12" t="s">
        <v>130</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30.6" x14ac:dyDescent="0.3">
      <c r="A6" s="13" t="s">
        <v>162</v>
      </c>
      <c r="B6" s="13" t="s">
        <v>131</v>
      </c>
      <c r="C6" s="13">
        <v>628000</v>
      </c>
      <c r="D6" s="13">
        <v>633000</v>
      </c>
      <c r="E6" s="13">
        <v>657000</v>
      </c>
      <c r="F6" s="13">
        <v>669000</v>
      </c>
      <c r="G6" s="13">
        <v>631000</v>
      </c>
      <c r="H6" s="13">
        <v>692000</v>
      </c>
      <c r="I6" s="13">
        <v>661000</v>
      </c>
      <c r="J6" s="13">
        <v>647000</v>
      </c>
      <c r="K6" s="13">
        <v>637000</v>
      </c>
      <c r="L6" s="13">
        <v>661000</v>
      </c>
      <c r="M6" s="13">
        <v>632000</v>
      </c>
      <c r="N6" s="13">
        <v>656000</v>
      </c>
      <c r="O6" s="13">
        <v>634000</v>
      </c>
      <c r="P6" s="13">
        <v>649000</v>
      </c>
      <c r="Q6" s="13">
        <v>655000</v>
      </c>
      <c r="R6" s="13">
        <v>676000</v>
      </c>
      <c r="S6" s="13">
        <v>667000</v>
      </c>
      <c r="T6" s="13">
        <v>623000</v>
      </c>
      <c r="U6" s="13">
        <v>676000</v>
      </c>
    </row>
    <row r="7" spans="1:21" ht="45.6" x14ac:dyDescent="0.3">
      <c r="A7" s="13" t="s">
        <v>162</v>
      </c>
      <c r="B7" s="13" t="s">
        <v>132</v>
      </c>
      <c r="C7" s="13">
        <v>647000</v>
      </c>
      <c r="D7" s="13">
        <v>640000</v>
      </c>
      <c r="E7" s="13">
        <v>639000</v>
      </c>
      <c r="F7" s="13">
        <v>635000</v>
      </c>
      <c r="G7" s="13">
        <v>635000</v>
      </c>
      <c r="H7" s="13">
        <v>628000</v>
      </c>
      <c r="I7" s="13">
        <v>626000</v>
      </c>
      <c r="J7" s="13">
        <v>624000</v>
      </c>
      <c r="K7" s="13">
        <v>635000</v>
      </c>
      <c r="L7" s="13">
        <v>622000</v>
      </c>
      <c r="M7" s="13">
        <v>612000</v>
      </c>
      <c r="N7" s="13">
        <v>622000</v>
      </c>
      <c r="O7" s="13">
        <v>601000</v>
      </c>
      <c r="P7" s="13">
        <v>601000</v>
      </c>
      <c r="Q7" s="13">
        <v>602000</v>
      </c>
      <c r="R7" s="13">
        <v>608000</v>
      </c>
      <c r="S7" s="13">
        <v>598000</v>
      </c>
      <c r="T7" s="13">
        <v>605000</v>
      </c>
      <c r="U7" s="13">
        <v>588000</v>
      </c>
    </row>
    <row r="8" spans="1:21" ht="30.6" x14ac:dyDescent="0.3">
      <c r="A8" s="13" t="s">
        <v>162</v>
      </c>
      <c r="B8" s="13" t="s">
        <v>133</v>
      </c>
      <c r="C8" s="13">
        <v>370000</v>
      </c>
      <c r="D8" s="13">
        <v>390000</v>
      </c>
      <c r="E8" s="13">
        <v>400000</v>
      </c>
      <c r="F8" s="13">
        <v>379000</v>
      </c>
      <c r="G8" s="13">
        <v>393000</v>
      </c>
      <c r="H8" s="13">
        <v>389000</v>
      </c>
      <c r="I8" s="13">
        <v>397000</v>
      </c>
      <c r="J8" s="13">
        <v>371000</v>
      </c>
      <c r="K8" s="13">
        <v>363000</v>
      </c>
      <c r="L8" s="13">
        <v>354000</v>
      </c>
      <c r="M8" s="13">
        <v>361000</v>
      </c>
      <c r="N8" s="13">
        <v>374000</v>
      </c>
      <c r="O8" s="13">
        <v>374000</v>
      </c>
      <c r="P8" s="13">
        <v>373000</v>
      </c>
      <c r="Q8" s="13">
        <v>364000</v>
      </c>
      <c r="R8" s="13">
        <v>371000</v>
      </c>
      <c r="S8" s="13">
        <v>391000</v>
      </c>
      <c r="T8" s="13">
        <v>342000</v>
      </c>
      <c r="U8" s="13">
        <v>367000</v>
      </c>
    </row>
    <row r="9" spans="1:21" ht="45.6" x14ac:dyDescent="0.3">
      <c r="A9" s="13" t="s">
        <v>162</v>
      </c>
      <c r="B9" s="13" t="s">
        <v>134</v>
      </c>
      <c r="C9" s="13">
        <v>490000</v>
      </c>
      <c r="D9" s="13">
        <v>492000</v>
      </c>
      <c r="E9" s="13">
        <v>489000</v>
      </c>
      <c r="F9" s="13">
        <v>491000</v>
      </c>
      <c r="G9" s="13">
        <v>485000</v>
      </c>
      <c r="H9" s="13">
        <v>491000</v>
      </c>
      <c r="I9" s="13">
        <v>483000</v>
      </c>
      <c r="J9" s="13">
        <v>477000</v>
      </c>
      <c r="K9" s="13">
        <v>480000</v>
      </c>
      <c r="L9" s="13">
        <v>495000</v>
      </c>
      <c r="M9" s="13">
        <v>496000</v>
      </c>
      <c r="N9" s="13">
        <v>493000</v>
      </c>
      <c r="O9" s="13">
        <v>492000</v>
      </c>
      <c r="P9" s="13">
        <v>487000</v>
      </c>
      <c r="Q9" s="13">
        <v>487000</v>
      </c>
      <c r="R9" s="13">
        <v>477000</v>
      </c>
      <c r="S9" s="13">
        <v>469000</v>
      </c>
      <c r="T9" s="13">
        <v>472000</v>
      </c>
      <c r="U9" s="13">
        <v>469000</v>
      </c>
    </row>
    <row r="10" spans="1:21" ht="45.6" x14ac:dyDescent="0.3">
      <c r="A10" s="13" t="s">
        <v>162</v>
      </c>
      <c r="B10" s="13" t="s">
        <v>135</v>
      </c>
      <c r="C10" s="13">
        <v>443000</v>
      </c>
      <c r="D10" s="13">
        <v>432000</v>
      </c>
      <c r="E10" s="13">
        <v>429000</v>
      </c>
      <c r="F10" s="13">
        <v>434000</v>
      </c>
      <c r="G10" s="13">
        <v>433000</v>
      </c>
      <c r="H10" s="13">
        <v>420000</v>
      </c>
      <c r="I10" s="13">
        <v>423000</v>
      </c>
      <c r="J10" s="13">
        <v>420000</v>
      </c>
      <c r="K10" s="13">
        <v>416000</v>
      </c>
      <c r="L10" s="13">
        <v>407000</v>
      </c>
      <c r="M10" s="13">
        <v>406000</v>
      </c>
      <c r="N10" s="13">
        <v>409000</v>
      </c>
      <c r="O10" s="13">
        <v>411000</v>
      </c>
      <c r="P10" s="13">
        <v>396000</v>
      </c>
      <c r="Q10" s="13">
        <v>382000</v>
      </c>
      <c r="R10" s="13">
        <v>391000</v>
      </c>
      <c r="S10" s="13">
        <v>386000</v>
      </c>
      <c r="T10" s="13">
        <v>390000</v>
      </c>
      <c r="U10" s="13">
        <v>387000</v>
      </c>
    </row>
    <row r="11" spans="1:21" ht="30.6" x14ac:dyDescent="0.3">
      <c r="A11" s="13" t="s">
        <v>162</v>
      </c>
      <c r="B11" s="13" t="s">
        <v>136</v>
      </c>
      <c r="C11" s="13">
        <v>298000</v>
      </c>
      <c r="D11" s="13">
        <v>294000</v>
      </c>
      <c r="E11" s="13">
        <v>288000</v>
      </c>
      <c r="F11" s="13">
        <v>281000</v>
      </c>
      <c r="G11" s="13">
        <v>303000</v>
      </c>
      <c r="H11" s="13">
        <v>299000</v>
      </c>
      <c r="I11" s="13">
        <v>287000</v>
      </c>
      <c r="J11" s="13">
        <v>279000</v>
      </c>
      <c r="K11" s="13">
        <v>292000</v>
      </c>
      <c r="L11" s="13">
        <v>301000</v>
      </c>
      <c r="M11" s="13">
        <v>306000</v>
      </c>
      <c r="N11" s="13">
        <v>276000</v>
      </c>
      <c r="O11" s="13">
        <v>283000</v>
      </c>
      <c r="P11" s="13">
        <v>306000</v>
      </c>
      <c r="Q11" s="13">
        <v>327000</v>
      </c>
      <c r="R11" s="13">
        <v>305000</v>
      </c>
      <c r="S11" s="13">
        <v>289000</v>
      </c>
      <c r="T11" s="13">
        <v>287000</v>
      </c>
      <c r="U11" s="13">
        <v>319000</v>
      </c>
    </row>
    <row r="12" spans="1:21" ht="30.6" x14ac:dyDescent="0.3">
      <c r="A12" s="13" t="s">
        <v>162</v>
      </c>
      <c r="B12" s="13" t="s">
        <v>137</v>
      </c>
      <c r="C12" s="13">
        <v>162000</v>
      </c>
      <c r="D12" s="13">
        <v>174000</v>
      </c>
      <c r="E12" s="13">
        <v>173000</v>
      </c>
      <c r="F12" s="13">
        <v>172000</v>
      </c>
      <c r="G12" s="13">
        <v>161000</v>
      </c>
      <c r="H12" s="13">
        <v>165000</v>
      </c>
      <c r="I12" s="13">
        <v>171000</v>
      </c>
      <c r="J12" s="13">
        <v>184000</v>
      </c>
      <c r="K12" s="13">
        <v>167000</v>
      </c>
      <c r="L12" s="13">
        <v>175000</v>
      </c>
      <c r="M12" s="13">
        <v>182000</v>
      </c>
      <c r="N12" s="13">
        <v>188000</v>
      </c>
      <c r="O12" s="13">
        <v>185000</v>
      </c>
      <c r="P12" s="13">
        <v>198000</v>
      </c>
      <c r="Q12" s="13">
        <v>194000</v>
      </c>
      <c r="R12" s="13">
        <v>197000</v>
      </c>
      <c r="S12" s="13">
        <v>217000</v>
      </c>
      <c r="T12" s="13">
        <v>171000</v>
      </c>
      <c r="U12" s="13">
        <v>248000</v>
      </c>
    </row>
    <row r="13" spans="1:21" ht="30.6" x14ac:dyDescent="0.3">
      <c r="A13" s="13" t="s">
        <v>163</v>
      </c>
      <c r="B13" s="13" t="s">
        <v>131</v>
      </c>
      <c r="C13" s="13">
        <v>680000</v>
      </c>
      <c r="D13" s="13">
        <v>695000</v>
      </c>
      <c r="E13" s="13">
        <v>653000</v>
      </c>
      <c r="F13" s="13">
        <v>666000</v>
      </c>
      <c r="G13" s="13">
        <v>685000</v>
      </c>
      <c r="H13" s="13">
        <v>705000</v>
      </c>
      <c r="I13" s="13">
        <v>688000</v>
      </c>
      <c r="J13" s="13">
        <v>703000</v>
      </c>
      <c r="K13" s="13">
        <v>699000</v>
      </c>
      <c r="L13" s="13">
        <v>663000</v>
      </c>
      <c r="M13" s="13">
        <v>656000</v>
      </c>
      <c r="N13" s="13">
        <v>675000</v>
      </c>
      <c r="O13" s="13">
        <v>677000</v>
      </c>
      <c r="P13" s="13">
        <v>669000</v>
      </c>
      <c r="Q13" s="13">
        <v>654000</v>
      </c>
      <c r="R13" s="13">
        <v>652000</v>
      </c>
      <c r="S13" s="13">
        <v>669000</v>
      </c>
      <c r="T13" s="13">
        <v>676000</v>
      </c>
      <c r="U13" s="13">
        <v>669000</v>
      </c>
    </row>
    <row r="14" spans="1:21" ht="45.6" x14ac:dyDescent="0.3">
      <c r="A14" s="13" t="s">
        <v>163</v>
      </c>
      <c r="B14" s="13" t="s">
        <v>132</v>
      </c>
      <c r="C14" s="13">
        <v>735000</v>
      </c>
      <c r="D14" s="13">
        <v>732000</v>
      </c>
      <c r="E14" s="13">
        <v>738000</v>
      </c>
      <c r="F14" s="13">
        <v>713000</v>
      </c>
      <c r="G14" s="13">
        <v>719000</v>
      </c>
      <c r="H14" s="13">
        <v>716000</v>
      </c>
      <c r="I14" s="13">
        <v>712000</v>
      </c>
      <c r="J14" s="13">
        <v>717000</v>
      </c>
      <c r="K14" s="13">
        <v>716000</v>
      </c>
      <c r="L14" s="13">
        <v>706000</v>
      </c>
      <c r="M14" s="13">
        <v>702000</v>
      </c>
      <c r="N14" s="13">
        <v>709000</v>
      </c>
      <c r="O14" s="13">
        <v>714000</v>
      </c>
      <c r="P14" s="13">
        <v>694000</v>
      </c>
      <c r="Q14" s="13">
        <v>699000</v>
      </c>
      <c r="R14" s="13">
        <v>695000</v>
      </c>
      <c r="S14" s="13">
        <v>701000</v>
      </c>
      <c r="T14" s="13">
        <v>681000</v>
      </c>
      <c r="U14" s="13">
        <v>687000</v>
      </c>
    </row>
    <row r="15" spans="1:21" ht="30.6" x14ac:dyDescent="0.3">
      <c r="A15" s="13" t="s">
        <v>163</v>
      </c>
      <c r="B15" s="13" t="s">
        <v>133</v>
      </c>
      <c r="C15" s="13">
        <v>470000</v>
      </c>
      <c r="D15" s="13">
        <v>472000</v>
      </c>
      <c r="E15" s="13">
        <v>448000</v>
      </c>
      <c r="F15" s="13">
        <v>449000</v>
      </c>
      <c r="G15" s="13">
        <v>453000</v>
      </c>
      <c r="H15" s="13">
        <v>449000</v>
      </c>
      <c r="I15" s="13">
        <v>455000</v>
      </c>
      <c r="J15" s="13">
        <v>445000</v>
      </c>
      <c r="K15" s="13">
        <v>419000</v>
      </c>
      <c r="L15" s="13">
        <v>428000</v>
      </c>
      <c r="M15" s="13">
        <v>432000</v>
      </c>
      <c r="N15" s="13">
        <v>432000</v>
      </c>
      <c r="O15" s="13">
        <v>422000</v>
      </c>
      <c r="P15" s="13">
        <v>406000</v>
      </c>
      <c r="Q15" s="13">
        <v>418000</v>
      </c>
      <c r="R15" s="13">
        <v>407000</v>
      </c>
      <c r="S15" s="13">
        <v>419000</v>
      </c>
      <c r="T15" s="13">
        <v>414000</v>
      </c>
      <c r="U15" s="13">
        <v>444000</v>
      </c>
    </row>
    <row r="16" spans="1:21" ht="45.6" x14ac:dyDescent="0.3">
      <c r="A16" s="13" t="s">
        <v>163</v>
      </c>
      <c r="B16" s="13" t="s">
        <v>134</v>
      </c>
      <c r="C16" s="13">
        <v>546000</v>
      </c>
      <c r="D16" s="13">
        <v>559000</v>
      </c>
      <c r="E16" s="13">
        <v>546000</v>
      </c>
      <c r="F16" s="13">
        <v>553000</v>
      </c>
      <c r="G16" s="13">
        <v>560000</v>
      </c>
      <c r="H16" s="13">
        <v>554000</v>
      </c>
      <c r="I16" s="13">
        <v>560000</v>
      </c>
      <c r="J16" s="13">
        <v>551000</v>
      </c>
      <c r="K16" s="13">
        <v>553000</v>
      </c>
      <c r="L16" s="13">
        <v>555000</v>
      </c>
      <c r="M16" s="13">
        <v>550000</v>
      </c>
      <c r="N16" s="13">
        <v>557000</v>
      </c>
      <c r="O16" s="13">
        <v>563000</v>
      </c>
      <c r="P16" s="13">
        <v>564000</v>
      </c>
      <c r="Q16" s="13">
        <v>553000</v>
      </c>
      <c r="R16" s="13">
        <v>543000</v>
      </c>
      <c r="S16" s="13">
        <v>539000</v>
      </c>
      <c r="T16" s="13">
        <v>545000</v>
      </c>
      <c r="U16" s="13">
        <v>554000</v>
      </c>
    </row>
    <row r="17" spans="1:21" ht="45.6" x14ac:dyDescent="0.3">
      <c r="A17" s="13" t="s">
        <v>163</v>
      </c>
      <c r="B17" s="13" t="s">
        <v>135</v>
      </c>
      <c r="C17" s="13">
        <v>534000</v>
      </c>
      <c r="D17" s="13">
        <v>526000</v>
      </c>
      <c r="E17" s="13">
        <v>523000</v>
      </c>
      <c r="F17" s="13">
        <v>527000</v>
      </c>
      <c r="G17" s="13">
        <v>528000</v>
      </c>
      <c r="H17" s="13">
        <v>518000</v>
      </c>
      <c r="I17" s="13">
        <v>506000</v>
      </c>
      <c r="J17" s="13">
        <v>512000</v>
      </c>
      <c r="K17" s="13">
        <v>508000</v>
      </c>
      <c r="L17" s="13">
        <v>512000</v>
      </c>
      <c r="M17" s="13">
        <v>511000</v>
      </c>
      <c r="N17" s="13">
        <v>499000</v>
      </c>
      <c r="O17" s="13">
        <v>491000</v>
      </c>
      <c r="P17" s="13">
        <v>491000</v>
      </c>
      <c r="Q17" s="13">
        <v>481000</v>
      </c>
      <c r="R17" s="13">
        <v>490000</v>
      </c>
      <c r="S17" s="13">
        <v>469000</v>
      </c>
      <c r="T17" s="13">
        <v>473000</v>
      </c>
      <c r="U17" s="13">
        <v>467000</v>
      </c>
    </row>
    <row r="18" spans="1:21" ht="30.6" x14ac:dyDescent="0.3">
      <c r="A18" s="13" t="s">
        <v>163</v>
      </c>
      <c r="B18" s="13" t="s">
        <v>136</v>
      </c>
      <c r="C18" s="13">
        <v>412000</v>
      </c>
      <c r="D18" s="13">
        <v>427000</v>
      </c>
      <c r="E18" s="13">
        <v>436000</v>
      </c>
      <c r="F18" s="13">
        <v>440000</v>
      </c>
      <c r="G18" s="13">
        <v>446000</v>
      </c>
      <c r="H18" s="13">
        <v>446000</v>
      </c>
      <c r="I18" s="13">
        <v>439000</v>
      </c>
      <c r="J18" s="13">
        <v>425000</v>
      </c>
      <c r="K18" s="13">
        <v>429000</v>
      </c>
      <c r="L18" s="13">
        <v>437000</v>
      </c>
      <c r="M18" s="13">
        <v>415000</v>
      </c>
      <c r="N18" s="13">
        <v>434000</v>
      </c>
      <c r="O18" s="13">
        <v>426000</v>
      </c>
      <c r="P18" s="13">
        <v>416000</v>
      </c>
      <c r="Q18" s="13">
        <v>445000</v>
      </c>
      <c r="R18" s="13">
        <v>428000</v>
      </c>
      <c r="S18" s="13">
        <v>428000</v>
      </c>
      <c r="T18" s="13">
        <v>423000</v>
      </c>
      <c r="U18" s="13">
        <v>405000</v>
      </c>
    </row>
    <row r="19" spans="1:21" ht="30.6" x14ac:dyDescent="0.3">
      <c r="A19" s="13" t="s">
        <v>163</v>
      </c>
      <c r="B19" s="13" t="s">
        <v>137</v>
      </c>
      <c r="C19" s="13">
        <v>203000</v>
      </c>
      <c r="D19" s="13">
        <v>202000</v>
      </c>
      <c r="E19" s="13">
        <v>206000</v>
      </c>
      <c r="F19" s="13">
        <v>205000</v>
      </c>
      <c r="G19" s="13">
        <v>192000</v>
      </c>
      <c r="H19" s="13">
        <v>195000</v>
      </c>
      <c r="I19" s="13">
        <v>201000</v>
      </c>
      <c r="J19" s="13">
        <v>194000</v>
      </c>
      <c r="K19" s="13">
        <v>197000</v>
      </c>
      <c r="L19" s="13">
        <v>199000</v>
      </c>
      <c r="M19" s="13">
        <v>214000</v>
      </c>
      <c r="N19" s="13">
        <v>215000</v>
      </c>
      <c r="O19" s="13">
        <v>210000</v>
      </c>
      <c r="P19" s="13">
        <v>218000</v>
      </c>
      <c r="Q19" s="13">
        <v>218000</v>
      </c>
      <c r="R19" s="13">
        <v>225000</v>
      </c>
      <c r="S19" s="13">
        <v>226000</v>
      </c>
      <c r="T19" s="13">
        <v>213000</v>
      </c>
      <c r="U19" s="13">
        <v>205000</v>
      </c>
    </row>
    <row r="20" spans="1:21" ht="45.6" x14ac:dyDescent="0.3">
      <c r="A20" s="13" t="s">
        <v>164</v>
      </c>
      <c r="B20" s="13" t="s">
        <v>131</v>
      </c>
      <c r="C20" s="13">
        <v>631000</v>
      </c>
      <c r="D20" s="13">
        <v>644000</v>
      </c>
      <c r="E20" s="13">
        <v>639000</v>
      </c>
      <c r="F20" s="13">
        <v>609000</v>
      </c>
      <c r="G20" s="13">
        <v>631000</v>
      </c>
      <c r="H20" s="13">
        <v>633000</v>
      </c>
      <c r="I20" s="13">
        <v>627000</v>
      </c>
      <c r="J20" s="13">
        <v>640000</v>
      </c>
      <c r="K20" s="13">
        <v>646000</v>
      </c>
      <c r="L20" s="13">
        <v>644000</v>
      </c>
      <c r="M20" s="13">
        <v>634000</v>
      </c>
      <c r="N20" s="13">
        <v>600000</v>
      </c>
      <c r="O20" s="13">
        <v>607000</v>
      </c>
      <c r="P20" s="13">
        <v>626000</v>
      </c>
      <c r="Q20" s="13">
        <v>625000</v>
      </c>
      <c r="R20" s="13">
        <v>633000</v>
      </c>
      <c r="S20" s="13">
        <v>635000</v>
      </c>
      <c r="T20" s="13">
        <v>633000</v>
      </c>
      <c r="U20" s="13">
        <v>631000</v>
      </c>
    </row>
    <row r="21" spans="1:21" ht="45.6" x14ac:dyDescent="0.3">
      <c r="A21" s="13" t="s">
        <v>164</v>
      </c>
      <c r="B21" s="13" t="s">
        <v>132</v>
      </c>
      <c r="C21" s="13">
        <v>696000</v>
      </c>
      <c r="D21" s="13">
        <v>689000</v>
      </c>
      <c r="E21" s="13">
        <v>662000</v>
      </c>
      <c r="F21" s="13">
        <v>668000</v>
      </c>
      <c r="G21" s="13">
        <v>673000</v>
      </c>
      <c r="H21" s="13">
        <v>670000</v>
      </c>
      <c r="I21" s="13">
        <v>654000</v>
      </c>
      <c r="J21" s="13">
        <v>667000</v>
      </c>
      <c r="K21" s="13">
        <v>661000</v>
      </c>
      <c r="L21" s="13">
        <v>642000</v>
      </c>
      <c r="M21" s="13">
        <v>642000</v>
      </c>
      <c r="N21" s="13">
        <v>647000</v>
      </c>
      <c r="O21" s="13">
        <v>640000</v>
      </c>
      <c r="P21" s="13">
        <v>645000</v>
      </c>
      <c r="Q21" s="13">
        <v>636000</v>
      </c>
      <c r="R21" s="13">
        <v>624000</v>
      </c>
      <c r="S21" s="13">
        <v>638000</v>
      </c>
      <c r="T21" s="13">
        <v>634000</v>
      </c>
      <c r="U21" s="13">
        <v>621000</v>
      </c>
    </row>
    <row r="22" spans="1:21" ht="45.6" x14ac:dyDescent="0.3">
      <c r="A22" s="13" t="s">
        <v>164</v>
      </c>
      <c r="B22" s="13" t="s">
        <v>133</v>
      </c>
      <c r="C22" s="13">
        <v>418000</v>
      </c>
      <c r="D22" s="13">
        <v>407000</v>
      </c>
      <c r="E22" s="13">
        <v>413000</v>
      </c>
      <c r="F22" s="13">
        <v>417000</v>
      </c>
      <c r="G22" s="13">
        <v>376000</v>
      </c>
      <c r="H22" s="13">
        <v>376000</v>
      </c>
      <c r="I22" s="13">
        <v>381000</v>
      </c>
      <c r="J22" s="13">
        <v>385000</v>
      </c>
      <c r="K22" s="13">
        <v>382000</v>
      </c>
      <c r="L22" s="13">
        <v>424000</v>
      </c>
      <c r="M22" s="13">
        <v>424000</v>
      </c>
      <c r="N22" s="13">
        <v>390000</v>
      </c>
      <c r="O22" s="13">
        <v>412000</v>
      </c>
      <c r="P22" s="13">
        <v>407000</v>
      </c>
      <c r="Q22" s="13">
        <v>399000</v>
      </c>
      <c r="R22" s="13">
        <v>415000</v>
      </c>
      <c r="S22" s="13">
        <v>417000</v>
      </c>
      <c r="T22" s="13">
        <v>375000</v>
      </c>
      <c r="U22" s="13">
        <v>397000</v>
      </c>
    </row>
    <row r="23" spans="1:21" ht="45.6" x14ac:dyDescent="0.3">
      <c r="A23" s="13" t="s">
        <v>164</v>
      </c>
      <c r="B23" s="13" t="s">
        <v>134</v>
      </c>
      <c r="C23" s="13">
        <v>557000</v>
      </c>
      <c r="D23" s="13">
        <v>565000</v>
      </c>
      <c r="E23" s="13">
        <v>554000</v>
      </c>
      <c r="F23" s="13">
        <v>570000</v>
      </c>
      <c r="G23" s="13">
        <v>563000</v>
      </c>
      <c r="H23" s="13">
        <v>554000</v>
      </c>
      <c r="I23" s="13">
        <v>553000</v>
      </c>
      <c r="J23" s="13">
        <v>548000</v>
      </c>
      <c r="K23" s="13">
        <v>547000</v>
      </c>
      <c r="L23" s="13">
        <v>555000</v>
      </c>
      <c r="M23" s="13">
        <v>561000</v>
      </c>
      <c r="N23" s="13">
        <v>559000</v>
      </c>
      <c r="O23" s="13">
        <v>565000</v>
      </c>
      <c r="P23" s="13">
        <v>553000</v>
      </c>
      <c r="Q23" s="13">
        <v>558000</v>
      </c>
      <c r="R23" s="13">
        <v>552000</v>
      </c>
      <c r="S23" s="13">
        <v>542000</v>
      </c>
      <c r="T23" s="13">
        <v>552000</v>
      </c>
      <c r="U23" s="13">
        <v>553000</v>
      </c>
    </row>
    <row r="24" spans="1:21" ht="45.6" x14ac:dyDescent="0.3">
      <c r="A24" s="13" t="s">
        <v>164</v>
      </c>
      <c r="B24" s="13" t="s">
        <v>135</v>
      </c>
      <c r="C24" s="13">
        <v>494000</v>
      </c>
      <c r="D24" s="13">
        <v>487000</v>
      </c>
      <c r="E24" s="13">
        <v>478000</v>
      </c>
      <c r="F24" s="13">
        <v>472000</v>
      </c>
      <c r="G24" s="13">
        <v>475000</v>
      </c>
      <c r="H24" s="13">
        <v>483000</v>
      </c>
      <c r="I24" s="13">
        <v>485000</v>
      </c>
      <c r="J24" s="13">
        <v>479000</v>
      </c>
      <c r="K24" s="13">
        <v>471000</v>
      </c>
      <c r="L24" s="13">
        <v>471000</v>
      </c>
      <c r="M24" s="13">
        <v>472000</v>
      </c>
      <c r="N24" s="13">
        <v>462000</v>
      </c>
      <c r="O24" s="13">
        <v>449000</v>
      </c>
      <c r="P24" s="13">
        <v>461000</v>
      </c>
      <c r="Q24" s="13">
        <v>457000</v>
      </c>
      <c r="R24" s="13">
        <v>449000</v>
      </c>
      <c r="S24" s="13">
        <v>441000</v>
      </c>
      <c r="T24" s="13">
        <v>437000</v>
      </c>
      <c r="U24" s="13">
        <v>451000</v>
      </c>
    </row>
    <row r="25" spans="1:21" ht="45.6" x14ac:dyDescent="0.3">
      <c r="A25" s="13" t="s">
        <v>164</v>
      </c>
      <c r="B25" s="13" t="s">
        <v>136</v>
      </c>
      <c r="C25" s="13">
        <v>364000</v>
      </c>
      <c r="D25" s="13">
        <v>383000</v>
      </c>
      <c r="E25" s="13">
        <v>405000</v>
      </c>
      <c r="F25" s="13">
        <v>395000</v>
      </c>
      <c r="G25" s="13">
        <v>402000</v>
      </c>
      <c r="H25" s="13">
        <v>391000</v>
      </c>
      <c r="I25" s="13">
        <v>396000</v>
      </c>
      <c r="J25" s="13">
        <v>388000</v>
      </c>
      <c r="K25" s="13">
        <v>392000</v>
      </c>
      <c r="L25" s="13">
        <v>399000</v>
      </c>
      <c r="M25" s="13">
        <v>398000</v>
      </c>
      <c r="N25" s="13">
        <v>407000</v>
      </c>
      <c r="O25" s="13">
        <v>404000</v>
      </c>
      <c r="P25" s="13">
        <v>390000</v>
      </c>
      <c r="Q25" s="13">
        <v>384000</v>
      </c>
      <c r="R25" s="13">
        <v>392000</v>
      </c>
      <c r="S25" s="13">
        <v>385000</v>
      </c>
      <c r="T25" s="13">
        <v>376000</v>
      </c>
      <c r="U25" s="13">
        <v>367000</v>
      </c>
    </row>
    <row r="26" spans="1:21" ht="45.6" x14ac:dyDescent="0.3">
      <c r="A26" s="13" t="s">
        <v>164</v>
      </c>
      <c r="B26" s="13" t="s">
        <v>137</v>
      </c>
      <c r="C26" s="13">
        <v>227000</v>
      </c>
      <c r="D26" s="13">
        <v>225000</v>
      </c>
      <c r="E26" s="13">
        <v>233000</v>
      </c>
      <c r="F26" s="13">
        <v>235000</v>
      </c>
      <c r="G26" s="13">
        <v>230000</v>
      </c>
      <c r="H26" s="13">
        <v>224000</v>
      </c>
      <c r="I26" s="13">
        <v>229000</v>
      </c>
      <c r="J26" s="13">
        <v>222000</v>
      </c>
      <c r="K26" s="13">
        <v>235000</v>
      </c>
      <c r="L26" s="13">
        <v>228000</v>
      </c>
      <c r="M26" s="13">
        <v>213000</v>
      </c>
      <c r="N26" s="13">
        <v>244000</v>
      </c>
      <c r="O26" s="13">
        <v>241000</v>
      </c>
      <c r="P26" s="13">
        <v>251000</v>
      </c>
      <c r="Q26" s="13">
        <v>253000</v>
      </c>
      <c r="R26" s="13">
        <v>266000</v>
      </c>
      <c r="S26" s="13">
        <v>279000</v>
      </c>
      <c r="T26" s="13">
        <v>272000</v>
      </c>
      <c r="U26" s="13">
        <v>265000</v>
      </c>
    </row>
    <row r="27" spans="1:21" ht="30.6" x14ac:dyDescent="0.3">
      <c r="A27" s="13" t="s">
        <v>165</v>
      </c>
      <c r="B27" s="13" t="s">
        <v>131</v>
      </c>
      <c r="C27" s="13">
        <v>646000</v>
      </c>
      <c r="D27" s="13">
        <v>665000</v>
      </c>
      <c r="E27" s="13">
        <v>637000</v>
      </c>
      <c r="F27" s="13">
        <v>642000</v>
      </c>
      <c r="G27" s="13">
        <v>673000</v>
      </c>
      <c r="H27" s="13">
        <v>645000</v>
      </c>
      <c r="I27" s="13">
        <v>600000</v>
      </c>
      <c r="J27" s="13">
        <v>620000</v>
      </c>
      <c r="K27" s="13">
        <v>613000</v>
      </c>
      <c r="L27" s="13">
        <v>588000</v>
      </c>
      <c r="M27" s="13">
        <v>624000</v>
      </c>
      <c r="N27" s="13">
        <v>690000</v>
      </c>
      <c r="O27" s="13">
        <v>650000</v>
      </c>
      <c r="P27" s="13">
        <v>645000</v>
      </c>
      <c r="Q27" s="13">
        <v>646000</v>
      </c>
      <c r="R27" s="13">
        <v>650000</v>
      </c>
      <c r="S27" s="13">
        <v>652000</v>
      </c>
      <c r="T27" s="13">
        <v>657000</v>
      </c>
      <c r="U27" s="13">
        <v>629000</v>
      </c>
    </row>
    <row r="28" spans="1:21" ht="45.6" x14ac:dyDescent="0.3">
      <c r="A28" s="13" t="s">
        <v>165</v>
      </c>
      <c r="B28" s="13" t="s">
        <v>132</v>
      </c>
      <c r="C28" s="13">
        <v>729000</v>
      </c>
      <c r="D28" s="13">
        <v>718000</v>
      </c>
      <c r="E28" s="13">
        <v>703000</v>
      </c>
      <c r="F28" s="13">
        <v>701000</v>
      </c>
      <c r="G28" s="13">
        <v>692000</v>
      </c>
      <c r="H28" s="13">
        <v>685000</v>
      </c>
      <c r="I28" s="13">
        <v>679000</v>
      </c>
      <c r="J28" s="13">
        <v>683000</v>
      </c>
      <c r="K28" s="13">
        <v>686000</v>
      </c>
      <c r="L28" s="13">
        <v>673000</v>
      </c>
      <c r="M28" s="13">
        <v>676000</v>
      </c>
      <c r="N28" s="13">
        <v>662000</v>
      </c>
      <c r="O28" s="13">
        <v>663000</v>
      </c>
      <c r="P28" s="13">
        <v>672000</v>
      </c>
      <c r="Q28" s="13">
        <v>676000</v>
      </c>
      <c r="R28" s="13">
        <v>633000</v>
      </c>
      <c r="S28" s="13">
        <v>649000</v>
      </c>
      <c r="T28" s="13">
        <v>652000</v>
      </c>
      <c r="U28" s="13">
        <v>650000</v>
      </c>
    </row>
    <row r="29" spans="1:21" ht="30.6" x14ac:dyDescent="0.3">
      <c r="A29" s="13" t="s">
        <v>165</v>
      </c>
      <c r="B29" s="13" t="s">
        <v>133</v>
      </c>
      <c r="C29" s="13">
        <v>458000</v>
      </c>
      <c r="D29" s="13">
        <v>484000</v>
      </c>
      <c r="E29" s="13">
        <v>471000</v>
      </c>
      <c r="F29" s="13">
        <v>464000</v>
      </c>
      <c r="G29" s="13">
        <v>466000</v>
      </c>
      <c r="H29" s="13">
        <v>471000</v>
      </c>
      <c r="I29" s="13">
        <v>441000</v>
      </c>
      <c r="J29" s="13">
        <v>468000</v>
      </c>
      <c r="K29" s="13">
        <v>446000</v>
      </c>
      <c r="L29" s="13">
        <v>454000</v>
      </c>
      <c r="M29" s="13">
        <v>434000</v>
      </c>
      <c r="N29" s="13">
        <v>404000</v>
      </c>
      <c r="O29" s="13">
        <v>402000</v>
      </c>
      <c r="P29" s="13">
        <v>429000</v>
      </c>
      <c r="Q29" s="13">
        <v>393000</v>
      </c>
      <c r="R29" s="13">
        <v>400000</v>
      </c>
      <c r="S29" s="13">
        <v>391000</v>
      </c>
      <c r="T29" s="13">
        <v>377000</v>
      </c>
      <c r="U29" s="13">
        <v>462000</v>
      </c>
    </row>
    <row r="30" spans="1:21" ht="45.6" x14ac:dyDescent="0.3">
      <c r="A30" s="13" t="s">
        <v>165</v>
      </c>
      <c r="B30" s="13" t="s">
        <v>134</v>
      </c>
      <c r="C30" s="13">
        <v>586000</v>
      </c>
      <c r="D30" s="13">
        <v>587000</v>
      </c>
      <c r="E30" s="13">
        <v>581000</v>
      </c>
      <c r="F30" s="13">
        <v>571000</v>
      </c>
      <c r="G30" s="13">
        <v>573000</v>
      </c>
      <c r="H30" s="13">
        <v>574000</v>
      </c>
      <c r="I30" s="13">
        <v>570000</v>
      </c>
      <c r="J30" s="13">
        <v>570000</v>
      </c>
      <c r="K30" s="13">
        <v>560000</v>
      </c>
      <c r="L30" s="13">
        <v>565000</v>
      </c>
      <c r="M30" s="13">
        <v>577000</v>
      </c>
      <c r="N30" s="13">
        <v>588000</v>
      </c>
      <c r="O30" s="13">
        <v>582000</v>
      </c>
      <c r="P30" s="13">
        <v>576000</v>
      </c>
      <c r="Q30" s="13">
        <v>582000</v>
      </c>
      <c r="R30" s="13">
        <v>576000</v>
      </c>
      <c r="S30" s="13">
        <v>558000</v>
      </c>
      <c r="T30" s="13">
        <v>563000</v>
      </c>
      <c r="U30" s="13">
        <v>556000</v>
      </c>
    </row>
    <row r="31" spans="1:21" ht="45.6" x14ac:dyDescent="0.3">
      <c r="A31" s="13" t="s">
        <v>165</v>
      </c>
      <c r="B31" s="13" t="s">
        <v>135</v>
      </c>
      <c r="C31" s="13">
        <v>563000</v>
      </c>
      <c r="D31" s="13">
        <v>551000</v>
      </c>
      <c r="E31" s="13">
        <v>545000</v>
      </c>
      <c r="F31" s="13">
        <v>541000</v>
      </c>
      <c r="G31" s="13">
        <v>545000</v>
      </c>
      <c r="H31" s="13">
        <v>535000</v>
      </c>
      <c r="I31" s="13">
        <v>530000</v>
      </c>
      <c r="J31" s="13">
        <v>537000</v>
      </c>
      <c r="K31" s="13">
        <v>546000</v>
      </c>
      <c r="L31" s="13">
        <v>532000</v>
      </c>
      <c r="M31" s="13">
        <v>531000</v>
      </c>
      <c r="N31" s="13">
        <v>521000</v>
      </c>
      <c r="O31" s="13">
        <v>516000</v>
      </c>
      <c r="P31" s="13">
        <v>517000</v>
      </c>
      <c r="Q31" s="13">
        <v>488000</v>
      </c>
      <c r="R31" s="13">
        <v>499000</v>
      </c>
      <c r="S31" s="13">
        <v>503000</v>
      </c>
      <c r="T31" s="13">
        <v>501000</v>
      </c>
      <c r="U31" s="13">
        <v>480000</v>
      </c>
    </row>
    <row r="32" spans="1:21" ht="30.6" x14ac:dyDescent="0.3">
      <c r="A32" s="13" t="s">
        <v>165</v>
      </c>
      <c r="B32" s="13" t="s">
        <v>136</v>
      </c>
      <c r="C32" s="13">
        <v>422000</v>
      </c>
      <c r="D32" s="13">
        <v>443000</v>
      </c>
      <c r="E32" s="13">
        <v>421000</v>
      </c>
      <c r="F32" s="13">
        <v>439000</v>
      </c>
      <c r="G32" s="13">
        <v>438000</v>
      </c>
      <c r="H32" s="13">
        <v>423000</v>
      </c>
      <c r="I32" s="13">
        <v>452000</v>
      </c>
      <c r="J32" s="13">
        <v>439000</v>
      </c>
      <c r="K32" s="13">
        <v>429000</v>
      </c>
      <c r="L32" s="13">
        <v>448000</v>
      </c>
      <c r="M32" s="13">
        <v>423000</v>
      </c>
      <c r="N32" s="13">
        <v>426000</v>
      </c>
      <c r="O32" s="13">
        <v>453000</v>
      </c>
      <c r="P32" s="13">
        <v>424000</v>
      </c>
      <c r="Q32" s="13">
        <v>436000</v>
      </c>
      <c r="R32" s="13">
        <v>445000</v>
      </c>
      <c r="S32" s="13">
        <v>419000</v>
      </c>
      <c r="T32" s="13">
        <v>420000</v>
      </c>
      <c r="U32" s="13">
        <v>440000</v>
      </c>
    </row>
    <row r="33" spans="1:21" ht="30.6" x14ac:dyDescent="0.3">
      <c r="A33" s="13" t="s">
        <v>165</v>
      </c>
      <c r="B33" s="13" t="s">
        <v>137</v>
      </c>
      <c r="C33" s="13">
        <v>256000</v>
      </c>
      <c r="D33" s="13">
        <v>265000</v>
      </c>
      <c r="E33" s="13">
        <v>273000</v>
      </c>
      <c r="F33" s="13">
        <v>266000</v>
      </c>
      <c r="G33" s="13">
        <v>266000</v>
      </c>
      <c r="H33" s="13">
        <v>273000</v>
      </c>
      <c r="I33" s="13">
        <v>288000</v>
      </c>
      <c r="J33" s="13">
        <v>264000</v>
      </c>
      <c r="K33" s="13">
        <v>242000</v>
      </c>
      <c r="L33" s="13">
        <v>284000</v>
      </c>
      <c r="M33" s="13">
        <v>281000</v>
      </c>
      <c r="N33" s="13">
        <v>275000</v>
      </c>
      <c r="O33" s="13">
        <v>271000</v>
      </c>
      <c r="P33" s="13">
        <v>275000</v>
      </c>
      <c r="Q33" s="13">
        <v>280000</v>
      </c>
      <c r="R33" s="13">
        <v>294000</v>
      </c>
      <c r="S33" s="13">
        <v>313000</v>
      </c>
      <c r="T33" s="13">
        <v>271000</v>
      </c>
      <c r="U33" s="13">
        <v>323000</v>
      </c>
    </row>
    <row r="34" spans="1:21" ht="30.6" x14ac:dyDescent="0.3">
      <c r="A34" s="13" t="s">
        <v>166</v>
      </c>
      <c r="B34" s="13" t="s">
        <v>131</v>
      </c>
      <c r="C34" s="13">
        <v>704000</v>
      </c>
      <c r="D34" s="13">
        <v>720000</v>
      </c>
      <c r="E34" s="13">
        <v>743000</v>
      </c>
      <c r="F34" s="13">
        <v>727000</v>
      </c>
      <c r="G34" s="13">
        <v>712000</v>
      </c>
      <c r="H34" s="13">
        <v>708000</v>
      </c>
      <c r="I34" s="13">
        <v>711000</v>
      </c>
      <c r="J34" s="13">
        <v>667000</v>
      </c>
      <c r="K34" s="13">
        <v>661000</v>
      </c>
      <c r="L34" s="13">
        <v>678000</v>
      </c>
      <c r="M34" s="13">
        <v>696000</v>
      </c>
      <c r="N34" s="13">
        <v>678000</v>
      </c>
      <c r="O34" s="13">
        <v>683000</v>
      </c>
      <c r="P34" s="13">
        <v>672000</v>
      </c>
      <c r="Q34" s="13">
        <v>695000</v>
      </c>
      <c r="R34" s="13">
        <v>665000</v>
      </c>
      <c r="S34" s="13">
        <v>666000</v>
      </c>
      <c r="T34" s="13">
        <v>683000</v>
      </c>
      <c r="U34" s="13">
        <v>683000</v>
      </c>
    </row>
    <row r="35" spans="1:21" ht="45.6" x14ac:dyDescent="0.3">
      <c r="A35" s="13" t="s">
        <v>166</v>
      </c>
      <c r="B35" s="13" t="s">
        <v>132</v>
      </c>
      <c r="C35" s="13">
        <v>709000</v>
      </c>
      <c r="D35" s="13">
        <v>701000</v>
      </c>
      <c r="E35" s="13">
        <v>695000</v>
      </c>
      <c r="F35" s="13">
        <v>707000</v>
      </c>
      <c r="G35" s="13">
        <v>704000</v>
      </c>
      <c r="H35" s="13">
        <v>703000</v>
      </c>
      <c r="I35" s="13">
        <v>694000</v>
      </c>
      <c r="J35" s="13">
        <v>682000</v>
      </c>
      <c r="K35" s="13">
        <v>666000</v>
      </c>
      <c r="L35" s="13">
        <v>671000</v>
      </c>
      <c r="M35" s="13">
        <v>682000</v>
      </c>
      <c r="N35" s="13">
        <v>676000</v>
      </c>
      <c r="O35" s="13">
        <v>672000</v>
      </c>
      <c r="P35" s="13">
        <v>661000</v>
      </c>
      <c r="Q35" s="13">
        <v>657000</v>
      </c>
      <c r="R35" s="13">
        <v>646000</v>
      </c>
      <c r="S35" s="13">
        <v>660000</v>
      </c>
      <c r="T35" s="13">
        <v>675000</v>
      </c>
      <c r="U35" s="13">
        <v>655000</v>
      </c>
    </row>
    <row r="36" spans="1:21" ht="30.6" x14ac:dyDescent="0.3">
      <c r="A36" s="13" t="s">
        <v>166</v>
      </c>
      <c r="B36" s="13" t="s">
        <v>133</v>
      </c>
      <c r="C36" s="13">
        <v>432000</v>
      </c>
      <c r="D36" s="13">
        <v>427000</v>
      </c>
      <c r="E36" s="13">
        <v>435000</v>
      </c>
      <c r="F36" s="13">
        <v>403000</v>
      </c>
      <c r="G36" s="13">
        <v>390000</v>
      </c>
      <c r="H36" s="13">
        <v>394000</v>
      </c>
      <c r="I36" s="13">
        <v>401000</v>
      </c>
      <c r="J36" s="13">
        <v>391000</v>
      </c>
      <c r="K36" s="13">
        <v>416000</v>
      </c>
      <c r="L36" s="13">
        <v>403000</v>
      </c>
      <c r="M36" s="13">
        <v>395000</v>
      </c>
      <c r="N36" s="13">
        <v>402000</v>
      </c>
      <c r="O36" s="13">
        <v>396000</v>
      </c>
      <c r="P36" s="13">
        <v>390000</v>
      </c>
      <c r="Q36" s="13">
        <v>374000</v>
      </c>
      <c r="R36" s="13">
        <v>399000</v>
      </c>
      <c r="S36" s="13">
        <v>375000</v>
      </c>
      <c r="T36" s="13">
        <v>356000</v>
      </c>
      <c r="U36" s="13">
        <v>372000</v>
      </c>
    </row>
    <row r="37" spans="1:21" ht="45.6" x14ac:dyDescent="0.3">
      <c r="A37" s="13" t="s">
        <v>166</v>
      </c>
      <c r="B37" s="13" t="s">
        <v>134</v>
      </c>
      <c r="C37" s="13">
        <v>554000</v>
      </c>
      <c r="D37" s="13">
        <v>550000</v>
      </c>
      <c r="E37" s="13">
        <v>545000</v>
      </c>
      <c r="F37" s="13">
        <v>551000</v>
      </c>
      <c r="G37" s="13">
        <v>552000</v>
      </c>
      <c r="H37" s="13">
        <v>554000</v>
      </c>
      <c r="I37" s="13">
        <v>556000</v>
      </c>
      <c r="J37" s="13">
        <v>544000</v>
      </c>
      <c r="K37" s="13">
        <v>558000</v>
      </c>
      <c r="L37" s="13">
        <v>556000</v>
      </c>
      <c r="M37" s="13">
        <v>554000</v>
      </c>
      <c r="N37" s="13">
        <v>555000</v>
      </c>
      <c r="O37" s="13">
        <v>562000</v>
      </c>
      <c r="P37" s="13">
        <v>567000</v>
      </c>
      <c r="Q37" s="13">
        <v>555000</v>
      </c>
      <c r="R37" s="13">
        <v>555000</v>
      </c>
      <c r="S37" s="13">
        <v>557000</v>
      </c>
      <c r="T37" s="13">
        <v>551000</v>
      </c>
      <c r="U37" s="13">
        <v>546000</v>
      </c>
    </row>
    <row r="38" spans="1:21" ht="45.6" x14ac:dyDescent="0.3">
      <c r="A38" s="13" t="s">
        <v>166</v>
      </c>
      <c r="B38" s="13" t="s">
        <v>135</v>
      </c>
      <c r="C38" s="13">
        <v>506000</v>
      </c>
      <c r="D38" s="13">
        <v>497000</v>
      </c>
      <c r="E38" s="13">
        <v>486000</v>
      </c>
      <c r="F38" s="13">
        <v>488000</v>
      </c>
      <c r="G38" s="13">
        <v>492000</v>
      </c>
      <c r="H38" s="13">
        <v>487000</v>
      </c>
      <c r="I38" s="13">
        <v>489000</v>
      </c>
      <c r="J38" s="13">
        <v>488000</v>
      </c>
      <c r="K38" s="13">
        <v>482000</v>
      </c>
      <c r="L38" s="13">
        <v>482000</v>
      </c>
      <c r="M38" s="13">
        <v>473000</v>
      </c>
      <c r="N38" s="13">
        <v>475000</v>
      </c>
      <c r="O38" s="13">
        <v>473000</v>
      </c>
      <c r="P38" s="13">
        <v>467000</v>
      </c>
      <c r="Q38" s="13">
        <v>463000</v>
      </c>
      <c r="R38" s="13">
        <v>452000</v>
      </c>
      <c r="S38" s="13">
        <v>457000</v>
      </c>
      <c r="T38" s="13">
        <v>458000</v>
      </c>
      <c r="U38" s="13">
        <v>440000</v>
      </c>
    </row>
    <row r="39" spans="1:21" ht="30.6" x14ac:dyDescent="0.3">
      <c r="A39" s="13" t="s">
        <v>166</v>
      </c>
      <c r="B39" s="13" t="s">
        <v>136</v>
      </c>
      <c r="C39" s="13">
        <v>356000</v>
      </c>
      <c r="D39" s="13">
        <v>345000</v>
      </c>
      <c r="E39" s="13">
        <v>367000</v>
      </c>
      <c r="F39" s="13">
        <v>365000</v>
      </c>
      <c r="G39" s="13">
        <v>370000</v>
      </c>
      <c r="H39" s="13">
        <v>361000</v>
      </c>
      <c r="I39" s="13">
        <v>372000</v>
      </c>
      <c r="J39" s="13">
        <v>381000</v>
      </c>
      <c r="K39" s="13">
        <v>383000</v>
      </c>
      <c r="L39" s="13">
        <v>383000</v>
      </c>
      <c r="M39" s="13">
        <v>377000</v>
      </c>
      <c r="N39" s="13">
        <v>391000</v>
      </c>
      <c r="O39" s="13">
        <v>382000</v>
      </c>
      <c r="P39" s="13">
        <v>375000</v>
      </c>
      <c r="Q39" s="13">
        <v>383000</v>
      </c>
      <c r="R39" s="13">
        <v>384000</v>
      </c>
      <c r="S39" s="13">
        <v>358000</v>
      </c>
      <c r="T39" s="13">
        <v>363000</v>
      </c>
      <c r="U39" s="13">
        <v>380000</v>
      </c>
    </row>
    <row r="40" spans="1:21" ht="30.6" x14ac:dyDescent="0.3">
      <c r="A40" s="13" t="s">
        <v>166</v>
      </c>
      <c r="B40" s="13" t="s">
        <v>137</v>
      </c>
      <c r="C40" s="13">
        <v>165000</v>
      </c>
      <c r="D40" s="13">
        <v>172000</v>
      </c>
      <c r="E40" s="13">
        <v>171000</v>
      </c>
      <c r="F40" s="13">
        <v>170000</v>
      </c>
      <c r="G40" s="13">
        <v>174000</v>
      </c>
      <c r="H40" s="13">
        <v>176000</v>
      </c>
      <c r="I40" s="13">
        <v>169000</v>
      </c>
      <c r="J40" s="13">
        <v>170000</v>
      </c>
      <c r="K40" s="13">
        <v>164000</v>
      </c>
      <c r="L40" s="13">
        <v>171000</v>
      </c>
      <c r="M40" s="13">
        <v>174000</v>
      </c>
      <c r="N40" s="13">
        <v>178000</v>
      </c>
      <c r="O40" s="13">
        <v>184000</v>
      </c>
      <c r="P40" s="13">
        <v>194000</v>
      </c>
      <c r="Q40" s="13">
        <v>201000</v>
      </c>
      <c r="R40" s="13">
        <v>211000</v>
      </c>
      <c r="S40" s="13">
        <v>220000</v>
      </c>
      <c r="T40" s="13">
        <v>187000</v>
      </c>
      <c r="U40" s="13">
        <v>208000</v>
      </c>
    </row>
    <row r="41" spans="1:21" ht="30.6" x14ac:dyDescent="0.3">
      <c r="A41" s="13" t="s">
        <v>167</v>
      </c>
      <c r="B41" s="13" t="s">
        <v>131</v>
      </c>
      <c r="C41" s="13">
        <v>708000</v>
      </c>
      <c r="D41" s="13">
        <v>741000</v>
      </c>
      <c r="E41" s="13">
        <v>746000</v>
      </c>
      <c r="F41" s="13">
        <v>728000</v>
      </c>
      <c r="G41" s="13">
        <v>753000</v>
      </c>
      <c r="H41" s="13">
        <v>742000</v>
      </c>
      <c r="I41" s="13">
        <v>746000</v>
      </c>
      <c r="J41" s="13">
        <v>706000</v>
      </c>
      <c r="K41" s="13">
        <v>674000</v>
      </c>
      <c r="L41" s="13">
        <v>691000</v>
      </c>
      <c r="M41" s="13">
        <v>732000</v>
      </c>
      <c r="N41" s="13">
        <v>737000</v>
      </c>
      <c r="O41" s="13">
        <v>731000</v>
      </c>
      <c r="P41" s="13">
        <v>731000</v>
      </c>
      <c r="Q41" s="13">
        <v>754000</v>
      </c>
      <c r="R41" s="13">
        <v>730000</v>
      </c>
      <c r="S41" s="13">
        <v>719000</v>
      </c>
      <c r="T41" s="13">
        <v>722000</v>
      </c>
      <c r="U41" s="13">
        <v>711000</v>
      </c>
    </row>
    <row r="42" spans="1:21" ht="45.6" x14ac:dyDescent="0.3">
      <c r="A42" s="13" t="s">
        <v>167</v>
      </c>
      <c r="B42" s="13" t="s">
        <v>132</v>
      </c>
      <c r="C42" s="13">
        <v>817000</v>
      </c>
      <c r="D42" s="13">
        <v>851000</v>
      </c>
      <c r="E42" s="13">
        <v>835000</v>
      </c>
      <c r="F42" s="13">
        <v>804000</v>
      </c>
      <c r="G42" s="13">
        <v>830000</v>
      </c>
      <c r="H42" s="13">
        <v>827000</v>
      </c>
      <c r="I42" s="13">
        <v>821000</v>
      </c>
      <c r="J42" s="13">
        <v>824000</v>
      </c>
      <c r="K42" s="13">
        <v>807000</v>
      </c>
      <c r="L42" s="13">
        <v>808000</v>
      </c>
      <c r="M42" s="13">
        <v>798000</v>
      </c>
      <c r="N42" s="13">
        <v>790000</v>
      </c>
      <c r="O42" s="13">
        <v>787000</v>
      </c>
      <c r="P42" s="13">
        <v>786000</v>
      </c>
      <c r="Q42" s="13">
        <v>774000</v>
      </c>
      <c r="R42" s="13">
        <v>775000</v>
      </c>
      <c r="S42" s="13">
        <v>786000</v>
      </c>
      <c r="T42" s="13">
        <v>776000</v>
      </c>
      <c r="U42" s="13">
        <v>799000</v>
      </c>
    </row>
    <row r="43" spans="1:21" ht="30.6" x14ac:dyDescent="0.3">
      <c r="A43" s="13" t="s">
        <v>167</v>
      </c>
      <c r="B43" s="13" t="s">
        <v>133</v>
      </c>
      <c r="C43" s="13">
        <v>476000</v>
      </c>
      <c r="D43" s="13">
        <v>473000</v>
      </c>
      <c r="E43" s="13">
        <v>472000</v>
      </c>
      <c r="F43" s="13">
        <v>459000</v>
      </c>
      <c r="G43" s="13">
        <v>458000</v>
      </c>
      <c r="H43" s="13">
        <v>481000</v>
      </c>
      <c r="I43" s="13">
        <v>457000</v>
      </c>
      <c r="J43" s="13">
        <v>491000</v>
      </c>
      <c r="K43" s="13">
        <v>446000</v>
      </c>
      <c r="L43" s="13">
        <v>449000</v>
      </c>
      <c r="M43" s="13">
        <v>478000</v>
      </c>
      <c r="N43" s="13">
        <v>444000</v>
      </c>
      <c r="O43" s="13">
        <v>462000</v>
      </c>
      <c r="P43" s="13">
        <v>442000</v>
      </c>
      <c r="Q43" s="13">
        <v>434000</v>
      </c>
      <c r="R43" s="13">
        <v>414000</v>
      </c>
      <c r="S43" s="13">
        <v>455000</v>
      </c>
      <c r="T43" s="13">
        <v>447000</v>
      </c>
      <c r="U43" s="13">
        <v>472000</v>
      </c>
    </row>
    <row r="44" spans="1:21" ht="45.6" x14ac:dyDescent="0.3">
      <c r="A44" s="13" t="s">
        <v>167</v>
      </c>
      <c r="B44" s="13" t="s">
        <v>134</v>
      </c>
      <c r="C44" s="13">
        <v>643000</v>
      </c>
      <c r="D44" s="13">
        <v>637000</v>
      </c>
      <c r="E44" s="13">
        <v>621000</v>
      </c>
      <c r="F44" s="13">
        <v>643000</v>
      </c>
      <c r="G44" s="13">
        <v>639000</v>
      </c>
      <c r="H44" s="13">
        <v>632000</v>
      </c>
      <c r="I44" s="13">
        <v>634000</v>
      </c>
      <c r="J44" s="13">
        <v>624000</v>
      </c>
      <c r="K44" s="13">
        <v>625000</v>
      </c>
      <c r="L44" s="13">
        <v>622000</v>
      </c>
      <c r="M44" s="13">
        <v>614000</v>
      </c>
      <c r="N44" s="13">
        <v>637000</v>
      </c>
      <c r="O44" s="13">
        <v>630000</v>
      </c>
      <c r="P44" s="13">
        <v>629000</v>
      </c>
      <c r="Q44" s="13">
        <v>617000</v>
      </c>
      <c r="R44" s="13">
        <v>617000</v>
      </c>
      <c r="S44" s="13">
        <v>611000</v>
      </c>
      <c r="T44" s="13">
        <v>623000</v>
      </c>
      <c r="U44" s="13">
        <v>592000</v>
      </c>
    </row>
    <row r="45" spans="1:21" ht="45.6" x14ac:dyDescent="0.3">
      <c r="A45" s="13" t="s">
        <v>167</v>
      </c>
      <c r="B45" s="13" t="s">
        <v>135</v>
      </c>
      <c r="C45" s="13">
        <v>597000</v>
      </c>
      <c r="D45" s="13">
        <v>604000</v>
      </c>
      <c r="E45" s="13">
        <v>591000</v>
      </c>
      <c r="F45" s="13">
        <v>589000</v>
      </c>
      <c r="G45" s="13">
        <v>579000</v>
      </c>
      <c r="H45" s="13">
        <v>577000</v>
      </c>
      <c r="I45" s="13">
        <v>585000</v>
      </c>
      <c r="J45" s="13">
        <v>585000</v>
      </c>
      <c r="K45" s="13">
        <v>575000</v>
      </c>
      <c r="L45" s="13">
        <v>572000</v>
      </c>
      <c r="M45" s="13">
        <v>588000</v>
      </c>
      <c r="N45" s="13">
        <v>577000</v>
      </c>
      <c r="O45" s="13">
        <v>548000</v>
      </c>
      <c r="P45" s="13">
        <v>551000</v>
      </c>
      <c r="Q45" s="13">
        <v>544000</v>
      </c>
      <c r="R45" s="13">
        <v>549000</v>
      </c>
      <c r="S45" s="13">
        <v>547000</v>
      </c>
      <c r="T45" s="13">
        <v>529000</v>
      </c>
      <c r="U45" s="13">
        <v>531000</v>
      </c>
    </row>
    <row r="46" spans="1:21" ht="30.6" x14ac:dyDescent="0.3">
      <c r="A46" s="13" t="s">
        <v>167</v>
      </c>
      <c r="B46" s="13" t="s">
        <v>136</v>
      </c>
      <c r="C46" s="13">
        <v>544000</v>
      </c>
      <c r="D46" s="13">
        <v>543000</v>
      </c>
      <c r="E46" s="13">
        <v>551000</v>
      </c>
      <c r="F46" s="13">
        <v>550000</v>
      </c>
      <c r="G46" s="13">
        <v>579000</v>
      </c>
      <c r="H46" s="13">
        <v>561000</v>
      </c>
      <c r="I46" s="13">
        <v>555000</v>
      </c>
      <c r="J46" s="13">
        <v>548000</v>
      </c>
      <c r="K46" s="13">
        <v>562000</v>
      </c>
      <c r="L46" s="13">
        <v>550000</v>
      </c>
      <c r="M46" s="13">
        <v>549000</v>
      </c>
      <c r="N46" s="13">
        <v>549000</v>
      </c>
      <c r="O46" s="13">
        <v>562000</v>
      </c>
      <c r="P46" s="13">
        <v>548000</v>
      </c>
      <c r="Q46" s="13">
        <v>571000</v>
      </c>
      <c r="R46" s="13">
        <v>548000</v>
      </c>
      <c r="S46" s="13">
        <v>504000</v>
      </c>
      <c r="T46" s="13">
        <v>512000</v>
      </c>
      <c r="U46" s="13">
        <v>511000</v>
      </c>
    </row>
    <row r="47" spans="1:21" ht="30.6" x14ac:dyDescent="0.3">
      <c r="A47" s="13" t="s">
        <v>167</v>
      </c>
      <c r="B47" s="13" t="s">
        <v>137</v>
      </c>
      <c r="C47" s="13">
        <v>328000</v>
      </c>
      <c r="D47" s="13">
        <v>335000</v>
      </c>
      <c r="E47" s="13">
        <v>356000</v>
      </c>
      <c r="F47" s="13">
        <v>365000</v>
      </c>
      <c r="G47" s="13">
        <v>322000</v>
      </c>
      <c r="H47" s="13">
        <v>339000</v>
      </c>
      <c r="I47" s="13">
        <v>331000</v>
      </c>
      <c r="J47" s="13">
        <v>320000</v>
      </c>
      <c r="K47" s="13">
        <v>367000</v>
      </c>
      <c r="L47" s="13">
        <v>377000</v>
      </c>
      <c r="M47" s="13">
        <v>366000</v>
      </c>
      <c r="N47" s="13">
        <v>376000</v>
      </c>
      <c r="O47" s="13">
        <v>399000</v>
      </c>
      <c r="P47" s="13">
        <v>432000</v>
      </c>
      <c r="Q47" s="13">
        <v>410000</v>
      </c>
      <c r="R47" s="13">
        <v>427000</v>
      </c>
      <c r="S47" s="13">
        <v>378000</v>
      </c>
      <c r="T47" s="13">
        <v>398000</v>
      </c>
      <c r="U47" s="13">
        <v>437000</v>
      </c>
    </row>
    <row r="48" spans="1:21" ht="30.6" x14ac:dyDescent="0.3">
      <c r="A48" s="13" t="s">
        <v>168</v>
      </c>
      <c r="B48" s="13" t="s">
        <v>131</v>
      </c>
      <c r="C48" s="13">
        <v>1074000</v>
      </c>
      <c r="D48" s="13">
        <v>1066000</v>
      </c>
      <c r="E48" s="13">
        <v>1027000</v>
      </c>
      <c r="F48" s="13">
        <v>1035000</v>
      </c>
      <c r="G48" s="13">
        <v>1053000</v>
      </c>
      <c r="H48" s="13">
        <v>1058000</v>
      </c>
      <c r="I48" s="13">
        <v>1050000</v>
      </c>
      <c r="J48" s="13">
        <v>1021000</v>
      </c>
      <c r="K48" s="13">
        <v>1019000</v>
      </c>
      <c r="L48" s="13">
        <v>1028000</v>
      </c>
      <c r="M48" s="13">
        <v>1009000</v>
      </c>
      <c r="N48" s="13">
        <v>1017000</v>
      </c>
      <c r="O48" s="13">
        <v>1021000</v>
      </c>
      <c r="P48" s="13">
        <v>1008000</v>
      </c>
      <c r="Q48" s="13">
        <v>1008000</v>
      </c>
      <c r="R48" s="13">
        <v>986000</v>
      </c>
      <c r="S48" s="13">
        <v>1009000</v>
      </c>
      <c r="T48" s="13">
        <v>997000</v>
      </c>
      <c r="U48" s="13">
        <v>997000</v>
      </c>
    </row>
    <row r="49" spans="1:21" ht="45.6" x14ac:dyDescent="0.3">
      <c r="A49" s="13" t="s">
        <v>168</v>
      </c>
      <c r="B49" s="13" t="s">
        <v>132</v>
      </c>
      <c r="C49" s="13">
        <v>1037000</v>
      </c>
      <c r="D49" s="13">
        <v>1030000</v>
      </c>
      <c r="E49" s="13">
        <v>1025000</v>
      </c>
      <c r="F49" s="13">
        <v>1026000</v>
      </c>
      <c r="G49" s="13">
        <v>1026000</v>
      </c>
      <c r="H49" s="13">
        <v>1022000</v>
      </c>
      <c r="I49" s="13">
        <v>1020000</v>
      </c>
      <c r="J49" s="13">
        <v>1021000</v>
      </c>
      <c r="K49" s="13">
        <v>1012000</v>
      </c>
      <c r="L49" s="13">
        <v>1004000</v>
      </c>
      <c r="M49" s="13">
        <v>999000</v>
      </c>
      <c r="N49" s="13">
        <v>997000</v>
      </c>
      <c r="O49" s="13">
        <v>990000</v>
      </c>
      <c r="P49" s="13">
        <v>979000</v>
      </c>
      <c r="Q49" s="13">
        <v>982000</v>
      </c>
      <c r="R49" s="13">
        <v>965000</v>
      </c>
      <c r="S49" s="13">
        <v>957000</v>
      </c>
      <c r="T49" s="13">
        <v>957000</v>
      </c>
      <c r="U49" s="13">
        <v>947000</v>
      </c>
    </row>
    <row r="50" spans="1:21" ht="30.6" x14ac:dyDescent="0.3">
      <c r="A50" s="13" t="s">
        <v>168</v>
      </c>
      <c r="B50" s="13" t="s">
        <v>133</v>
      </c>
      <c r="C50" s="13">
        <v>557000</v>
      </c>
      <c r="D50" s="13">
        <v>573000</v>
      </c>
      <c r="E50" s="13">
        <v>540000</v>
      </c>
      <c r="F50" s="13">
        <v>576000</v>
      </c>
      <c r="G50" s="13">
        <v>588000</v>
      </c>
      <c r="H50" s="13">
        <v>568000</v>
      </c>
      <c r="I50" s="13">
        <v>555000</v>
      </c>
      <c r="J50" s="13">
        <v>589000</v>
      </c>
      <c r="K50" s="13">
        <v>551000</v>
      </c>
      <c r="L50" s="13">
        <v>541000</v>
      </c>
      <c r="M50" s="13">
        <v>563000</v>
      </c>
      <c r="N50" s="13">
        <v>543000</v>
      </c>
      <c r="O50" s="13">
        <v>556000</v>
      </c>
      <c r="P50" s="13">
        <v>541000</v>
      </c>
      <c r="Q50" s="13">
        <v>576000</v>
      </c>
      <c r="R50" s="13">
        <v>532000</v>
      </c>
      <c r="S50" s="13">
        <v>484000</v>
      </c>
      <c r="T50" s="13">
        <v>495000</v>
      </c>
      <c r="U50" s="13">
        <v>540000</v>
      </c>
    </row>
    <row r="51" spans="1:21" ht="45.6" x14ac:dyDescent="0.3">
      <c r="A51" s="13" t="s">
        <v>168</v>
      </c>
      <c r="B51" s="13" t="s">
        <v>134</v>
      </c>
      <c r="C51" s="13">
        <v>718000</v>
      </c>
      <c r="D51" s="13">
        <v>721000</v>
      </c>
      <c r="E51" s="13">
        <v>720000</v>
      </c>
      <c r="F51" s="13">
        <v>722000</v>
      </c>
      <c r="G51" s="13">
        <v>727000</v>
      </c>
      <c r="H51" s="13">
        <v>723000</v>
      </c>
      <c r="I51" s="13">
        <v>718000</v>
      </c>
      <c r="J51" s="13">
        <v>718000</v>
      </c>
      <c r="K51" s="13">
        <v>730000</v>
      </c>
      <c r="L51" s="13">
        <v>720000</v>
      </c>
      <c r="M51" s="13">
        <v>710000</v>
      </c>
      <c r="N51" s="13">
        <v>714000</v>
      </c>
      <c r="O51" s="13">
        <v>715000</v>
      </c>
      <c r="P51" s="13">
        <v>708000</v>
      </c>
      <c r="Q51" s="13">
        <v>694000</v>
      </c>
      <c r="R51" s="13">
        <v>695000</v>
      </c>
      <c r="S51" s="13">
        <v>710000</v>
      </c>
      <c r="T51" s="13">
        <v>681000</v>
      </c>
      <c r="U51" s="13">
        <v>695000</v>
      </c>
    </row>
    <row r="52" spans="1:21" ht="45.6" x14ac:dyDescent="0.3">
      <c r="A52" s="13" t="s">
        <v>168</v>
      </c>
      <c r="B52" s="13" t="s">
        <v>135</v>
      </c>
      <c r="C52" s="13">
        <v>688000</v>
      </c>
      <c r="D52" s="13">
        <v>692000</v>
      </c>
      <c r="E52" s="13">
        <v>688000</v>
      </c>
      <c r="F52" s="13">
        <v>692000</v>
      </c>
      <c r="G52" s="13">
        <v>670000</v>
      </c>
      <c r="H52" s="13">
        <v>665000</v>
      </c>
      <c r="I52" s="13">
        <v>666000</v>
      </c>
      <c r="J52" s="13">
        <v>676000</v>
      </c>
      <c r="K52" s="13">
        <v>669000</v>
      </c>
      <c r="L52" s="13">
        <v>672000</v>
      </c>
      <c r="M52" s="13">
        <v>673000</v>
      </c>
      <c r="N52" s="13">
        <v>670000</v>
      </c>
      <c r="O52" s="13">
        <v>640000</v>
      </c>
      <c r="P52" s="13">
        <v>646000</v>
      </c>
      <c r="Q52" s="13">
        <v>642000</v>
      </c>
      <c r="R52" s="13">
        <v>660000</v>
      </c>
      <c r="S52" s="13">
        <v>631000</v>
      </c>
      <c r="T52" s="13">
        <v>649000</v>
      </c>
      <c r="U52" s="13">
        <v>654000</v>
      </c>
    </row>
    <row r="53" spans="1:21" ht="30.6" x14ac:dyDescent="0.3">
      <c r="A53" s="13" t="s">
        <v>168</v>
      </c>
      <c r="B53" s="13" t="s">
        <v>136</v>
      </c>
      <c r="C53" s="13">
        <v>596000</v>
      </c>
      <c r="D53" s="13">
        <v>578000</v>
      </c>
      <c r="E53" s="13">
        <v>605000</v>
      </c>
      <c r="F53" s="13">
        <v>589000</v>
      </c>
      <c r="G53" s="13">
        <v>593000</v>
      </c>
      <c r="H53" s="13">
        <v>601000</v>
      </c>
      <c r="I53" s="13">
        <v>606000</v>
      </c>
      <c r="J53" s="13">
        <v>579000</v>
      </c>
      <c r="K53" s="13">
        <v>543000</v>
      </c>
      <c r="L53" s="13">
        <v>556000</v>
      </c>
      <c r="M53" s="13">
        <v>552000</v>
      </c>
      <c r="N53" s="13">
        <v>535000</v>
      </c>
      <c r="O53" s="13">
        <v>547000</v>
      </c>
      <c r="P53" s="13">
        <v>542000</v>
      </c>
      <c r="Q53" s="13">
        <v>508000</v>
      </c>
      <c r="R53" s="13">
        <v>514000</v>
      </c>
      <c r="S53" s="13">
        <v>483000</v>
      </c>
      <c r="T53" s="13">
        <v>456000</v>
      </c>
      <c r="U53" s="13">
        <v>474000</v>
      </c>
    </row>
    <row r="54" spans="1:21" ht="30.6" x14ac:dyDescent="0.3">
      <c r="A54" s="13" t="s">
        <v>168</v>
      </c>
      <c r="B54" s="13" t="s">
        <v>137</v>
      </c>
      <c r="C54" s="13">
        <v>339000</v>
      </c>
      <c r="D54" s="13">
        <v>344000</v>
      </c>
      <c r="E54" s="13">
        <v>340000</v>
      </c>
      <c r="F54" s="13">
        <v>336000</v>
      </c>
      <c r="G54" s="13">
        <v>322000</v>
      </c>
      <c r="H54" s="13">
        <v>321000</v>
      </c>
      <c r="I54" s="13">
        <v>324000</v>
      </c>
      <c r="J54" s="13">
        <v>326000</v>
      </c>
      <c r="K54" s="13">
        <v>331000</v>
      </c>
      <c r="L54" s="13">
        <v>336000</v>
      </c>
      <c r="M54" s="13">
        <v>340000</v>
      </c>
      <c r="N54" s="13">
        <v>332000</v>
      </c>
      <c r="O54" s="13">
        <v>349000</v>
      </c>
      <c r="P54" s="13">
        <v>349000</v>
      </c>
      <c r="Q54" s="13">
        <v>354000</v>
      </c>
      <c r="R54" s="13">
        <v>365000</v>
      </c>
      <c r="S54" s="13">
        <v>322000</v>
      </c>
      <c r="T54" s="13">
        <v>288000</v>
      </c>
      <c r="U54" s="13">
        <v>309000</v>
      </c>
    </row>
    <row r="55" spans="1:21" ht="30.6" x14ac:dyDescent="0.3">
      <c r="A55" s="13" t="s">
        <v>169</v>
      </c>
      <c r="B55" s="13" t="s">
        <v>131</v>
      </c>
      <c r="C55" s="13">
        <v>784000</v>
      </c>
      <c r="D55" s="13">
        <v>777000</v>
      </c>
      <c r="E55" s="13">
        <v>790000</v>
      </c>
      <c r="F55" s="13">
        <v>783000</v>
      </c>
      <c r="G55" s="13">
        <v>783000</v>
      </c>
      <c r="H55" s="13">
        <v>759000</v>
      </c>
      <c r="I55" s="13">
        <v>754000</v>
      </c>
      <c r="J55" s="13">
        <v>754000</v>
      </c>
      <c r="K55" s="13">
        <v>733000</v>
      </c>
      <c r="L55" s="13">
        <v>750000</v>
      </c>
      <c r="M55" s="13">
        <v>731000</v>
      </c>
      <c r="N55" s="13">
        <v>738000</v>
      </c>
      <c r="O55" s="13">
        <v>740000</v>
      </c>
      <c r="P55" s="13">
        <v>739000</v>
      </c>
      <c r="Q55" s="13">
        <v>734000</v>
      </c>
      <c r="R55" s="13">
        <v>738000</v>
      </c>
      <c r="S55" s="13">
        <v>750000</v>
      </c>
      <c r="T55" s="13">
        <v>742000</v>
      </c>
      <c r="U55" s="13">
        <v>729000</v>
      </c>
    </row>
    <row r="56" spans="1:21" ht="45.6" x14ac:dyDescent="0.3">
      <c r="A56" s="13" t="s">
        <v>169</v>
      </c>
      <c r="B56" s="13" t="s">
        <v>132</v>
      </c>
      <c r="C56" s="13">
        <v>830000</v>
      </c>
      <c r="D56" s="13">
        <v>817000</v>
      </c>
      <c r="E56" s="13">
        <v>814000</v>
      </c>
      <c r="F56" s="13">
        <v>804000</v>
      </c>
      <c r="G56" s="13">
        <v>809000</v>
      </c>
      <c r="H56" s="13">
        <v>796000</v>
      </c>
      <c r="I56" s="13">
        <v>816000</v>
      </c>
      <c r="J56" s="13">
        <v>805000</v>
      </c>
      <c r="K56" s="13">
        <v>779000</v>
      </c>
      <c r="L56" s="13">
        <v>785000</v>
      </c>
      <c r="M56" s="13">
        <v>790000</v>
      </c>
      <c r="N56" s="13">
        <v>767000</v>
      </c>
      <c r="O56" s="13">
        <v>775000</v>
      </c>
      <c r="P56" s="13">
        <v>742000</v>
      </c>
      <c r="Q56" s="13">
        <v>754000</v>
      </c>
      <c r="R56" s="13">
        <v>745000</v>
      </c>
      <c r="S56" s="13">
        <v>734000</v>
      </c>
      <c r="T56" s="13">
        <v>746000</v>
      </c>
      <c r="U56" s="13">
        <v>745000</v>
      </c>
    </row>
    <row r="57" spans="1:21" ht="30.6" x14ac:dyDescent="0.3">
      <c r="A57" s="13" t="s">
        <v>169</v>
      </c>
      <c r="B57" s="13" t="s">
        <v>133</v>
      </c>
      <c r="C57" s="13">
        <v>500000</v>
      </c>
      <c r="D57" s="13">
        <v>520000</v>
      </c>
      <c r="E57" s="13">
        <v>518000</v>
      </c>
      <c r="F57" s="13">
        <v>498000</v>
      </c>
      <c r="G57" s="13">
        <v>487000</v>
      </c>
      <c r="H57" s="13">
        <v>491000</v>
      </c>
      <c r="I57" s="13">
        <v>497000</v>
      </c>
      <c r="J57" s="13">
        <v>478000</v>
      </c>
      <c r="K57" s="13">
        <v>483000</v>
      </c>
      <c r="L57" s="13">
        <v>457000</v>
      </c>
      <c r="M57" s="13">
        <v>467000</v>
      </c>
      <c r="N57" s="13">
        <v>458000</v>
      </c>
      <c r="O57" s="13">
        <v>463000</v>
      </c>
      <c r="P57" s="13">
        <v>464000</v>
      </c>
      <c r="Q57" s="13">
        <v>468000</v>
      </c>
      <c r="R57" s="13">
        <v>462000</v>
      </c>
      <c r="S57" s="13">
        <v>475000</v>
      </c>
      <c r="T57" s="13">
        <v>458000</v>
      </c>
      <c r="U57" s="13">
        <v>470000</v>
      </c>
    </row>
    <row r="58" spans="1:21" ht="45.6" x14ac:dyDescent="0.3">
      <c r="A58" s="13" t="s">
        <v>169</v>
      </c>
      <c r="B58" s="13" t="s">
        <v>134</v>
      </c>
      <c r="C58" s="13">
        <v>703000</v>
      </c>
      <c r="D58" s="13">
        <v>715000</v>
      </c>
      <c r="E58" s="13">
        <v>698000</v>
      </c>
      <c r="F58" s="13">
        <v>696000</v>
      </c>
      <c r="G58" s="13">
        <v>691000</v>
      </c>
      <c r="H58" s="13">
        <v>682000</v>
      </c>
      <c r="I58" s="13">
        <v>690000</v>
      </c>
      <c r="J58" s="13">
        <v>687000</v>
      </c>
      <c r="K58" s="13">
        <v>695000</v>
      </c>
      <c r="L58" s="13">
        <v>699000</v>
      </c>
      <c r="M58" s="13">
        <v>695000</v>
      </c>
      <c r="N58" s="13">
        <v>699000</v>
      </c>
      <c r="O58" s="13">
        <v>700000</v>
      </c>
      <c r="P58" s="13">
        <v>701000</v>
      </c>
      <c r="Q58" s="13">
        <v>695000</v>
      </c>
      <c r="R58" s="13">
        <v>696000</v>
      </c>
      <c r="S58" s="13">
        <v>684000</v>
      </c>
      <c r="T58" s="13">
        <v>670000</v>
      </c>
      <c r="U58" s="13">
        <v>669000</v>
      </c>
    </row>
    <row r="59" spans="1:21" ht="45.6" x14ac:dyDescent="0.3">
      <c r="A59" s="13" t="s">
        <v>169</v>
      </c>
      <c r="B59" s="13" t="s">
        <v>135</v>
      </c>
      <c r="C59" s="13">
        <v>600000</v>
      </c>
      <c r="D59" s="13">
        <v>586000</v>
      </c>
      <c r="E59" s="13">
        <v>585000</v>
      </c>
      <c r="F59" s="13">
        <v>587000</v>
      </c>
      <c r="G59" s="13">
        <v>583000</v>
      </c>
      <c r="H59" s="13">
        <v>586000</v>
      </c>
      <c r="I59" s="13">
        <v>574000</v>
      </c>
      <c r="J59" s="13">
        <v>581000</v>
      </c>
      <c r="K59" s="13">
        <v>585000</v>
      </c>
      <c r="L59" s="13">
        <v>575000</v>
      </c>
      <c r="M59" s="13">
        <v>577000</v>
      </c>
      <c r="N59" s="13">
        <v>568000</v>
      </c>
      <c r="O59" s="13">
        <v>563000</v>
      </c>
      <c r="P59" s="13">
        <v>572000</v>
      </c>
      <c r="Q59" s="13">
        <v>564000</v>
      </c>
      <c r="R59" s="13">
        <v>569000</v>
      </c>
      <c r="S59" s="13">
        <v>573000</v>
      </c>
      <c r="T59" s="13">
        <v>565000</v>
      </c>
      <c r="U59" s="13">
        <v>555000</v>
      </c>
    </row>
    <row r="60" spans="1:21" ht="30.6" x14ac:dyDescent="0.3">
      <c r="A60" s="13" t="s">
        <v>169</v>
      </c>
      <c r="B60" s="13" t="s">
        <v>136</v>
      </c>
      <c r="C60" s="13">
        <v>490000</v>
      </c>
      <c r="D60" s="13">
        <v>495000</v>
      </c>
      <c r="E60" s="13">
        <v>500000</v>
      </c>
      <c r="F60" s="13">
        <v>504000</v>
      </c>
      <c r="G60" s="13">
        <v>516000</v>
      </c>
      <c r="H60" s="13">
        <v>521000</v>
      </c>
      <c r="I60" s="13">
        <v>522000</v>
      </c>
      <c r="J60" s="13">
        <v>508000</v>
      </c>
      <c r="K60" s="13">
        <v>506000</v>
      </c>
      <c r="L60" s="13">
        <v>511000</v>
      </c>
      <c r="M60" s="13">
        <v>503000</v>
      </c>
      <c r="N60" s="13">
        <v>530000</v>
      </c>
      <c r="O60" s="13">
        <v>531000</v>
      </c>
      <c r="P60" s="13">
        <v>516000</v>
      </c>
      <c r="Q60" s="13">
        <v>490000</v>
      </c>
      <c r="R60" s="13">
        <v>493000</v>
      </c>
      <c r="S60" s="13">
        <v>481000</v>
      </c>
      <c r="T60" s="13">
        <v>453000</v>
      </c>
      <c r="U60" s="13">
        <v>457000</v>
      </c>
    </row>
    <row r="61" spans="1:21" ht="30.6" x14ac:dyDescent="0.3">
      <c r="A61" s="13" t="s">
        <v>169</v>
      </c>
      <c r="B61" s="13" t="s">
        <v>137</v>
      </c>
      <c r="C61" s="13">
        <v>322000</v>
      </c>
      <c r="D61" s="13">
        <v>332000</v>
      </c>
      <c r="E61" s="13">
        <v>323000</v>
      </c>
      <c r="F61" s="13">
        <v>341000</v>
      </c>
      <c r="G61" s="13">
        <v>326000</v>
      </c>
      <c r="H61" s="13">
        <v>345000</v>
      </c>
      <c r="I61" s="13">
        <v>320000</v>
      </c>
      <c r="J61" s="13">
        <v>327000</v>
      </c>
      <c r="K61" s="13">
        <v>331000</v>
      </c>
      <c r="L61" s="13">
        <v>358000</v>
      </c>
      <c r="M61" s="13">
        <v>344000</v>
      </c>
      <c r="N61" s="13">
        <v>388000</v>
      </c>
      <c r="O61" s="13">
        <v>373000</v>
      </c>
      <c r="P61" s="13">
        <v>369000</v>
      </c>
      <c r="Q61" s="13">
        <v>399000</v>
      </c>
      <c r="R61" s="13">
        <v>411000</v>
      </c>
      <c r="S61" s="13">
        <v>369000</v>
      </c>
      <c r="T61" s="13">
        <v>407000</v>
      </c>
      <c r="U61" s="13">
        <v>420000</v>
      </c>
    </row>
    <row r="62" spans="1:21" ht="30.6" x14ac:dyDescent="0.3">
      <c r="A62" s="13" t="s">
        <v>170</v>
      </c>
      <c r="B62" s="13" t="s">
        <v>131</v>
      </c>
      <c r="C62" s="13">
        <v>690000</v>
      </c>
      <c r="D62" s="13">
        <v>691000</v>
      </c>
      <c r="E62" s="13">
        <v>626000</v>
      </c>
      <c r="F62" s="13">
        <v>630000</v>
      </c>
      <c r="G62" s="13">
        <v>641000</v>
      </c>
      <c r="H62" s="13">
        <v>640000</v>
      </c>
      <c r="I62" s="13">
        <v>663000</v>
      </c>
      <c r="J62" s="13">
        <v>618000</v>
      </c>
      <c r="K62" s="13">
        <v>651000</v>
      </c>
      <c r="L62" s="13">
        <v>654000</v>
      </c>
      <c r="M62" s="13">
        <v>635000</v>
      </c>
      <c r="N62" s="13">
        <v>623000</v>
      </c>
      <c r="O62" s="13">
        <v>634000</v>
      </c>
      <c r="P62" s="13">
        <v>634000</v>
      </c>
      <c r="Q62" s="13">
        <v>639000</v>
      </c>
      <c r="R62" s="13">
        <v>649000</v>
      </c>
      <c r="S62" s="13">
        <v>643000</v>
      </c>
      <c r="T62" s="13">
        <v>649000</v>
      </c>
      <c r="U62" s="13">
        <v>628000</v>
      </c>
    </row>
    <row r="63" spans="1:21" ht="45.6" x14ac:dyDescent="0.3">
      <c r="A63" s="13" t="s">
        <v>170</v>
      </c>
      <c r="B63" s="13" t="s">
        <v>132</v>
      </c>
      <c r="C63" s="13">
        <v>669000</v>
      </c>
      <c r="D63" s="13">
        <v>668000</v>
      </c>
      <c r="E63" s="13">
        <v>687000</v>
      </c>
      <c r="F63" s="13">
        <v>672000</v>
      </c>
      <c r="G63" s="13">
        <v>664000</v>
      </c>
      <c r="H63" s="13">
        <v>670000</v>
      </c>
      <c r="I63" s="13">
        <v>663000</v>
      </c>
      <c r="J63" s="13">
        <v>672000</v>
      </c>
      <c r="K63" s="13">
        <v>668000</v>
      </c>
      <c r="L63" s="13">
        <v>654000</v>
      </c>
      <c r="M63" s="13">
        <v>658000</v>
      </c>
      <c r="N63" s="13">
        <v>658000</v>
      </c>
      <c r="O63" s="13">
        <v>640000</v>
      </c>
      <c r="P63" s="13">
        <v>647000</v>
      </c>
      <c r="Q63" s="13">
        <v>640000</v>
      </c>
      <c r="R63" s="13">
        <v>637000</v>
      </c>
      <c r="S63" s="13">
        <v>628000</v>
      </c>
      <c r="T63" s="13">
        <v>643000</v>
      </c>
      <c r="U63" s="13">
        <v>657000</v>
      </c>
    </row>
    <row r="64" spans="1:21" ht="30.6" x14ac:dyDescent="0.3">
      <c r="A64" s="13" t="s">
        <v>170</v>
      </c>
      <c r="B64" s="13" t="s">
        <v>133</v>
      </c>
      <c r="C64" s="13">
        <v>424000</v>
      </c>
      <c r="D64" s="13">
        <v>436000</v>
      </c>
      <c r="E64" s="13">
        <v>432000</v>
      </c>
      <c r="F64" s="13">
        <v>434000</v>
      </c>
      <c r="G64" s="13">
        <v>426000</v>
      </c>
      <c r="H64" s="13">
        <v>402000</v>
      </c>
      <c r="I64" s="13">
        <v>391000</v>
      </c>
      <c r="J64" s="13">
        <v>388000</v>
      </c>
      <c r="K64" s="13">
        <v>386000</v>
      </c>
      <c r="L64" s="13">
        <v>382000</v>
      </c>
      <c r="M64" s="13">
        <v>389000</v>
      </c>
      <c r="N64" s="13">
        <v>394000</v>
      </c>
      <c r="O64" s="13">
        <v>404000</v>
      </c>
      <c r="P64" s="13">
        <v>419000</v>
      </c>
      <c r="Q64" s="13">
        <v>400000</v>
      </c>
      <c r="R64" s="13">
        <v>393000</v>
      </c>
      <c r="S64" s="13">
        <v>376000</v>
      </c>
      <c r="T64" s="13">
        <v>395000</v>
      </c>
      <c r="U64" s="13">
        <v>414000</v>
      </c>
    </row>
    <row r="65" spans="1:21" ht="45.6" x14ac:dyDescent="0.3">
      <c r="A65" s="13" t="s">
        <v>170</v>
      </c>
      <c r="B65" s="13" t="s">
        <v>134</v>
      </c>
      <c r="C65" s="13">
        <v>593000</v>
      </c>
      <c r="D65" s="13">
        <v>585000</v>
      </c>
      <c r="E65" s="13">
        <v>573000</v>
      </c>
      <c r="F65" s="13">
        <v>578000</v>
      </c>
      <c r="G65" s="13">
        <v>580000</v>
      </c>
      <c r="H65" s="13">
        <v>581000</v>
      </c>
      <c r="I65" s="13">
        <v>582000</v>
      </c>
      <c r="J65" s="13">
        <v>578000</v>
      </c>
      <c r="K65" s="13">
        <v>584000</v>
      </c>
      <c r="L65" s="13">
        <v>585000</v>
      </c>
      <c r="M65" s="13">
        <v>594000</v>
      </c>
      <c r="N65" s="13">
        <v>602000</v>
      </c>
      <c r="O65" s="13">
        <v>594000</v>
      </c>
      <c r="P65" s="13">
        <v>576000</v>
      </c>
      <c r="Q65" s="13">
        <v>580000</v>
      </c>
      <c r="R65" s="13">
        <v>577000</v>
      </c>
      <c r="S65" s="13">
        <v>573000</v>
      </c>
      <c r="T65" s="13">
        <v>567000</v>
      </c>
      <c r="U65" s="13">
        <v>568000</v>
      </c>
    </row>
    <row r="66" spans="1:21" ht="45.6" x14ac:dyDescent="0.3">
      <c r="A66" s="13" t="s">
        <v>170</v>
      </c>
      <c r="B66" s="13" t="s">
        <v>135</v>
      </c>
      <c r="C66" s="13">
        <v>489000</v>
      </c>
      <c r="D66" s="13">
        <v>491000</v>
      </c>
      <c r="E66" s="13">
        <v>502000</v>
      </c>
      <c r="F66" s="13">
        <v>489000</v>
      </c>
      <c r="G66" s="13">
        <v>494000</v>
      </c>
      <c r="H66" s="13">
        <v>486000</v>
      </c>
      <c r="I66" s="13">
        <v>484000</v>
      </c>
      <c r="J66" s="13">
        <v>485000</v>
      </c>
      <c r="K66" s="13">
        <v>478000</v>
      </c>
      <c r="L66" s="13">
        <v>485000</v>
      </c>
      <c r="M66" s="13">
        <v>477000</v>
      </c>
      <c r="N66" s="13">
        <v>475000</v>
      </c>
      <c r="O66" s="13">
        <v>476000</v>
      </c>
      <c r="P66" s="13">
        <v>479000</v>
      </c>
      <c r="Q66" s="13">
        <v>484000</v>
      </c>
      <c r="R66" s="13">
        <v>471000</v>
      </c>
      <c r="S66" s="13">
        <v>473000</v>
      </c>
      <c r="T66" s="13">
        <v>476000</v>
      </c>
      <c r="U66" s="13">
        <v>459000</v>
      </c>
    </row>
    <row r="67" spans="1:21" ht="30.6" x14ac:dyDescent="0.3">
      <c r="A67" s="13" t="s">
        <v>170</v>
      </c>
      <c r="B67" s="13" t="s">
        <v>136</v>
      </c>
      <c r="C67" s="13">
        <v>370000</v>
      </c>
      <c r="D67" s="13">
        <v>385000</v>
      </c>
      <c r="E67" s="13">
        <v>385000</v>
      </c>
      <c r="F67" s="13">
        <v>395000</v>
      </c>
      <c r="G67" s="13">
        <v>395000</v>
      </c>
      <c r="H67" s="13">
        <v>393000</v>
      </c>
      <c r="I67" s="13">
        <v>397000</v>
      </c>
      <c r="J67" s="13">
        <v>398000</v>
      </c>
      <c r="K67" s="13">
        <v>381000</v>
      </c>
      <c r="L67" s="13">
        <v>375000</v>
      </c>
      <c r="M67" s="13">
        <v>383000</v>
      </c>
      <c r="N67" s="13">
        <v>388000</v>
      </c>
      <c r="O67" s="13">
        <v>395000</v>
      </c>
      <c r="P67" s="13">
        <v>390000</v>
      </c>
      <c r="Q67" s="13">
        <v>373000</v>
      </c>
      <c r="R67" s="13">
        <v>381000</v>
      </c>
      <c r="S67" s="13">
        <v>380000</v>
      </c>
      <c r="T67" s="13">
        <v>374000</v>
      </c>
      <c r="U67" s="13">
        <v>368000</v>
      </c>
    </row>
    <row r="68" spans="1:21" ht="30.6" x14ac:dyDescent="0.3">
      <c r="A68" s="13" t="s">
        <v>170</v>
      </c>
      <c r="B68" s="13" t="s">
        <v>137</v>
      </c>
      <c r="C68" s="13">
        <v>248000</v>
      </c>
      <c r="D68" s="13">
        <v>236000</v>
      </c>
      <c r="E68" s="13">
        <v>247000</v>
      </c>
      <c r="F68" s="13">
        <v>239000</v>
      </c>
      <c r="G68" s="13">
        <v>236000</v>
      </c>
      <c r="H68" s="13">
        <v>231000</v>
      </c>
      <c r="I68" s="13">
        <v>253000</v>
      </c>
      <c r="J68" s="13">
        <v>274000</v>
      </c>
      <c r="K68" s="13">
        <v>271000</v>
      </c>
      <c r="L68" s="13">
        <v>281000</v>
      </c>
      <c r="M68" s="13">
        <v>290000</v>
      </c>
      <c r="N68" s="13">
        <v>280000</v>
      </c>
      <c r="O68" s="13">
        <v>324000</v>
      </c>
      <c r="P68" s="13">
        <v>316000</v>
      </c>
      <c r="Q68" s="13">
        <v>316000</v>
      </c>
      <c r="R68" s="13">
        <v>339000</v>
      </c>
      <c r="S68" s="13">
        <v>344000</v>
      </c>
      <c r="T68" s="13">
        <v>323000</v>
      </c>
      <c r="U68" s="13">
        <v>355000</v>
      </c>
    </row>
    <row r="69" spans="1:21" ht="30.6" x14ac:dyDescent="0.3">
      <c r="A69" s="13" t="s">
        <v>171</v>
      </c>
      <c r="B69" s="13" t="s">
        <v>131</v>
      </c>
      <c r="C69" s="13">
        <v>636000</v>
      </c>
      <c r="D69" s="13">
        <v>670000</v>
      </c>
      <c r="E69" s="13">
        <v>664000</v>
      </c>
      <c r="F69" s="13">
        <v>652000</v>
      </c>
      <c r="G69" s="13">
        <v>643000</v>
      </c>
      <c r="H69" s="13">
        <v>667000</v>
      </c>
      <c r="I69" s="13">
        <v>653000</v>
      </c>
      <c r="J69" s="13">
        <v>644000</v>
      </c>
      <c r="K69" s="13">
        <v>618000</v>
      </c>
      <c r="L69" s="13">
        <v>618000</v>
      </c>
      <c r="M69" s="13">
        <v>612000</v>
      </c>
      <c r="N69" s="13">
        <v>609000</v>
      </c>
      <c r="O69" s="13">
        <v>620000</v>
      </c>
      <c r="P69" s="13">
        <v>610000</v>
      </c>
      <c r="Q69" s="13">
        <v>610000</v>
      </c>
      <c r="R69" s="13">
        <v>613000</v>
      </c>
      <c r="S69" s="13">
        <v>632000</v>
      </c>
      <c r="T69" s="13">
        <v>625000</v>
      </c>
      <c r="U69" s="13">
        <v>649000</v>
      </c>
    </row>
    <row r="70" spans="1:21" ht="45.6" x14ac:dyDescent="0.3">
      <c r="A70" s="13" t="s">
        <v>171</v>
      </c>
      <c r="B70" s="13" t="s">
        <v>132</v>
      </c>
      <c r="C70" s="13">
        <v>668000</v>
      </c>
      <c r="D70" s="13">
        <v>675000</v>
      </c>
      <c r="E70" s="13">
        <v>652000</v>
      </c>
      <c r="F70" s="13">
        <v>674000</v>
      </c>
      <c r="G70" s="13">
        <v>674000</v>
      </c>
      <c r="H70" s="13">
        <v>662000</v>
      </c>
      <c r="I70" s="13">
        <v>660000</v>
      </c>
      <c r="J70" s="13">
        <v>657000</v>
      </c>
      <c r="K70" s="13">
        <v>650000</v>
      </c>
      <c r="L70" s="13">
        <v>657000</v>
      </c>
      <c r="M70" s="13">
        <v>653000</v>
      </c>
      <c r="N70" s="13">
        <v>650000</v>
      </c>
      <c r="O70" s="13">
        <v>639000</v>
      </c>
      <c r="P70" s="13">
        <v>635000</v>
      </c>
      <c r="Q70" s="13">
        <v>639000</v>
      </c>
      <c r="R70" s="13">
        <v>641000</v>
      </c>
      <c r="S70" s="13">
        <v>649000</v>
      </c>
      <c r="T70" s="13">
        <v>640000</v>
      </c>
      <c r="U70" s="13">
        <v>643000</v>
      </c>
    </row>
    <row r="71" spans="1:21" ht="30.6" x14ac:dyDescent="0.3">
      <c r="A71" s="13" t="s">
        <v>171</v>
      </c>
      <c r="B71" s="13" t="s">
        <v>133</v>
      </c>
      <c r="C71" s="13">
        <v>418000</v>
      </c>
      <c r="D71" s="13">
        <v>410000</v>
      </c>
      <c r="E71" s="13">
        <v>406000</v>
      </c>
      <c r="F71" s="13">
        <v>389000</v>
      </c>
      <c r="G71" s="13">
        <v>383000</v>
      </c>
      <c r="H71" s="13">
        <v>374000</v>
      </c>
      <c r="I71" s="13">
        <v>386000</v>
      </c>
      <c r="J71" s="13">
        <v>404000</v>
      </c>
      <c r="K71" s="13">
        <v>381000</v>
      </c>
      <c r="L71" s="13">
        <v>385000</v>
      </c>
      <c r="M71" s="13">
        <v>399000</v>
      </c>
      <c r="N71" s="13">
        <v>395000</v>
      </c>
      <c r="O71" s="13">
        <v>389000</v>
      </c>
      <c r="P71" s="13">
        <v>389000</v>
      </c>
      <c r="Q71" s="13">
        <v>370000</v>
      </c>
      <c r="R71" s="13">
        <v>369000</v>
      </c>
      <c r="S71" s="13">
        <v>373000</v>
      </c>
      <c r="T71" s="13">
        <v>368000</v>
      </c>
      <c r="U71" s="13">
        <v>387000</v>
      </c>
    </row>
    <row r="72" spans="1:21" ht="45.6" x14ac:dyDescent="0.3">
      <c r="A72" s="13" t="s">
        <v>171</v>
      </c>
      <c r="B72" s="13" t="s">
        <v>134</v>
      </c>
      <c r="C72" s="13">
        <v>535000</v>
      </c>
      <c r="D72" s="13">
        <v>532000</v>
      </c>
      <c r="E72" s="13">
        <v>530000</v>
      </c>
      <c r="F72" s="13">
        <v>526000</v>
      </c>
      <c r="G72" s="13">
        <v>530000</v>
      </c>
      <c r="H72" s="13">
        <v>530000</v>
      </c>
      <c r="I72" s="13">
        <v>515000</v>
      </c>
      <c r="J72" s="13">
        <v>520000</v>
      </c>
      <c r="K72" s="13">
        <v>523000</v>
      </c>
      <c r="L72" s="13">
        <v>521000</v>
      </c>
      <c r="M72" s="13">
        <v>529000</v>
      </c>
      <c r="N72" s="13">
        <v>527000</v>
      </c>
      <c r="O72" s="13">
        <v>529000</v>
      </c>
      <c r="P72" s="13">
        <v>533000</v>
      </c>
      <c r="Q72" s="13">
        <v>529000</v>
      </c>
      <c r="R72" s="13">
        <v>532000</v>
      </c>
      <c r="S72" s="13">
        <v>524000</v>
      </c>
      <c r="T72" s="13">
        <v>527000</v>
      </c>
      <c r="U72" s="13">
        <v>507000</v>
      </c>
    </row>
    <row r="73" spans="1:21" ht="45.6" x14ac:dyDescent="0.3">
      <c r="A73" s="13" t="s">
        <v>171</v>
      </c>
      <c r="B73" s="13" t="s">
        <v>135</v>
      </c>
      <c r="C73" s="13">
        <v>453000</v>
      </c>
      <c r="D73" s="13">
        <v>448000</v>
      </c>
      <c r="E73" s="13">
        <v>447000</v>
      </c>
      <c r="F73" s="13">
        <v>443000</v>
      </c>
      <c r="G73" s="13">
        <v>444000</v>
      </c>
      <c r="H73" s="13">
        <v>441000</v>
      </c>
      <c r="I73" s="13">
        <v>445000</v>
      </c>
      <c r="J73" s="13">
        <v>438000</v>
      </c>
      <c r="K73" s="13">
        <v>441000</v>
      </c>
      <c r="L73" s="13">
        <v>433000</v>
      </c>
      <c r="M73" s="13">
        <v>431000</v>
      </c>
      <c r="N73" s="13">
        <v>437000</v>
      </c>
      <c r="O73" s="13">
        <v>446000</v>
      </c>
      <c r="P73" s="13">
        <v>439000</v>
      </c>
      <c r="Q73" s="13">
        <v>434000</v>
      </c>
      <c r="R73" s="13">
        <v>433000</v>
      </c>
      <c r="S73" s="13">
        <v>416000</v>
      </c>
      <c r="T73" s="13">
        <v>418000</v>
      </c>
      <c r="U73" s="13">
        <v>417000</v>
      </c>
    </row>
    <row r="74" spans="1:21" ht="30.6" x14ac:dyDescent="0.3">
      <c r="A74" s="13" t="s">
        <v>171</v>
      </c>
      <c r="B74" s="13" t="s">
        <v>136</v>
      </c>
      <c r="C74" s="13">
        <v>390000</v>
      </c>
      <c r="D74" s="13">
        <v>385000</v>
      </c>
      <c r="E74" s="13">
        <v>380000</v>
      </c>
      <c r="F74" s="13">
        <v>384000</v>
      </c>
      <c r="G74" s="13">
        <v>401000</v>
      </c>
      <c r="H74" s="13">
        <v>418000</v>
      </c>
      <c r="I74" s="13">
        <v>410000</v>
      </c>
      <c r="J74" s="13">
        <v>392000</v>
      </c>
      <c r="K74" s="13">
        <v>393000</v>
      </c>
      <c r="L74" s="13">
        <v>403000</v>
      </c>
      <c r="M74" s="13">
        <v>398000</v>
      </c>
      <c r="N74" s="13">
        <v>405000</v>
      </c>
      <c r="O74" s="13">
        <v>407000</v>
      </c>
      <c r="P74" s="13">
        <v>404000</v>
      </c>
      <c r="Q74" s="13">
        <v>413000</v>
      </c>
      <c r="R74" s="13">
        <v>414000</v>
      </c>
      <c r="S74" s="13">
        <v>411000</v>
      </c>
      <c r="T74" s="13">
        <v>406000</v>
      </c>
      <c r="U74" s="13">
        <v>399000</v>
      </c>
    </row>
    <row r="75" spans="1:21" ht="30.6" x14ac:dyDescent="0.3">
      <c r="A75" s="13" t="s">
        <v>171</v>
      </c>
      <c r="B75" s="13" t="s">
        <v>137</v>
      </c>
      <c r="C75" s="13">
        <v>165000</v>
      </c>
      <c r="D75" s="13">
        <v>166000</v>
      </c>
      <c r="E75" s="13">
        <v>174000</v>
      </c>
      <c r="F75" s="13">
        <v>177000</v>
      </c>
      <c r="G75" s="13">
        <v>169000</v>
      </c>
      <c r="H75" s="13">
        <v>165000</v>
      </c>
      <c r="I75" s="13">
        <v>176000</v>
      </c>
      <c r="J75" s="13">
        <v>170000</v>
      </c>
      <c r="K75" s="13">
        <v>178000</v>
      </c>
      <c r="L75" s="13">
        <v>184000</v>
      </c>
      <c r="M75" s="13">
        <v>181000</v>
      </c>
      <c r="N75" s="13">
        <v>187000</v>
      </c>
      <c r="O75" s="13">
        <v>181000</v>
      </c>
      <c r="P75" s="13">
        <v>172000</v>
      </c>
      <c r="Q75" s="13">
        <v>189000</v>
      </c>
      <c r="R75" s="13">
        <v>181000</v>
      </c>
      <c r="S75" s="13">
        <v>184000</v>
      </c>
      <c r="T75" s="13">
        <v>199000</v>
      </c>
      <c r="U75" s="13">
        <v>207000</v>
      </c>
    </row>
    <row r="76" spans="1:21" ht="30.6" x14ac:dyDescent="0.3">
      <c r="A76" s="13" t="s">
        <v>172</v>
      </c>
      <c r="B76" s="13" t="s">
        <v>131</v>
      </c>
      <c r="C76" s="13">
        <v>747000</v>
      </c>
      <c r="D76" s="13">
        <v>736000</v>
      </c>
      <c r="E76" s="13">
        <v>751000</v>
      </c>
      <c r="F76" s="13">
        <v>749000</v>
      </c>
      <c r="G76" s="13">
        <v>745000</v>
      </c>
      <c r="H76" s="13">
        <v>752000</v>
      </c>
      <c r="I76" s="13">
        <v>752000</v>
      </c>
      <c r="J76" s="13">
        <v>726000</v>
      </c>
      <c r="K76" s="13">
        <v>732000</v>
      </c>
      <c r="L76" s="13">
        <v>716000</v>
      </c>
      <c r="M76" s="13">
        <v>688000</v>
      </c>
      <c r="N76" s="13">
        <v>705000</v>
      </c>
      <c r="O76" s="13">
        <v>718000</v>
      </c>
      <c r="P76" s="13">
        <v>716000</v>
      </c>
      <c r="Q76" s="13">
        <v>707000</v>
      </c>
      <c r="R76" s="13">
        <v>698000</v>
      </c>
      <c r="S76" s="13">
        <v>733000</v>
      </c>
      <c r="T76" s="13">
        <v>751000</v>
      </c>
      <c r="U76" s="13">
        <v>728000</v>
      </c>
    </row>
    <row r="77" spans="1:21" ht="45.6" x14ac:dyDescent="0.3">
      <c r="A77" s="13" t="s">
        <v>172</v>
      </c>
      <c r="B77" s="13" t="s">
        <v>132</v>
      </c>
      <c r="C77" s="13">
        <v>729000</v>
      </c>
      <c r="D77" s="13">
        <v>727000</v>
      </c>
      <c r="E77" s="13">
        <v>727000</v>
      </c>
      <c r="F77" s="13">
        <v>718000</v>
      </c>
      <c r="G77" s="13">
        <v>722000</v>
      </c>
      <c r="H77" s="13">
        <v>705000</v>
      </c>
      <c r="I77" s="13">
        <v>701000</v>
      </c>
      <c r="J77" s="13">
        <v>709000</v>
      </c>
      <c r="K77" s="13">
        <v>701000</v>
      </c>
      <c r="L77" s="13">
        <v>704000</v>
      </c>
      <c r="M77" s="13">
        <v>702000</v>
      </c>
      <c r="N77" s="13">
        <v>700000</v>
      </c>
      <c r="O77" s="13">
        <v>690000</v>
      </c>
      <c r="P77" s="13">
        <v>679000</v>
      </c>
      <c r="Q77" s="13">
        <v>673000</v>
      </c>
      <c r="R77" s="13">
        <v>685000</v>
      </c>
      <c r="S77" s="13">
        <v>695000</v>
      </c>
      <c r="T77" s="13">
        <v>685000</v>
      </c>
      <c r="U77" s="13">
        <v>690000</v>
      </c>
    </row>
    <row r="78" spans="1:21" ht="30.6" x14ac:dyDescent="0.3">
      <c r="A78" s="13" t="s">
        <v>172</v>
      </c>
      <c r="B78" s="13" t="s">
        <v>133</v>
      </c>
      <c r="C78" s="13">
        <v>542000</v>
      </c>
      <c r="D78" s="13">
        <v>527000</v>
      </c>
      <c r="E78" s="13">
        <v>531000</v>
      </c>
      <c r="F78" s="13">
        <v>516000</v>
      </c>
      <c r="G78" s="13">
        <v>522000</v>
      </c>
      <c r="H78" s="13">
        <v>518000</v>
      </c>
      <c r="I78" s="13">
        <v>506000</v>
      </c>
      <c r="J78" s="13">
        <v>520000</v>
      </c>
      <c r="K78" s="13">
        <v>518000</v>
      </c>
      <c r="L78" s="13">
        <v>516000</v>
      </c>
      <c r="M78" s="13">
        <v>512000</v>
      </c>
      <c r="N78" s="13">
        <v>520000</v>
      </c>
      <c r="O78" s="13">
        <v>517000</v>
      </c>
      <c r="P78" s="13">
        <v>514000</v>
      </c>
      <c r="Q78" s="13">
        <v>517000</v>
      </c>
      <c r="R78" s="13">
        <v>493000</v>
      </c>
      <c r="S78" s="13">
        <v>480000</v>
      </c>
      <c r="T78" s="13">
        <v>487000</v>
      </c>
      <c r="U78" s="13">
        <v>500000</v>
      </c>
    </row>
    <row r="79" spans="1:21" ht="45.6" x14ac:dyDescent="0.3">
      <c r="A79" s="13" t="s">
        <v>172</v>
      </c>
      <c r="B79" s="13" t="s">
        <v>134</v>
      </c>
      <c r="C79" s="13">
        <v>529000</v>
      </c>
      <c r="D79" s="13">
        <v>527000</v>
      </c>
      <c r="E79" s="13">
        <v>520000</v>
      </c>
      <c r="F79" s="13">
        <v>527000</v>
      </c>
      <c r="G79" s="13">
        <v>528000</v>
      </c>
      <c r="H79" s="13">
        <v>514000</v>
      </c>
      <c r="I79" s="13">
        <v>520000</v>
      </c>
      <c r="J79" s="13">
        <v>527000</v>
      </c>
      <c r="K79" s="13">
        <v>525000</v>
      </c>
      <c r="L79" s="13">
        <v>525000</v>
      </c>
      <c r="M79" s="13">
        <v>516000</v>
      </c>
      <c r="N79" s="13">
        <v>515000</v>
      </c>
      <c r="O79" s="13">
        <v>520000</v>
      </c>
      <c r="P79" s="13">
        <v>519000</v>
      </c>
      <c r="Q79" s="13">
        <v>525000</v>
      </c>
      <c r="R79" s="13">
        <v>535000</v>
      </c>
      <c r="S79" s="13">
        <v>524000</v>
      </c>
      <c r="T79" s="13">
        <v>519000</v>
      </c>
      <c r="U79" s="13">
        <v>519000</v>
      </c>
    </row>
    <row r="80" spans="1:21" ht="45.6" x14ac:dyDescent="0.3">
      <c r="A80" s="13" t="s">
        <v>172</v>
      </c>
      <c r="B80" s="13" t="s">
        <v>135</v>
      </c>
      <c r="C80" s="13">
        <v>493000</v>
      </c>
      <c r="D80" s="13">
        <v>485000</v>
      </c>
      <c r="E80" s="13">
        <v>493000</v>
      </c>
      <c r="F80" s="13">
        <v>483000</v>
      </c>
      <c r="G80" s="13">
        <v>473000</v>
      </c>
      <c r="H80" s="13">
        <v>481000</v>
      </c>
      <c r="I80" s="13">
        <v>472000</v>
      </c>
      <c r="J80" s="13">
        <v>457000</v>
      </c>
      <c r="K80" s="13">
        <v>461000</v>
      </c>
      <c r="L80" s="13">
        <v>448000</v>
      </c>
      <c r="M80" s="13">
        <v>455000</v>
      </c>
      <c r="N80" s="13">
        <v>447000</v>
      </c>
      <c r="O80" s="13">
        <v>430000</v>
      </c>
      <c r="P80" s="13">
        <v>419000</v>
      </c>
      <c r="Q80" s="13">
        <v>422000</v>
      </c>
      <c r="R80" s="13">
        <v>412000</v>
      </c>
      <c r="S80" s="13">
        <v>392000</v>
      </c>
      <c r="T80" s="13">
        <v>400000</v>
      </c>
      <c r="U80" s="13">
        <v>380000</v>
      </c>
    </row>
    <row r="81" spans="1:21" ht="30.6" x14ac:dyDescent="0.3">
      <c r="A81" s="13" t="s">
        <v>172</v>
      </c>
      <c r="B81" s="13" t="s">
        <v>136</v>
      </c>
      <c r="C81" s="13">
        <v>412000</v>
      </c>
      <c r="D81" s="13">
        <v>426000</v>
      </c>
      <c r="E81" s="13">
        <v>414000</v>
      </c>
      <c r="F81" s="13">
        <v>427000</v>
      </c>
      <c r="G81" s="13">
        <v>454000</v>
      </c>
      <c r="H81" s="13">
        <v>451000</v>
      </c>
      <c r="I81" s="13">
        <v>444000</v>
      </c>
      <c r="J81" s="13">
        <v>425000</v>
      </c>
      <c r="K81" s="13">
        <v>413000</v>
      </c>
      <c r="L81" s="13">
        <v>435000</v>
      </c>
      <c r="M81" s="13">
        <v>448000</v>
      </c>
      <c r="N81" s="13">
        <v>452000</v>
      </c>
      <c r="O81" s="13">
        <v>467000</v>
      </c>
      <c r="P81" s="13">
        <v>485000</v>
      </c>
      <c r="Q81" s="13">
        <v>483000</v>
      </c>
      <c r="R81" s="13">
        <v>481000</v>
      </c>
      <c r="S81" s="13">
        <v>470000</v>
      </c>
      <c r="T81" s="13">
        <v>456000</v>
      </c>
      <c r="U81" s="13">
        <v>461000</v>
      </c>
    </row>
    <row r="82" spans="1:21" ht="30.6" x14ac:dyDescent="0.3">
      <c r="A82" s="13" t="s">
        <v>172</v>
      </c>
      <c r="B82" s="13" t="s">
        <v>137</v>
      </c>
      <c r="C82" s="13">
        <v>268000</v>
      </c>
      <c r="D82" s="13">
        <v>267000</v>
      </c>
      <c r="E82" s="13">
        <v>259000</v>
      </c>
      <c r="F82" s="13">
        <v>276000</v>
      </c>
      <c r="G82" s="13">
        <v>265000</v>
      </c>
      <c r="H82" s="13">
        <v>273000</v>
      </c>
      <c r="I82" s="13">
        <v>275000</v>
      </c>
      <c r="J82" s="13">
        <v>273000</v>
      </c>
      <c r="K82" s="13">
        <v>268000</v>
      </c>
      <c r="L82" s="13">
        <v>288000</v>
      </c>
      <c r="M82" s="13">
        <v>285000</v>
      </c>
      <c r="N82" s="13">
        <v>284000</v>
      </c>
      <c r="O82" s="13">
        <v>318000</v>
      </c>
      <c r="P82" s="13">
        <v>302000</v>
      </c>
      <c r="Q82" s="13">
        <v>313000</v>
      </c>
      <c r="R82" s="13">
        <v>314000</v>
      </c>
      <c r="S82" s="13">
        <v>325000</v>
      </c>
      <c r="T82" s="13">
        <v>294000</v>
      </c>
      <c r="U82" s="13">
        <v>289000</v>
      </c>
    </row>
    <row r="83" spans="1:21" ht="30.6" x14ac:dyDescent="0.3">
      <c r="A83" s="13" t="s">
        <v>173</v>
      </c>
      <c r="B83" s="13" t="s">
        <v>131</v>
      </c>
      <c r="C83" s="13">
        <v>826000</v>
      </c>
      <c r="D83" s="13">
        <v>744000</v>
      </c>
      <c r="E83" s="13">
        <v>694000</v>
      </c>
      <c r="F83" s="13">
        <v>693000</v>
      </c>
      <c r="G83" s="13">
        <v>673000</v>
      </c>
      <c r="H83" s="13">
        <v>663000</v>
      </c>
      <c r="I83" s="13">
        <v>699000</v>
      </c>
      <c r="J83" s="13">
        <v>635000</v>
      </c>
      <c r="K83" s="13">
        <v>678000</v>
      </c>
      <c r="L83" s="13">
        <v>689000</v>
      </c>
      <c r="M83" s="13">
        <v>674000</v>
      </c>
      <c r="N83" s="13">
        <v>648000</v>
      </c>
      <c r="O83" s="13">
        <v>663000</v>
      </c>
      <c r="P83" s="13">
        <v>662000</v>
      </c>
      <c r="Q83" s="13">
        <v>637000</v>
      </c>
      <c r="R83" s="13">
        <v>645000</v>
      </c>
      <c r="S83" s="13">
        <v>602000</v>
      </c>
      <c r="T83" s="13">
        <v>615000</v>
      </c>
      <c r="U83" s="13">
        <v>651000</v>
      </c>
    </row>
    <row r="84" spans="1:21" ht="45.6" x14ac:dyDescent="0.3">
      <c r="A84" s="13" t="s">
        <v>173</v>
      </c>
      <c r="B84" s="13" t="s">
        <v>132</v>
      </c>
      <c r="C84" s="13">
        <v>681000</v>
      </c>
      <c r="D84" s="13">
        <v>675000</v>
      </c>
      <c r="E84" s="13">
        <v>706000</v>
      </c>
      <c r="F84" s="13">
        <v>654000</v>
      </c>
      <c r="G84" s="13">
        <v>668000</v>
      </c>
      <c r="H84" s="13">
        <v>671000</v>
      </c>
      <c r="I84" s="13">
        <v>690000</v>
      </c>
      <c r="J84" s="13">
        <v>685000</v>
      </c>
      <c r="K84" s="13">
        <v>691000</v>
      </c>
      <c r="L84" s="13">
        <v>707000</v>
      </c>
      <c r="M84" s="13">
        <v>672000</v>
      </c>
      <c r="N84" s="13">
        <v>653000</v>
      </c>
      <c r="O84" s="13">
        <v>694000</v>
      </c>
      <c r="P84" s="13">
        <v>650000</v>
      </c>
      <c r="Q84" s="13">
        <v>645000</v>
      </c>
      <c r="R84" s="13">
        <v>656000</v>
      </c>
      <c r="S84" s="13">
        <v>666000</v>
      </c>
      <c r="T84" s="13">
        <v>656000</v>
      </c>
      <c r="U84" s="13">
        <v>654000</v>
      </c>
    </row>
    <row r="85" spans="1:21" ht="30.6" x14ac:dyDescent="0.3">
      <c r="A85" s="13" t="s">
        <v>173</v>
      </c>
      <c r="B85" s="13" t="s">
        <v>133</v>
      </c>
      <c r="C85" s="13">
        <v>435000</v>
      </c>
      <c r="D85" s="13">
        <v>484000</v>
      </c>
      <c r="E85" s="13">
        <v>417000</v>
      </c>
      <c r="F85" s="13">
        <v>389000</v>
      </c>
      <c r="G85" s="13">
        <v>494000</v>
      </c>
      <c r="H85" s="13">
        <v>450000</v>
      </c>
      <c r="I85" s="13">
        <v>499000</v>
      </c>
      <c r="J85" s="13">
        <v>481000</v>
      </c>
      <c r="K85" s="13">
        <v>415000</v>
      </c>
      <c r="L85" s="13">
        <v>441000</v>
      </c>
      <c r="M85" s="13">
        <v>453000</v>
      </c>
      <c r="N85" s="13">
        <v>409000</v>
      </c>
      <c r="O85" s="13">
        <v>449000</v>
      </c>
      <c r="P85" s="13">
        <v>445000</v>
      </c>
      <c r="Q85" s="13">
        <v>470000</v>
      </c>
      <c r="R85" s="13">
        <v>438000</v>
      </c>
      <c r="S85" s="13">
        <v>423000</v>
      </c>
      <c r="T85" s="13">
        <v>403000</v>
      </c>
      <c r="U85" s="13">
        <v>475000</v>
      </c>
    </row>
    <row r="86" spans="1:21" ht="45.6" x14ac:dyDescent="0.3">
      <c r="A86" s="13" t="s">
        <v>173</v>
      </c>
      <c r="B86" s="13" t="s">
        <v>134</v>
      </c>
      <c r="C86" s="13">
        <v>590000</v>
      </c>
      <c r="D86" s="13">
        <v>574000</v>
      </c>
      <c r="E86" s="13">
        <v>578000</v>
      </c>
      <c r="F86" s="13">
        <v>585000</v>
      </c>
      <c r="G86" s="13">
        <v>598000</v>
      </c>
      <c r="H86" s="13">
        <v>570000</v>
      </c>
      <c r="I86" s="13">
        <v>564000</v>
      </c>
      <c r="J86" s="13">
        <v>566000</v>
      </c>
      <c r="K86" s="13">
        <v>554000</v>
      </c>
      <c r="L86" s="13">
        <v>560000</v>
      </c>
      <c r="M86" s="13">
        <v>556000</v>
      </c>
      <c r="N86" s="13">
        <v>559000</v>
      </c>
      <c r="O86" s="13">
        <v>552000</v>
      </c>
      <c r="P86" s="13">
        <v>554000</v>
      </c>
      <c r="Q86" s="13">
        <v>556000</v>
      </c>
      <c r="R86" s="13">
        <v>544000</v>
      </c>
      <c r="S86" s="13">
        <v>546000</v>
      </c>
      <c r="T86" s="13">
        <v>555000</v>
      </c>
      <c r="U86" s="13">
        <v>537000</v>
      </c>
    </row>
    <row r="87" spans="1:21" ht="45.6" x14ac:dyDescent="0.3">
      <c r="A87" s="13" t="s">
        <v>173</v>
      </c>
      <c r="B87" s="13" t="s">
        <v>135</v>
      </c>
      <c r="C87" s="13">
        <v>505000</v>
      </c>
      <c r="D87" s="13">
        <v>499000</v>
      </c>
      <c r="E87" s="13">
        <v>506000</v>
      </c>
      <c r="F87" s="13">
        <v>496000</v>
      </c>
      <c r="G87" s="13">
        <v>464000</v>
      </c>
      <c r="H87" s="13">
        <v>474000</v>
      </c>
      <c r="I87" s="13">
        <v>470000</v>
      </c>
      <c r="J87" s="13">
        <v>454000</v>
      </c>
      <c r="K87" s="13">
        <v>456000</v>
      </c>
      <c r="L87" s="13">
        <v>442000</v>
      </c>
      <c r="M87" s="13">
        <v>457000</v>
      </c>
      <c r="N87" s="13">
        <v>443000</v>
      </c>
      <c r="O87" s="13">
        <v>441000</v>
      </c>
      <c r="P87" s="13">
        <v>427000</v>
      </c>
      <c r="Q87" s="13">
        <v>414000</v>
      </c>
      <c r="R87" s="13">
        <v>419000</v>
      </c>
      <c r="S87" s="13">
        <v>415000</v>
      </c>
      <c r="T87" s="13">
        <v>409000</v>
      </c>
      <c r="U87" s="13">
        <v>411000</v>
      </c>
    </row>
    <row r="88" spans="1:21" ht="30.6" x14ac:dyDescent="0.3">
      <c r="A88" s="13" t="s">
        <v>173</v>
      </c>
      <c r="B88" s="13" t="s">
        <v>136</v>
      </c>
      <c r="C88" s="13">
        <v>252000</v>
      </c>
      <c r="D88" s="13">
        <v>284000</v>
      </c>
      <c r="E88" s="13">
        <v>274000</v>
      </c>
      <c r="F88" s="13">
        <v>326000</v>
      </c>
      <c r="G88" s="13">
        <v>326000</v>
      </c>
      <c r="H88" s="13">
        <v>283000</v>
      </c>
      <c r="I88" s="13">
        <v>285000</v>
      </c>
      <c r="J88" s="13">
        <v>301000</v>
      </c>
      <c r="K88" s="13">
        <v>330000</v>
      </c>
      <c r="L88" s="13">
        <v>319000</v>
      </c>
      <c r="M88" s="13">
        <v>272000</v>
      </c>
      <c r="N88" s="13">
        <v>280000</v>
      </c>
      <c r="O88" s="13">
        <v>303000</v>
      </c>
      <c r="P88" s="13">
        <v>312000</v>
      </c>
      <c r="Q88" s="13">
        <v>305000</v>
      </c>
      <c r="R88" s="13">
        <v>324000</v>
      </c>
      <c r="S88" s="13">
        <v>290000</v>
      </c>
      <c r="T88" s="13">
        <v>282000</v>
      </c>
      <c r="U88" s="13">
        <v>402000</v>
      </c>
    </row>
    <row r="89" spans="1:21" ht="30.6" x14ac:dyDescent="0.3">
      <c r="A89" s="13" t="s">
        <v>173</v>
      </c>
      <c r="B89" s="13" t="s">
        <v>137</v>
      </c>
      <c r="C89" s="13">
        <v>317000</v>
      </c>
      <c r="D89" s="13">
        <v>305000</v>
      </c>
      <c r="E89" s="13">
        <v>305000</v>
      </c>
      <c r="F89" s="13">
        <v>317000</v>
      </c>
      <c r="G89" s="13">
        <v>306000</v>
      </c>
      <c r="H89" s="13">
        <v>312000</v>
      </c>
      <c r="I89" s="13">
        <v>316000</v>
      </c>
      <c r="J89" s="13">
        <v>309000</v>
      </c>
      <c r="K89" s="13">
        <v>321000</v>
      </c>
      <c r="L89" s="13">
        <v>268000</v>
      </c>
      <c r="M89" s="13">
        <v>284000</v>
      </c>
      <c r="N89" s="13">
        <v>314000</v>
      </c>
      <c r="O89" s="13">
        <v>294000</v>
      </c>
      <c r="P89" s="13">
        <v>308000</v>
      </c>
      <c r="Q89" s="13">
        <v>313000</v>
      </c>
      <c r="R89" s="13">
        <v>312000</v>
      </c>
      <c r="S89" s="13">
        <v>279000</v>
      </c>
      <c r="T89" s="13">
        <v>279000</v>
      </c>
      <c r="U89" s="13">
        <v>275000</v>
      </c>
    </row>
  </sheetData>
  <pageMargins left="0.7" right="0.7" top="0.75" bottom="0.75" header="0.3" footer="0.3"/>
  <pageSetup paperSize="9" orientation="portrait" horizontalDpi="300" verticalDpi="300"/>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U40"/>
  <sheetViews>
    <sheetView workbookViewId="0"/>
  </sheetViews>
  <sheetFormatPr defaultColWidth="11.5546875" defaultRowHeight="14.4" x14ac:dyDescent="0.3"/>
  <cols>
    <col min="2" max="2" width="15.77734375" customWidth="1"/>
  </cols>
  <sheetData>
    <row r="1" spans="1:21" ht="21" x14ac:dyDescent="0.4">
      <c r="A1" s="6" t="s">
        <v>184</v>
      </c>
    </row>
    <row r="2" spans="1:21" ht="16.8" x14ac:dyDescent="0.3">
      <c r="A2" s="4" t="s">
        <v>185</v>
      </c>
    </row>
    <row r="3" spans="1:21" ht="15.6" x14ac:dyDescent="0.3">
      <c r="A3" s="7" t="s">
        <v>186</v>
      </c>
    </row>
    <row r="4" spans="1:21" x14ac:dyDescent="0.3">
      <c r="A4" s="5" t="str">
        <f>HYPERLINK("#'Table of contents'!A1", "Back to contents")</f>
        <v>Back to contents</v>
      </c>
    </row>
    <row r="5" spans="1:21" ht="31.2" x14ac:dyDescent="0.3">
      <c r="A5" s="12" t="s">
        <v>123</v>
      </c>
      <c r="B5" s="12" t="s">
        <v>130</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30.6" x14ac:dyDescent="0.3">
      <c r="A6" s="13" t="s">
        <v>124</v>
      </c>
      <c r="B6" s="13" t="s">
        <v>131</v>
      </c>
      <c r="C6" s="13">
        <v>107000</v>
      </c>
      <c r="D6" s="13">
        <v>141000</v>
      </c>
      <c r="E6" s="13">
        <v>137000</v>
      </c>
      <c r="F6" s="13">
        <v>140000</v>
      </c>
      <c r="G6" s="13">
        <v>140000</v>
      </c>
      <c r="H6" s="13">
        <v>156000</v>
      </c>
      <c r="I6" s="13">
        <v>154000</v>
      </c>
      <c r="J6" s="13">
        <v>166000</v>
      </c>
      <c r="K6" s="13">
        <v>169000</v>
      </c>
      <c r="L6" s="13">
        <v>173000</v>
      </c>
      <c r="M6" s="13">
        <v>189000</v>
      </c>
      <c r="N6" s="13">
        <v>208000</v>
      </c>
      <c r="O6" s="13">
        <v>228000</v>
      </c>
      <c r="P6" s="13">
        <v>230000</v>
      </c>
      <c r="Q6" s="13">
        <v>242000</v>
      </c>
      <c r="R6" s="13">
        <v>240000</v>
      </c>
      <c r="S6" s="13">
        <v>276000</v>
      </c>
      <c r="T6" s="13">
        <v>292000</v>
      </c>
      <c r="U6" s="13">
        <v>301000</v>
      </c>
    </row>
    <row r="7" spans="1:21" ht="30.6" x14ac:dyDescent="0.3">
      <c r="A7" s="13" t="s">
        <v>125</v>
      </c>
      <c r="B7" s="13" t="s">
        <v>131</v>
      </c>
      <c r="C7" s="13">
        <v>569000</v>
      </c>
      <c r="D7" s="13">
        <v>607000</v>
      </c>
      <c r="E7" s="13">
        <v>651000</v>
      </c>
      <c r="F7" s="13">
        <v>719000</v>
      </c>
      <c r="G7" s="13">
        <v>764000</v>
      </c>
      <c r="H7" s="13">
        <v>854000</v>
      </c>
      <c r="I7" s="13">
        <v>872000</v>
      </c>
      <c r="J7" s="13">
        <v>781000</v>
      </c>
      <c r="K7" s="13">
        <v>827000</v>
      </c>
      <c r="L7" s="13">
        <v>862000</v>
      </c>
      <c r="M7" s="13">
        <v>875000</v>
      </c>
      <c r="N7" s="13">
        <v>1091000</v>
      </c>
      <c r="O7" s="13">
        <v>1168000</v>
      </c>
      <c r="P7" s="13">
        <v>1168000</v>
      </c>
      <c r="Q7" s="13">
        <v>1261000</v>
      </c>
      <c r="R7" s="13">
        <v>1264000</v>
      </c>
      <c r="S7" s="13">
        <v>1436000</v>
      </c>
      <c r="T7" s="13">
        <v>1427000</v>
      </c>
      <c r="U7" s="13">
        <v>1440000</v>
      </c>
    </row>
    <row r="8" spans="1:21" ht="30.6" x14ac:dyDescent="0.3">
      <c r="A8" s="13" t="s">
        <v>126</v>
      </c>
      <c r="B8" s="13" t="s">
        <v>131</v>
      </c>
      <c r="C8" s="13">
        <v>551000</v>
      </c>
      <c r="D8" s="13">
        <v>591000</v>
      </c>
      <c r="E8" s="13">
        <v>617000</v>
      </c>
      <c r="F8" s="13">
        <v>662000</v>
      </c>
      <c r="G8" s="13">
        <v>680000</v>
      </c>
      <c r="H8" s="13">
        <v>736000</v>
      </c>
      <c r="I8" s="13">
        <v>796000</v>
      </c>
      <c r="J8" s="13">
        <v>818000</v>
      </c>
      <c r="K8" s="13">
        <v>812000</v>
      </c>
      <c r="L8" s="13">
        <v>833000</v>
      </c>
      <c r="M8" s="13">
        <v>848000</v>
      </c>
      <c r="N8" s="13">
        <v>1033000</v>
      </c>
      <c r="O8" s="13">
        <v>1174000</v>
      </c>
      <c r="P8" s="13">
        <v>1235000</v>
      </c>
      <c r="Q8" s="13">
        <v>1271000</v>
      </c>
      <c r="R8" s="13">
        <v>1295000</v>
      </c>
      <c r="S8" s="13">
        <v>1443000</v>
      </c>
      <c r="T8" s="13">
        <v>1501000</v>
      </c>
      <c r="U8" s="13">
        <v>1562000</v>
      </c>
    </row>
    <row r="9" spans="1:21" ht="30.6" x14ac:dyDescent="0.3">
      <c r="A9" s="13" t="s">
        <v>127</v>
      </c>
      <c r="B9" s="13" t="s">
        <v>131</v>
      </c>
      <c r="C9" s="13">
        <v>434000</v>
      </c>
      <c r="D9" s="13">
        <v>451000</v>
      </c>
      <c r="E9" s="13">
        <v>500000</v>
      </c>
      <c r="F9" s="13">
        <v>498000</v>
      </c>
      <c r="G9" s="13">
        <v>553000</v>
      </c>
      <c r="H9" s="13">
        <v>595000</v>
      </c>
      <c r="I9" s="13">
        <v>636000</v>
      </c>
      <c r="J9" s="13">
        <v>637000</v>
      </c>
      <c r="K9" s="13">
        <v>674000</v>
      </c>
      <c r="L9" s="13">
        <v>717000</v>
      </c>
      <c r="M9" s="13">
        <v>739000</v>
      </c>
      <c r="N9" s="13">
        <v>850000</v>
      </c>
      <c r="O9" s="13">
        <v>943000</v>
      </c>
      <c r="P9" s="13">
        <v>995000</v>
      </c>
      <c r="Q9" s="13">
        <v>1000000</v>
      </c>
      <c r="R9" s="13">
        <v>1045000</v>
      </c>
      <c r="S9" s="13">
        <v>1164000</v>
      </c>
      <c r="T9" s="13">
        <v>1128000</v>
      </c>
      <c r="U9" s="13">
        <v>1207000</v>
      </c>
    </row>
    <row r="10" spans="1:21" ht="30.6" x14ac:dyDescent="0.3">
      <c r="A10" s="13" t="s">
        <v>128</v>
      </c>
      <c r="B10" s="13" t="s">
        <v>131</v>
      </c>
      <c r="C10" s="13">
        <v>284000</v>
      </c>
      <c r="D10" s="13">
        <v>313000</v>
      </c>
      <c r="E10" s="13">
        <v>357000</v>
      </c>
      <c r="F10" s="13">
        <v>395000</v>
      </c>
      <c r="G10" s="13">
        <v>368000</v>
      </c>
      <c r="H10" s="13">
        <v>401000</v>
      </c>
      <c r="I10" s="13">
        <v>418000</v>
      </c>
      <c r="J10" s="13">
        <v>469000</v>
      </c>
      <c r="K10" s="13">
        <v>490000</v>
      </c>
      <c r="L10" s="13">
        <v>490000</v>
      </c>
      <c r="M10" s="13">
        <v>542000</v>
      </c>
      <c r="N10" s="13">
        <v>615000</v>
      </c>
      <c r="O10" s="13">
        <v>644000</v>
      </c>
      <c r="P10" s="13">
        <v>661000</v>
      </c>
      <c r="Q10" s="13">
        <v>704000</v>
      </c>
      <c r="R10" s="13">
        <v>731000</v>
      </c>
      <c r="S10" s="13">
        <v>764000</v>
      </c>
      <c r="T10" s="13">
        <v>818000</v>
      </c>
      <c r="U10" s="13">
        <v>845000</v>
      </c>
    </row>
    <row r="11" spans="1:21" ht="45.6" x14ac:dyDescent="0.3">
      <c r="A11" s="13" t="s">
        <v>124</v>
      </c>
      <c r="B11" s="13" t="s">
        <v>132</v>
      </c>
      <c r="C11" s="13">
        <v>709000</v>
      </c>
      <c r="D11" s="13">
        <v>724000</v>
      </c>
      <c r="E11" s="13">
        <v>772000</v>
      </c>
      <c r="F11" s="13">
        <v>804000</v>
      </c>
      <c r="G11" s="13">
        <v>811000</v>
      </c>
      <c r="H11" s="13">
        <v>837000</v>
      </c>
      <c r="I11" s="13">
        <v>888000</v>
      </c>
      <c r="J11" s="13">
        <v>962000</v>
      </c>
      <c r="K11" s="13">
        <v>963000</v>
      </c>
      <c r="L11" s="13">
        <v>1037000</v>
      </c>
      <c r="M11" s="13">
        <v>1035000</v>
      </c>
      <c r="N11" s="13">
        <v>1092000</v>
      </c>
      <c r="O11" s="13">
        <v>1105000</v>
      </c>
      <c r="P11" s="13">
        <v>1094000</v>
      </c>
      <c r="Q11" s="13">
        <v>1140000</v>
      </c>
      <c r="R11" s="13">
        <v>1115000</v>
      </c>
      <c r="S11" s="13">
        <v>1210000</v>
      </c>
      <c r="T11" s="13">
        <v>1192000</v>
      </c>
      <c r="U11" s="13">
        <v>1203000</v>
      </c>
    </row>
    <row r="12" spans="1:21" ht="45.6" x14ac:dyDescent="0.3">
      <c r="A12" s="13" t="s">
        <v>125</v>
      </c>
      <c r="B12" s="13" t="s">
        <v>132</v>
      </c>
      <c r="C12" s="13">
        <v>1503000</v>
      </c>
      <c r="D12" s="13">
        <v>1546000</v>
      </c>
      <c r="E12" s="13">
        <v>1614000</v>
      </c>
      <c r="F12" s="13">
        <v>1666000</v>
      </c>
      <c r="G12" s="13">
        <v>1737000</v>
      </c>
      <c r="H12" s="13">
        <v>1792000</v>
      </c>
      <c r="I12" s="13">
        <v>1901000</v>
      </c>
      <c r="J12" s="13">
        <v>2208000</v>
      </c>
      <c r="K12" s="13">
        <v>2306000</v>
      </c>
      <c r="L12" s="13">
        <v>2324000</v>
      </c>
      <c r="M12" s="13">
        <v>2434000</v>
      </c>
      <c r="N12" s="13">
        <v>2299000</v>
      </c>
      <c r="O12" s="13">
        <v>2366000</v>
      </c>
      <c r="P12" s="13">
        <v>2391000</v>
      </c>
      <c r="Q12" s="13">
        <v>2443000</v>
      </c>
      <c r="R12" s="13">
        <v>2560000</v>
      </c>
      <c r="S12" s="13">
        <v>2829000</v>
      </c>
      <c r="T12" s="13">
        <v>2930000</v>
      </c>
      <c r="U12" s="13">
        <v>2933000</v>
      </c>
    </row>
    <row r="13" spans="1:21" ht="45.6" x14ac:dyDescent="0.3">
      <c r="A13" s="13" t="s">
        <v>126</v>
      </c>
      <c r="B13" s="13" t="s">
        <v>132</v>
      </c>
      <c r="C13" s="13">
        <v>1167000</v>
      </c>
      <c r="D13" s="13">
        <v>1211000</v>
      </c>
      <c r="E13" s="13">
        <v>1280000</v>
      </c>
      <c r="F13" s="13">
        <v>1339000</v>
      </c>
      <c r="G13" s="13">
        <v>1383000</v>
      </c>
      <c r="H13" s="13">
        <v>1449000</v>
      </c>
      <c r="I13" s="13">
        <v>1498000</v>
      </c>
      <c r="J13" s="13">
        <v>1720000</v>
      </c>
      <c r="K13" s="13">
        <v>1858000</v>
      </c>
      <c r="L13" s="13">
        <v>1961000</v>
      </c>
      <c r="M13" s="13">
        <v>2028000</v>
      </c>
      <c r="N13" s="13">
        <v>1929000</v>
      </c>
      <c r="O13" s="13">
        <v>1972000</v>
      </c>
      <c r="P13" s="13">
        <v>2027000</v>
      </c>
      <c r="Q13" s="13">
        <v>2069000</v>
      </c>
      <c r="R13" s="13">
        <v>2199000</v>
      </c>
      <c r="S13" s="13">
        <v>2277000</v>
      </c>
      <c r="T13" s="13">
        <v>2453000</v>
      </c>
      <c r="U13" s="13">
        <v>2428000</v>
      </c>
    </row>
    <row r="14" spans="1:21" ht="45.6" x14ac:dyDescent="0.3">
      <c r="A14" s="13" t="s">
        <v>127</v>
      </c>
      <c r="B14" s="13" t="s">
        <v>132</v>
      </c>
      <c r="C14" s="13">
        <v>854000</v>
      </c>
      <c r="D14" s="13">
        <v>829000</v>
      </c>
      <c r="E14" s="13">
        <v>909000</v>
      </c>
      <c r="F14" s="13">
        <v>973000</v>
      </c>
      <c r="G14" s="13">
        <v>1002000</v>
      </c>
      <c r="H14" s="13">
        <v>1034000</v>
      </c>
      <c r="I14" s="13">
        <v>1127000</v>
      </c>
      <c r="J14" s="13">
        <v>1253000</v>
      </c>
      <c r="K14" s="13">
        <v>1321000</v>
      </c>
      <c r="L14" s="13">
        <v>1376000</v>
      </c>
      <c r="M14" s="13">
        <v>1460000</v>
      </c>
      <c r="N14" s="13">
        <v>1452000</v>
      </c>
      <c r="O14" s="13">
        <v>1548000</v>
      </c>
      <c r="P14" s="13">
        <v>1575000</v>
      </c>
      <c r="Q14" s="13">
        <v>1617000</v>
      </c>
      <c r="R14" s="13">
        <v>1687000</v>
      </c>
      <c r="S14" s="13">
        <v>1813000</v>
      </c>
      <c r="T14" s="13">
        <v>1866000</v>
      </c>
      <c r="U14" s="13">
        <v>1919000</v>
      </c>
    </row>
    <row r="15" spans="1:21" ht="45.6" x14ac:dyDescent="0.3">
      <c r="A15" s="13" t="s">
        <v>128</v>
      </c>
      <c r="B15" s="13" t="s">
        <v>132</v>
      </c>
      <c r="C15" s="13">
        <v>536000</v>
      </c>
      <c r="D15" s="13">
        <v>562000</v>
      </c>
      <c r="E15" s="13">
        <v>579000</v>
      </c>
      <c r="F15" s="13">
        <v>626000</v>
      </c>
      <c r="G15" s="13">
        <v>612000</v>
      </c>
      <c r="H15" s="13">
        <v>671000</v>
      </c>
      <c r="I15" s="13">
        <v>698000</v>
      </c>
      <c r="J15" s="13">
        <v>774000</v>
      </c>
      <c r="K15" s="13">
        <v>861000</v>
      </c>
      <c r="L15" s="13">
        <v>884000</v>
      </c>
      <c r="M15" s="13">
        <v>919000</v>
      </c>
      <c r="N15" s="13">
        <v>966000</v>
      </c>
      <c r="O15" s="13">
        <v>979000</v>
      </c>
      <c r="P15" s="13">
        <v>1060000</v>
      </c>
      <c r="Q15" s="13">
        <v>1098000</v>
      </c>
      <c r="R15" s="13">
        <v>1201000</v>
      </c>
      <c r="S15" s="13">
        <v>1307000</v>
      </c>
      <c r="T15" s="13">
        <v>1355000</v>
      </c>
      <c r="U15" s="13">
        <v>1369000</v>
      </c>
    </row>
    <row r="16" spans="1:21" ht="30.6" x14ac:dyDescent="0.3">
      <c r="A16" s="13" t="s">
        <v>124</v>
      </c>
      <c r="B16" s="13" t="s">
        <v>133</v>
      </c>
      <c r="C16" s="13">
        <v>297000</v>
      </c>
      <c r="D16" s="13">
        <v>306000</v>
      </c>
      <c r="E16" s="13">
        <v>290000</v>
      </c>
      <c r="F16" s="13">
        <v>310000</v>
      </c>
      <c r="G16" s="13">
        <v>305000</v>
      </c>
      <c r="H16" s="13">
        <v>326000</v>
      </c>
      <c r="I16" s="13">
        <v>336000</v>
      </c>
      <c r="J16" s="13">
        <v>340000</v>
      </c>
      <c r="K16" s="13">
        <v>347000</v>
      </c>
      <c r="L16" s="13">
        <v>327000</v>
      </c>
      <c r="M16" s="13">
        <v>364000</v>
      </c>
      <c r="N16" s="13">
        <v>358000</v>
      </c>
      <c r="O16" s="13">
        <v>338000</v>
      </c>
      <c r="P16" s="13">
        <v>346000</v>
      </c>
      <c r="Q16" s="13">
        <v>340000</v>
      </c>
      <c r="R16" s="13">
        <v>350000</v>
      </c>
      <c r="S16" s="13">
        <v>363000</v>
      </c>
      <c r="T16" s="13">
        <v>304000</v>
      </c>
      <c r="U16" s="13">
        <v>255000</v>
      </c>
    </row>
    <row r="17" spans="1:21" ht="30.6" x14ac:dyDescent="0.3">
      <c r="A17" s="13" t="s">
        <v>125</v>
      </c>
      <c r="B17" s="13" t="s">
        <v>133</v>
      </c>
      <c r="C17" s="13">
        <v>680000</v>
      </c>
      <c r="D17" s="13">
        <v>686000</v>
      </c>
      <c r="E17" s="13">
        <v>655000</v>
      </c>
      <c r="F17" s="13">
        <v>654000</v>
      </c>
      <c r="G17" s="13">
        <v>642000</v>
      </c>
      <c r="H17" s="13">
        <v>627000</v>
      </c>
      <c r="I17" s="13">
        <v>634000</v>
      </c>
      <c r="J17" s="13">
        <v>619000</v>
      </c>
      <c r="K17" s="13">
        <v>636000</v>
      </c>
      <c r="L17" s="13">
        <v>655000</v>
      </c>
      <c r="M17" s="13">
        <v>638000</v>
      </c>
      <c r="N17" s="13">
        <v>653000</v>
      </c>
      <c r="O17" s="13">
        <v>635000</v>
      </c>
      <c r="P17" s="13">
        <v>613000</v>
      </c>
      <c r="Q17" s="13">
        <v>604000</v>
      </c>
      <c r="R17" s="13">
        <v>576000</v>
      </c>
      <c r="S17" s="13">
        <v>574000</v>
      </c>
      <c r="T17" s="13">
        <v>540000</v>
      </c>
      <c r="U17" s="13">
        <v>482000</v>
      </c>
    </row>
    <row r="18" spans="1:21" ht="30.6" x14ac:dyDescent="0.3">
      <c r="A18" s="13" t="s">
        <v>126</v>
      </c>
      <c r="B18" s="13" t="s">
        <v>133</v>
      </c>
      <c r="C18" s="13">
        <v>927000</v>
      </c>
      <c r="D18" s="13">
        <v>919000</v>
      </c>
      <c r="E18" s="13">
        <v>933000</v>
      </c>
      <c r="F18" s="13">
        <v>956000</v>
      </c>
      <c r="G18" s="13">
        <v>907000</v>
      </c>
      <c r="H18" s="13">
        <v>933000</v>
      </c>
      <c r="I18" s="13">
        <v>956000</v>
      </c>
      <c r="J18" s="13">
        <v>889000</v>
      </c>
      <c r="K18" s="13">
        <v>889000</v>
      </c>
      <c r="L18" s="13">
        <v>849000</v>
      </c>
      <c r="M18" s="13">
        <v>831000</v>
      </c>
      <c r="N18" s="13">
        <v>809000</v>
      </c>
      <c r="O18" s="13">
        <v>797000</v>
      </c>
      <c r="P18" s="13">
        <v>754000</v>
      </c>
      <c r="Q18" s="13">
        <v>731000</v>
      </c>
      <c r="R18" s="13">
        <v>677000</v>
      </c>
      <c r="S18" s="13">
        <v>643000</v>
      </c>
      <c r="T18" s="13">
        <v>615000</v>
      </c>
      <c r="U18" s="13">
        <v>515000</v>
      </c>
    </row>
    <row r="19" spans="1:21" ht="30.6" x14ac:dyDescent="0.3">
      <c r="A19" s="13" t="s">
        <v>127</v>
      </c>
      <c r="B19" s="13" t="s">
        <v>133</v>
      </c>
      <c r="C19" s="13">
        <v>802000</v>
      </c>
      <c r="D19" s="13">
        <v>781000</v>
      </c>
      <c r="E19" s="13">
        <v>797000</v>
      </c>
      <c r="F19" s="13">
        <v>853000</v>
      </c>
      <c r="G19" s="13">
        <v>837000</v>
      </c>
      <c r="H19" s="13">
        <v>879000</v>
      </c>
      <c r="I19" s="13">
        <v>935000</v>
      </c>
      <c r="J19" s="13">
        <v>933000</v>
      </c>
      <c r="K19" s="13">
        <v>982000</v>
      </c>
      <c r="L19" s="13">
        <v>990000</v>
      </c>
      <c r="M19" s="13">
        <v>988000</v>
      </c>
      <c r="N19" s="13">
        <v>1023000</v>
      </c>
      <c r="O19" s="13">
        <v>1013000</v>
      </c>
      <c r="P19" s="13">
        <v>979000</v>
      </c>
      <c r="Q19" s="13">
        <v>965000</v>
      </c>
      <c r="R19" s="13">
        <v>980000</v>
      </c>
      <c r="S19" s="13">
        <v>993000</v>
      </c>
      <c r="T19" s="13">
        <v>882000</v>
      </c>
      <c r="U19" s="13">
        <v>719000</v>
      </c>
    </row>
    <row r="20" spans="1:21" ht="30.6" x14ac:dyDescent="0.3">
      <c r="A20" s="13" t="s">
        <v>128</v>
      </c>
      <c r="B20" s="13" t="s">
        <v>133</v>
      </c>
      <c r="C20" s="13">
        <v>667000</v>
      </c>
      <c r="D20" s="13">
        <v>659000</v>
      </c>
      <c r="E20" s="13">
        <v>687000</v>
      </c>
      <c r="F20" s="13">
        <v>738000</v>
      </c>
      <c r="G20" s="13">
        <v>727000</v>
      </c>
      <c r="H20" s="13">
        <v>762000</v>
      </c>
      <c r="I20" s="13">
        <v>787000</v>
      </c>
      <c r="J20" s="13">
        <v>755000</v>
      </c>
      <c r="K20" s="13">
        <v>813000</v>
      </c>
      <c r="L20" s="13">
        <v>834000</v>
      </c>
      <c r="M20" s="13">
        <v>821000</v>
      </c>
      <c r="N20" s="13">
        <v>868000</v>
      </c>
      <c r="O20" s="13">
        <v>852000</v>
      </c>
      <c r="P20" s="13">
        <v>860000</v>
      </c>
      <c r="Q20" s="13">
        <v>847000</v>
      </c>
      <c r="R20" s="13">
        <v>883000</v>
      </c>
      <c r="S20" s="13">
        <v>897000</v>
      </c>
      <c r="T20" s="13">
        <v>912000</v>
      </c>
      <c r="U20" s="13">
        <v>812000</v>
      </c>
    </row>
    <row r="21" spans="1:21" ht="30.6" x14ac:dyDescent="0.3">
      <c r="A21" s="13" t="s">
        <v>124</v>
      </c>
      <c r="B21" s="13" t="s">
        <v>134</v>
      </c>
      <c r="C21" s="13">
        <v>2299000</v>
      </c>
      <c r="D21" s="13">
        <v>2386000</v>
      </c>
      <c r="E21" s="13">
        <v>2395000</v>
      </c>
      <c r="F21" s="13">
        <v>2436000</v>
      </c>
      <c r="G21" s="13">
        <v>2508000</v>
      </c>
      <c r="H21" s="13">
        <v>2526000</v>
      </c>
      <c r="I21" s="13">
        <v>2622000</v>
      </c>
      <c r="J21" s="13">
        <v>2701000</v>
      </c>
      <c r="K21" s="13">
        <v>2851000</v>
      </c>
      <c r="L21" s="13">
        <v>2835000</v>
      </c>
      <c r="M21" s="13">
        <v>2838000</v>
      </c>
      <c r="N21" s="13">
        <v>2839000</v>
      </c>
      <c r="O21" s="13">
        <v>2861000</v>
      </c>
      <c r="P21" s="13">
        <v>2757000</v>
      </c>
      <c r="Q21" s="13">
        <v>2694000</v>
      </c>
      <c r="R21" s="13">
        <v>2613000</v>
      </c>
      <c r="S21" s="13">
        <v>2571000</v>
      </c>
      <c r="T21" s="13">
        <v>2528000</v>
      </c>
      <c r="U21" s="13">
        <v>2532000</v>
      </c>
    </row>
    <row r="22" spans="1:21" ht="30.6" x14ac:dyDescent="0.3">
      <c r="A22" s="13" t="s">
        <v>125</v>
      </c>
      <c r="B22" s="13" t="s">
        <v>134</v>
      </c>
      <c r="C22" s="13">
        <v>1647000</v>
      </c>
      <c r="D22" s="13">
        <v>1649000</v>
      </c>
      <c r="E22" s="13">
        <v>1623000</v>
      </c>
      <c r="F22" s="13">
        <v>1596000</v>
      </c>
      <c r="G22" s="13">
        <v>1567000</v>
      </c>
      <c r="H22" s="13">
        <v>1548000</v>
      </c>
      <c r="I22" s="13">
        <v>1583000</v>
      </c>
      <c r="J22" s="13">
        <v>1638000</v>
      </c>
      <c r="K22" s="13">
        <v>1693000</v>
      </c>
      <c r="L22" s="13">
        <v>1721000</v>
      </c>
      <c r="M22" s="13">
        <v>1777000</v>
      </c>
      <c r="N22" s="13">
        <v>1769000</v>
      </c>
      <c r="O22" s="13">
        <v>1785000</v>
      </c>
      <c r="P22" s="13">
        <v>1857000</v>
      </c>
      <c r="Q22" s="13">
        <v>1818000</v>
      </c>
      <c r="R22" s="13">
        <v>1795000</v>
      </c>
      <c r="S22" s="13">
        <v>1834000</v>
      </c>
      <c r="T22" s="13">
        <v>1770000</v>
      </c>
      <c r="U22" s="13">
        <v>1857000</v>
      </c>
    </row>
    <row r="23" spans="1:21" ht="30.6" x14ac:dyDescent="0.3">
      <c r="A23" s="13" t="s">
        <v>126</v>
      </c>
      <c r="B23" s="13" t="s">
        <v>134</v>
      </c>
      <c r="C23" s="13">
        <v>1879000</v>
      </c>
      <c r="D23" s="13">
        <v>1868000</v>
      </c>
      <c r="E23" s="13">
        <v>1822000</v>
      </c>
      <c r="F23" s="13">
        <v>1798000</v>
      </c>
      <c r="G23" s="13">
        <v>1761000</v>
      </c>
      <c r="H23" s="13">
        <v>1712000</v>
      </c>
      <c r="I23" s="13">
        <v>1710000</v>
      </c>
      <c r="J23" s="13">
        <v>1671000</v>
      </c>
      <c r="K23" s="13">
        <v>1629000</v>
      </c>
      <c r="L23" s="13">
        <v>1563000</v>
      </c>
      <c r="M23" s="13">
        <v>1553000</v>
      </c>
      <c r="N23" s="13">
        <v>1512000</v>
      </c>
      <c r="O23" s="13">
        <v>1471000</v>
      </c>
      <c r="P23" s="13">
        <v>1469000</v>
      </c>
      <c r="Q23" s="13">
        <v>1506000</v>
      </c>
      <c r="R23" s="13">
        <v>1481000</v>
      </c>
      <c r="S23" s="13">
        <v>1511000</v>
      </c>
      <c r="T23" s="13">
        <v>1451000</v>
      </c>
      <c r="U23" s="13">
        <v>1529000</v>
      </c>
    </row>
    <row r="24" spans="1:21" ht="30.6" x14ac:dyDescent="0.3">
      <c r="A24" s="13" t="s">
        <v>127</v>
      </c>
      <c r="B24" s="13" t="s">
        <v>134</v>
      </c>
      <c r="C24" s="13">
        <v>1666000</v>
      </c>
      <c r="D24" s="13">
        <v>1674000</v>
      </c>
      <c r="E24" s="13">
        <v>1689000</v>
      </c>
      <c r="F24" s="13">
        <v>1623000</v>
      </c>
      <c r="G24" s="13">
        <v>1657000</v>
      </c>
      <c r="H24" s="13">
        <v>1698000</v>
      </c>
      <c r="I24" s="13">
        <v>1720000</v>
      </c>
      <c r="J24" s="13">
        <v>1752000</v>
      </c>
      <c r="K24" s="13">
        <v>1799000</v>
      </c>
      <c r="L24" s="13">
        <v>1783000</v>
      </c>
      <c r="M24" s="13">
        <v>1807000</v>
      </c>
      <c r="N24" s="13">
        <v>1715000</v>
      </c>
      <c r="O24" s="13">
        <v>1721000</v>
      </c>
      <c r="P24" s="13">
        <v>1727000</v>
      </c>
      <c r="Q24" s="13">
        <v>1687000</v>
      </c>
      <c r="R24" s="13">
        <v>1645000</v>
      </c>
      <c r="S24" s="13">
        <v>1586000</v>
      </c>
      <c r="T24" s="13">
        <v>1590000</v>
      </c>
      <c r="U24" s="13">
        <v>1677000</v>
      </c>
    </row>
    <row r="25" spans="1:21" ht="30.6" x14ac:dyDescent="0.3">
      <c r="A25" s="13" t="s">
        <v>128</v>
      </c>
      <c r="B25" s="13" t="s">
        <v>134</v>
      </c>
      <c r="C25" s="13">
        <v>1317000</v>
      </c>
      <c r="D25" s="13">
        <v>1343000</v>
      </c>
      <c r="E25" s="13">
        <v>1431000</v>
      </c>
      <c r="F25" s="13">
        <v>1367000</v>
      </c>
      <c r="G25" s="13">
        <v>1383000</v>
      </c>
      <c r="H25" s="13">
        <v>1401000</v>
      </c>
      <c r="I25" s="13">
        <v>1432000</v>
      </c>
      <c r="J25" s="13">
        <v>1509000</v>
      </c>
      <c r="K25" s="13">
        <v>1531000</v>
      </c>
      <c r="L25" s="13">
        <v>1510000</v>
      </c>
      <c r="M25" s="13">
        <v>1517000</v>
      </c>
      <c r="N25" s="13">
        <v>1522000</v>
      </c>
      <c r="O25" s="13">
        <v>1515000</v>
      </c>
      <c r="P25" s="13">
        <v>1541000</v>
      </c>
      <c r="Q25" s="13">
        <v>1556000</v>
      </c>
      <c r="R25" s="13">
        <v>1575000</v>
      </c>
      <c r="S25" s="13">
        <v>1627000</v>
      </c>
      <c r="T25" s="13">
        <v>1614000</v>
      </c>
      <c r="U25" s="13">
        <v>1734000</v>
      </c>
    </row>
    <row r="26" spans="1:21" ht="45.6" x14ac:dyDescent="0.3">
      <c r="A26" s="13" t="s">
        <v>124</v>
      </c>
      <c r="B26" s="13" t="s">
        <v>135</v>
      </c>
      <c r="C26" s="13">
        <v>2343000</v>
      </c>
      <c r="D26" s="13">
        <v>2386000</v>
      </c>
      <c r="E26" s="13">
        <v>2429000</v>
      </c>
      <c r="F26" s="13">
        <v>2432000</v>
      </c>
      <c r="G26" s="13">
        <v>2460000</v>
      </c>
      <c r="H26" s="13">
        <v>2470000</v>
      </c>
      <c r="I26" s="13">
        <v>2471000</v>
      </c>
      <c r="J26" s="13">
        <v>2555000</v>
      </c>
      <c r="K26" s="13">
        <v>2505000</v>
      </c>
      <c r="L26" s="13">
        <v>2429000</v>
      </c>
      <c r="M26" s="13">
        <v>2418000</v>
      </c>
      <c r="N26" s="13">
        <v>2359000</v>
      </c>
      <c r="O26" s="13">
        <v>2264000</v>
      </c>
      <c r="P26" s="13">
        <v>2277000</v>
      </c>
      <c r="Q26" s="13">
        <v>2218000</v>
      </c>
      <c r="R26" s="13">
        <v>2202000</v>
      </c>
      <c r="S26" s="13">
        <v>2161000</v>
      </c>
      <c r="T26" s="13">
        <v>2208000</v>
      </c>
      <c r="U26" s="13">
        <v>2077000</v>
      </c>
    </row>
    <row r="27" spans="1:21" ht="45.6" x14ac:dyDescent="0.3">
      <c r="A27" s="13" t="s">
        <v>125</v>
      </c>
      <c r="B27" s="13" t="s">
        <v>135</v>
      </c>
      <c r="C27" s="13">
        <v>1789000</v>
      </c>
      <c r="D27" s="13">
        <v>1782000</v>
      </c>
      <c r="E27" s="13">
        <v>1671000</v>
      </c>
      <c r="F27" s="13">
        <v>1564000</v>
      </c>
      <c r="G27" s="13">
        <v>1553000</v>
      </c>
      <c r="H27" s="13">
        <v>1482000</v>
      </c>
      <c r="I27" s="13">
        <v>1477000</v>
      </c>
      <c r="J27" s="13">
        <v>1571000</v>
      </c>
      <c r="K27" s="13">
        <v>1518000</v>
      </c>
      <c r="L27" s="13">
        <v>1531000</v>
      </c>
      <c r="M27" s="13">
        <v>1525000</v>
      </c>
      <c r="N27" s="13">
        <v>1464000</v>
      </c>
      <c r="O27" s="13">
        <v>1457000</v>
      </c>
      <c r="P27" s="13">
        <v>1464000</v>
      </c>
      <c r="Q27" s="13">
        <v>1445000</v>
      </c>
      <c r="R27" s="13">
        <v>1421000</v>
      </c>
      <c r="S27" s="13">
        <v>1233000</v>
      </c>
      <c r="T27" s="13">
        <v>1210000</v>
      </c>
      <c r="U27" s="13">
        <v>1163000</v>
      </c>
    </row>
    <row r="28" spans="1:21" ht="45.6" x14ac:dyDescent="0.3">
      <c r="A28" s="13" t="s">
        <v>126</v>
      </c>
      <c r="B28" s="13" t="s">
        <v>135</v>
      </c>
      <c r="C28" s="13">
        <v>2202000</v>
      </c>
      <c r="D28" s="13">
        <v>2287000</v>
      </c>
      <c r="E28" s="13">
        <v>2273000</v>
      </c>
      <c r="F28" s="13">
        <v>2255000</v>
      </c>
      <c r="G28" s="13">
        <v>2238000</v>
      </c>
      <c r="H28" s="13">
        <v>2224000</v>
      </c>
      <c r="I28" s="13">
        <v>2090000</v>
      </c>
      <c r="J28" s="13">
        <v>2025000</v>
      </c>
      <c r="K28" s="13">
        <v>1911000</v>
      </c>
      <c r="L28" s="13">
        <v>1782000</v>
      </c>
      <c r="M28" s="13">
        <v>1693000</v>
      </c>
      <c r="N28" s="13">
        <v>1620000</v>
      </c>
      <c r="O28" s="13">
        <v>1544000</v>
      </c>
      <c r="P28" s="13">
        <v>1435000</v>
      </c>
      <c r="Q28" s="13">
        <v>1350000</v>
      </c>
      <c r="R28" s="13">
        <v>1327000</v>
      </c>
      <c r="S28" s="13">
        <v>1331000</v>
      </c>
      <c r="T28" s="13">
        <v>1221000</v>
      </c>
      <c r="U28" s="13">
        <v>1131000</v>
      </c>
    </row>
    <row r="29" spans="1:21" ht="45.6" x14ac:dyDescent="0.3">
      <c r="A29" s="13" t="s">
        <v>127</v>
      </c>
      <c r="B29" s="13" t="s">
        <v>135</v>
      </c>
      <c r="C29" s="13">
        <v>1286000</v>
      </c>
      <c r="D29" s="13">
        <v>1366000</v>
      </c>
      <c r="E29" s="13">
        <v>1431000</v>
      </c>
      <c r="F29" s="13">
        <v>1465000</v>
      </c>
      <c r="G29" s="13">
        <v>1612000</v>
      </c>
      <c r="H29" s="13">
        <v>1693000</v>
      </c>
      <c r="I29" s="13">
        <v>1757000</v>
      </c>
      <c r="J29" s="13">
        <v>1920000</v>
      </c>
      <c r="K29" s="13">
        <v>1948000</v>
      </c>
      <c r="L29" s="13">
        <v>2047000</v>
      </c>
      <c r="M29" s="13">
        <v>2080000</v>
      </c>
      <c r="N29" s="13">
        <v>2098000</v>
      </c>
      <c r="O29" s="13">
        <v>2077000</v>
      </c>
      <c r="P29" s="13">
        <v>2112000</v>
      </c>
      <c r="Q29" s="13">
        <v>2065000</v>
      </c>
      <c r="R29" s="13">
        <v>1967000</v>
      </c>
      <c r="S29" s="13">
        <v>1906000</v>
      </c>
      <c r="T29" s="13">
        <v>1873000</v>
      </c>
      <c r="U29" s="13">
        <v>1665000</v>
      </c>
    </row>
    <row r="30" spans="1:21" ht="45.6" x14ac:dyDescent="0.3">
      <c r="A30" s="13" t="s">
        <v>128</v>
      </c>
      <c r="B30" s="13" t="s">
        <v>135</v>
      </c>
      <c r="C30" s="13">
        <v>907000</v>
      </c>
      <c r="D30" s="13">
        <v>978000</v>
      </c>
      <c r="E30" s="13">
        <v>1029000</v>
      </c>
      <c r="F30" s="13">
        <v>1082000</v>
      </c>
      <c r="G30" s="13">
        <v>1090000</v>
      </c>
      <c r="H30" s="13">
        <v>1128000</v>
      </c>
      <c r="I30" s="13">
        <v>1189000</v>
      </c>
      <c r="J30" s="13">
        <v>1239000</v>
      </c>
      <c r="K30" s="13">
        <v>1272000</v>
      </c>
      <c r="L30" s="13">
        <v>1254000</v>
      </c>
      <c r="M30" s="13">
        <v>1265000</v>
      </c>
      <c r="N30" s="13">
        <v>1310000</v>
      </c>
      <c r="O30" s="13">
        <v>1411000</v>
      </c>
      <c r="P30" s="13">
        <v>1496000</v>
      </c>
      <c r="Q30" s="13">
        <v>1580000</v>
      </c>
      <c r="R30" s="13">
        <v>1647000</v>
      </c>
      <c r="S30" s="13">
        <v>1726000</v>
      </c>
      <c r="T30" s="13">
        <v>1794000</v>
      </c>
      <c r="U30" s="13">
        <v>1763000</v>
      </c>
    </row>
    <row r="31" spans="1:21" ht="30.6" x14ac:dyDescent="0.3">
      <c r="A31" s="13" t="s">
        <v>124</v>
      </c>
      <c r="B31" s="13" t="s">
        <v>136</v>
      </c>
      <c r="C31" s="13">
        <v>748000</v>
      </c>
      <c r="D31" s="13">
        <v>788000</v>
      </c>
      <c r="E31" s="13">
        <v>827000</v>
      </c>
      <c r="F31" s="13">
        <v>856000</v>
      </c>
      <c r="G31" s="13">
        <v>870000</v>
      </c>
      <c r="H31" s="13">
        <v>891000</v>
      </c>
      <c r="I31" s="13">
        <v>861000</v>
      </c>
      <c r="J31" s="13">
        <v>740000</v>
      </c>
      <c r="K31" s="13">
        <v>663000</v>
      </c>
      <c r="L31" s="13">
        <v>664000</v>
      </c>
      <c r="M31" s="13">
        <v>608000</v>
      </c>
      <c r="N31" s="13">
        <v>602000</v>
      </c>
      <c r="O31" s="13">
        <v>588000</v>
      </c>
      <c r="P31" s="13">
        <v>582000</v>
      </c>
      <c r="Q31" s="13">
        <v>581000</v>
      </c>
      <c r="R31" s="13">
        <v>580000</v>
      </c>
      <c r="S31" s="13">
        <v>465000</v>
      </c>
      <c r="T31" s="13">
        <v>457000</v>
      </c>
      <c r="U31" s="13">
        <v>547000</v>
      </c>
    </row>
    <row r="32" spans="1:21" ht="30.6" x14ac:dyDescent="0.3">
      <c r="A32" s="13" t="s">
        <v>125</v>
      </c>
      <c r="B32" s="13" t="s">
        <v>136</v>
      </c>
      <c r="C32" s="13">
        <v>1098000</v>
      </c>
      <c r="D32" s="13">
        <v>1110000</v>
      </c>
      <c r="E32" s="13">
        <v>1123000</v>
      </c>
      <c r="F32" s="13">
        <v>1130000</v>
      </c>
      <c r="G32" s="13">
        <v>1147000</v>
      </c>
      <c r="H32" s="13">
        <v>1176000</v>
      </c>
      <c r="I32" s="13">
        <v>1164000</v>
      </c>
      <c r="J32" s="13">
        <v>920000</v>
      </c>
      <c r="K32" s="13">
        <v>869000</v>
      </c>
      <c r="L32" s="13">
        <v>899000</v>
      </c>
      <c r="M32" s="13">
        <v>891000</v>
      </c>
      <c r="N32" s="13">
        <v>936000</v>
      </c>
      <c r="O32" s="13">
        <v>970000</v>
      </c>
      <c r="P32" s="13">
        <v>932000</v>
      </c>
      <c r="Q32" s="13">
        <v>882000</v>
      </c>
      <c r="R32" s="13">
        <v>866000</v>
      </c>
      <c r="S32" s="13">
        <v>711000</v>
      </c>
      <c r="T32" s="13">
        <v>689000</v>
      </c>
      <c r="U32" s="13">
        <v>760000</v>
      </c>
    </row>
    <row r="33" spans="1:21" ht="30.6" x14ac:dyDescent="0.3">
      <c r="A33" s="13" t="s">
        <v>126</v>
      </c>
      <c r="B33" s="13" t="s">
        <v>136</v>
      </c>
      <c r="C33" s="13">
        <v>1218000</v>
      </c>
      <c r="D33" s="13">
        <v>1242000</v>
      </c>
      <c r="E33" s="13">
        <v>1238000</v>
      </c>
      <c r="F33" s="13">
        <v>1265000</v>
      </c>
      <c r="G33" s="13">
        <v>1294000</v>
      </c>
      <c r="H33" s="13">
        <v>1228000</v>
      </c>
      <c r="I33" s="13">
        <v>1168000</v>
      </c>
      <c r="J33" s="13">
        <v>1024000</v>
      </c>
      <c r="K33" s="13">
        <v>931000</v>
      </c>
      <c r="L33" s="13">
        <v>931000</v>
      </c>
      <c r="M33" s="13">
        <v>916000</v>
      </c>
      <c r="N33" s="13">
        <v>895000</v>
      </c>
      <c r="O33" s="13">
        <v>890000</v>
      </c>
      <c r="P33" s="13">
        <v>886000</v>
      </c>
      <c r="Q33" s="13">
        <v>874000</v>
      </c>
      <c r="R33" s="13">
        <v>859000</v>
      </c>
      <c r="S33" s="13">
        <v>776000</v>
      </c>
      <c r="T33" s="13">
        <v>816000</v>
      </c>
      <c r="U33" s="13">
        <v>906000</v>
      </c>
    </row>
    <row r="34" spans="1:21" ht="30.6" x14ac:dyDescent="0.3">
      <c r="A34" s="13" t="s">
        <v>127</v>
      </c>
      <c r="B34" s="13" t="s">
        <v>136</v>
      </c>
      <c r="C34" s="13">
        <v>1063000</v>
      </c>
      <c r="D34" s="13">
        <v>1032000</v>
      </c>
      <c r="E34" s="13">
        <v>992000</v>
      </c>
      <c r="F34" s="13">
        <v>1054000</v>
      </c>
      <c r="G34" s="13">
        <v>1064000</v>
      </c>
      <c r="H34" s="13">
        <v>1077000</v>
      </c>
      <c r="I34" s="13">
        <v>1069000</v>
      </c>
      <c r="J34" s="13">
        <v>1010000</v>
      </c>
      <c r="K34" s="13">
        <v>1031000</v>
      </c>
      <c r="L34" s="13">
        <v>982000</v>
      </c>
      <c r="M34" s="13">
        <v>1011000</v>
      </c>
      <c r="N34" s="13">
        <v>1044000</v>
      </c>
      <c r="O34" s="13">
        <v>992000</v>
      </c>
      <c r="P34" s="13">
        <v>1023000</v>
      </c>
      <c r="Q34" s="13">
        <v>1035000</v>
      </c>
      <c r="R34" s="13">
        <v>997000</v>
      </c>
      <c r="S34" s="13">
        <v>920000</v>
      </c>
      <c r="T34" s="13">
        <v>854000</v>
      </c>
      <c r="U34" s="13">
        <v>986000</v>
      </c>
    </row>
    <row r="35" spans="1:21" ht="30.6" x14ac:dyDescent="0.3">
      <c r="A35" s="13" t="s">
        <v>128</v>
      </c>
      <c r="B35" s="13" t="s">
        <v>136</v>
      </c>
      <c r="C35" s="13">
        <v>1083000</v>
      </c>
      <c r="D35" s="13">
        <v>1136000</v>
      </c>
      <c r="E35" s="13">
        <v>1124000</v>
      </c>
      <c r="F35" s="13">
        <v>1162000</v>
      </c>
      <c r="G35" s="13">
        <v>1080000</v>
      </c>
      <c r="H35" s="13">
        <v>1128000</v>
      </c>
      <c r="I35" s="13">
        <v>1074000</v>
      </c>
      <c r="J35" s="13">
        <v>990000</v>
      </c>
      <c r="K35" s="13">
        <v>921000</v>
      </c>
      <c r="L35" s="13">
        <v>917000</v>
      </c>
      <c r="M35" s="13">
        <v>865000</v>
      </c>
      <c r="N35" s="13">
        <v>827000</v>
      </c>
      <c r="O35" s="13">
        <v>862000</v>
      </c>
      <c r="P35" s="13">
        <v>879000</v>
      </c>
      <c r="Q35" s="13">
        <v>871000</v>
      </c>
      <c r="R35" s="13">
        <v>845000</v>
      </c>
      <c r="S35" s="13">
        <v>824000</v>
      </c>
      <c r="T35" s="13">
        <v>840000</v>
      </c>
      <c r="U35" s="13">
        <v>932000</v>
      </c>
    </row>
    <row r="36" spans="1:21" ht="30.6" x14ac:dyDescent="0.3">
      <c r="A36" s="13" t="s">
        <v>124</v>
      </c>
      <c r="B36" s="13" t="s">
        <v>137</v>
      </c>
      <c r="C36" s="13">
        <v>982000</v>
      </c>
      <c r="D36" s="13">
        <v>961000</v>
      </c>
      <c r="E36" s="13">
        <v>949000</v>
      </c>
      <c r="F36" s="13">
        <v>938000</v>
      </c>
      <c r="G36" s="13">
        <v>909000</v>
      </c>
      <c r="H36" s="13">
        <v>853000</v>
      </c>
      <c r="I36" s="13">
        <v>787000</v>
      </c>
      <c r="J36" s="13">
        <v>745000</v>
      </c>
      <c r="K36" s="13">
        <v>681000</v>
      </c>
      <c r="L36" s="13">
        <v>684000</v>
      </c>
      <c r="M36" s="13">
        <v>644000</v>
      </c>
      <c r="N36" s="13">
        <v>625000</v>
      </c>
      <c r="O36" s="13">
        <v>622000</v>
      </c>
      <c r="P36" s="13">
        <v>608000</v>
      </c>
      <c r="Q36" s="13">
        <v>627000</v>
      </c>
      <c r="R36" s="13">
        <v>643000</v>
      </c>
      <c r="S36" s="13">
        <v>592000</v>
      </c>
      <c r="T36" s="13">
        <v>611000</v>
      </c>
      <c r="U36" s="13">
        <v>648000</v>
      </c>
    </row>
    <row r="37" spans="1:21" ht="30.6" x14ac:dyDescent="0.3">
      <c r="A37" s="13" t="s">
        <v>125</v>
      </c>
      <c r="B37" s="13" t="s">
        <v>137</v>
      </c>
      <c r="C37" s="13">
        <v>795000</v>
      </c>
      <c r="D37" s="13">
        <v>750000</v>
      </c>
      <c r="E37" s="13">
        <v>739000</v>
      </c>
      <c r="F37" s="13">
        <v>723000</v>
      </c>
      <c r="G37" s="13">
        <v>703000</v>
      </c>
      <c r="H37" s="13">
        <v>652000</v>
      </c>
      <c r="I37" s="13">
        <v>608000</v>
      </c>
      <c r="J37" s="13">
        <v>563000</v>
      </c>
      <c r="K37" s="13">
        <v>550000</v>
      </c>
      <c r="L37" s="13">
        <v>532000</v>
      </c>
      <c r="M37" s="13">
        <v>515000</v>
      </c>
      <c r="N37" s="13">
        <v>537000</v>
      </c>
      <c r="O37" s="13">
        <v>499000</v>
      </c>
      <c r="P37" s="13">
        <v>496000</v>
      </c>
      <c r="Q37" s="13">
        <v>483000</v>
      </c>
      <c r="R37" s="13">
        <v>500000</v>
      </c>
      <c r="S37" s="13">
        <v>384000</v>
      </c>
      <c r="T37" s="13">
        <v>371000</v>
      </c>
      <c r="U37" s="13">
        <v>399000</v>
      </c>
    </row>
    <row r="38" spans="1:21" ht="30.6" x14ac:dyDescent="0.3">
      <c r="A38" s="13" t="s">
        <v>126</v>
      </c>
      <c r="B38" s="13" t="s">
        <v>137</v>
      </c>
      <c r="C38" s="13">
        <v>1133000</v>
      </c>
      <c r="D38" s="13">
        <v>1078000</v>
      </c>
      <c r="E38" s="13">
        <v>1038000</v>
      </c>
      <c r="F38" s="13">
        <v>992000</v>
      </c>
      <c r="G38" s="13">
        <v>940000</v>
      </c>
      <c r="H38" s="13">
        <v>876000</v>
      </c>
      <c r="I38" s="13">
        <v>780000</v>
      </c>
      <c r="J38" s="13">
        <v>732000</v>
      </c>
      <c r="K38" s="13">
        <v>660000</v>
      </c>
      <c r="L38" s="13">
        <v>616000</v>
      </c>
      <c r="M38" s="13">
        <v>554000</v>
      </c>
      <c r="N38" s="13">
        <v>575000</v>
      </c>
      <c r="O38" s="13">
        <v>525000</v>
      </c>
      <c r="P38" s="13">
        <v>499000</v>
      </c>
      <c r="Q38" s="13">
        <v>511000</v>
      </c>
      <c r="R38" s="13">
        <v>505000</v>
      </c>
      <c r="S38" s="13">
        <v>414000</v>
      </c>
      <c r="T38" s="13">
        <v>412000</v>
      </c>
      <c r="U38" s="13">
        <v>422000</v>
      </c>
    </row>
    <row r="39" spans="1:21" ht="30.6" x14ac:dyDescent="0.3">
      <c r="A39" s="13" t="s">
        <v>127</v>
      </c>
      <c r="B39" s="13" t="s">
        <v>137</v>
      </c>
      <c r="C39" s="13">
        <v>1485000</v>
      </c>
      <c r="D39" s="13">
        <v>1399000</v>
      </c>
      <c r="E39" s="13">
        <v>1350000</v>
      </c>
      <c r="F39" s="13">
        <v>1300000</v>
      </c>
      <c r="G39" s="13">
        <v>1251000</v>
      </c>
      <c r="H39" s="13">
        <v>1170000</v>
      </c>
      <c r="I39" s="13">
        <v>1062000</v>
      </c>
      <c r="J39" s="13">
        <v>1007000</v>
      </c>
      <c r="K39" s="13">
        <v>921000</v>
      </c>
      <c r="L39" s="13">
        <v>914000</v>
      </c>
      <c r="M39" s="13">
        <v>847000</v>
      </c>
      <c r="N39" s="13">
        <v>804000</v>
      </c>
      <c r="O39" s="13">
        <v>787000</v>
      </c>
      <c r="P39" s="13">
        <v>743000</v>
      </c>
      <c r="Q39" s="13">
        <v>757000</v>
      </c>
      <c r="R39" s="13">
        <v>739000</v>
      </c>
      <c r="S39" s="13">
        <v>565000</v>
      </c>
      <c r="T39" s="13">
        <v>598000</v>
      </c>
      <c r="U39" s="13">
        <v>599000</v>
      </c>
    </row>
    <row r="40" spans="1:21" ht="30.6" x14ac:dyDescent="0.3">
      <c r="A40" s="13" t="s">
        <v>128</v>
      </c>
      <c r="B40" s="13" t="s">
        <v>137</v>
      </c>
      <c r="C40" s="13">
        <v>1871000</v>
      </c>
      <c r="D40" s="13">
        <v>1742000</v>
      </c>
      <c r="E40" s="13">
        <v>1735000</v>
      </c>
      <c r="F40" s="13">
        <v>1693000</v>
      </c>
      <c r="G40" s="13">
        <v>1893000</v>
      </c>
      <c r="H40" s="13">
        <v>1712000</v>
      </c>
      <c r="I40" s="13">
        <v>1631000</v>
      </c>
      <c r="J40" s="13">
        <v>1552000</v>
      </c>
      <c r="K40" s="13">
        <v>1457000</v>
      </c>
      <c r="L40" s="13">
        <v>1340000</v>
      </c>
      <c r="M40" s="13">
        <v>1261000</v>
      </c>
      <c r="N40" s="13">
        <v>1201000</v>
      </c>
      <c r="O40" s="13">
        <v>1103000</v>
      </c>
      <c r="P40" s="13">
        <v>1067000</v>
      </c>
      <c r="Q40" s="13">
        <v>1052000</v>
      </c>
      <c r="R40" s="13">
        <v>986000</v>
      </c>
      <c r="S40" s="13">
        <v>896000</v>
      </c>
      <c r="T40" s="13">
        <v>919000</v>
      </c>
      <c r="U40" s="13">
        <v>870000</v>
      </c>
    </row>
  </sheetData>
  <pageMargins left="0.7" right="0.7" top="0.75" bottom="0.75" header="0.3" footer="0.3"/>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9"/>
  <sheetViews>
    <sheetView workbookViewId="0"/>
  </sheetViews>
  <sheetFormatPr defaultColWidth="11.5546875" defaultRowHeight="14.4" x14ac:dyDescent="0.3"/>
  <sheetData>
    <row r="1" spans="1:21" ht="21" x14ac:dyDescent="0.4">
      <c r="A1" s="6" t="s">
        <v>88</v>
      </c>
    </row>
    <row r="2" spans="1:21" ht="16.8" x14ac:dyDescent="0.3">
      <c r="A2" s="4" t="s">
        <v>89</v>
      </c>
    </row>
    <row r="3" spans="1:21" ht="15.6" x14ac:dyDescent="0.3">
      <c r="A3" s="7" t="s">
        <v>29</v>
      </c>
    </row>
    <row r="4" spans="1:21" x14ac:dyDescent="0.3">
      <c r="A4" s="5" t="str">
        <f>HYPERLINK("#'Table of contents'!A1", "Back to contents")</f>
        <v>Back to contents</v>
      </c>
    </row>
    <row r="5" spans="1:21" ht="31.2" x14ac:dyDescent="0.3">
      <c r="A5" s="10" t="s">
        <v>90</v>
      </c>
      <c r="B5" s="10" t="s">
        <v>91</v>
      </c>
      <c r="C5" s="10" t="s">
        <v>92</v>
      </c>
      <c r="D5" s="10" t="s">
        <v>93</v>
      </c>
      <c r="E5" s="10" t="s">
        <v>94</v>
      </c>
      <c r="F5" s="10" t="s">
        <v>95</v>
      </c>
      <c r="G5" s="10" t="s">
        <v>96</v>
      </c>
      <c r="H5" s="10" t="s">
        <v>97</v>
      </c>
      <c r="I5" s="10" t="s">
        <v>98</v>
      </c>
      <c r="J5" s="10" t="s">
        <v>99</v>
      </c>
      <c r="K5" s="10" t="s">
        <v>100</v>
      </c>
      <c r="L5" s="10" t="s">
        <v>101</v>
      </c>
      <c r="M5" s="10" t="s">
        <v>102</v>
      </c>
      <c r="N5" s="10" t="s">
        <v>103</v>
      </c>
      <c r="O5" s="10" t="s">
        <v>104</v>
      </c>
      <c r="P5" s="10" t="s">
        <v>105</v>
      </c>
      <c r="Q5" s="10" t="s">
        <v>106</v>
      </c>
      <c r="R5" s="10" t="s">
        <v>107</v>
      </c>
      <c r="S5" s="10" t="s">
        <v>108</v>
      </c>
      <c r="T5" s="10" t="s">
        <v>109</v>
      </c>
      <c r="U5" s="10" t="s">
        <v>110</v>
      </c>
    </row>
    <row r="6" spans="1:21" ht="15.6" x14ac:dyDescent="0.3">
      <c r="A6" s="11" t="s">
        <v>111</v>
      </c>
      <c r="B6" s="11" t="s">
        <v>112</v>
      </c>
      <c r="C6" s="11">
        <v>22.1</v>
      </c>
      <c r="D6" s="11">
        <v>22.49</v>
      </c>
      <c r="E6" s="11">
        <v>22.73</v>
      </c>
      <c r="F6" s="11">
        <v>23.03</v>
      </c>
      <c r="G6" s="11">
        <v>23.28</v>
      </c>
      <c r="H6" s="11">
        <v>23.53</v>
      </c>
      <c r="I6" s="11">
        <v>23.82</v>
      </c>
      <c r="J6" s="11">
        <v>24.18</v>
      </c>
      <c r="K6" s="11">
        <v>24.33</v>
      </c>
      <c r="L6" s="11">
        <v>24.45</v>
      </c>
      <c r="M6" s="11">
        <v>24.6</v>
      </c>
      <c r="N6" s="11">
        <v>24.84</v>
      </c>
      <c r="O6" s="11">
        <v>25.11</v>
      </c>
      <c r="P6" s="11">
        <v>25.13</v>
      </c>
      <c r="Q6" s="11">
        <v>25.19</v>
      </c>
      <c r="R6" s="11">
        <v>25.24</v>
      </c>
      <c r="S6" s="11">
        <v>25.56</v>
      </c>
      <c r="T6" s="11">
        <v>25.54</v>
      </c>
      <c r="U6" s="11">
        <v>25.54</v>
      </c>
    </row>
    <row r="7" spans="1:21" ht="15.6" x14ac:dyDescent="0.3">
      <c r="A7" s="11" t="s">
        <v>111</v>
      </c>
      <c r="B7" s="11" t="s">
        <v>113</v>
      </c>
      <c r="C7" s="11">
        <v>21.47</v>
      </c>
      <c r="D7" s="11">
        <v>21.85</v>
      </c>
      <c r="E7" s="11">
        <v>22.09</v>
      </c>
      <c r="F7" s="11">
        <v>22.38</v>
      </c>
      <c r="G7" s="11">
        <v>22.62</v>
      </c>
      <c r="H7" s="11">
        <v>22.87</v>
      </c>
      <c r="I7" s="11">
        <v>23.16</v>
      </c>
      <c r="J7" s="11">
        <v>23.51</v>
      </c>
      <c r="K7" s="11">
        <v>23.67</v>
      </c>
      <c r="L7" s="11">
        <v>23.79</v>
      </c>
      <c r="M7" s="11">
        <v>23.94</v>
      </c>
      <c r="N7" s="11">
        <v>24.17</v>
      </c>
      <c r="O7" s="11">
        <v>24.44</v>
      </c>
      <c r="P7" s="11">
        <v>24.46</v>
      </c>
      <c r="Q7" s="11">
        <v>24.52</v>
      </c>
      <c r="R7" s="11">
        <v>24.58</v>
      </c>
      <c r="S7" s="11">
        <v>24.89</v>
      </c>
      <c r="T7" s="11">
        <v>24.88</v>
      </c>
      <c r="U7" s="11">
        <v>24.88</v>
      </c>
    </row>
    <row r="8" spans="1:21" ht="15.6" x14ac:dyDescent="0.3">
      <c r="A8" s="11" t="s">
        <v>114</v>
      </c>
      <c r="B8" s="11" t="s">
        <v>112</v>
      </c>
      <c r="C8" s="11">
        <v>14.47</v>
      </c>
      <c r="D8" s="11">
        <v>15.16</v>
      </c>
      <c r="E8" s="11">
        <v>15.85</v>
      </c>
      <c r="F8" s="11">
        <v>16.7</v>
      </c>
      <c r="G8" s="11">
        <v>17.63</v>
      </c>
      <c r="H8" s="11">
        <v>17.98</v>
      </c>
      <c r="I8" s="11">
        <v>18.100000000000001</v>
      </c>
      <c r="J8" s="11">
        <v>18.489999999999998</v>
      </c>
      <c r="K8" s="11">
        <v>18.96</v>
      </c>
      <c r="L8" s="11">
        <v>19.32</v>
      </c>
      <c r="M8" s="11">
        <v>19.760000000000002</v>
      </c>
      <c r="N8" s="11">
        <v>20.6</v>
      </c>
      <c r="O8" s="11">
        <v>21.13</v>
      </c>
      <c r="P8" s="11">
        <v>21.28</v>
      </c>
      <c r="Q8" s="11">
        <v>21.79</v>
      </c>
      <c r="R8" s="11">
        <v>22.88</v>
      </c>
      <c r="S8" s="11">
        <v>23.77</v>
      </c>
      <c r="T8" s="11">
        <v>24.45</v>
      </c>
      <c r="U8" s="11">
        <v>25.54</v>
      </c>
    </row>
    <row r="9" spans="1:21" ht="15.6" x14ac:dyDescent="0.3">
      <c r="A9" s="11" t="s">
        <v>114</v>
      </c>
      <c r="B9" s="11" t="s">
        <v>113</v>
      </c>
      <c r="C9" s="11">
        <v>14.09</v>
      </c>
      <c r="D9" s="11">
        <v>14.77</v>
      </c>
      <c r="E9" s="11">
        <v>15.44</v>
      </c>
      <c r="F9" s="11">
        <v>16.260000000000002</v>
      </c>
      <c r="G9" s="11">
        <v>17.14</v>
      </c>
      <c r="H9" s="11">
        <v>17.41</v>
      </c>
      <c r="I9" s="11">
        <v>17.45</v>
      </c>
      <c r="J9" s="11">
        <v>17.739999999999998</v>
      </c>
      <c r="K9" s="11">
        <v>18.190000000000001</v>
      </c>
      <c r="L9" s="11">
        <v>18.54</v>
      </c>
      <c r="M9" s="11">
        <v>18.86</v>
      </c>
      <c r="N9" s="11">
        <v>19.93</v>
      </c>
      <c r="O9" s="11">
        <v>20.5</v>
      </c>
      <c r="P9" s="11">
        <v>20.7</v>
      </c>
      <c r="Q9" s="11">
        <v>21.22</v>
      </c>
      <c r="R9" s="11">
        <v>22.35</v>
      </c>
      <c r="S9" s="11">
        <v>23.17</v>
      </c>
      <c r="T9" s="11">
        <v>23.81</v>
      </c>
      <c r="U9" s="11">
        <v>24.88</v>
      </c>
    </row>
  </sheetData>
  <pageMargins left="0.7" right="0.7" top="0.75" bottom="0.75" header="0.3" footer="0.3"/>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9"/>
  <sheetViews>
    <sheetView workbookViewId="0"/>
  </sheetViews>
  <sheetFormatPr defaultColWidth="11.5546875" defaultRowHeight="14.4" x14ac:dyDescent="0.3"/>
  <sheetData>
    <row r="1" spans="1:21" ht="21" x14ac:dyDescent="0.4">
      <c r="A1" s="6" t="s">
        <v>115</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90</v>
      </c>
      <c r="B5" s="12" t="s">
        <v>91</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15.6" x14ac:dyDescent="0.3">
      <c r="A6" s="13" t="s">
        <v>111</v>
      </c>
      <c r="B6" s="13" t="s">
        <v>112</v>
      </c>
      <c r="C6" s="13">
        <v>568000</v>
      </c>
      <c r="D6" s="13">
        <v>573000</v>
      </c>
      <c r="E6" s="13">
        <v>573000</v>
      </c>
      <c r="F6" s="13">
        <v>575000</v>
      </c>
      <c r="G6" s="13">
        <v>575000</v>
      </c>
      <c r="H6" s="13">
        <v>578000</v>
      </c>
      <c r="I6" s="13">
        <v>583000</v>
      </c>
      <c r="J6" s="13">
        <v>587000</v>
      </c>
      <c r="K6" s="13">
        <v>589000</v>
      </c>
      <c r="L6" s="13">
        <v>593000</v>
      </c>
      <c r="M6" s="13">
        <v>596000</v>
      </c>
      <c r="N6" s="13">
        <v>599000</v>
      </c>
      <c r="O6" s="13">
        <v>602000</v>
      </c>
      <c r="P6" s="13">
        <v>601000</v>
      </c>
      <c r="Q6" s="13">
        <v>601000</v>
      </c>
      <c r="R6" s="13">
        <v>601000</v>
      </c>
      <c r="S6" s="13">
        <v>608000</v>
      </c>
      <c r="T6" s="13">
        <v>608000</v>
      </c>
      <c r="U6" s="13">
        <v>606000</v>
      </c>
    </row>
    <row r="7" spans="1:21" ht="15.6" x14ac:dyDescent="0.3">
      <c r="A7" s="13" t="s">
        <v>111</v>
      </c>
      <c r="B7" s="13" t="s">
        <v>113</v>
      </c>
      <c r="C7" s="13">
        <v>552000</v>
      </c>
      <c r="D7" s="13">
        <v>556000</v>
      </c>
      <c r="E7" s="13">
        <v>557000</v>
      </c>
      <c r="F7" s="13">
        <v>559000</v>
      </c>
      <c r="G7" s="13">
        <v>559000</v>
      </c>
      <c r="H7" s="13">
        <v>562000</v>
      </c>
      <c r="I7" s="13">
        <v>566000</v>
      </c>
      <c r="J7" s="13">
        <v>571000</v>
      </c>
      <c r="K7" s="13">
        <v>573000</v>
      </c>
      <c r="L7" s="13">
        <v>577000</v>
      </c>
      <c r="M7" s="13">
        <v>580000</v>
      </c>
      <c r="N7" s="13">
        <v>582000</v>
      </c>
      <c r="O7" s="13">
        <v>586000</v>
      </c>
      <c r="P7" s="13">
        <v>585000</v>
      </c>
      <c r="Q7" s="13">
        <v>585000</v>
      </c>
      <c r="R7" s="13">
        <v>585000</v>
      </c>
      <c r="S7" s="13">
        <v>592000</v>
      </c>
      <c r="T7" s="13">
        <v>592000</v>
      </c>
      <c r="U7" s="13">
        <v>590000</v>
      </c>
    </row>
    <row r="8" spans="1:21" ht="15.6" x14ac:dyDescent="0.3">
      <c r="A8" s="13" t="s">
        <v>114</v>
      </c>
      <c r="B8" s="13" t="s">
        <v>112</v>
      </c>
      <c r="C8" s="13">
        <v>372000</v>
      </c>
      <c r="D8" s="13">
        <v>386000</v>
      </c>
      <c r="E8" s="13">
        <v>399000</v>
      </c>
      <c r="F8" s="13">
        <v>417000</v>
      </c>
      <c r="G8" s="13">
        <v>436000</v>
      </c>
      <c r="H8" s="13">
        <v>442000</v>
      </c>
      <c r="I8" s="13">
        <v>443000</v>
      </c>
      <c r="J8" s="13">
        <v>449000</v>
      </c>
      <c r="K8" s="13">
        <v>459000</v>
      </c>
      <c r="L8" s="13">
        <v>469000</v>
      </c>
      <c r="M8" s="13">
        <v>479000</v>
      </c>
      <c r="N8" s="13">
        <v>496000</v>
      </c>
      <c r="O8" s="13">
        <v>507000</v>
      </c>
      <c r="P8" s="13">
        <v>509000</v>
      </c>
      <c r="Q8" s="13">
        <v>520000</v>
      </c>
      <c r="R8" s="13">
        <v>545000</v>
      </c>
      <c r="S8" s="13">
        <v>566000</v>
      </c>
      <c r="T8" s="13">
        <v>582000</v>
      </c>
      <c r="U8" s="13">
        <v>606000</v>
      </c>
    </row>
    <row r="9" spans="1:21" ht="15.6" x14ac:dyDescent="0.3">
      <c r="A9" s="13" t="s">
        <v>114</v>
      </c>
      <c r="B9" s="13" t="s">
        <v>113</v>
      </c>
      <c r="C9" s="13">
        <v>362000</v>
      </c>
      <c r="D9" s="13">
        <v>376000</v>
      </c>
      <c r="E9" s="13">
        <v>389000</v>
      </c>
      <c r="F9" s="13">
        <v>406000</v>
      </c>
      <c r="G9" s="13">
        <v>424000</v>
      </c>
      <c r="H9" s="13">
        <v>428000</v>
      </c>
      <c r="I9" s="13">
        <v>427000</v>
      </c>
      <c r="J9" s="13">
        <v>431000</v>
      </c>
      <c r="K9" s="13">
        <v>441000</v>
      </c>
      <c r="L9" s="13">
        <v>450000</v>
      </c>
      <c r="M9" s="13">
        <v>457000</v>
      </c>
      <c r="N9" s="13">
        <v>480000</v>
      </c>
      <c r="O9" s="13">
        <v>491000</v>
      </c>
      <c r="P9" s="13">
        <v>495000</v>
      </c>
      <c r="Q9" s="13">
        <v>506000</v>
      </c>
      <c r="R9" s="13">
        <v>532000</v>
      </c>
      <c r="S9" s="13">
        <v>551000</v>
      </c>
      <c r="T9" s="13">
        <v>566000</v>
      </c>
      <c r="U9" s="13">
        <v>590000</v>
      </c>
    </row>
  </sheetData>
  <pageMargins left="0.7" right="0.7" top="0.75" bottom="0.75" header="0.3" footer="0.3"/>
  <pageSetup paperSize="9" orientation="portrait" horizontalDpi="300" verticalDpi="3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9"/>
  <sheetViews>
    <sheetView workbookViewId="0"/>
  </sheetViews>
  <sheetFormatPr defaultColWidth="11.5546875" defaultRowHeight="14.4" x14ac:dyDescent="0.3"/>
  <sheetData>
    <row r="1" spans="1:21" ht="21" x14ac:dyDescent="0.4">
      <c r="A1" s="6" t="s">
        <v>118</v>
      </c>
    </row>
    <row r="2" spans="1:21" ht="16.8" x14ac:dyDescent="0.3">
      <c r="A2" s="4" t="s">
        <v>89</v>
      </c>
    </row>
    <row r="3" spans="1:21" ht="15.6" x14ac:dyDescent="0.3">
      <c r="A3" s="7" t="s">
        <v>29</v>
      </c>
    </row>
    <row r="4" spans="1:21" x14ac:dyDescent="0.3">
      <c r="A4" s="5" t="str">
        <f>HYPERLINK("#'Table of contents'!A1", "Back to contents")</f>
        <v>Back to contents</v>
      </c>
    </row>
    <row r="5" spans="1:21" ht="31.2" x14ac:dyDescent="0.3">
      <c r="A5" s="14" t="s">
        <v>91</v>
      </c>
      <c r="B5" s="14" t="s">
        <v>119</v>
      </c>
      <c r="C5" s="14" t="s">
        <v>92</v>
      </c>
      <c r="D5" s="14" t="s">
        <v>93</v>
      </c>
      <c r="E5" s="14" t="s">
        <v>94</v>
      </c>
      <c r="F5" s="14" t="s">
        <v>95</v>
      </c>
      <c r="G5" s="14" t="s">
        <v>96</v>
      </c>
      <c r="H5" s="14" t="s">
        <v>97</v>
      </c>
      <c r="I5" s="14" t="s">
        <v>98</v>
      </c>
      <c r="J5" s="14" t="s">
        <v>99</v>
      </c>
      <c r="K5" s="14" t="s">
        <v>100</v>
      </c>
      <c r="L5" s="14" t="s">
        <v>101</v>
      </c>
      <c r="M5" s="14" t="s">
        <v>102</v>
      </c>
      <c r="N5" s="14" t="s">
        <v>103</v>
      </c>
      <c r="O5" s="14" t="s">
        <v>104</v>
      </c>
      <c r="P5" s="14" t="s">
        <v>105</v>
      </c>
      <c r="Q5" s="14" t="s">
        <v>106</v>
      </c>
      <c r="R5" s="14" t="s">
        <v>107</v>
      </c>
      <c r="S5" s="14" t="s">
        <v>108</v>
      </c>
      <c r="T5" s="14" t="s">
        <v>109</v>
      </c>
      <c r="U5" s="14" t="s">
        <v>110</v>
      </c>
    </row>
    <row r="6" spans="1:21" ht="15.6" x14ac:dyDescent="0.3">
      <c r="A6" s="15" t="s">
        <v>112</v>
      </c>
      <c r="B6" s="15" t="s">
        <v>120</v>
      </c>
      <c r="C6" s="15">
        <v>13.67</v>
      </c>
      <c r="D6" s="15">
        <v>13.85</v>
      </c>
      <c r="E6" s="15">
        <v>13.98</v>
      </c>
      <c r="F6" s="15">
        <v>14.13</v>
      </c>
      <c r="G6" s="15">
        <v>14.27</v>
      </c>
      <c r="H6" s="15">
        <v>14.39</v>
      </c>
      <c r="I6" s="15">
        <v>14.56</v>
      </c>
      <c r="J6" s="15">
        <v>14.77</v>
      </c>
      <c r="K6" s="15">
        <v>14.83</v>
      </c>
      <c r="L6" s="15">
        <v>14.89</v>
      </c>
      <c r="M6" s="15">
        <v>14.98</v>
      </c>
      <c r="N6" s="15">
        <v>15.12</v>
      </c>
      <c r="O6" s="15">
        <v>15.28</v>
      </c>
      <c r="P6" s="15">
        <v>15.27</v>
      </c>
      <c r="Q6" s="15">
        <v>15.3</v>
      </c>
      <c r="R6" s="15">
        <v>15.32</v>
      </c>
      <c r="S6" s="15">
        <v>15.5</v>
      </c>
      <c r="T6" s="15">
        <v>15.51</v>
      </c>
      <c r="U6" s="15">
        <v>15.5</v>
      </c>
    </row>
    <row r="7" spans="1:21" ht="15.6" x14ac:dyDescent="0.3">
      <c r="A7" s="15" t="s">
        <v>112</v>
      </c>
      <c r="B7" s="15" t="s">
        <v>121</v>
      </c>
      <c r="C7" s="15">
        <v>8.42</v>
      </c>
      <c r="D7" s="15">
        <v>8.6300000000000008</v>
      </c>
      <c r="E7" s="15">
        <v>8.75</v>
      </c>
      <c r="F7" s="15">
        <v>8.89</v>
      </c>
      <c r="G7" s="15">
        <v>9</v>
      </c>
      <c r="H7" s="15">
        <v>9.1300000000000008</v>
      </c>
      <c r="I7" s="15">
        <v>9.26</v>
      </c>
      <c r="J7" s="15">
        <v>9.41</v>
      </c>
      <c r="K7" s="15">
        <v>9.5</v>
      </c>
      <c r="L7" s="15">
        <v>9.56</v>
      </c>
      <c r="M7" s="15">
        <v>9.6199999999999992</v>
      </c>
      <c r="N7" s="15">
        <v>9.7100000000000009</v>
      </c>
      <c r="O7" s="15">
        <v>9.82</v>
      </c>
      <c r="P7" s="15">
        <v>9.86</v>
      </c>
      <c r="Q7" s="15">
        <v>9.89</v>
      </c>
      <c r="R7" s="15">
        <v>9.92</v>
      </c>
      <c r="S7" s="15">
        <v>10.06</v>
      </c>
      <c r="T7" s="15">
        <v>10.029999999999999</v>
      </c>
      <c r="U7" s="15">
        <v>10.039999999999999</v>
      </c>
    </row>
    <row r="8" spans="1:21" ht="15.6" x14ac:dyDescent="0.3">
      <c r="A8" s="15" t="s">
        <v>113</v>
      </c>
      <c r="B8" s="15" t="s">
        <v>120</v>
      </c>
      <c r="C8" s="15">
        <v>13.26</v>
      </c>
      <c r="D8" s="15">
        <v>13.44</v>
      </c>
      <c r="E8" s="15">
        <v>13.56</v>
      </c>
      <c r="F8" s="15">
        <v>13.71</v>
      </c>
      <c r="G8" s="15">
        <v>13.85</v>
      </c>
      <c r="H8" s="15">
        <v>13.97</v>
      </c>
      <c r="I8" s="15">
        <v>14.13</v>
      </c>
      <c r="J8" s="15">
        <v>14.34</v>
      </c>
      <c r="K8" s="15">
        <v>14.4</v>
      </c>
      <c r="L8" s="15">
        <v>14.47</v>
      </c>
      <c r="M8" s="15">
        <v>14.56</v>
      </c>
      <c r="N8" s="15">
        <v>14.7</v>
      </c>
      <c r="O8" s="15">
        <v>14.86</v>
      </c>
      <c r="P8" s="15">
        <v>14.85</v>
      </c>
      <c r="Q8" s="15">
        <v>14.88</v>
      </c>
      <c r="R8" s="15">
        <v>14.9</v>
      </c>
      <c r="S8" s="15">
        <v>15.08</v>
      </c>
      <c r="T8" s="15">
        <v>15.09</v>
      </c>
      <c r="U8" s="15">
        <v>15.08</v>
      </c>
    </row>
    <row r="9" spans="1:21" ht="15.6" x14ac:dyDescent="0.3">
      <c r="A9" s="15" t="s">
        <v>113</v>
      </c>
      <c r="B9" s="15" t="s">
        <v>121</v>
      </c>
      <c r="C9" s="15">
        <v>8.1999999999999993</v>
      </c>
      <c r="D9" s="15">
        <v>8.4</v>
      </c>
      <c r="E9" s="15">
        <v>8.51</v>
      </c>
      <c r="F9" s="15">
        <v>8.65</v>
      </c>
      <c r="G9" s="15">
        <v>8.76</v>
      </c>
      <c r="H9" s="15">
        <v>8.89</v>
      </c>
      <c r="I9" s="15">
        <v>9.02</v>
      </c>
      <c r="J9" s="15">
        <v>9.16</v>
      </c>
      <c r="K9" s="15">
        <v>9.26</v>
      </c>
      <c r="L9" s="15">
        <v>9.32</v>
      </c>
      <c r="M9" s="15">
        <v>9.3800000000000008</v>
      </c>
      <c r="N9" s="15">
        <v>9.4700000000000006</v>
      </c>
      <c r="O9" s="15">
        <v>9.58</v>
      </c>
      <c r="P9" s="15">
        <v>9.61</v>
      </c>
      <c r="Q9" s="15">
        <v>9.64</v>
      </c>
      <c r="R9" s="15">
        <v>9.67</v>
      </c>
      <c r="S9" s="15">
        <v>9.81</v>
      </c>
      <c r="T9" s="15">
        <v>9.7899999999999991</v>
      </c>
      <c r="U9" s="15">
        <v>9.7899999999999991</v>
      </c>
    </row>
  </sheetData>
  <pageMargins left="0.7" right="0.7" top="0.75" bottom="0.75" header="0.3" footer="0.3"/>
  <pageSetup paperSize="9" orientation="portrait"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5"/>
  <sheetViews>
    <sheetView workbookViewId="0"/>
  </sheetViews>
  <sheetFormatPr defaultColWidth="11.5546875" defaultRowHeight="14.4" x14ac:dyDescent="0.3"/>
  <sheetData>
    <row r="1" spans="1:21" ht="21" x14ac:dyDescent="0.4">
      <c r="A1" s="6" t="s">
        <v>122</v>
      </c>
    </row>
    <row r="2" spans="1:21" ht="16.8" x14ac:dyDescent="0.3">
      <c r="A2" s="4" t="s">
        <v>89</v>
      </c>
    </row>
    <row r="3" spans="1:21" ht="15.6" x14ac:dyDescent="0.3">
      <c r="A3" s="7" t="s">
        <v>29</v>
      </c>
    </row>
    <row r="4" spans="1:21" x14ac:dyDescent="0.3">
      <c r="A4" s="5" t="str">
        <f>HYPERLINK("#'Table of contents'!A1", "Back to contents")</f>
        <v>Back to contents</v>
      </c>
    </row>
    <row r="5" spans="1:21" ht="31.2" x14ac:dyDescent="0.3">
      <c r="A5" s="16" t="s">
        <v>91</v>
      </c>
      <c r="B5" s="16" t="s">
        <v>123</v>
      </c>
      <c r="C5" s="16" t="s">
        <v>92</v>
      </c>
      <c r="D5" s="16" t="s">
        <v>93</v>
      </c>
      <c r="E5" s="16" t="s">
        <v>94</v>
      </c>
      <c r="F5" s="16" t="s">
        <v>95</v>
      </c>
      <c r="G5" s="16" t="s">
        <v>96</v>
      </c>
      <c r="H5" s="16" t="s">
        <v>97</v>
      </c>
      <c r="I5" s="16" t="s">
        <v>98</v>
      </c>
      <c r="J5" s="16" t="s">
        <v>99</v>
      </c>
      <c r="K5" s="16" t="s">
        <v>100</v>
      </c>
      <c r="L5" s="16" t="s">
        <v>101</v>
      </c>
      <c r="M5" s="16" t="s">
        <v>102</v>
      </c>
      <c r="N5" s="16" t="s">
        <v>103</v>
      </c>
      <c r="O5" s="16" t="s">
        <v>104</v>
      </c>
      <c r="P5" s="16" t="s">
        <v>105</v>
      </c>
      <c r="Q5" s="16" t="s">
        <v>106</v>
      </c>
      <c r="R5" s="16" t="s">
        <v>107</v>
      </c>
      <c r="S5" s="16" t="s">
        <v>108</v>
      </c>
      <c r="T5" s="16" t="s">
        <v>109</v>
      </c>
      <c r="U5" s="16" t="s">
        <v>110</v>
      </c>
    </row>
    <row r="6" spans="1:21" ht="15.6" x14ac:dyDescent="0.3">
      <c r="A6" s="17" t="s">
        <v>112</v>
      </c>
      <c r="B6" s="17" t="s">
        <v>124</v>
      </c>
      <c r="C6" s="17">
        <v>7.72</v>
      </c>
      <c r="D6" s="17">
        <v>7.92</v>
      </c>
      <c r="E6" s="17">
        <v>8.0500000000000007</v>
      </c>
      <c r="F6" s="17">
        <v>8.19</v>
      </c>
      <c r="G6" s="17">
        <v>8.27</v>
      </c>
      <c r="H6" s="17">
        <v>8.34</v>
      </c>
      <c r="I6" s="17">
        <v>8.43</v>
      </c>
      <c r="J6" s="17">
        <v>8.5500000000000007</v>
      </c>
      <c r="K6" s="17">
        <v>8.5399999999999991</v>
      </c>
      <c r="L6" s="17">
        <v>8.5299999999999994</v>
      </c>
      <c r="M6" s="17">
        <v>8.48</v>
      </c>
      <c r="N6" s="17">
        <v>8.5</v>
      </c>
      <c r="O6" s="17">
        <v>8.44</v>
      </c>
      <c r="P6" s="17">
        <v>8.32</v>
      </c>
      <c r="Q6" s="17">
        <v>8.2799999999999994</v>
      </c>
      <c r="R6" s="17">
        <v>8.18</v>
      </c>
      <c r="S6" s="17">
        <v>8.1199999999999992</v>
      </c>
      <c r="T6" s="17">
        <v>8.08</v>
      </c>
      <c r="U6" s="17">
        <v>8.0399999999999991</v>
      </c>
    </row>
    <row r="7" spans="1:21" ht="15.6" x14ac:dyDescent="0.3">
      <c r="A7" s="17" t="s">
        <v>112</v>
      </c>
      <c r="B7" s="17" t="s">
        <v>125</v>
      </c>
      <c r="C7" s="17">
        <v>6.84</v>
      </c>
      <c r="D7" s="17">
        <v>6.94</v>
      </c>
      <c r="E7" s="17">
        <v>6.93</v>
      </c>
      <c r="F7" s="17">
        <v>6.99</v>
      </c>
      <c r="G7" s="17">
        <v>7.09</v>
      </c>
      <c r="H7" s="17">
        <v>7.17</v>
      </c>
      <c r="I7" s="17">
        <v>7.3</v>
      </c>
      <c r="J7" s="17">
        <v>7.42</v>
      </c>
      <c r="K7" s="17">
        <v>7.54</v>
      </c>
      <c r="L7" s="17">
        <v>7.64</v>
      </c>
      <c r="M7" s="17">
        <v>7.8</v>
      </c>
      <c r="N7" s="17">
        <v>7.91</v>
      </c>
      <c r="O7" s="17">
        <v>8.07</v>
      </c>
      <c r="P7" s="17">
        <v>8.1199999999999992</v>
      </c>
      <c r="Q7" s="17">
        <v>8.19</v>
      </c>
      <c r="R7" s="17">
        <v>8.26</v>
      </c>
      <c r="S7" s="17">
        <v>8.44</v>
      </c>
      <c r="T7" s="17">
        <v>8.4</v>
      </c>
      <c r="U7" s="17">
        <v>8.44</v>
      </c>
    </row>
    <row r="8" spans="1:21" ht="15.6" x14ac:dyDescent="0.3">
      <c r="A8" s="17" t="s">
        <v>112</v>
      </c>
      <c r="B8" s="17" t="s">
        <v>126</v>
      </c>
      <c r="C8" s="17">
        <v>4.82</v>
      </c>
      <c r="D8" s="17">
        <v>4.8899999999999997</v>
      </c>
      <c r="E8" s="17">
        <v>4.92</v>
      </c>
      <c r="F8" s="17">
        <v>4.99</v>
      </c>
      <c r="G8" s="17">
        <v>4.97</v>
      </c>
      <c r="H8" s="17">
        <v>4.99</v>
      </c>
      <c r="I8" s="17">
        <v>4.9800000000000004</v>
      </c>
      <c r="J8" s="17">
        <v>5.01</v>
      </c>
      <c r="K8" s="17">
        <v>4.97</v>
      </c>
      <c r="L8" s="17">
        <v>4.93</v>
      </c>
      <c r="M8" s="17">
        <v>4.92</v>
      </c>
      <c r="N8" s="17">
        <v>4.95</v>
      </c>
      <c r="O8" s="17">
        <v>5.0599999999999996</v>
      </c>
      <c r="P8" s="17">
        <v>5.08</v>
      </c>
      <c r="Q8" s="17">
        <v>5.1100000000000003</v>
      </c>
      <c r="R8" s="17">
        <v>5.17</v>
      </c>
      <c r="S8" s="17">
        <v>5.31</v>
      </c>
      <c r="T8" s="17">
        <v>5.41</v>
      </c>
      <c r="U8" s="17">
        <v>5.41</v>
      </c>
    </row>
    <row r="9" spans="1:21" ht="15.6" x14ac:dyDescent="0.3">
      <c r="A9" s="17" t="s">
        <v>112</v>
      </c>
      <c r="B9" s="17" t="s">
        <v>127</v>
      </c>
      <c r="C9" s="17">
        <v>2.17</v>
      </c>
      <c r="D9" s="17">
        <v>2.1800000000000002</v>
      </c>
      <c r="E9" s="17">
        <v>2.2599999999999998</v>
      </c>
      <c r="F9" s="17">
        <v>2.2999999999999998</v>
      </c>
      <c r="G9" s="17">
        <v>2.38</v>
      </c>
      <c r="H9" s="17">
        <v>2.46</v>
      </c>
      <c r="I9" s="17">
        <v>2.5499999999999998</v>
      </c>
      <c r="J9" s="17">
        <v>2.63</v>
      </c>
      <c r="K9" s="17">
        <v>2.71</v>
      </c>
      <c r="L9" s="17">
        <v>2.76</v>
      </c>
      <c r="M9" s="17">
        <v>2.81</v>
      </c>
      <c r="N9" s="17">
        <v>2.85</v>
      </c>
      <c r="O9" s="17">
        <v>2.91</v>
      </c>
      <c r="P9" s="17">
        <v>2.95</v>
      </c>
      <c r="Q9" s="17">
        <v>2.93</v>
      </c>
      <c r="R9" s="17">
        <v>2.93</v>
      </c>
      <c r="S9" s="17">
        <v>2.96</v>
      </c>
      <c r="T9" s="17">
        <v>2.91</v>
      </c>
      <c r="U9" s="17">
        <v>2.91</v>
      </c>
    </row>
    <row r="10" spans="1:21" ht="15.6" x14ac:dyDescent="0.3">
      <c r="A10" s="17" t="s">
        <v>112</v>
      </c>
      <c r="B10" s="17" t="s">
        <v>128</v>
      </c>
      <c r="C10" s="17">
        <v>0.55000000000000004</v>
      </c>
      <c r="D10" s="17">
        <v>0.56000000000000005</v>
      </c>
      <c r="E10" s="17">
        <v>0.56999999999999995</v>
      </c>
      <c r="F10" s="17">
        <v>0.56000000000000005</v>
      </c>
      <c r="G10" s="17">
        <v>0.56000000000000005</v>
      </c>
      <c r="H10" s="17">
        <v>0.56999999999999995</v>
      </c>
      <c r="I10" s="17">
        <v>0.56999999999999995</v>
      </c>
      <c r="J10" s="17">
        <v>0.56999999999999995</v>
      </c>
      <c r="K10" s="17">
        <v>0.59</v>
      </c>
      <c r="L10" s="17">
        <v>0.59</v>
      </c>
      <c r="M10" s="17">
        <v>0.6</v>
      </c>
      <c r="N10" s="17">
        <v>0.63</v>
      </c>
      <c r="O10" s="17">
        <v>0.64</v>
      </c>
      <c r="P10" s="17">
        <v>0.67</v>
      </c>
      <c r="Q10" s="17">
        <v>0.68</v>
      </c>
      <c r="R10" s="17">
        <v>0.71</v>
      </c>
      <c r="S10" s="17">
        <v>0.73</v>
      </c>
      <c r="T10" s="17">
        <v>0.75</v>
      </c>
      <c r="U10" s="17">
        <v>0.74</v>
      </c>
    </row>
    <row r="11" spans="1:21" ht="15.6" x14ac:dyDescent="0.3">
      <c r="A11" s="17" t="s">
        <v>113</v>
      </c>
      <c r="B11" s="17" t="s">
        <v>124</v>
      </c>
      <c r="C11" s="17">
        <v>7.5</v>
      </c>
      <c r="D11" s="17">
        <v>7.7</v>
      </c>
      <c r="E11" s="17">
        <v>7.83</v>
      </c>
      <c r="F11" s="17">
        <v>7.96</v>
      </c>
      <c r="G11" s="17">
        <v>8.0399999999999991</v>
      </c>
      <c r="H11" s="17">
        <v>8.11</v>
      </c>
      <c r="I11" s="17">
        <v>8.19</v>
      </c>
      <c r="J11" s="17">
        <v>8.31</v>
      </c>
      <c r="K11" s="17">
        <v>8.3000000000000007</v>
      </c>
      <c r="L11" s="17">
        <v>8.3000000000000007</v>
      </c>
      <c r="M11" s="17">
        <v>8.25</v>
      </c>
      <c r="N11" s="17">
        <v>8.26</v>
      </c>
      <c r="O11" s="17">
        <v>8.2100000000000009</v>
      </c>
      <c r="P11" s="17">
        <v>8.09</v>
      </c>
      <c r="Q11" s="17">
        <v>8.06</v>
      </c>
      <c r="R11" s="17">
        <v>7.96</v>
      </c>
      <c r="S11" s="17">
        <v>7.9</v>
      </c>
      <c r="T11" s="17">
        <v>7.86</v>
      </c>
      <c r="U11" s="17">
        <v>7.82</v>
      </c>
    </row>
    <row r="12" spans="1:21" ht="15.6" x14ac:dyDescent="0.3">
      <c r="A12" s="17" t="s">
        <v>113</v>
      </c>
      <c r="B12" s="17" t="s">
        <v>125</v>
      </c>
      <c r="C12" s="17">
        <v>6.67</v>
      </c>
      <c r="D12" s="17">
        <v>6.76</v>
      </c>
      <c r="E12" s="17">
        <v>6.76</v>
      </c>
      <c r="F12" s="17">
        <v>6.81</v>
      </c>
      <c r="G12" s="17">
        <v>6.91</v>
      </c>
      <c r="H12" s="17">
        <v>6.99</v>
      </c>
      <c r="I12" s="17">
        <v>7.12</v>
      </c>
      <c r="J12" s="17">
        <v>7.24</v>
      </c>
      <c r="K12" s="17">
        <v>7.35</v>
      </c>
      <c r="L12" s="17">
        <v>7.46</v>
      </c>
      <c r="M12" s="17">
        <v>7.61</v>
      </c>
      <c r="N12" s="17">
        <v>7.72</v>
      </c>
      <c r="O12" s="17">
        <v>7.88</v>
      </c>
      <c r="P12" s="17">
        <v>7.92</v>
      </c>
      <c r="Q12" s="17">
        <v>8</v>
      </c>
      <c r="R12" s="17">
        <v>8.06</v>
      </c>
      <c r="S12" s="17">
        <v>8.24</v>
      </c>
      <c r="T12" s="17">
        <v>8.1999999999999993</v>
      </c>
      <c r="U12" s="17">
        <v>8.25</v>
      </c>
    </row>
    <row r="13" spans="1:21" ht="15.6" x14ac:dyDescent="0.3">
      <c r="A13" s="17" t="s">
        <v>113</v>
      </c>
      <c r="B13" s="17" t="s">
        <v>126</v>
      </c>
      <c r="C13" s="17">
        <v>4.67</v>
      </c>
      <c r="D13" s="17">
        <v>4.74</v>
      </c>
      <c r="E13" s="17">
        <v>4.7699999999999996</v>
      </c>
      <c r="F13" s="17">
        <v>4.84</v>
      </c>
      <c r="G13" s="17">
        <v>4.82</v>
      </c>
      <c r="H13" s="17">
        <v>4.84</v>
      </c>
      <c r="I13" s="17">
        <v>4.83</v>
      </c>
      <c r="J13" s="17">
        <v>4.8600000000000003</v>
      </c>
      <c r="K13" s="17">
        <v>4.83</v>
      </c>
      <c r="L13" s="17">
        <v>4.79</v>
      </c>
      <c r="M13" s="17">
        <v>4.79</v>
      </c>
      <c r="N13" s="17">
        <v>4.82</v>
      </c>
      <c r="O13" s="17">
        <v>4.92</v>
      </c>
      <c r="P13" s="17">
        <v>4.95</v>
      </c>
      <c r="Q13" s="17">
        <v>4.97</v>
      </c>
      <c r="R13" s="17">
        <v>5.04</v>
      </c>
      <c r="S13" s="17">
        <v>5.17</v>
      </c>
      <c r="T13" s="17">
        <v>5.27</v>
      </c>
      <c r="U13" s="17">
        <v>5.27</v>
      </c>
    </row>
    <row r="14" spans="1:21" ht="15.6" x14ac:dyDescent="0.3">
      <c r="A14" s="17" t="s">
        <v>113</v>
      </c>
      <c r="B14" s="17" t="s">
        <v>127</v>
      </c>
      <c r="C14" s="17">
        <v>2.1</v>
      </c>
      <c r="D14" s="17">
        <v>2.11</v>
      </c>
      <c r="E14" s="17">
        <v>2.19</v>
      </c>
      <c r="F14" s="17">
        <v>2.23</v>
      </c>
      <c r="G14" s="17">
        <v>2.31</v>
      </c>
      <c r="H14" s="17">
        <v>2.39</v>
      </c>
      <c r="I14" s="17">
        <v>2.4700000000000002</v>
      </c>
      <c r="J14" s="17">
        <v>2.5499999999999998</v>
      </c>
      <c r="K14" s="17">
        <v>2.63</v>
      </c>
      <c r="L14" s="17">
        <v>2.67</v>
      </c>
      <c r="M14" s="17">
        <v>2.72</v>
      </c>
      <c r="N14" s="17">
        <v>2.76</v>
      </c>
      <c r="O14" s="17">
        <v>2.82</v>
      </c>
      <c r="P14" s="17">
        <v>2.86</v>
      </c>
      <c r="Q14" s="17">
        <v>2.84</v>
      </c>
      <c r="R14" s="17">
        <v>2.84</v>
      </c>
      <c r="S14" s="17">
        <v>2.87</v>
      </c>
      <c r="T14" s="17">
        <v>2.82</v>
      </c>
      <c r="U14" s="17">
        <v>2.83</v>
      </c>
    </row>
    <row r="15" spans="1:21" ht="15.6" x14ac:dyDescent="0.3">
      <c r="A15" s="17" t="s">
        <v>113</v>
      </c>
      <c r="B15" s="17" t="s">
        <v>128</v>
      </c>
      <c r="C15" s="17">
        <v>0.53</v>
      </c>
      <c r="D15" s="17">
        <v>0.54</v>
      </c>
      <c r="E15" s="17">
        <v>0.54</v>
      </c>
      <c r="F15" s="17">
        <v>0.54</v>
      </c>
      <c r="G15" s="17">
        <v>0.54</v>
      </c>
      <c r="H15" s="17">
        <v>0.55000000000000004</v>
      </c>
      <c r="I15" s="17">
        <v>0.55000000000000004</v>
      </c>
      <c r="J15" s="17">
        <v>0.55000000000000004</v>
      </c>
      <c r="K15" s="17">
        <v>0.56000000000000005</v>
      </c>
      <c r="L15" s="17">
        <v>0.56999999999999995</v>
      </c>
      <c r="M15" s="17">
        <v>0.57999999999999996</v>
      </c>
      <c r="N15" s="17">
        <v>0.61</v>
      </c>
      <c r="O15" s="17">
        <v>0.62</v>
      </c>
      <c r="P15" s="17">
        <v>0.64</v>
      </c>
      <c r="Q15" s="17">
        <v>0.66</v>
      </c>
      <c r="R15" s="17">
        <v>0.68</v>
      </c>
      <c r="S15" s="17">
        <v>0.7</v>
      </c>
      <c r="T15" s="17">
        <v>0.72</v>
      </c>
      <c r="U15" s="17">
        <v>0.71</v>
      </c>
    </row>
  </sheetData>
  <pageMargins left="0.7" right="0.7" top="0.75" bottom="0.75" header="0.3" footer="0.3"/>
  <pageSetup paperSize="9" orientation="portrait"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9"/>
  <sheetViews>
    <sheetView workbookViewId="0"/>
  </sheetViews>
  <sheetFormatPr defaultColWidth="11.5546875" defaultRowHeight="14.4" x14ac:dyDescent="0.3"/>
  <cols>
    <col min="2" max="2" width="16.21875" customWidth="1"/>
  </cols>
  <sheetData>
    <row r="1" spans="1:21" ht="21" x14ac:dyDescent="0.4">
      <c r="A1" s="6" t="s">
        <v>129</v>
      </c>
    </row>
    <row r="2" spans="1:21" ht="16.8" x14ac:dyDescent="0.3">
      <c r="A2" s="4" t="s">
        <v>89</v>
      </c>
    </row>
    <row r="3" spans="1:21" ht="15.6" x14ac:dyDescent="0.3">
      <c r="A3" s="7" t="s">
        <v>29</v>
      </c>
    </row>
    <row r="4" spans="1:21" x14ac:dyDescent="0.3">
      <c r="A4" s="5" t="str">
        <f>HYPERLINK("#'Table of contents'!A1", "Back to contents")</f>
        <v>Back to contents</v>
      </c>
    </row>
    <row r="5" spans="1:21" ht="31.2" x14ac:dyDescent="0.3">
      <c r="A5" s="18" t="s">
        <v>91</v>
      </c>
      <c r="B5" s="18" t="s">
        <v>130</v>
      </c>
      <c r="C5" s="18" t="s">
        <v>92</v>
      </c>
      <c r="D5" s="18" t="s">
        <v>93</v>
      </c>
      <c r="E5" s="18" t="s">
        <v>94</v>
      </c>
      <c r="F5" s="18" t="s">
        <v>95</v>
      </c>
      <c r="G5" s="18" t="s">
        <v>96</v>
      </c>
      <c r="H5" s="18" t="s">
        <v>97</v>
      </c>
      <c r="I5" s="18" t="s">
        <v>98</v>
      </c>
      <c r="J5" s="18" t="s">
        <v>99</v>
      </c>
      <c r="K5" s="18" t="s">
        <v>100</v>
      </c>
      <c r="L5" s="18" t="s">
        <v>101</v>
      </c>
      <c r="M5" s="18" t="s">
        <v>102</v>
      </c>
      <c r="N5" s="18" t="s">
        <v>103</v>
      </c>
      <c r="O5" s="18" t="s">
        <v>104</v>
      </c>
      <c r="P5" s="18" t="s">
        <v>105</v>
      </c>
      <c r="Q5" s="18" t="s">
        <v>106</v>
      </c>
      <c r="R5" s="18" t="s">
        <v>107</v>
      </c>
      <c r="S5" s="18" t="s">
        <v>108</v>
      </c>
      <c r="T5" s="18" t="s">
        <v>109</v>
      </c>
      <c r="U5" s="18" t="s">
        <v>110</v>
      </c>
    </row>
    <row r="6" spans="1:21" ht="30.6" x14ac:dyDescent="0.3">
      <c r="A6" s="19" t="s">
        <v>112</v>
      </c>
      <c r="B6" s="19" t="s">
        <v>131</v>
      </c>
      <c r="C6" s="19">
        <v>1.54</v>
      </c>
      <c r="D6" s="19">
        <v>1.68</v>
      </c>
      <c r="E6" s="19">
        <v>1.76</v>
      </c>
      <c r="F6" s="19">
        <v>1.88</v>
      </c>
      <c r="G6" s="19">
        <v>1.98</v>
      </c>
      <c r="H6" s="19">
        <v>2.17</v>
      </c>
      <c r="I6" s="19">
        <v>2.2599999999999998</v>
      </c>
      <c r="J6" s="19">
        <v>2.2000000000000002</v>
      </c>
      <c r="K6" s="19">
        <v>2.2599999999999998</v>
      </c>
      <c r="L6" s="19">
        <v>2.34</v>
      </c>
      <c r="M6" s="19">
        <v>2.4</v>
      </c>
      <c r="N6" s="19">
        <v>2.89</v>
      </c>
      <c r="O6" s="19">
        <v>3.18</v>
      </c>
      <c r="P6" s="19">
        <v>3.26</v>
      </c>
      <c r="Q6" s="19">
        <v>3.42</v>
      </c>
      <c r="R6" s="19">
        <v>3.46</v>
      </c>
      <c r="S6" s="19">
        <v>3.9</v>
      </c>
      <c r="T6" s="19">
        <v>3.95</v>
      </c>
      <c r="U6" s="19">
        <v>4.05</v>
      </c>
    </row>
    <row r="7" spans="1:21" ht="45.6" x14ac:dyDescent="0.3">
      <c r="A7" s="19" t="s">
        <v>112</v>
      </c>
      <c r="B7" s="19" t="s">
        <v>132</v>
      </c>
      <c r="C7" s="19">
        <v>3.86</v>
      </c>
      <c r="D7" s="19">
        <v>3.94</v>
      </c>
      <c r="E7" s="19">
        <v>4.1399999999999997</v>
      </c>
      <c r="F7" s="19">
        <v>4.3</v>
      </c>
      <c r="G7" s="19">
        <v>4.43</v>
      </c>
      <c r="H7" s="19">
        <v>4.59</v>
      </c>
      <c r="I7" s="19">
        <v>4.84</v>
      </c>
      <c r="J7" s="19">
        <v>5.5</v>
      </c>
      <c r="K7" s="19">
        <v>5.74</v>
      </c>
      <c r="L7" s="19">
        <v>5.92</v>
      </c>
      <c r="M7" s="19">
        <v>6.13</v>
      </c>
      <c r="N7" s="19">
        <v>5.98</v>
      </c>
      <c r="O7" s="19">
        <v>6.13</v>
      </c>
      <c r="P7" s="19">
        <v>6.18</v>
      </c>
      <c r="Q7" s="19">
        <v>6.35</v>
      </c>
      <c r="R7" s="19">
        <v>6.57</v>
      </c>
      <c r="S7" s="19">
        <v>7.11</v>
      </c>
      <c r="T7" s="19">
        <v>7.38</v>
      </c>
      <c r="U7" s="19">
        <v>7.38</v>
      </c>
    </row>
    <row r="8" spans="1:21" ht="30.6" x14ac:dyDescent="0.3">
      <c r="A8" s="19" t="s">
        <v>112</v>
      </c>
      <c r="B8" s="19" t="s">
        <v>133</v>
      </c>
      <c r="C8" s="19">
        <v>1.84</v>
      </c>
      <c r="D8" s="19">
        <v>1.84</v>
      </c>
      <c r="E8" s="19">
        <v>1.81</v>
      </c>
      <c r="F8" s="19">
        <v>1.86</v>
      </c>
      <c r="G8" s="19">
        <v>1.81</v>
      </c>
      <c r="H8" s="19">
        <v>1.85</v>
      </c>
      <c r="I8" s="19">
        <v>1.9</v>
      </c>
      <c r="J8" s="19">
        <v>1.86</v>
      </c>
      <c r="K8" s="19">
        <v>1.9</v>
      </c>
      <c r="L8" s="19">
        <v>1.88</v>
      </c>
      <c r="M8" s="19">
        <v>1.89</v>
      </c>
      <c r="N8" s="19">
        <v>1.9</v>
      </c>
      <c r="O8" s="19">
        <v>1.87</v>
      </c>
      <c r="P8" s="19">
        <v>1.82</v>
      </c>
      <c r="Q8" s="19">
        <v>1.77</v>
      </c>
      <c r="R8" s="19">
        <v>1.74</v>
      </c>
      <c r="S8" s="19">
        <v>1.74</v>
      </c>
      <c r="T8" s="19">
        <v>1.59</v>
      </c>
      <c r="U8" s="19">
        <v>1.35</v>
      </c>
    </row>
    <row r="9" spans="1:21" ht="30.6" x14ac:dyDescent="0.3">
      <c r="A9" s="19" t="s">
        <v>112</v>
      </c>
      <c r="B9" s="19" t="s">
        <v>134</v>
      </c>
      <c r="C9" s="19">
        <v>5.54</v>
      </c>
      <c r="D9" s="19">
        <v>5.63</v>
      </c>
      <c r="E9" s="19">
        <v>5.58</v>
      </c>
      <c r="F9" s="19">
        <v>5.54</v>
      </c>
      <c r="G9" s="19">
        <v>5.58</v>
      </c>
      <c r="H9" s="19">
        <v>5.54</v>
      </c>
      <c r="I9" s="19">
        <v>5.66</v>
      </c>
      <c r="J9" s="19">
        <v>5.76</v>
      </c>
      <c r="K9" s="19">
        <v>5.94</v>
      </c>
      <c r="L9" s="19">
        <v>5.89</v>
      </c>
      <c r="M9" s="19">
        <v>5.94</v>
      </c>
      <c r="N9" s="19">
        <v>5.9</v>
      </c>
      <c r="O9" s="19">
        <v>5.91</v>
      </c>
      <c r="P9" s="19">
        <v>5.87</v>
      </c>
      <c r="Q9" s="19">
        <v>5.78</v>
      </c>
      <c r="R9" s="19">
        <v>5.66</v>
      </c>
      <c r="S9" s="19">
        <v>5.62</v>
      </c>
      <c r="T9" s="19">
        <v>5.49</v>
      </c>
      <c r="U9" s="19">
        <v>5.67</v>
      </c>
    </row>
    <row r="10" spans="1:21" ht="45.6" x14ac:dyDescent="0.3">
      <c r="A10" s="19" t="s">
        <v>112</v>
      </c>
      <c r="B10" s="19" t="s">
        <v>135</v>
      </c>
      <c r="C10" s="19">
        <v>4.93</v>
      </c>
      <c r="D10" s="19">
        <v>5.03</v>
      </c>
      <c r="E10" s="19">
        <v>5.0199999999999996</v>
      </c>
      <c r="F10" s="19">
        <v>4.9800000000000004</v>
      </c>
      <c r="G10" s="19">
        <v>5.04</v>
      </c>
      <c r="H10" s="19">
        <v>5.03</v>
      </c>
      <c r="I10" s="19">
        <v>5</v>
      </c>
      <c r="J10" s="19">
        <v>5.18</v>
      </c>
      <c r="K10" s="19">
        <v>5.07</v>
      </c>
      <c r="L10" s="19">
        <v>4.9800000000000004</v>
      </c>
      <c r="M10" s="19">
        <v>4.95</v>
      </c>
      <c r="N10" s="19">
        <v>4.82</v>
      </c>
      <c r="O10" s="19">
        <v>4.68</v>
      </c>
      <c r="P10" s="19">
        <v>4.7</v>
      </c>
      <c r="Q10" s="19">
        <v>4.57</v>
      </c>
      <c r="R10" s="19">
        <v>4.53</v>
      </c>
      <c r="S10" s="19">
        <v>4.3600000000000003</v>
      </c>
      <c r="T10" s="19">
        <v>4.34</v>
      </c>
      <c r="U10" s="19">
        <v>4.03</v>
      </c>
    </row>
    <row r="11" spans="1:21" ht="30.6" x14ac:dyDescent="0.3">
      <c r="A11" s="19" t="s">
        <v>112</v>
      </c>
      <c r="B11" s="19" t="s">
        <v>136</v>
      </c>
      <c r="C11" s="19">
        <v>2.46</v>
      </c>
      <c r="D11" s="19">
        <v>2.5299999999999998</v>
      </c>
      <c r="E11" s="19">
        <v>2.57</v>
      </c>
      <c r="F11" s="19">
        <v>2.66</v>
      </c>
      <c r="G11" s="19">
        <v>2.7</v>
      </c>
      <c r="H11" s="19">
        <v>2.72</v>
      </c>
      <c r="I11" s="19">
        <v>2.64</v>
      </c>
      <c r="J11" s="19">
        <v>2.25</v>
      </c>
      <c r="K11" s="19">
        <v>2.09</v>
      </c>
      <c r="L11" s="19">
        <v>2.11</v>
      </c>
      <c r="M11" s="19">
        <v>2.04</v>
      </c>
      <c r="N11" s="19">
        <v>2.06</v>
      </c>
      <c r="O11" s="19">
        <v>2.09</v>
      </c>
      <c r="P11" s="19">
        <v>2.0499999999999998</v>
      </c>
      <c r="Q11" s="19">
        <v>2.02</v>
      </c>
      <c r="R11" s="19">
        <v>1.98</v>
      </c>
      <c r="S11" s="19">
        <v>1.68</v>
      </c>
      <c r="T11" s="19">
        <v>1.65</v>
      </c>
      <c r="U11" s="19">
        <v>1.88</v>
      </c>
    </row>
    <row r="12" spans="1:21" ht="30.6" x14ac:dyDescent="0.3">
      <c r="A12" s="19" t="s">
        <v>112</v>
      </c>
      <c r="B12" s="19" t="s">
        <v>137</v>
      </c>
      <c r="C12" s="19">
        <v>2.13</v>
      </c>
      <c r="D12" s="19">
        <v>2.0499999999999998</v>
      </c>
      <c r="E12" s="19">
        <v>2.0299999999999998</v>
      </c>
      <c r="F12" s="19">
        <v>1.99</v>
      </c>
      <c r="G12" s="19">
        <v>1.91</v>
      </c>
      <c r="H12" s="19">
        <v>1.79</v>
      </c>
      <c r="I12" s="19">
        <v>1.65</v>
      </c>
      <c r="J12" s="19">
        <v>1.55</v>
      </c>
      <c r="K12" s="19">
        <v>1.45</v>
      </c>
      <c r="L12" s="19">
        <v>1.43</v>
      </c>
      <c r="M12" s="19">
        <v>1.35</v>
      </c>
      <c r="N12" s="19">
        <v>1.35</v>
      </c>
      <c r="O12" s="19">
        <v>1.31</v>
      </c>
      <c r="P12" s="19">
        <v>1.29</v>
      </c>
      <c r="Q12" s="19">
        <v>1.31</v>
      </c>
      <c r="R12" s="19">
        <v>1.34</v>
      </c>
      <c r="S12" s="19">
        <v>1.1499999999999999</v>
      </c>
      <c r="T12" s="19">
        <v>1.1599999999999999</v>
      </c>
      <c r="U12" s="19">
        <v>1.19</v>
      </c>
    </row>
    <row r="13" spans="1:21" ht="30.6" x14ac:dyDescent="0.3">
      <c r="A13" s="19" t="s">
        <v>113</v>
      </c>
      <c r="B13" s="19" t="s">
        <v>131</v>
      </c>
      <c r="C13" s="19">
        <v>1.51</v>
      </c>
      <c r="D13" s="19">
        <v>1.64</v>
      </c>
      <c r="E13" s="19">
        <v>1.73</v>
      </c>
      <c r="F13" s="19">
        <v>1.84</v>
      </c>
      <c r="G13" s="19">
        <v>1.94</v>
      </c>
      <c r="H13" s="19">
        <v>2.13</v>
      </c>
      <c r="I13" s="19">
        <v>2.21</v>
      </c>
      <c r="J13" s="19">
        <v>2.15</v>
      </c>
      <c r="K13" s="19">
        <v>2.21</v>
      </c>
      <c r="L13" s="19">
        <v>2.2999999999999998</v>
      </c>
      <c r="M13" s="19">
        <v>2.35</v>
      </c>
      <c r="N13" s="19">
        <v>2.83</v>
      </c>
      <c r="O13" s="19">
        <v>3.11</v>
      </c>
      <c r="P13" s="19">
        <v>3.19</v>
      </c>
      <c r="Q13" s="19">
        <v>3.35</v>
      </c>
      <c r="R13" s="19">
        <v>3.38</v>
      </c>
      <c r="S13" s="19">
        <v>3.82</v>
      </c>
      <c r="T13" s="19">
        <v>3.87</v>
      </c>
      <c r="U13" s="19">
        <v>3.97</v>
      </c>
    </row>
    <row r="14" spans="1:21" ht="45.6" x14ac:dyDescent="0.3">
      <c r="A14" s="19" t="s">
        <v>113</v>
      </c>
      <c r="B14" s="19" t="s">
        <v>132</v>
      </c>
      <c r="C14" s="19">
        <v>3.77</v>
      </c>
      <c r="D14" s="19">
        <v>3.85</v>
      </c>
      <c r="E14" s="19">
        <v>4.05</v>
      </c>
      <c r="F14" s="19">
        <v>4.2</v>
      </c>
      <c r="G14" s="19">
        <v>4.33</v>
      </c>
      <c r="H14" s="19">
        <v>4.4800000000000004</v>
      </c>
      <c r="I14" s="19">
        <v>4.7300000000000004</v>
      </c>
      <c r="J14" s="19">
        <v>5.37</v>
      </c>
      <c r="K14" s="19">
        <v>5.6</v>
      </c>
      <c r="L14" s="19">
        <v>5.78</v>
      </c>
      <c r="M14" s="19">
        <v>5.99</v>
      </c>
      <c r="N14" s="19">
        <v>5.84</v>
      </c>
      <c r="O14" s="19">
        <v>5.99</v>
      </c>
      <c r="P14" s="19">
        <v>6.04</v>
      </c>
      <c r="Q14" s="19">
        <v>6.2</v>
      </c>
      <c r="R14" s="19">
        <v>6.42</v>
      </c>
      <c r="S14" s="19">
        <v>6.94</v>
      </c>
      <c r="T14" s="19">
        <v>7.21</v>
      </c>
      <c r="U14" s="19">
        <v>7.21</v>
      </c>
    </row>
    <row r="15" spans="1:21" ht="30.6" x14ac:dyDescent="0.3">
      <c r="A15" s="19" t="s">
        <v>113</v>
      </c>
      <c r="B15" s="19" t="s">
        <v>133</v>
      </c>
      <c r="C15" s="19">
        <v>1.79</v>
      </c>
      <c r="D15" s="19">
        <v>1.79</v>
      </c>
      <c r="E15" s="19">
        <v>1.76</v>
      </c>
      <c r="F15" s="19">
        <v>1.82</v>
      </c>
      <c r="G15" s="19">
        <v>1.76</v>
      </c>
      <c r="H15" s="19">
        <v>1.8</v>
      </c>
      <c r="I15" s="19">
        <v>1.86</v>
      </c>
      <c r="J15" s="19">
        <v>1.81</v>
      </c>
      <c r="K15" s="19">
        <v>1.85</v>
      </c>
      <c r="L15" s="19">
        <v>1.83</v>
      </c>
      <c r="M15" s="19">
        <v>1.84</v>
      </c>
      <c r="N15" s="19">
        <v>1.85</v>
      </c>
      <c r="O15" s="19">
        <v>1.82</v>
      </c>
      <c r="P15" s="19">
        <v>1.77</v>
      </c>
      <c r="Q15" s="19">
        <v>1.72</v>
      </c>
      <c r="R15" s="19">
        <v>1.69</v>
      </c>
      <c r="S15" s="19">
        <v>1.7</v>
      </c>
      <c r="T15" s="19">
        <v>1.55</v>
      </c>
      <c r="U15" s="19">
        <v>1.31</v>
      </c>
    </row>
    <row r="16" spans="1:21" ht="30.6" x14ac:dyDescent="0.3">
      <c r="A16" s="19" t="s">
        <v>113</v>
      </c>
      <c r="B16" s="19" t="s">
        <v>134</v>
      </c>
      <c r="C16" s="19">
        <v>5.39</v>
      </c>
      <c r="D16" s="19">
        <v>5.48</v>
      </c>
      <c r="E16" s="19">
        <v>5.43</v>
      </c>
      <c r="F16" s="19">
        <v>5.39</v>
      </c>
      <c r="G16" s="19">
        <v>5.43</v>
      </c>
      <c r="H16" s="19">
        <v>5.39</v>
      </c>
      <c r="I16" s="19">
        <v>5.51</v>
      </c>
      <c r="J16" s="19">
        <v>5.6</v>
      </c>
      <c r="K16" s="19">
        <v>5.78</v>
      </c>
      <c r="L16" s="19">
        <v>5.74</v>
      </c>
      <c r="M16" s="19">
        <v>5.78</v>
      </c>
      <c r="N16" s="19">
        <v>5.75</v>
      </c>
      <c r="O16" s="19">
        <v>5.76</v>
      </c>
      <c r="P16" s="19">
        <v>5.72</v>
      </c>
      <c r="Q16" s="19">
        <v>5.63</v>
      </c>
      <c r="R16" s="19">
        <v>5.51</v>
      </c>
      <c r="S16" s="19">
        <v>5.47</v>
      </c>
      <c r="T16" s="19">
        <v>5.34</v>
      </c>
      <c r="U16" s="19">
        <v>5.52</v>
      </c>
    </row>
    <row r="17" spans="1:21" ht="45.6" x14ac:dyDescent="0.3">
      <c r="A17" s="19" t="s">
        <v>113</v>
      </c>
      <c r="B17" s="19" t="s">
        <v>135</v>
      </c>
      <c r="C17" s="19">
        <v>4.78</v>
      </c>
      <c r="D17" s="19">
        <v>4.88</v>
      </c>
      <c r="E17" s="19">
        <v>4.87</v>
      </c>
      <c r="F17" s="19">
        <v>4.83</v>
      </c>
      <c r="G17" s="19">
        <v>4.8899999999999997</v>
      </c>
      <c r="H17" s="19">
        <v>4.88</v>
      </c>
      <c r="I17" s="19">
        <v>4.8499999999999996</v>
      </c>
      <c r="J17" s="19">
        <v>5.03</v>
      </c>
      <c r="K17" s="19">
        <v>4.92</v>
      </c>
      <c r="L17" s="19">
        <v>4.83</v>
      </c>
      <c r="M17" s="19">
        <v>4.8</v>
      </c>
      <c r="N17" s="19">
        <v>4.68</v>
      </c>
      <c r="O17" s="19">
        <v>4.54</v>
      </c>
      <c r="P17" s="19">
        <v>4.5599999999999996</v>
      </c>
      <c r="Q17" s="19">
        <v>4.43</v>
      </c>
      <c r="R17" s="19">
        <v>4.3899999999999997</v>
      </c>
      <c r="S17" s="19">
        <v>4.2300000000000004</v>
      </c>
      <c r="T17" s="19">
        <v>4.21</v>
      </c>
      <c r="U17" s="19">
        <v>3.91</v>
      </c>
    </row>
    <row r="18" spans="1:21" ht="30.6" x14ac:dyDescent="0.3">
      <c r="A18" s="19" t="s">
        <v>113</v>
      </c>
      <c r="B18" s="19" t="s">
        <v>136</v>
      </c>
      <c r="C18" s="19">
        <v>2.38</v>
      </c>
      <c r="D18" s="19">
        <v>2.4500000000000002</v>
      </c>
      <c r="E18" s="19">
        <v>2.4900000000000002</v>
      </c>
      <c r="F18" s="19">
        <v>2.57</v>
      </c>
      <c r="G18" s="19">
        <v>2.61</v>
      </c>
      <c r="H18" s="19">
        <v>2.63</v>
      </c>
      <c r="I18" s="19">
        <v>2.5499999999999998</v>
      </c>
      <c r="J18" s="19">
        <v>2.1800000000000002</v>
      </c>
      <c r="K18" s="19">
        <v>2.02</v>
      </c>
      <c r="L18" s="19">
        <v>2.04</v>
      </c>
      <c r="M18" s="19">
        <v>1.97</v>
      </c>
      <c r="N18" s="19">
        <v>1.99</v>
      </c>
      <c r="O18" s="19">
        <v>2.02</v>
      </c>
      <c r="P18" s="19">
        <v>1.98</v>
      </c>
      <c r="Q18" s="19">
        <v>1.96</v>
      </c>
      <c r="R18" s="19">
        <v>1.91</v>
      </c>
      <c r="S18" s="19">
        <v>1.63</v>
      </c>
      <c r="T18" s="19">
        <v>1.59</v>
      </c>
      <c r="U18" s="19">
        <v>1.81</v>
      </c>
    </row>
    <row r="19" spans="1:21" ht="30.6" x14ac:dyDescent="0.3">
      <c r="A19" s="19" t="s">
        <v>113</v>
      </c>
      <c r="B19" s="19" t="s">
        <v>137</v>
      </c>
      <c r="C19" s="19">
        <v>2.0499999999999998</v>
      </c>
      <c r="D19" s="19">
        <v>1.97</v>
      </c>
      <c r="E19" s="19">
        <v>1.96</v>
      </c>
      <c r="F19" s="19">
        <v>1.92</v>
      </c>
      <c r="G19" s="19">
        <v>1.84</v>
      </c>
      <c r="H19" s="19">
        <v>1.73</v>
      </c>
      <c r="I19" s="19">
        <v>1.59</v>
      </c>
      <c r="J19" s="19">
        <v>1.5</v>
      </c>
      <c r="K19" s="19">
        <v>1.4</v>
      </c>
      <c r="L19" s="19">
        <v>1.38</v>
      </c>
      <c r="M19" s="19">
        <v>1.3</v>
      </c>
      <c r="N19" s="19">
        <v>1.31</v>
      </c>
      <c r="O19" s="19">
        <v>1.26</v>
      </c>
      <c r="P19" s="19">
        <v>1.24</v>
      </c>
      <c r="Q19" s="19">
        <v>1.27</v>
      </c>
      <c r="R19" s="19">
        <v>1.29</v>
      </c>
      <c r="S19" s="19">
        <v>1.1100000000000001</v>
      </c>
      <c r="T19" s="19">
        <v>1.1200000000000001</v>
      </c>
      <c r="U19" s="19">
        <v>1.1499999999999999</v>
      </c>
    </row>
  </sheetData>
  <pageMargins left="0.7" right="0.7" top="0.75" bottom="0.75" header="0.3" footer="0.3"/>
  <pageSetup paperSize="9" orientation="portrait" horizontalDpi="300" verticalDpi="30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9"/>
  <sheetViews>
    <sheetView workbookViewId="0"/>
  </sheetViews>
  <sheetFormatPr defaultColWidth="11.5546875" defaultRowHeight="14.4" x14ac:dyDescent="0.3"/>
  <sheetData>
    <row r="1" spans="1:21" ht="21" x14ac:dyDescent="0.4">
      <c r="A1" s="6" t="s">
        <v>138</v>
      </c>
    </row>
    <row r="2" spans="1:21" ht="16.8" x14ac:dyDescent="0.3">
      <c r="A2" s="4" t="s">
        <v>116</v>
      </c>
    </row>
    <row r="3" spans="1:21" ht="15.6" x14ac:dyDescent="0.3">
      <c r="A3" s="7" t="s">
        <v>117</v>
      </c>
    </row>
    <row r="4" spans="1:21" x14ac:dyDescent="0.3">
      <c r="A4" s="5" t="str">
        <f>HYPERLINK("#'Table of contents'!A1", "Back to contents")</f>
        <v>Back to contents</v>
      </c>
    </row>
    <row r="5" spans="1:21" ht="31.2" x14ac:dyDescent="0.3">
      <c r="A5" s="12" t="s">
        <v>91</v>
      </c>
      <c r="B5" s="12" t="s">
        <v>119</v>
      </c>
      <c r="C5" s="12" t="s">
        <v>92</v>
      </c>
      <c r="D5" s="12" t="s">
        <v>93</v>
      </c>
      <c r="E5" s="12" t="s">
        <v>94</v>
      </c>
      <c r="F5" s="12" t="s">
        <v>95</v>
      </c>
      <c r="G5" s="12" t="s">
        <v>96</v>
      </c>
      <c r="H5" s="12" t="s">
        <v>97</v>
      </c>
      <c r="I5" s="12" t="s">
        <v>98</v>
      </c>
      <c r="J5" s="12" t="s">
        <v>99</v>
      </c>
      <c r="K5" s="12" t="s">
        <v>100</v>
      </c>
      <c r="L5" s="12" t="s">
        <v>101</v>
      </c>
      <c r="M5" s="12" t="s">
        <v>102</v>
      </c>
      <c r="N5" s="12" t="s">
        <v>103</v>
      </c>
      <c r="O5" s="12" t="s">
        <v>104</v>
      </c>
      <c r="P5" s="12" t="s">
        <v>105</v>
      </c>
      <c r="Q5" s="12" t="s">
        <v>106</v>
      </c>
      <c r="R5" s="12" t="s">
        <v>107</v>
      </c>
      <c r="S5" s="12" t="s">
        <v>108</v>
      </c>
      <c r="T5" s="12" t="s">
        <v>109</v>
      </c>
      <c r="U5" s="12" t="s">
        <v>110</v>
      </c>
    </row>
    <row r="6" spans="1:21" ht="15.6" x14ac:dyDescent="0.3">
      <c r="A6" s="13" t="s">
        <v>112</v>
      </c>
      <c r="B6" s="13" t="s">
        <v>120</v>
      </c>
      <c r="C6" s="13">
        <v>710000</v>
      </c>
      <c r="D6" s="13">
        <v>713000</v>
      </c>
      <c r="E6" s="13">
        <v>712000</v>
      </c>
      <c r="F6" s="13">
        <v>712000</v>
      </c>
      <c r="G6" s="13">
        <v>712000</v>
      </c>
      <c r="H6" s="13">
        <v>714000</v>
      </c>
      <c r="I6" s="13">
        <v>719000</v>
      </c>
      <c r="J6" s="13">
        <v>724000</v>
      </c>
      <c r="K6" s="13">
        <v>725000</v>
      </c>
      <c r="L6" s="13">
        <v>728000</v>
      </c>
      <c r="M6" s="13">
        <v>732000</v>
      </c>
      <c r="N6" s="13">
        <v>734000</v>
      </c>
      <c r="O6" s="13">
        <v>738000</v>
      </c>
      <c r="P6" s="13">
        <v>735000</v>
      </c>
      <c r="Q6" s="13">
        <v>734000</v>
      </c>
      <c r="R6" s="13">
        <v>734000</v>
      </c>
      <c r="S6" s="13">
        <v>742000</v>
      </c>
      <c r="T6" s="13">
        <v>741000</v>
      </c>
      <c r="U6" s="13">
        <v>739000</v>
      </c>
    </row>
    <row r="7" spans="1:21" ht="15.6" x14ac:dyDescent="0.3">
      <c r="A7" s="13" t="s">
        <v>112</v>
      </c>
      <c r="B7" s="13" t="s">
        <v>121</v>
      </c>
      <c r="C7" s="13">
        <v>429000</v>
      </c>
      <c r="D7" s="13">
        <v>435000</v>
      </c>
      <c r="E7" s="13">
        <v>436000</v>
      </c>
      <c r="F7" s="13">
        <v>440000</v>
      </c>
      <c r="G7" s="13">
        <v>441000</v>
      </c>
      <c r="H7" s="13">
        <v>444000</v>
      </c>
      <c r="I7" s="13">
        <v>448000</v>
      </c>
      <c r="J7" s="13">
        <v>453000</v>
      </c>
      <c r="K7" s="13">
        <v>456000</v>
      </c>
      <c r="L7" s="13">
        <v>459000</v>
      </c>
      <c r="M7" s="13">
        <v>462000</v>
      </c>
      <c r="N7" s="13">
        <v>465000</v>
      </c>
      <c r="O7" s="13">
        <v>468000</v>
      </c>
      <c r="P7" s="13">
        <v>468000</v>
      </c>
      <c r="Q7" s="13">
        <v>469000</v>
      </c>
      <c r="R7" s="13">
        <v>470000</v>
      </c>
      <c r="S7" s="13">
        <v>476000</v>
      </c>
      <c r="T7" s="13">
        <v>475000</v>
      </c>
      <c r="U7" s="13">
        <v>474000</v>
      </c>
    </row>
    <row r="8" spans="1:21" ht="15.6" x14ac:dyDescent="0.3">
      <c r="A8" s="13" t="s">
        <v>113</v>
      </c>
      <c r="B8" s="13" t="s">
        <v>120</v>
      </c>
      <c r="C8" s="13">
        <v>689000</v>
      </c>
      <c r="D8" s="13">
        <v>692000</v>
      </c>
      <c r="E8" s="13">
        <v>691000</v>
      </c>
      <c r="F8" s="13">
        <v>691000</v>
      </c>
      <c r="G8" s="13">
        <v>691000</v>
      </c>
      <c r="H8" s="13">
        <v>693000</v>
      </c>
      <c r="I8" s="13">
        <v>698000</v>
      </c>
      <c r="J8" s="13">
        <v>703000</v>
      </c>
      <c r="K8" s="13">
        <v>705000</v>
      </c>
      <c r="L8" s="13">
        <v>708000</v>
      </c>
      <c r="M8" s="13">
        <v>711000</v>
      </c>
      <c r="N8" s="13">
        <v>713000</v>
      </c>
      <c r="O8" s="13">
        <v>718000</v>
      </c>
      <c r="P8" s="13">
        <v>714000</v>
      </c>
      <c r="Q8" s="13">
        <v>714000</v>
      </c>
      <c r="R8" s="13">
        <v>714000</v>
      </c>
      <c r="S8" s="13">
        <v>721000</v>
      </c>
      <c r="T8" s="13">
        <v>721000</v>
      </c>
      <c r="U8" s="13">
        <v>719000</v>
      </c>
    </row>
    <row r="9" spans="1:21" ht="15.6" x14ac:dyDescent="0.3">
      <c r="A9" s="13" t="s">
        <v>113</v>
      </c>
      <c r="B9" s="13" t="s">
        <v>121</v>
      </c>
      <c r="C9" s="13">
        <v>417000</v>
      </c>
      <c r="D9" s="13">
        <v>423000</v>
      </c>
      <c r="E9" s="13">
        <v>425000</v>
      </c>
      <c r="F9" s="13">
        <v>428000</v>
      </c>
      <c r="G9" s="13">
        <v>429000</v>
      </c>
      <c r="H9" s="13">
        <v>433000</v>
      </c>
      <c r="I9" s="13">
        <v>437000</v>
      </c>
      <c r="J9" s="13">
        <v>441000</v>
      </c>
      <c r="K9" s="13">
        <v>444000</v>
      </c>
      <c r="L9" s="13">
        <v>448000</v>
      </c>
      <c r="M9" s="13">
        <v>450000</v>
      </c>
      <c r="N9" s="13">
        <v>453000</v>
      </c>
      <c r="O9" s="13">
        <v>456000</v>
      </c>
      <c r="P9" s="13">
        <v>456000</v>
      </c>
      <c r="Q9" s="13">
        <v>457000</v>
      </c>
      <c r="R9" s="13">
        <v>458000</v>
      </c>
      <c r="S9" s="13">
        <v>465000</v>
      </c>
      <c r="T9" s="13">
        <v>464000</v>
      </c>
      <c r="U9" s="13">
        <v>462000</v>
      </c>
    </row>
  </sheetData>
  <pageMargins left="0.7" right="0.7" top="0.75" bottom="0.75" header="0.3" footer="0.3"/>
  <pageSetup paperSize="9" orientation="portrait" horizontalDpi="300" verticalDpi="30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5491</ReferenceId>
    <Notes xmlns="1e572c8d-6813-4013-8a4a-be491ac59459" xsi:nil="true"/>
    <TrackerId xmlns="1e572c8d-6813-4013-8a4a-be491ac59459">TRCK-2182</TrackerId>
  </documentManagement>
</p:properties>
</file>

<file path=customXml/itemProps1.xml><?xml version="1.0" encoding="utf-8"?>
<ds:datastoreItem xmlns:ds="http://schemas.openxmlformats.org/officeDocument/2006/customXml" ds:itemID="{9C3346BD-1AD6-41D0-B49D-7213B00EBDC3}"/>
</file>

<file path=customXml/itemProps2.xml><?xml version="1.0" encoding="utf-8"?>
<ds:datastoreItem xmlns:ds="http://schemas.openxmlformats.org/officeDocument/2006/customXml" ds:itemID="{648E6C2A-09A5-407E-BD3B-44BFF666E1E5}"/>
</file>

<file path=customXml/itemProps3.xml><?xml version="1.0" encoding="utf-8"?>
<ds:datastoreItem xmlns:ds="http://schemas.openxmlformats.org/officeDocument/2006/customXml" ds:itemID="{6B9380E6-151C-4855-9F3C-E8A0936F210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Cover sheet</vt:lpstr>
      <vt:lpstr>Table of contents</vt:lpstr>
      <vt:lpstr>Notes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26</vt:lpstr>
      <vt:lpstr>Table 27</vt:lpstr>
      <vt:lpstr>Table 28</vt:lpstr>
      <vt:lpstr>Table 29</vt:lpstr>
      <vt:lpstr>Table 30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Human capital stocks estimates in the UK: 2004 to 2022</dc:title>
  <dc:creator>Skills and Human Development Team</dc:creator>
  <cp:lastModifiedBy>Brown, Laura</cp:lastModifiedBy>
  <dcterms:created xsi:type="dcterms:W3CDTF">2024-03-14T13:10:44Z</dcterms:created>
  <dcterms:modified xsi:type="dcterms:W3CDTF">2024-03-14T17:48:16Z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