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kill ratings 2016a mens" sheetId="3" r:id="rId1"/>
    <sheet name="Mens" sheetId="1" r:id="rId2"/>
    <sheet name="skill ratings 2016a ladies" sheetId="4" r:id="rId3"/>
    <sheet name="Playtest mens" sheetId="5" r:id="rId4"/>
    <sheet name="Playtest ladies" sheetId="6" r:id="rId5"/>
    <sheet name="Ladies" sheetId="2" r:id="rId6"/>
  </sheets>
  <calcPr calcId="152511"/>
</workbook>
</file>

<file path=xl/calcChain.xml><?xml version="1.0" encoding="utf-8"?>
<calcChain xmlns="http://schemas.openxmlformats.org/spreadsheetml/2006/main">
  <c r="C15" i="5" l="1"/>
  <c r="D15" i="5"/>
  <c r="E15" i="5"/>
  <c r="F15" i="5"/>
  <c r="J15" i="5" s="1"/>
  <c r="G15" i="5"/>
  <c r="I15" i="5" s="1"/>
  <c r="H15" i="5" s="1"/>
  <c r="C16" i="5"/>
  <c r="D16" i="5"/>
  <c r="E16" i="5"/>
  <c r="F16" i="5"/>
  <c r="G16" i="5"/>
  <c r="C17" i="5"/>
  <c r="D17" i="5"/>
  <c r="E17" i="5"/>
  <c r="F17" i="5"/>
  <c r="G17" i="5"/>
  <c r="C18" i="5"/>
  <c r="D18" i="5"/>
  <c r="E18" i="5"/>
  <c r="F18" i="5"/>
  <c r="G18" i="5"/>
  <c r="C19" i="5"/>
  <c r="D19" i="5"/>
  <c r="E19" i="5"/>
  <c r="F19" i="5"/>
  <c r="I19" i="5" s="1"/>
  <c r="G19" i="5"/>
  <c r="C20" i="5"/>
  <c r="D20" i="5"/>
  <c r="E20" i="5"/>
  <c r="F20" i="5"/>
  <c r="G20" i="5"/>
  <c r="C21" i="5"/>
  <c r="D21" i="5"/>
  <c r="E21" i="5"/>
  <c r="F21" i="5"/>
  <c r="G21" i="5"/>
  <c r="C22" i="5"/>
  <c r="D22" i="5"/>
  <c r="E22" i="5"/>
  <c r="F22" i="5"/>
  <c r="J22" i="5" s="1"/>
  <c r="G22" i="5"/>
  <c r="C23" i="5"/>
  <c r="D23" i="5"/>
  <c r="E23" i="5"/>
  <c r="F23" i="5"/>
  <c r="J23" i="5" s="1"/>
  <c r="G23" i="5"/>
  <c r="C24" i="5"/>
  <c r="D24" i="5"/>
  <c r="E24" i="5"/>
  <c r="F24" i="5"/>
  <c r="I24" i="5" s="1"/>
  <c r="G24" i="5"/>
  <c r="C25" i="5"/>
  <c r="D25" i="5"/>
  <c r="E25" i="5"/>
  <c r="F25" i="5"/>
  <c r="J25" i="5" s="1"/>
  <c r="G25" i="5"/>
  <c r="C26" i="5"/>
  <c r="D26" i="5"/>
  <c r="E26" i="5"/>
  <c r="F26" i="5"/>
  <c r="J26" i="5" s="1"/>
  <c r="G26" i="5"/>
  <c r="C27" i="5"/>
  <c r="D27" i="5"/>
  <c r="E27" i="5"/>
  <c r="F27" i="5"/>
  <c r="I27" i="5" s="1"/>
  <c r="G27" i="5"/>
  <c r="C28" i="5"/>
  <c r="D28" i="5"/>
  <c r="E28" i="5"/>
  <c r="F28" i="5"/>
  <c r="J28" i="5" s="1"/>
  <c r="G28" i="5"/>
  <c r="C29" i="5"/>
  <c r="D29" i="5"/>
  <c r="E29" i="5"/>
  <c r="F29" i="5"/>
  <c r="J29" i="5" s="1"/>
  <c r="G29" i="5"/>
  <c r="C30" i="5"/>
  <c r="D30" i="5"/>
  <c r="E30" i="5"/>
  <c r="F30" i="5"/>
  <c r="J30" i="5" s="1"/>
  <c r="G30" i="5"/>
  <c r="C31" i="5"/>
  <c r="D31" i="5"/>
  <c r="E31" i="5"/>
  <c r="F31" i="5"/>
  <c r="J31" i="5" s="1"/>
  <c r="G31" i="5"/>
  <c r="C32" i="5"/>
  <c r="D32" i="5"/>
  <c r="E32" i="5"/>
  <c r="F32" i="5"/>
  <c r="I32" i="5" s="1"/>
  <c r="G32" i="5"/>
  <c r="C33" i="5"/>
  <c r="D33" i="5"/>
  <c r="E33" i="5"/>
  <c r="F33" i="5"/>
  <c r="I33" i="5" s="1"/>
  <c r="G33" i="5"/>
  <c r="J21" i="5" l="1"/>
  <c r="J20" i="5"/>
  <c r="J18" i="5"/>
  <c r="J17" i="5"/>
  <c r="I16" i="5"/>
  <c r="H32" i="5"/>
  <c r="H24" i="5"/>
  <c r="H33" i="5"/>
  <c r="J32" i="5"/>
  <c r="J27" i="5"/>
  <c r="H27" i="5" s="1"/>
  <c r="J24" i="5"/>
  <c r="J19" i="5"/>
  <c r="H19" i="5" s="1"/>
  <c r="J16" i="5"/>
  <c r="H16" i="5" s="1"/>
  <c r="I31" i="5"/>
  <c r="H31" i="5" s="1"/>
  <c r="I30" i="5"/>
  <c r="H30" i="5" s="1"/>
  <c r="I29" i="5"/>
  <c r="H29" i="5" s="1"/>
  <c r="I28" i="5"/>
  <c r="H28" i="5" s="1"/>
  <c r="I26" i="5"/>
  <c r="H26" i="5" s="1"/>
  <c r="I25" i="5"/>
  <c r="H25" i="5" s="1"/>
  <c r="I23" i="5"/>
  <c r="H23" i="5" s="1"/>
  <c r="I22" i="5"/>
  <c r="H22" i="5" s="1"/>
  <c r="I21" i="5"/>
  <c r="I20" i="5"/>
  <c r="H20" i="5" s="1"/>
  <c r="I18" i="5"/>
  <c r="H18" i="5" s="1"/>
  <c r="I17" i="5"/>
  <c r="H17" i="5" s="1"/>
  <c r="J33" i="5"/>
  <c r="C3" i="6"/>
  <c r="D3" i="6"/>
  <c r="E3" i="6"/>
  <c r="F3" i="6"/>
  <c r="C4" i="6"/>
  <c r="D4" i="6"/>
  <c r="E4" i="6"/>
  <c r="F4" i="6"/>
  <c r="C5" i="6"/>
  <c r="D5" i="6"/>
  <c r="E5" i="6"/>
  <c r="F5" i="6"/>
  <c r="C6" i="6"/>
  <c r="D6" i="6"/>
  <c r="E6" i="6"/>
  <c r="F6" i="6"/>
  <c r="C7" i="6"/>
  <c r="D7" i="6"/>
  <c r="E7" i="6"/>
  <c r="F7" i="6"/>
  <c r="C8" i="6"/>
  <c r="J8" i="6" s="1"/>
  <c r="D8" i="6"/>
  <c r="E8" i="6"/>
  <c r="F8" i="6"/>
  <c r="C9" i="6"/>
  <c r="D9" i="6"/>
  <c r="E9" i="6"/>
  <c r="F9" i="6"/>
  <c r="C10" i="6"/>
  <c r="D10" i="6"/>
  <c r="E10" i="6"/>
  <c r="F10" i="6"/>
  <c r="C11" i="6"/>
  <c r="D11" i="6"/>
  <c r="E11" i="6"/>
  <c r="F11" i="6"/>
  <c r="C12" i="6"/>
  <c r="D12" i="6"/>
  <c r="E12" i="6"/>
  <c r="F12" i="6"/>
  <c r="J12" i="6" s="1"/>
  <c r="C13" i="6"/>
  <c r="D13" i="6"/>
  <c r="E13" i="6"/>
  <c r="F13" i="6"/>
  <c r="C14" i="6"/>
  <c r="D14" i="6"/>
  <c r="E14" i="6"/>
  <c r="F14" i="6"/>
  <c r="C15" i="6"/>
  <c r="D15" i="6"/>
  <c r="E15" i="6"/>
  <c r="F15" i="6"/>
  <c r="F2" i="6"/>
  <c r="E2" i="6"/>
  <c r="D2" i="6"/>
  <c r="J4" i="6"/>
  <c r="C2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  <c r="F3" i="5"/>
  <c r="F4" i="5"/>
  <c r="F5" i="5"/>
  <c r="F6" i="5"/>
  <c r="F7" i="5"/>
  <c r="I7" i="5" s="1"/>
  <c r="F8" i="5"/>
  <c r="F9" i="5"/>
  <c r="F10" i="5"/>
  <c r="F11" i="5"/>
  <c r="F12" i="5"/>
  <c r="F13" i="5"/>
  <c r="F14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2" i="5"/>
  <c r="C3" i="5"/>
  <c r="C4" i="5"/>
  <c r="C5" i="5"/>
  <c r="J5" i="5" s="1"/>
  <c r="C6" i="5"/>
  <c r="C7" i="5"/>
  <c r="C8" i="5"/>
  <c r="C9" i="5"/>
  <c r="J9" i="5" s="1"/>
  <c r="C10" i="5"/>
  <c r="C11" i="5"/>
  <c r="C12" i="5"/>
  <c r="C13" i="5"/>
  <c r="C14" i="5"/>
  <c r="C2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H21" i="5" l="1"/>
  <c r="I14" i="5"/>
  <c r="J3" i="5"/>
  <c r="I4" i="6"/>
  <c r="I8" i="6"/>
  <c r="H8" i="6" s="1"/>
  <c r="I12" i="6"/>
  <c r="J5" i="6"/>
  <c r="H5" i="6" s="1"/>
  <c r="I5" i="6"/>
  <c r="J9" i="6"/>
  <c r="I9" i="6"/>
  <c r="J13" i="6"/>
  <c r="H13" i="6" s="1"/>
  <c r="I13" i="6"/>
  <c r="J2" i="6"/>
  <c r="I2" i="6"/>
  <c r="H2" i="6" s="1"/>
  <c r="J6" i="6"/>
  <c r="H6" i="6" s="1"/>
  <c r="I6" i="6"/>
  <c r="J10" i="6"/>
  <c r="I10" i="6"/>
  <c r="J14" i="6"/>
  <c r="H14" i="6" s="1"/>
  <c r="I14" i="6"/>
  <c r="J3" i="6"/>
  <c r="I3" i="6"/>
  <c r="J7" i="6"/>
  <c r="I7" i="6"/>
  <c r="J11" i="6"/>
  <c r="I11" i="6"/>
  <c r="J15" i="6"/>
  <c r="I15" i="6"/>
  <c r="H4" i="6"/>
  <c r="H12" i="6"/>
  <c r="I2" i="5"/>
  <c r="J6" i="5"/>
  <c r="J10" i="5"/>
  <c r="J11" i="5"/>
  <c r="J13" i="5"/>
  <c r="J4" i="5"/>
  <c r="J8" i="5"/>
  <c r="J12" i="5"/>
  <c r="I3" i="5"/>
  <c r="H3" i="5" s="1"/>
  <c r="I5" i="5"/>
  <c r="H5" i="5" s="1"/>
  <c r="I8" i="5"/>
  <c r="H8" i="5" s="1"/>
  <c r="I9" i="5"/>
  <c r="H9" i="5" s="1"/>
  <c r="I10" i="5"/>
  <c r="H10" i="5" s="1"/>
  <c r="I11" i="5"/>
  <c r="I12" i="5"/>
  <c r="I13" i="5"/>
  <c r="J2" i="5"/>
  <c r="H2" i="5" s="1"/>
  <c r="J7" i="5"/>
  <c r="H7" i="5" s="1"/>
  <c r="J14" i="5"/>
  <c r="I4" i="5"/>
  <c r="H4" i="5" s="1"/>
  <c r="I6" i="5"/>
  <c r="H6" i="5" s="1"/>
  <c r="H14" i="5" l="1"/>
  <c r="H11" i="6"/>
  <c r="H3" i="6"/>
  <c r="H10" i="6"/>
  <c r="H9" i="6"/>
  <c r="H15" i="6"/>
  <c r="H7" i="6"/>
  <c r="H12" i="5"/>
  <c r="H11" i="5"/>
  <c r="H13" i="5"/>
  <c r="C16" i="2" l="1"/>
  <c r="C15" i="2"/>
  <c r="C14" i="2"/>
  <c r="C13" i="2"/>
  <c r="F12" i="2"/>
  <c r="G12" i="2" s="1"/>
  <c r="E12" i="2"/>
  <c r="C12" i="2"/>
  <c r="F11" i="2"/>
  <c r="G11" i="2" s="1"/>
  <c r="E11" i="2"/>
  <c r="C11" i="2"/>
  <c r="F10" i="2"/>
  <c r="G10" i="2" s="1"/>
  <c r="E10" i="2"/>
  <c r="C10" i="2"/>
  <c r="E9" i="2"/>
  <c r="C9" i="2"/>
  <c r="F9" i="2" s="1"/>
  <c r="G9" i="2" s="1"/>
  <c r="E8" i="2"/>
  <c r="C8" i="2"/>
  <c r="F8" i="2" s="1"/>
  <c r="G8" i="2" s="1"/>
  <c r="E7" i="2"/>
  <c r="C7" i="2"/>
  <c r="F7" i="2" s="1"/>
  <c r="G7" i="2" s="1"/>
  <c r="E6" i="2"/>
  <c r="C6" i="2"/>
  <c r="F6" i="2" s="1"/>
  <c r="G6" i="2" s="1"/>
  <c r="E5" i="2"/>
  <c r="C5" i="2"/>
  <c r="F5" i="2" s="1"/>
  <c r="G5" i="2" s="1"/>
  <c r="E4" i="2"/>
  <c r="C4" i="2"/>
  <c r="F4" i="2" s="1"/>
  <c r="G4" i="2" s="1"/>
  <c r="E3" i="2"/>
  <c r="C3" i="2"/>
  <c r="F3" i="2" s="1"/>
  <c r="G3" i="2" s="1"/>
  <c r="E2" i="2"/>
  <c r="C2" i="2"/>
  <c r="F2" i="2" s="1"/>
  <c r="G2" i="2" s="1"/>
  <c r="F14" i="2" l="1"/>
  <c r="G14" i="2" s="1"/>
  <c r="E14" i="2"/>
  <c r="F16" i="2"/>
  <c r="G16" i="2" s="1"/>
  <c r="E16" i="2"/>
  <c r="F13" i="2"/>
  <c r="G13" i="2" s="1"/>
  <c r="E13" i="2"/>
  <c r="F15" i="2"/>
  <c r="G15" i="2" s="1"/>
  <c r="E15" i="2"/>
  <c r="G47" i="1"/>
  <c r="G63" i="1"/>
  <c r="G79" i="1"/>
  <c r="G95" i="1"/>
  <c r="G2" i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2" i="1"/>
</calcChain>
</file>

<file path=xl/sharedStrings.xml><?xml version="1.0" encoding="utf-8"?>
<sst xmlns="http://schemas.openxmlformats.org/spreadsheetml/2006/main" count="372" uniqueCount="312">
  <si>
    <t>50 Shades of Graylands</t>
  </si>
  <si>
    <t>Balcatta Bandits</t>
  </si>
  <si>
    <t>Balingup Bruisers</t>
  </si>
  <si>
    <t>BaySlaughter House 5</t>
  </si>
  <si>
    <t>Bayswater Barracudas</t>
  </si>
  <si>
    <t>Bayswater Croquet Club</t>
  </si>
  <si>
    <t>Bicton Banter Lords</t>
  </si>
  <si>
    <t>Bicton Four ‘n Twenty</t>
  </si>
  <si>
    <t>Black Wall Reach Arounds</t>
  </si>
  <si>
    <t>Booragoonbagz</t>
  </si>
  <si>
    <t>Canning Bridge Trolls</t>
  </si>
  <si>
    <t>Churchlands Hellraisers</t>
  </si>
  <si>
    <t>City Beach Kooks</t>
  </si>
  <si>
    <t>Claremont Cereal Killahs</t>
  </si>
  <si>
    <t>Como Mo Co</t>
  </si>
  <si>
    <t>Dalkeith Urbans</t>
  </si>
  <si>
    <t>Dianella Demons</t>
  </si>
  <si>
    <t>Dog Swamp Swamp Dogs</t>
  </si>
  <si>
    <t>Doubleview Double Yewws</t>
  </si>
  <si>
    <t>East Freo Bae Blades</t>
  </si>
  <si>
    <t>Fremantle Metropolis Double Blacks</t>
  </si>
  <si>
    <t>Freo Dirty Dog Beachers</t>
  </si>
  <si>
    <t>Get Bentley</t>
  </si>
  <si>
    <t>GMLA Angels</t>
  </si>
  <si>
    <t>GMLA Guardians</t>
  </si>
  <si>
    <t>GMLA Jurassic Pucks</t>
  </si>
  <si>
    <t>Greenmount Doom</t>
  </si>
  <si>
    <t>Hillarys Humpbacks</t>
  </si>
  <si>
    <t>How much wood would a Parkwood park if a Parkwood could park wood</t>
  </si>
  <si>
    <t>Inglewood Coldcuts</t>
  </si>
  <si>
    <t>Innaloominati</t>
  </si>
  <si>
    <t>Jason Alexander Heights</t>
  </si>
  <si>
    <t>K-Town Cooks</t>
  </si>
  <si>
    <t>Kalamunda Hillbillies</t>
  </si>
  <si>
    <t>Labia Menora Explorers</t>
  </si>
  <si>
    <t>Lake Mongrels</t>
  </si>
  <si>
    <t>Leeming Chin</t>
  </si>
  <si>
    <t>Manning Manchilds</t>
  </si>
  <si>
    <t>Marmion Mighty Drunks</t>
  </si>
  <si>
    <t>Maylands Muthapuckas</t>
  </si>
  <si>
    <t>Mindarie Molotovs</t>
  </si>
  <si>
    <t>Mörley Crüe</t>
  </si>
  <si>
    <t>Morley Puck Troopers</t>
  </si>
  <si>
    <t>Morning Brentwood</t>
  </si>
  <si>
    <t>Mount Hawth’n’horny</t>
  </si>
  <si>
    <t>Mount Pleasant Mounties</t>
  </si>
  <si>
    <t>Mullaloozers</t>
  </si>
  <si>
    <t>Nedlands Flanders</t>
  </si>
  <si>
    <t>North Beach Bearded Clams</t>
  </si>
  <si>
    <t>North Perth Bald Beavers</t>
  </si>
  <si>
    <t>Northbridge MDM8s</t>
  </si>
  <si>
    <t>Ocean Beef</t>
  </si>
  <si>
    <t>Palmyra Puck Patrol</t>
  </si>
  <si>
    <t>Patrick Bateman</t>
  </si>
  <si>
    <t>Perth City Puck Pirates</t>
  </si>
  <si>
    <t>Perth Glory Holes</t>
  </si>
  <si>
    <t>Riverton ReGretzkys</t>
  </si>
  <si>
    <t>Rocko Rodents</t>
  </si>
  <si>
    <t>Roleystone Henges</t>
  </si>
  <si>
    <t>Rollerburger Leedervillians</t>
  </si>
  <si>
    <t>Rottnest Holy Quokkamoles</t>
  </si>
  <si>
    <t>Scarboro Scar Bros</t>
  </si>
  <si>
    <t>Scarbara Kadabra</t>
  </si>
  <si>
    <t>South Perth Major Blazers</t>
  </si>
  <si>
    <t>St James Addictions</t>
  </si>
  <si>
    <t>Stirling Archers</t>
  </si>
  <si>
    <t>Stirling From the Bottom Now We’re Here</t>
  </si>
  <si>
    <t>Stoneville Sloths</t>
  </si>
  <si>
    <t>Subiaco Silkworms</t>
  </si>
  <si>
    <t>Swan View Draught</t>
  </si>
  <si>
    <t>Swanbourne Nudists</t>
  </si>
  <si>
    <t>Swanbourne Sand People</t>
  </si>
  <si>
    <t>The SwanBourne Supremacy</t>
  </si>
  <si>
    <t>Wembley Blue Light Discos</t>
  </si>
  <si>
    <t>Wembley Food Courts</t>
  </si>
  <si>
    <t>Whitfords City Turbo Tuggers</t>
  </si>
  <si>
    <t>Wilson Castaways</t>
  </si>
  <si>
    <t>Yokine Drugs n Crime</t>
  </si>
  <si>
    <t>You Used to Como on my Cell Phone</t>
  </si>
  <si>
    <t>Baldivis Reapers</t>
  </si>
  <si>
    <t>Bayswater Marauder Otters</t>
  </si>
  <si>
    <t>Team</t>
  </si>
  <si>
    <t>mu</t>
  </si>
  <si>
    <t>sigma</t>
  </si>
  <si>
    <t>50 shades of graylands</t>
  </si>
  <si>
    <t>applecross dressers</t>
  </si>
  <si>
    <t>attafail whales</t>
  </si>
  <si>
    <t>balcatta bandits</t>
  </si>
  <si>
    <t>balingup bruisers</t>
  </si>
  <si>
    <t>bayslaughter house 5</t>
  </si>
  <si>
    <t>bayswater barracudas</t>
  </si>
  <si>
    <t>bayswater croquet club</t>
  </si>
  <si>
    <t>bedford rave lords</t>
  </si>
  <si>
    <t>bicton banter lords</t>
  </si>
  <si>
    <t>bicton bath salts</t>
  </si>
  <si>
    <t>bicton four 'n twenty</t>
  </si>
  <si>
    <t>bicton four'n twenty</t>
  </si>
  <si>
    <t>black wall reach arounds</t>
  </si>
  <si>
    <t>booragoonbags</t>
  </si>
  <si>
    <t>booragoonbagz</t>
  </si>
  <si>
    <t>brentwood bushchooks</t>
  </si>
  <si>
    <t>bull creek buttchuggers</t>
  </si>
  <si>
    <t>burswood 6100s</t>
  </si>
  <si>
    <t>canning bridge trolls</t>
  </si>
  <si>
    <t>chick park</t>
  </si>
  <si>
    <t>churchlands hellraisers</t>
  </si>
  <si>
    <t>city beach groins</t>
  </si>
  <si>
    <t>city beach kooks</t>
  </si>
  <si>
    <t>claremont cereal killahs</t>
  </si>
  <si>
    <t>como at me bro</t>
  </si>
  <si>
    <t>como mo co</t>
  </si>
  <si>
    <t>cottesloe clam hunters</t>
  </si>
  <si>
    <t>cottesloe cowards</t>
  </si>
  <si>
    <t>cottesloe's hottest hoes</t>
  </si>
  <si>
    <t>cotteslowbros</t>
  </si>
  <si>
    <t>creepy crawleys</t>
  </si>
  <si>
    <t>daglish dhe moisties</t>
  </si>
  <si>
    <t>dalkeith dalqueefs</t>
  </si>
  <si>
    <t>dalkeith urban's</t>
  </si>
  <si>
    <t>dianella demons</t>
  </si>
  <si>
    <t>dog swamp swamp dogs</t>
  </si>
  <si>
    <t>doubleview double yewws</t>
  </si>
  <si>
    <t>east freo bae blades</t>
  </si>
  <si>
    <t>floreat flamingos</t>
  </si>
  <si>
    <t>fremantle cappuccino strippers</t>
  </si>
  <si>
    <t>fremantle metropolis double blacks</t>
  </si>
  <si>
    <t>freo dirty dog beachers</t>
  </si>
  <si>
    <t>freo fussy puckers</t>
  </si>
  <si>
    <t>get bentley</t>
  </si>
  <si>
    <t>gmla angels</t>
  </si>
  <si>
    <t>gmla guardians</t>
  </si>
  <si>
    <t>gmla jurassic pucks</t>
  </si>
  <si>
    <t>gravel road grindrs</t>
  </si>
  <si>
    <t>greenmount doom</t>
  </si>
  <si>
    <t>heathcote hangers</t>
  </si>
  <si>
    <t>high gates</t>
  </si>
  <si>
    <t>highgate hommus-sexuals</t>
  </si>
  <si>
    <t>hillarys humpbacks</t>
  </si>
  <si>
    <t>how much wood would a parkwood park if a parkwood could park wood</t>
  </si>
  <si>
    <t>hungry spot heroes</t>
  </si>
  <si>
    <t>hyde park hacks</t>
  </si>
  <si>
    <t>hydepark hacks</t>
  </si>
  <si>
    <t>inglewood coldcuts</t>
  </si>
  <si>
    <t>innaloo pinguz</t>
  </si>
  <si>
    <t>innaloominati</t>
  </si>
  <si>
    <t>jason alexander heights</t>
  </si>
  <si>
    <t>kalamunda hillbillies</t>
  </si>
  <si>
    <t>karrakatta grim jobs</t>
  </si>
  <si>
    <t>karrinyup bandits</t>
  </si>
  <si>
    <t>kensington kermits</t>
  </si>
  <si>
    <t>k-town cooks</t>
  </si>
  <si>
    <t>labia menora explorers</t>
  </si>
  <si>
    <t>lake mongrels</t>
  </si>
  <si>
    <t>leederphiles rolferhockey</t>
  </si>
  <si>
    <t>leeming chin</t>
  </si>
  <si>
    <t>manning manchilds</t>
  </si>
  <si>
    <t>marmion mighty drunks</t>
  </si>
  <si>
    <t>maylands muthapuckas</t>
  </si>
  <si>
    <t>melville massiv</t>
  </si>
  <si>
    <t>mindarie molotovs</t>
  </si>
  <si>
    <t>mörley crüe</t>
  </si>
  <si>
    <t>morley puck troopers</t>
  </si>
  <si>
    <t>morning brentwood</t>
  </si>
  <si>
    <t>mosman mooseknuckles</t>
  </si>
  <si>
    <t>mosman park milkmen</t>
  </si>
  <si>
    <t>mosmanonymous</t>
  </si>
  <si>
    <t>mount hawt'n'horny</t>
  </si>
  <si>
    <t>mount lawless</t>
  </si>
  <si>
    <t>mt lawley chai lattes</t>
  </si>
  <si>
    <t>mt pleasant mounties</t>
  </si>
  <si>
    <t>mullaloozers</t>
  </si>
  <si>
    <t>murray street tramps</t>
  </si>
  <si>
    <t>nedlands flanders</t>
  </si>
  <si>
    <t>nedlands yung puccbois</t>
  </si>
  <si>
    <t>north beach bearded clams</t>
  </si>
  <si>
    <t>north perth bald beavers</t>
  </si>
  <si>
    <t>northbridge mdm8's</t>
  </si>
  <si>
    <t>ocean beef</t>
  </si>
  <si>
    <t>palmyra puck patrol</t>
  </si>
  <si>
    <t>parkwood benders</t>
  </si>
  <si>
    <t>patrick bateman</t>
  </si>
  <si>
    <t>perth city puck pirates</t>
  </si>
  <si>
    <t>perth glory holes</t>
  </si>
  <si>
    <t>perth glory holez</t>
  </si>
  <si>
    <t>perth glory-holerz</t>
  </si>
  <si>
    <t>perth on heat</t>
  </si>
  <si>
    <t>riverton regretzkys</t>
  </si>
  <si>
    <t>rocko rodents</t>
  </si>
  <si>
    <t>rocko's modern rollers</t>
  </si>
  <si>
    <t>roleystone henges</t>
  </si>
  <si>
    <t>rollerburger leedervillains</t>
  </si>
  <si>
    <t>rosemount rinsers</t>
  </si>
  <si>
    <t>rottnest holy quokkamoles</t>
  </si>
  <si>
    <t>salter point pint sucklers</t>
  </si>
  <si>
    <t>salter point shooters</t>
  </si>
  <si>
    <t>scarbara kadabra</t>
  </si>
  <si>
    <t>scarborough scar bros</t>
  </si>
  <si>
    <t>scarbra streisands</t>
  </si>
  <si>
    <t>shannon nollamaras</t>
  </si>
  <si>
    <t>shenton park speed dealers</t>
  </si>
  <si>
    <t>south perth major blazers</t>
  </si>
  <si>
    <t>south perth puckaneers</t>
  </si>
  <si>
    <t>south perth sam's green eggs and ham</t>
  </si>
  <si>
    <t>south perth shakas</t>
  </si>
  <si>
    <t>st james addictions</t>
  </si>
  <si>
    <t>stirling archers</t>
  </si>
  <si>
    <t>stirling from the bottom now we're here</t>
  </si>
  <si>
    <t>stoneville sloths</t>
  </si>
  <si>
    <t>subiaco silkworms</t>
  </si>
  <si>
    <t>swan view draught</t>
  </si>
  <si>
    <t>swan view sharks</t>
  </si>
  <si>
    <t>swanbourne nudists</t>
  </si>
  <si>
    <t>swanbourne sand people</t>
  </si>
  <si>
    <t>the swanbourne identity</t>
  </si>
  <si>
    <t>u.s.s.r</t>
  </si>
  <si>
    <t>ussr</t>
  </si>
  <si>
    <t>vic park vanguards</t>
  </si>
  <si>
    <t>wembley blue light discos</t>
  </si>
  <si>
    <t>wembley food caughts</t>
  </si>
  <si>
    <t>wembley food courts</t>
  </si>
  <si>
    <t>west coast spastic eagles</t>
  </si>
  <si>
    <t>west leederville wobbegongs</t>
  </si>
  <si>
    <t>west stirling banjo breakers</t>
  </si>
  <si>
    <t>westeros perth r'hllors</t>
  </si>
  <si>
    <t>whitfords city turbo tuggers</t>
  </si>
  <si>
    <t>whitfords city wristies</t>
  </si>
  <si>
    <t>whorebin grovers</t>
  </si>
  <si>
    <t>willo wonkas</t>
  </si>
  <si>
    <t>wilson castaways</t>
  </si>
  <si>
    <t>yokine drugs n' crime</t>
  </si>
  <si>
    <t>yokine reservoir dogs</t>
  </si>
  <si>
    <t>you used to como on my cell phone</t>
  </si>
  <si>
    <t>Bull Creek Buttchuggers</t>
  </si>
  <si>
    <t>Bicton Bath Salts</t>
  </si>
  <si>
    <t>Belmontgomery Burns</t>
  </si>
  <si>
    <t>Belmont Poon Bears</t>
  </si>
  <si>
    <t>Beaufort Street Hookahs</t>
  </si>
  <si>
    <t xml:space="preserve">C. Montgomery Cockburns </t>
  </si>
  <si>
    <t>Chicken Wingthrop</t>
  </si>
  <si>
    <t>Former Team</t>
  </si>
  <si>
    <t>Yokine Reservoir Dogs</t>
  </si>
  <si>
    <t>Claremonty Pythons</t>
  </si>
  <si>
    <t>South Perth Sams Green Eggs and Ham</t>
  </si>
  <si>
    <t>Harambæyswater</t>
  </si>
  <si>
    <t>Iluka Underground</t>
  </si>
  <si>
    <t>Karrinyup Puck Buddies</t>
  </si>
  <si>
    <t>Leederville Green Cocks</t>
  </si>
  <si>
    <t>Melville Mighty Pucks</t>
  </si>
  <si>
    <t>Morley Flying Hellfish</t>
  </si>
  <si>
    <t>Mount Lawless Low Lives</t>
  </si>
  <si>
    <t>Northbridge Jack Rabbit Nosebleeds</t>
  </si>
  <si>
    <t>Osborne Trailer Puck Boys</t>
  </si>
  <si>
    <t>Paddington Bears</t>
  </si>
  <si>
    <t>Parkerville Drop Bears</t>
  </si>
  <si>
    <t>Shannon Nollamara's</t>
  </si>
  <si>
    <t>Peanut Butter Shelley</t>
  </si>
  <si>
    <t>Perth City Misfits</t>
  </si>
  <si>
    <t>Perth Flayva Flavs</t>
  </si>
  <si>
    <t>Subiaco Slap Shots</t>
  </si>
  <si>
    <t>The Fresh Prince of Beel-iar</t>
  </si>
  <si>
    <t>Kensington Kermits</t>
  </si>
  <si>
    <t>Victoria Park Bitters</t>
  </si>
  <si>
    <t>Winthrop Multiple Scoregasms</t>
  </si>
  <si>
    <t>Adjusted Sigma</t>
  </si>
  <si>
    <t>Lookup Team</t>
  </si>
  <si>
    <t>New Team</t>
  </si>
  <si>
    <t>Embleton Emus</t>
  </si>
  <si>
    <t>F.I.R.E.</t>
  </si>
  <si>
    <t>como cunstables</t>
  </si>
  <si>
    <t>beachside belle ends</t>
  </si>
  <si>
    <t>joondnanna jerryhatricks</t>
  </si>
  <si>
    <t>jolimont flying vs</t>
  </si>
  <si>
    <t>bayswatermelon breezers</t>
  </si>
  <si>
    <t>beachside bellends</t>
  </si>
  <si>
    <t>nedlands yung puccboiz</t>
  </si>
  <si>
    <t>ardross a-rerollers</t>
  </si>
  <si>
    <t>freopian tubes</t>
  </si>
  <si>
    <t>dirty herdy birdies</t>
  </si>
  <si>
    <t>dianella dirty street pies</t>
  </si>
  <si>
    <t>coolbinia cruisers</t>
  </si>
  <si>
    <t>freovaries</t>
  </si>
  <si>
    <t>Ardross A-rerollers</t>
  </si>
  <si>
    <t>Bayswatermelon Breezers</t>
  </si>
  <si>
    <t>Beachside Bell Ends</t>
  </si>
  <si>
    <t>Chick Park</t>
  </si>
  <si>
    <t>Como cunstables</t>
  </si>
  <si>
    <t>Coolbinia Cruisers</t>
  </si>
  <si>
    <t>Dianella Dirty Street Pies</t>
  </si>
  <si>
    <t>Fremantle Cappuccino Strippers</t>
  </si>
  <si>
    <t>Freopian Tubes</t>
  </si>
  <si>
    <t>Joondnanna Jerryhatricks</t>
  </si>
  <si>
    <t>Perth On Heat</t>
  </si>
  <si>
    <t>Balcatta Dirty Stick Magnets</t>
  </si>
  <si>
    <t>Cruellas de Leederville</t>
  </si>
  <si>
    <t>Willa G-Bangers</t>
  </si>
  <si>
    <t>PerthHub: two girls one puck</t>
  </si>
  <si>
    <t>Team A</t>
  </si>
  <si>
    <t>Team B</t>
  </si>
  <si>
    <t>mu A</t>
  </si>
  <si>
    <t>mu B</t>
  </si>
  <si>
    <t>sigma A</t>
  </si>
  <si>
    <t>sigma B</t>
  </si>
  <si>
    <t>beta^2</t>
  </si>
  <si>
    <t>quality</t>
  </si>
  <si>
    <t>q part 1</t>
  </si>
  <si>
    <t>q part 2</t>
  </si>
  <si>
    <t>riverton regretzkies</t>
  </si>
  <si>
    <t>rollerburger leedervillians</t>
  </si>
  <si>
    <t>innaloo pingus</t>
  </si>
  <si>
    <t>Stirling from the bottom now we're here</t>
  </si>
  <si>
    <t>jurrassic pucks</t>
  </si>
  <si>
    <t>westeros perth r'hollors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</si>
</sst>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opLeftCell="A78" workbookViewId="0">
      <selection activeCell="A78" sqref="A1:C1048576"/>
    </sheetView>
  </sheetViews>
  <sheetFormatPr defaultRowHeight="15" x14ac:dyDescent="0.25"/>
  <cols>
    <col min="1" max="1" width="65.85546875" bestFit="1" customWidth="1"/>
  </cols>
  <sheetData>
    <row r="1" spans="1:3" x14ac:dyDescent="0.25">
      <c r="A1" t="s">
        <v>81</v>
      </c>
      <c r="B1" t="s">
        <v>82</v>
      </c>
      <c r="C1" t="s">
        <v>83</v>
      </c>
    </row>
    <row r="2" spans="1:3" x14ac:dyDescent="0.25">
      <c r="A2" t="s">
        <v>84</v>
      </c>
      <c r="B2">
        <v>23.6429310795241</v>
      </c>
      <c r="C2">
        <v>1.45548938454265</v>
      </c>
    </row>
    <row r="3" spans="1:3" x14ac:dyDescent="0.25">
      <c r="A3" t="s">
        <v>85</v>
      </c>
      <c r="B3">
        <v>13.97398967</v>
      </c>
      <c r="C3">
        <v>2.5850222970000001</v>
      </c>
    </row>
    <row r="4" spans="1:3" x14ac:dyDescent="0.25">
      <c r="A4" t="s">
        <v>86</v>
      </c>
      <c r="B4">
        <v>10.60319558</v>
      </c>
      <c r="C4">
        <v>3.2940690670000001</v>
      </c>
    </row>
    <row r="5" spans="1:3" x14ac:dyDescent="0.25">
      <c r="A5" t="s">
        <v>87</v>
      </c>
      <c r="B5">
        <v>38.393090658251602</v>
      </c>
      <c r="C5">
        <v>1.53114908216943</v>
      </c>
    </row>
    <row r="6" spans="1:3" x14ac:dyDescent="0.25">
      <c r="A6" t="s">
        <v>88</v>
      </c>
      <c r="B6">
        <v>19.080373225357999</v>
      </c>
      <c r="C6">
        <v>2.6701052031417598</v>
      </c>
    </row>
    <row r="7" spans="1:3" x14ac:dyDescent="0.25">
      <c r="A7" t="s">
        <v>89</v>
      </c>
      <c r="B7">
        <v>27.414085288979798</v>
      </c>
      <c r="C7">
        <v>2.3293270152364598</v>
      </c>
    </row>
    <row r="8" spans="1:3" x14ac:dyDescent="0.25">
      <c r="A8" t="s">
        <v>90</v>
      </c>
      <c r="B8">
        <v>21.1829452057354</v>
      </c>
      <c r="C8">
        <v>2.5118406963594602</v>
      </c>
    </row>
    <row r="9" spans="1:3" x14ac:dyDescent="0.25">
      <c r="A9" t="s">
        <v>91</v>
      </c>
      <c r="B9">
        <v>28.7566873274586</v>
      </c>
      <c r="C9">
        <v>2.59660869907876</v>
      </c>
    </row>
    <row r="10" spans="1:3" x14ac:dyDescent="0.25">
      <c r="A10" t="s">
        <v>92</v>
      </c>
      <c r="B10">
        <v>23.386719059361099</v>
      </c>
      <c r="C10">
        <v>2.76890392070566</v>
      </c>
    </row>
    <row r="11" spans="1:3" x14ac:dyDescent="0.25">
      <c r="A11" t="s">
        <v>93</v>
      </c>
      <c r="B11">
        <v>32.7825716898952</v>
      </c>
      <c r="C11">
        <v>1.3492808630591999</v>
      </c>
    </row>
    <row r="12" spans="1:3" x14ac:dyDescent="0.25">
      <c r="A12" t="s">
        <v>94</v>
      </c>
      <c r="B12">
        <v>22.4627098909925</v>
      </c>
      <c r="C12">
        <v>1.58233629707289</v>
      </c>
    </row>
    <row r="13" spans="1:3" x14ac:dyDescent="0.25">
      <c r="A13" t="s">
        <v>95</v>
      </c>
      <c r="B13">
        <v>25.117850981116099</v>
      </c>
      <c r="C13">
        <v>2.4792746830318899</v>
      </c>
    </row>
    <row r="14" spans="1:3" x14ac:dyDescent="0.25">
      <c r="A14" t="s">
        <v>96</v>
      </c>
      <c r="B14">
        <v>19.880641260606801</v>
      </c>
      <c r="C14">
        <v>2.6624990245115998</v>
      </c>
    </row>
    <row r="15" spans="1:3" x14ac:dyDescent="0.25">
      <c r="A15" t="s">
        <v>97</v>
      </c>
      <c r="B15">
        <v>27.4710128265971</v>
      </c>
      <c r="C15">
        <v>1.7838763076258299</v>
      </c>
    </row>
    <row r="16" spans="1:3" x14ac:dyDescent="0.25">
      <c r="A16" t="s">
        <v>98</v>
      </c>
      <c r="B16">
        <v>17.6053373099999</v>
      </c>
      <c r="C16">
        <v>2.695717943</v>
      </c>
    </row>
    <row r="17" spans="1:3" x14ac:dyDescent="0.25">
      <c r="A17" t="s">
        <v>99</v>
      </c>
      <c r="B17">
        <v>15.2907375441421</v>
      </c>
      <c r="C17">
        <v>1.88483709756408</v>
      </c>
    </row>
    <row r="18" spans="1:3" x14ac:dyDescent="0.25">
      <c r="A18" t="s">
        <v>100</v>
      </c>
      <c r="B18">
        <v>40.001318580000003</v>
      </c>
      <c r="C18">
        <v>4.3615153339999999</v>
      </c>
    </row>
    <row r="19" spans="1:3" x14ac:dyDescent="0.25">
      <c r="A19" t="s">
        <v>101</v>
      </c>
      <c r="B19">
        <v>20.498996405640501</v>
      </c>
      <c r="C19">
        <v>1.7891525725367301</v>
      </c>
    </row>
    <row r="20" spans="1:3" x14ac:dyDescent="0.25">
      <c r="A20" t="s">
        <v>102</v>
      </c>
      <c r="B20">
        <v>23.455973229924901</v>
      </c>
      <c r="C20">
        <v>2.68672326690792</v>
      </c>
    </row>
    <row r="21" spans="1:3" x14ac:dyDescent="0.25">
      <c r="A21" t="s">
        <v>103</v>
      </c>
      <c r="B21">
        <v>29.155646100266001</v>
      </c>
      <c r="C21">
        <v>2.6832360929107599</v>
      </c>
    </row>
    <row r="22" spans="1:3" x14ac:dyDescent="0.25">
      <c r="A22" t="s">
        <v>104</v>
      </c>
      <c r="B22">
        <v>18.955018330000001</v>
      </c>
      <c r="C22">
        <v>2.6829496740000001</v>
      </c>
    </row>
    <row r="23" spans="1:3" x14ac:dyDescent="0.25">
      <c r="A23" t="s">
        <v>105</v>
      </c>
      <c r="B23">
        <v>31.439766896489299</v>
      </c>
      <c r="C23">
        <v>1.3731714459202899</v>
      </c>
    </row>
    <row r="24" spans="1:3" x14ac:dyDescent="0.25">
      <c r="A24" t="s">
        <v>106</v>
      </c>
      <c r="B24">
        <v>25.263491460000001</v>
      </c>
      <c r="C24">
        <v>2.5770972080000001</v>
      </c>
    </row>
    <row r="25" spans="1:3" x14ac:dyDescent="0.25">
      <c r="A25" t="s">
        <v>107</v>
      </c>
      <c r="B25">
        <v>21.760489799745098</v>
      </c>
      <c r="C25">
        <v>1.50156385454341</v>
      </c>
    </row>
    <row r="26" spans="1:3" x14ac:dyDescent="0.25">
      <c r="A26" t="s">
        <v>108</v>
      </c>
      <c r="B26">
        <v>25.5795529994102</v>
      </c>
      <c r="C26">
        <v>1.3220069980484199</v>
      </c>
    </row>
    <row r="27" spans="1:3" x14ac:dyDescent="0.25">
      <c r="A27" t="s">
        <v>109</v>
      </c>
      <c r="B27">
        <v>19.587121978595299</v>
      </c>
      <c r="C27">
        <v>1.6046847780925699</v>
      </c>
    </row>
    <row r="28" spans="1:3" x14ac:dyDescent="0.25">
      <c r="A28" t="s">
        <v>110</v>
      </c>
      <c r="B28">
        <v>35.862365741416703</v>
      </c>
      <c r="C28">
        <v>1.3857177396865501</v>
      </c>
    </row>
    <row r="29" spans="1:3" x14ac:dyDescent="0.25">
      <c r="A29" t="s">
        <v>111</v>
      </c>
      <c r="B29">
        <v>32.00985025</v>
      </c>
      <c r="C29">
        <v>3.350890497</v>
      </c>
    </row>
    <row r="30" spans="1:3" x14ac:dyDescent="0.25">
      <c r="A30" t="s">
        <v>112</v>
      </c>
      <c r="B30">
        <v>29.814267963754499</v>
      </c>
      <c r="C30">
        <v>4.6934489236049197</v>
      </c>
    </row>
    <row r="31" spans="1:3" x14ac:dyDescent="0.25">
      <c r="A31" t="s">
        <v>113</v>
      </c>
      <c r="B31">
        <v>16.417448010000001</v>
      </c>
      <c r="C31">
        <v>2.759973934</v>
      </c>
    </row>
    <row r="32" spans="1:3" x14ac:dyDescent="0.25">
      <c r="A32" t="s">
        <v>114</v>
      </c>
      <c r="B32">
        <v>24.735029579999999</v>
      </c>
      <c r="C32">
        <v>2.476131761</v>
      </c>
    </row>
    <row r="33" spans="1:3" x14ac:dyDescent="0.25">
      <c r="A33" t="s">
        <v>115</v>
      </c>
      <c r="B33">
        <v>20.254953928002799</v>
      </c>
      <c r="C33">
        <v>1.5722014389443899</v>
      </c>
    </row>
    <row r="34" spans="1:3" x14ac:dyDescent="0.25">
      <c r="A34" t="s">
        <v>116</v>
      </c>
      <c r="B34">
        <v>30.354520608797799</v>
      </c>
      <c r="C34">
        <v>1.75779290265629</v>
      </c>
    </row>
    <row r="35" spans="1:3" x14ac:dyDescent="0.25">
      <c r="A35" t="s">
        <v>117</v>
      </c>
      <c r="B35">
        <v>22.275877260544998</v>
      </c>
      <c r="C35">
        <v>1.5170573051337399</v>
      </c>
    </row>
    <row r="36" spans="1:3" x14ac:dyDescent="0.25">
      <c r="A36" t="s">
        <v>118</v>
      </c>
      <c r="B36">
        <v>14.1757952090872</v>
      </c>
      <c r="C36">
        <v>2.54164459002976</v>
      </c>
    </row>
    <row r="37" spans="1:3" x14ac:dyDescent="0.25">
      <c r="A37" t="s">
        <v>119</v>
      </c>
      <c r="B37">
        <v>26.394045443202302</v>
      </c>
      <c r="C37">
        <v>1.3727869398894099</v>
      </c>
    </row>
    <row r="38" spans="1:3" x14ac:dyDescent="0.25">
      <c r="A38" t="s">
        <v>120</v>
      </c>
      <c r="B38">
        <v>25.4651793815035</v>
      </c>
      <c r="C38">
        <v>1.3762616829284</v>
      </c>
    </row>
    <row r="39" spans="1:3" x14ac:dyDescent="0.25">
      <c r="A39" t="s">
        <v>121</v>
      </c>
      <c r="B39">
        <v>24.941680604620799</v>
      </c>
      <c r="C39">
        <v>1.3989475127866</v>
      </c>
    </row>
    <row r="40" spans="1:3" x14ac:dyDescent="0.25">
      <c r="A40" t="s">
        <v>122</v>
      </c>
      <c r="B40">
        <v>11.812801360375101</v>
      </c>
      <c r="C40">
        <v>2.15664053934929</v>
      </c>
    </row>
    <row r="41" spans="1:3" x14ac:dyDescent="0.25">
      <c r="A41" t="s">
        <v>123</v>
      </c>
      <c r="B41">
        <v>20.3898941399999</v>
      </c>
      <c r="C41">
        <v>3.3965179449999998</v>
      </c>
    </row>
    <row r="42" spans="1:3" x14ac:dyDescent="0.25">
      <c r="A42" t="s">
        <v>124</v>
      </c>
      <c r="B42">
        <v>20.321595899999899</v>
      </c>
      <c r="C42">
        <v>2.6773735350000001</v>
      </c>
    </row>
    <row r="43" spans="1:3" x14ac:dyDescent="0.25">
      <c r="A43" t="s">
        <v>125</v>
      </c>
      <c r="B43">
        <v>14.5412525483585</v>
      </c>
      <c r="C43">
        <v>2.8516978019153401</v>
      </c>
    </row>
    <row r="44" spans="1:3" x14ac:dyDescent="0.25">
      <c r="A44" t="s">
        <v>126</v>
      </c>
      <c r="B44">
        <v>19.862437272925</v>
      </c>
      <c r="C44">
        <v>2.5742472124770401</v>
      </c>
    </row>
    <row r="45" spans="1:3" x14ac:dyDescent="0.25">
      <c r="A45" t="s">
        <v>127</v>
      </c>
      <c r="B45">
        <v>21.329911289999899</v>
      </c>
      <c r="C45">
        <v>2.487305192</v>
      </c>
    </row>
    <row r="46" spans="1:3" x14ac:dyDescent="0.25">
      <c r="A46" t="s">
        <v>128</v>
      </c>
      <c r="B46">
        <v>16.248321591583998</v>
      </c>
      <c r="C46">
        <v>2.0416043307060598</v>
      </c>
    </row>
    <row r="47" spans="1:3" x14ac:dyDescent="0.25">
      <c r="A47" t="s">
        <v>129</v>
      </c>
      <c r="B47">
        <v>27.110754522328001</v>
      </c>
      <c r="C47">
        <v>1.39820413979836</v>
      </c>
    </row>
    <row r="48" spans="1:3" x14ac:dyDescent="0.25">
      <c r="A48" t="s">
        <v>130</v>
      </c>
      <c r="B48">
        <v>33.049125858571699</v>
      </c>
      <c r="C48">
        <v>1.5544328734392201</v>
      </c>
    </row>
    <row r="49" spans="1:3" x14ac:dyDescent="0.25">
      <c r="A49" t="s">
        <v>131</v>
      </c>
      <c r="B49">
        <v>18.310448643757599</v>
      </c>
      <c r="C49">
        <v>1.46226366140661</v>
      </c>
    </row>
    <row r="50" spans="1:3" x14ac:dyDescent="0.25">
      <c r="A50" t="s">
        <v>132</v>
      </c>
      <c r="B50">
        <v>18.19837214</v>
      </c>
      <c r="C50">
        <v>3.3288613249999899</v>
      </c>
    </row>
    <row r="51" spans="1:3" x14ac:dyDescent="0.25">
      <c r="A51" t="s">
        <v>133</v>
      </c>
      <c r="B51">
        <v>30.226678986816399</v>
      </c>
      <c r="C51">
        <v>1.39521586270603</v>
      </c>
    </row>
    <row r="52" spans="1:3" x14ac:dyDescent="0.25">
      <c r="A52" t="s">
        <v>134</v>
      </c>
      <c r="B52">
        <v>25.869801290972401</v>
      </c>
      <c r="C52">
        <v>1.8690501403886299</v>
      </c>
    </row>
    <row r="53" spans="1:3" x14ac:dyDescent="0.25">
      <c r="A53" t="s">
        <v>135</v>
      </c>
      <c r="B53">
        <v>22.699465440431698</v>
      </c>
      <c r="C53">
        <v>2.2574310140494198</v>
      </c>
    </row>
    <row r="54" spans="1:3" x14ac:dyDescent="0.25">
      <c r="A54" t="s">
        <v>136</v>
      </c>
      <c r="B54">
        <v>28.711023725098499</v>
      </c>
      <c r="C54">
        <v>2.8880409009740098</v>
      </c>
    </row>
    <row r="55" spans="1:3" x14ac:dyDescent="0.25">
      <c r="A55" t="s">
        <v>137</v>
      </c>
      <c r="B55">
        <v>22.995206841981901</v>
      </c>
      <c r="C55">
        <v>1.3031721273872201</v>
      </c>
    </row>
    <row r="56" spans="1:3" x14ac:dyDescent="0.25">
      <c r="A56" t="s">
        <v>138</v>
      </c>
      <c r="B56">
        <v>26.3269389593851</v>
      </c>
      <c r="C56">
        <v>1.8487539749544299</v>
      </c>
    </row>
    <row r="57" spans="1:3" x14ac:dyDescent="0.25">
      <c r="A57" t="s">
        <v>139</v>
      </c>
      <c r="B57">
        <v>24.285281507375899</v>
      </c>
      <c r="C57">
        <v>1.36102273860725</v>
      </c>
    </row>
    <row r="58" spans="1:3" x14ac:dyDescent="0.25">
      <c r="A58" t="s">
        <v>140</v>
      </c>
      <c r="B58">
        <v>25.460325287982901</v>
      </c>
      <c r="C58">
        <v>2.31495123287077</v>
      </c>
    </row>
    <row r="59" spans="1:3" x14ac:dyDescent="0.25">
      <c r="A59" t="s">
        <v>141</v>
      </c>
      <c r="B59">
        <v>26.502119777219601</v>
      </c>
      <c r="C59">
        <v>2.6809719815261501</v>
      </c>
    </row>
    <row r="60" spans="1:3" x14ac:dyDescent="0.25">
      <c r="A60" t="s">
        <v>142</v>
      </c>
      <c r="B60">
        <v>20.2266663960466</v>
      </c>
      <c r="C60">
        <v>1.3786545000133299</v>
      </c>
    </row>
    <row r="61" spans="1:3" x14ac:dyDescent="0.25">
      <c r="A61" t="s">
        <v>143</v>
      </c>
      <c r="B61">
        <v>20.00277037</v>
      </c>
      <c r="C61">
        <v>4.9167179709999997</v>
      </c>
    </row>
    <row r="62" spans="1:3" x14ac:dyDescent="0.25">
      <c r="A62" t="s">
        <v>144</v>
      </c>
      <c r="B62">
        <v>23.836056837141101</v>
      </c>
      <c r="C62">
        <v>1.4074363410965101</v>
      </c>
    </row>
    <row r="63" spans="1:3" x14ac:dyDescent="0.25">
      <c r="A63" t="s">
        <v>145</v>
      </c>
      <c r="B63">
        <v>16.7113072546693</v>
      </c>
      <c r="C63">
        <v>2.71903301369281</v>
      </c>
    </row>
    <row r="64" spans="1:3" x14ac:dyDescent="0.25">
      <c r="A64" t="s">
        <v>146</v>
      </c>
      <c r="B64">
        <v>18.5820038983417</v>
      </c>
      <c r="C64">
        <v>2.9364934019083302</v>
      </c>
    </row>
    <row r="65" spans="1:3" x14ac:dyDescent="0.25">
      <c r="A65" t="s">
        <v>147</v>
      </c>
      <c r="B65">
        <v>29.869378010231099</v>
      </c>
      <c r="C65">
        <v>1.3889855715160899</v>
      </c>
    </row>
    <row r="66" spans="1:3" x14ac:dyDescent="0.25">
      <c r="A66" t="s">
        <v>148</v>
      </c>
      <c r="B66">
        <v>29.300567210000001</v>
      </c>
      <c r="C66">
        <v>3.0726326319999999</v>
      </c>
    </row>
    <row r="67" spans="1:3" x14ac:dyDescent="0.25">
      <c r="A67" t="s">
        <v>149</v>
      </c>
      <c r="B67">
        <v>25.9862875253948</v>
      </c>
      <c r="C67">
        <v>1.4300949593377601</v>
      </c>
    </row>
    <row r="68" spans="1:3" x14ac:dyDescent="0.25">
      <c r="A68" t="s">
        <v>150</v>
      </c>
      <c r="B68">
        <v>29.475622912033199</v>
      </c>
      <c r="C68">
        <v>1.8341566171282</v>
      </c>
    </row>
    <row r="69" spans="1:3" x14ac:dyDescent="0.25">
      <c r="A69" t="s">
        <v>151</v>
      </c>
      <c r="B69">
        <v>29.9302354691871</v>
      </c>
      <c r="C69">
        <v>2.6251479298349198</v>
      </c>
    </row>
    <row r="70" spans="1:3" x14ac:dyDescent="0.25">
      <c r="A70" t="s">
        <v>152</v>
      </c>
      <c r="B70">
        <v>24.855110657901701</v>
      </c>
      <c r="C70">
        <v>1.4787131279133601</v>
      </c>
    </row>
    <row r="71" spans="1:3" x14ac:dyDescent="0.25">
      <c r="A71" t="s">
        <v>153</v>
      </c>
      <c r="B71">
        <v>24.186958133834601</v>
      </c>
      <c r="C71">
        <v>1.8527103036584101</v>
      </c>
    </row>
    <row r="72" spans="1:3" x14ac:dyDescent="0.25">
      <c r="A72" t="s">
        <v>154</v>
      </c>
      <c r="B72">
        <v>24.523738297952999</v>
      </c>
      <c r="C72">
        <v>2.4695772051748799</v>
      </c>
    </row>
    <row r="73" spans="1:3" x14ac:dyDescent="0.25">
      <c r="A73" t="s">
        <v>155</v>
      </c>
      <c r="B73">
        <v>21.3371575179895</v>
      </c>
      <c r="C73">
        <v>1.88348401521311</v>
      </c>
    </row>
    <row r="74" spans="1:3" x14ac:dyDescent="0.25">
      <c r="A74" t="s">
        <v>156</v>
      </c>
      <c r="B74">
        <v>21.294761299857001</v>
      </c>
      <c r="C74">
        <v>2.53557931377531</v>
      </c>
    </row>
    <row r="75" spans="1:3" x14ac:dyDescent="0.25">
      <c r="A75" t="s">
        <v>157</v>
      </c>
      <c r="B75">
        <v>26.903751142687099</v>
      </c>
      <c r="C75">
        <v>1.34374493318937</v>
      </c>
    </row>
    <row r="76" spans="1:3" x14ac:dyDescent="0.25">
      <c r="A76" t="s">
        <v>158</v>
      </c>
      <c r="B76">
        <v>30.519233952605699</v>
      </c>
      <c r="C76">
        <v>1.59461286605344</v>
      </c>
    </row>
    <row r="77" spans="1:3" x14ac:dyDescent="0.25">
      <c r="A77" t="s">
        <v>159</v>
      </c>
      <c r="B77">
        <v>34.7362647872189</v>
      </c>
      <c r="C77">
        <v>1.4530434512536801</v>
      </c>
    </row>
    <row r="78" spans="1:3" x14ac:dyDescent="0.25">
      <c r="A78" t="s">
        <v>160</v>
      </c>
      <c r="B78">
        <v>26.610299018535699</v>
      </c>
      <c r="C78">
        <v>2.7036108630622802</v>
      </c>
    </row>
    <row r="79" spans="1:3" x14ac:dyDescent="0.25">
      <c r="A79" t="s">
        <v>161</v>
      </c>
      <c r="B79">
        <v>34.487526814614398</v>
      </c>
      <c r="C79">
        <v>1.89981733135187</v>
      </c>
    </row>
    <row r="80" spans="1:3" x14ac:dyDescent="0.25">
      <c r="A80" t="s">
        <v>162</v>
      </c>
      <c r="B80">
        <v>32.048531011426697</v>
      </c>
      <c r="C80">
        <v>2.07787746481584</v>
      </c>
    </row>
    <row r="81" spans="1:3" x14ac:dyDescent="0.25">
      <c r="A81" t="s">
        <v>163</v>
      </c>
      <c r="B81">
        <v>31.319650801742799</v>
      </c>
      <c r="C81">
        <v>1.54301933084746</v>
      </c>
    </row>
    <row r="82" spans="1:3" x14ac:dyDescent="0.25">
      <c r="A82" t="s">
        <v>164</v>
      </c>
      <c r="B82">
        <v>25.650328250000001</v>
      </c>
      <c r="C82">
        <v>3.8628138449999998</v>
      </c>
    </row>
    <row r="83" spans="1:3" x14ac:dyDescent="0.25">
      <c r="A83" t="s">
        <v>165</v>
      </c>
      <c r="B83">
        <v>10.283507477087101</v>
      </c>
      <c r="C83">
        <v>3.0436804578315901</v>
      </c>
    </row>
    <row r="84" spans="1:3" x14ac:dyDescent="0.25">
      <c r="A84" t="s">
        <v>166</v>
      </c>
      <c r="B84">
        <v>10.434528259241301</v>
      </c>
      <c r="C84">
        <v>2.82255970357898</v>
      </c>
    </row>
    <row r="85" spans="1:3" x14ac:dyDescent="0.25">
      <c r="A85" t="s">
        <v>167</v>
      </c>
      <c r="B85">
        <v>32.910703363450203</v>
      </c>
      <c r="C85">
        <v>1.55162286352727</v>
      </c>
    </row>
    <row r="86" spans="1:3" x14ac:dyDescent="0.25">
      <c r="A86" t="s">
        <v>168</v>
      </c>
      <c r="B86">
        <v>17.447973890026901</v>
      </c>
      <c r="C86">
        <v>1.9112042290887701</v>
      </c>
    </row>
    <row r="87" spans="1:3" x14ac:dyDescent="0.25">
      <c r="A87" t="s">
        <v>169</v>
      </c>
      <c r="B87">
        <v>30.044427884778599</v>
      </c>
      <c r="C87">
        <v>1.4357102170215399</v>
      </c>
    </row>
    <row r="88" spans="1:3" x14ac:dyDescent="0.25">
      <c r="A88" t="s">
        <v>170</v>
      </c>
      <c r="B88">
        <v>26.957127944969699</v>
      </c>
      <c r="C88">
        <v>1.3338480856556401</v>
      </c>
    </row>
    <row r="89" spans="1:3" x14ac:dyDescent="0.25">
      <c r="A89" t="s">
        <v>171</v>
      </c>
      <c r="B89">
        <v>20.3398585099822</v>
      </c>
      <c r="C89">
        <v>1.9340239023343599</v>
      </c>
    </row>
    <row r="90" spans="1:3" x14ac:dyDescent="0.25">
      <c r="A90" t="s">
        <v>172</v>
      </c>
      <c r="B90">
        <v>17.579363825989802</v>
      </c>
      <c r="C90">
        <v>2.6596820816633802</v>
      </c>
    </row>
    <row r="91" spans="1:3" x14ac:dyDescent="0.25">
      <c r="A91" t="s">
        <v>173</v>
      </c>
      <c r="B91">
        <v>22.7137472</v>
      </c>
      <c r="C91">
        <v>2.607493448</v>
      </c>
    </row>
    <row r="92" spans="1:3" x14ac:dyDescent="0.25">
      <c r="A92" t="s">
        <v>174</v>
      </c>
      <c r="B92">
        <v>18.879213766849698</v>
      </c>
      <c r="C92">
        <v>2.4167417515003198</v>
      </c>
    </row>
    <row r="93" spans="1:3" x14ac:dyDescent="0.25">
      <c r="A93" t="s">
        <v>175</v>
      </c>
      <c r="B93">
        <v>23.508285166348902</v>
      </c>
      <c r="C93">
        <v>1.3691916483240101</v>
      </c>
    </row>
    <row r="94" spans="1:3" x14ac:dyDescent="0.25">
      <c r="A94" t="s">
        <v>176</v>
      </c>
      <c r="B94">
        <v>27.721286293055702</v>
      </c>
      <c r="C94">
        <v>2.62861945851833</v>
      </c>
    </row>
    <row r="95" spans="1:3" x14ac:dyDescent="0.25">
      <c r="A95" t="s">
        <v>177</v>
      </c>
      <c r="B95">
        <v>27.7803996595961</v>
      </c>
      <c r="C95">
        <v>1.4116814837520999</v>
      </c>
    </row>
    <row r="96" spans="1:3" x14ac:dyDescent="0.25">
      <c r="A96" t="s">
        <v>178</v>
      </c>
      <c r="B96">
        <v>27.541119790483702</v>
      </c>
      <c r="C96">
        <v>2.7240883033808401</v>
      </c>
    </row>
    <row r="97" spans="1:3" x14ac:dyDescent="0.25">
      <c r="A97" t="s">
        <v>179</v>
      </c>
      <c r="B97">
        <v>25.658692800000001</v>
      </c>
      <c r="C97">
        <v>3.7242789410000001</v>
      </c>
    </row>
    <row r="98" spans="1:3" x14ac:dyDescent="0.25">
      <c r="A98" t="s">
        <v>180</v>
      </c>
      <c r="B98">
        <v>40.326130228873403</v>
      </c>
      <c r="C98">
        <v>2.8279592444534098</v>
      </c>
    </row>
    <row r="99" spans="1:3" x14ac:dyDescent="0.25">
      <c r="A99" t="s">
        <v>181</v>
      </c>
      <c r="B99">
        <v>20.257533434793402</v>
      </c>
      <c r="C99">
        <v>1.86596634417929</v>
      </c>
    </row>
    <row r="100" spans="1:3" x14ac:dyDescent="0.25">
      <c r="A100" t="s">
        <v>182</v>
      </c>
      <c r="B100">
        <v>24.208199364692302</v>
      </c>
      <c r="C100">
        <v>2.84817041215087</v>
      </c>
    </row>
    <row r="101" spans="1:3" x14ac:dyDescent="0.25">
      <c r="A101" t="s">
        <v>183</v>
      </c>
      <c r="B101">
        <v>18.098597756000299</v>
      </c>
      <c r="C101">
        <v>1.8413527012795401</v>
      </c>
    </row>
    <row r="102" spans="1:3" x14ac:dyDescent="0.25">
      <c r="A102" t="s">
        <v>184</v>
      </c>
      <c r="B102">
        <v>18.26951721</v>
      </c>
      <c r="C102">
        <v>3.83393265899999</v>
      </c>
    </row>
    <row r="103" spans="1:3" x14ac:dyDescent="0.25">
      <c r="A103" t="s">
        <v>185</v>
      </c>
      <c r="B103">
        <v>23.1741721399999</v>
      </c>
      <c r="C103">
        <v>2.348168679</v>
      </c>
    </row>
    <row r="104" spans="1:3" x14ac:dyDescent="0.25">
      <c r="A104" t="s">
        <v>186</v>
      </c>
      <c r="B104">
        <v>30.862771076690699</v>
      </c>
      <c r="C104">
        <v>2.5916080293119501</v>
      </c>
    </row>
    <row r="105" spans="1:3" x14ac:dyDescent="0.25">
      <c r="A105" t="s">
        <v>187</v>
      </c>
      <c r="B105">
        <v>11.4556585626834</v>
      </c>
      <c r="C105">
        <v>2.1180074156506001</v>
      </c>
    </row>
    <row r="106" spans="1:3" x14ac:dyDescent="0.25">
      <c r="A106" t="s">
        <v>188</v>
      </c>
      <c r="B106">
        <v>16.7269481669077</v>
      </c>
      <c r="C106">
        <v>2.6234955645264901</v>
      </c>
    </row>
    <row r="107" spans="1:3" x14ac:dyDescent="0.25">
      <c r="A107" t="s">
        <v>189</v>
      </c>
      <c r="B107">
        <v>18.904318606122501</v>
      </c>
      <c r="C107">
        <v>2.68181485152994</v>
      </c>
    </row>
    <row r="108" spans="1:3" x14ac:dyDescent="0.25">
      <c r="A108" t="s">
        <v>190</v>
      </c>
      <c r="B108">
        <v>27.939159524169099</v>
      </c>
      <c r="C108">
        <v>2.52712068954364</v>
      </c>
    </row>
    <row r="109" spans="1:3" x14ac:dyDescent="0.25">
      <c r="A109" t="s">
        <v>191</v>
      </c>
      <c r="B109">
        <v>24.9570886621588</v>
      </c>
      <c r="C109">
        <v>1.7625435517097601</v>
      </c>
    </row>
    <row r="110" spans="1:3" x14ac:dyDescent="0.25">
      <c r="A110" t="s">
        <v>192</v>
      </c>
      <c r="B110">
        <v>24.494646340716599</v>
      </c>
      <c r="C110">
        <v>2.7545685486635998</v>
      </c>
    </row>
    <row r="111" spans="1:3" x14ac:dyDescent="0.25">
      <c r="A111" t="s">
        <v>193</v>
      </c>
      <c r="B111">
        <v>26.117131076087801</v>
      </c>
      <c r="C111">
        <v>3.0924627436004299</v>
      </c>
    </row>
    <row r="112" spans="1:3" x14ac:dyDescent="0.25">
      <c r="A112" t="s">
        <v>194</v>
      </c>
      <c r="B112">
        <v>23.0860239556484</v>
      </c>
      <c r="C112">
        <v>2.46936762286703</v>
      </c>
    </row>
    <row r="113" spans="1:3" x14ac:dyDescent="0.25">
      <c r="A113" t="s">
        <v>195</v>
      </c>
      <c r="B113">
        <v>22.728010379991801</v>
      </c>
      <c r="C113">
        <v>2.4804045355239399</v>
      </c>
    </row>
    <row r="114" spans="1:3" x14ac:dyDescent="0.25">
      <c r="A114" t="s">
        <v>196</v>
      </c>
      <c r="B114">
        <v>23.130968124825898</v>
      </c>
      <c r="C114">
        <v>2.0357196675017901</v>
      </c>
    </row>
    <row r="115" spans="1:3" x14ac:dyDescent="0.25">
      <c r="A115" t="s">
        <v>197</v>
      </c>
      <c r="B115">
        <v>28.761969449999899</v>
      </c>
      <c r="C115">
        <v>1.9665544180000001</v>
      </c>
    </row>
    <row r="116" spans="1:3" x14ac:dyDescent="0.25">
      <c r="A116" t="s">
        <v>198</v>
      </c>
      <c r="B116">
        <v>17.217659822844201</v>
      </c>
      <c r="C116">
        <v>2.4603054141694201</v>
      </c>
    </row>
    <row r="117" spans="1:3" x14ac:dyDescent="0.25">
      <c r="A117" t="s">
        <v>199</v>
      </c>
      <c r="B117">
        <v>22.6458364</v>
      </c>
      <c r="C117">
        <v>2.1611288919999998</v>
      </c>
    </row>
    <row r="118" spans="1:3" x14ac:dyDescent="0.25">
      <c r="A118" t="s">
        <v>200</v>
      </c>
      <c r="B118">
        <v>19.726330469146198</v>
      </c>
      <c r="C118">
        <v>1.8548712106367899</v>
      </c>
    </row>
    <row r="119" spans="1:3" x14ac:dyDescent="0.25">
      <c r="A119" t="s">
        <v>201</v>
      </c>
      <c r="B119">
        <v>20.489937569999899</v>
      </c>
      <c r="C119">
        <v>2.0842686769999998</v>
      </c>
    </row>
    <row r="120" spans="1:3" x14ac:dyDescent="0.25">
      <c r="A120" t="s">
        <v>202</v>
      </c>
      <c r="B120">
        <v>13.094988516445699</v>
      </c>
      <c r="C120">
        <v>2.87674777973697</v>
      </c>
    </row>
    <row r="121" spans="1:3" x14ac:dyDescent="0.25">
      <c r="A121" t="s">
        <v>203</v>
      </c>
      <c r="B121">
        <v>21.713357826178701</v>
      </c>
      <c r="C121">
        <v>1.8345834983679701</v>
      </c>
    </row>
    <row r="122" spans="1:3" x14ac:dyDescent="0.25">
      <c r="A122" t="s">
        <v>204</v>
      </c>
      <c r="B122">
        <v>22.408931122436599</v>
      </c>
      <c r="C122">
        <v>1.8121089477319801</v>
      </c>
    </row>
    <row r="123" spans="1:3" x14ac:dyDescent="0.25">
      <c r="A123" t="s">
        <v>205</v>
      </c>
      <c r="B123">
        <v>16.5790202826716</v>
      </c>
      <c r="C123">
        <v>2.8566467055284401</v>
      </c>
    </row>
    <row r="124" spans="1:3" x14ac:dyDescent="0.25">
      <c r="A124" t="s">
        <v>206</v>
      </c>
      <c r="B124">
        <v>13.752182506488101</v>
      </c>
      <c r="C124">
        <v>2.0783497181655401</v>
      </c>
    </row>
    <row r="125" spans="1:3" x14ac:dyDescent="0.25">
      <c r="A125" t="s">
        <v>207</v>
      </c>
      <c r="B125">
        <v>23.669113457131999</v>
      </c>
      <c r="C125">
        <v>2.69001611018752</v>
      </c>
    </row>
    <row r="126" spans="1:3" x14ac:dyDescent="0.25">
      <c r="A126" t="s">
        <v>208</v>
      </c>
      <c r="B126">
        <v>21.357547163505</v>
      </c>
      <c r="C126">
        <v>1.3306166533903501</v>
      </c>
    </row>
    <row r="127" spans="1:3" x14ac:dyDescent="0.25">
      <c r="A127" t="s">
        <v>209</v>
      </c>
      <c r="B127">
        <v>34.183768175058503</v>
      </c>
      <c r="C127">
        <v>2.6324946283800901</v>
      </c>
    </row>
    <row r="128" spans="1:3" x14ac:dyDescent="0.25">
      <c r="A128" t="s">
        <v>210</v>
      </c>
      <c r="B128">
        <v>22.0929199181797</v>
      </c>
      <c r="C128">
        <v>2.6546047956804402</v>
      </c>
    </row>
    <row r="129" spans="1:3" x14ac:dyDescent="0.25">
      <c r="A129" t="s">
        <v>211</v>
      </c>
      <c r="B129">
        <v>22.3165275328295</v>
      </c>
      <c r="C129">
        <v>1.5890665452887001</v>
      </c>
    </row>
    <row r="130" spans="1:3" x14ac:dyDescent="0.25">
      <c r="A130" t="s">
        <v>212</v>
      </c>
      <c r="B130">
        <v>20.572543949745899</v>
      </c>
      <c r="C130">
        <v>2.6379092562711501</v>
      </c>
    </row>
    <row r="131" spans="1:3" x14ac:dyDescent="0.25">
      <c r="A131" t="s">
        <v>213</v>
      </c>
      <c r="B131">
        <v>35.301053848021802</v>
      </c>
      <c r="C131">
        <v>2.6330119016762801</v>
      </c>
    </row>
    <row r="132" spans="1:3" x14ac:dyDescent="0.25">
      <c r="A132" t="s">
        <v>214</v>
      </c>
      <c r="B132">
        <v>15.733872613545</v>
      </c>
      <c r="C132">
        <v>2.80478149783929</v>
      </c>
    </row>
    <row r="133" spans="1:3" x14ac:dyDescent="0.25">
      <c r="A133" t="s">
        <v>215</v>
      </c>
      <c r="B133">
        <v>9.3598054002536593</v>
      </c>
      <c r="C133">
        <v>3.1534572361521098</v>
      </c>
    </row>
    <row r="134" spans="1:3" x14ac:dyDescent="0.25">
      <c r="A134" t="s">
        <v>216</v>
      </c>
      <c r="B134">
        <v>15.685359956305801</v>
      </c>
      <c r="C134">
        <v>4.9498699946990401</v>
      </c>
    </row>
    <row r="135" spans="1:3" x14ac:dyDescent="0.25">
      <c r="A135" t="s">
        <v>217</v>
      </c>
      <c r="B135">
        <v>24.495690777086502</v>
      </c>
      <c r="C135">
        <v>1.4203822131058499</v>
      </c>
    </row>
    <row r="136" spans="1:3" x14ac:dyDescent="0.25">
      <c r="A136" t="s">
        <v>218</v>
      </c>
      <c r="B136">
        <v>27.75351478</v>
      </c>
      <c r="C136">
        <v>2.314646583</v>
      </c>
    </row>
    <row r="137" spans="1:3" x14ac:dyDescent="0.25">
      <c r="A137" t="s">
        <v>219</v>
      </c>
      <c r="B137">
        <v>26.651726149287001</v>
      </c>
      <c r="C137">
        <v>1.44334550351614</v>
      </c>
    </row>
    <row r="138" spans="1:3" x14ac:dyDescent="0.25">
      <c r="A138" t="s">
        <v>220</v>
      </c>
      <c r="B138">
        <v>20.969751482466499</v>
      </c>
      <c r="C138">
        <v>1.8318451697718201</v>
      </c>
    </row>
    <row r="139" spans="1:3" x14ac:dyDescent="0.25">
      <c r="A139" t="s">
        <v>221</v>
      </c>
      <c r="B139">
        <v>26.872608459999899</v>
      </c>
      <c r="C139">
        <v>3.6045277800000002</v>
      </c>
    </row>
    <row r="140" spans="1:3" x14ac:dyDescent="0.25">
      <c r="A140" t="s">
        <v>222</v>
      </c>
      <c r="B140">
        <v>27.4197392605275</v>
      </c>
      <c r="C140">
        <v>1.45934383675667</v>
      </c>
    </row>
    <row r="141" spans="1:3" x14ac:dyDescent="0.25">
      <c r="A141" t="s">
        <v>223</v>
      </c>
      <c r="B141">
        <v>11.9236809531838</v>
      </c>
      <c r="C141">
        <v>2.8241558870525498</v>
      </c>
    </row>
    <row r="142" spans="1:3" x14ac:dyDescent="0.25">
      <c r="A142" t="s">
        <v>224</v>
      </c>
      <c r="B142">
        <v>20.536847322877399</v>
      </c>
      <c r="C142">
        <v>2.7068160953226799</v>
      </c>
    </row>
    <row r="143" spans="1:3" x14ac:dyDescent="0.25">
      <c r="A143" t="s">
        <v>225</v>
      </c>
      <c r="B143">
        <v>22.778789753679298</v>
      </c>
      <c r="C143">
        <v>1.5967710726982201</v>
      </c>
    </row>
    <row r="144" spans="1:3" x14ac:dyDescent="0.25">
      <c r="A144" t="s">
        <v>226</v>
      </c>
      <c r="B144">
        <v>18.527954041960498</v>
      </c>
      <c r="C144">
        <v>1.86900753174297</v>
      </c>
    </row>
    <row r="145" spans="1:3" x14ac:dyDescent="0.25">
      <c r="A145" t="s">
        <v>227</v>
      </c>
      <c r="B145">
        <v>25.604080660000001</v>
      </c>
      <c r="C145">
        <v>2.1117982139999998</v>
      </c>
    </row>
    <row r="146" spans="1:3" x14ac:dyDescent="0.25">
      <c r="A146" t="s">
        <v>228</v>
      </c>
      <c r="B146">
        <v>20.389969764823601</v>
      </c>
      <c r="C146">
        <v>1.8348659940976999</v>
      </c>
    </row>
    <row r="147" spans="1:3" x14ac:dyDescent="0.25">
      <c r="A147" t="s">
        <v>229</v>
      </c>
      <c r="B147">
        <v>15.1112412499161</v>
      </c>
      <c r="C147">
        <v>2.7949940270887899</v>
      </c>
    </row>
    <row r="148" spans="1:3" x14ac:dyDescent="0.25">
      <c r="A148" t="s">
        <v>230</v>
      </c>
      <c r="B148">
        <v>25.042700261944098</v>
      </c>
      <c r="C148">
        <v>1.6777395273225799</v>
      </c>
    </row>
    <row r="149" spans="1:3" x14ac:dyDescent="0.25">
      <c r="A149" t="s">
        <v>231</v>
      </c>
      <c r="B149">
        <v>20.590358734466399</v>
      </c>
      <c r="C149">
        <v>2.4000297157884001</v>
      </c>
    </row>
  </sheetData>
  <sortState ref="A2:C149">
    <sortCondition ref="A2:A1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workbookViewId="0">
      <selection activeCell="C1" sqref="C1:G1048576"/>
    </sheetView>
  </sheetViews>
  <sheetFormatPr defaultRowHeight="15" x14ac:dyDescent="0.25"/>
  <cols>
    <col min="1" max="1" width="66" bestFit="1" customWidth="1"/>
    <col min="2" max="2" width="20.85546875" bestFit="1" customWidth="1"/>
    <col min="3" max="4" width="20.85546875" customWidth="1"/>
    <col min="5" max="5" width="12" bestFit="1" customWidth="1"/>
  </cols>
  <sheetData>
    <row r="1" spans="1:7" x14ac:dyDescent="0.25">
      <c r="A1" t="s">
        <v>81</v>
      </c>
      <c r="B1" t="s">
        <v>239</v>
      </c>
      <c r="C1" t="s">
        <v>264</v>
      </c>
      <c r="D1" t="s">
        <v>265</v>
      </c>
      <c r="E1" t="s">
        <v>82</v>
      </c>
      <c r="F1" t="s">
        <v>83</v>
      </c>
      <c r="G1" t="s">
        <v>263</v>
      </c>
    </row>
    <row r="2" spans="1:7" x14ac:dyDescent="0.25">
      <c r="A2" t="s">
        <v>0</v>
      </c>
      <c r="C2" t="str">
        <f>IF(B2=0,A2,B2)</f>
        <v>50 Shades of Graylands</v>
      </c>
      <c r="D2" t="b">
        <v>0</v>
      </c>
      <c r="E2">
        <f>IF(D2,25,VLOOKUP($C2,'skill ratings 2016a mens'!$A:$C,2))</f>
        <v>23.6429310795241</v>
      </c>
      <c r="F2">
        <f>IF(D2,25/3,VLOOKUP($C2,'skill ratings 2016a mens'!$A:$C,3))</f>
        <v>1.45548938454265</v>
      </c>
      <c r="G2">
        <f>AVERAGE(25/3,F2)</f>
        <v>4.8944113589379921</v>
      </c>
    </row>
    <row r="3" spans="1:7" x14ac:dyDescent="0.25">
      <c r="A3" t="s">
        <v>1</v>
      </c>
      <c r="C3" t="str">
        <f t="shared" ref="C3:C66" si="0">IF(B3=0,A3,B3)</f>
        <v>Balcatta Bandits</v>
      </c>
      <c r="D3" t="b">
        <v>0</v>
      </c>
      <c r="E3">
        <f>IF(D3,25,VLOOKUP($C3,'skill ratings 2016a mens'!$A:$C,2))</f>
        <v>38.393090658251602</v>
      </c>
      <c r="F3">
        <f>IF(D3,25/3,VLOOKUP($C3,'skill ratings 2016a mens'!$A:$C,3))</f>
        <v>1.53114908216943</v>
      </c>
      <c r="G3">
        <f t="shared" ref="G3:G66" si="1">AVERAGE(25/3,F3)</f>
        <v>4.9322412077513818</v>
      </c>
    </row>
    <row r="4" spans="1:7" x14ac:dyDescent="0.25">
      <c r="A4" t="s">
        <v>79</v>
      </c>
      <c r="C4" t="str">
        <f t="shared" si="0"/>
        <v>Baldivis Reapers</v>
      </c>
      <c r="D4" t="b">
        <v>0</v>
      </c>
      <c r="E4">
        <f>IF(D4,25,VLOOKUP($C4,'skill ratings 2016a mens'!$A:$C,2))</f>
        <v>38.393090658251602</v>
      </c>
      <c r="F4">
        <f>IF(D4,25/3,VLOOKUP($C4,'skill ratings 2016a mens'!$A:$C,3))</f>
        <v>1.53114908216943</v>
      </c>
      <c r="G4">
        <f t="shared" si="1"/>
        <v>4.9322412077513818</v>
      </c>
    </row>
    <row r="5" spans="1:7" x14ac:dyDescent="0.25">
      <c r="A5" t="s">
        <v>2</v>
      </c>
      <c r="C5" t="str">
        <f t="shared" si="0"/>
        <v>Balingup Bruisers</v>
      </c>
      <c r="D5" t="b">
        <v>0</v>
      </c>
      <c r="E5">
        <f>IF(D5,25,VLOOKUP($C5,'skill ratings 2016a mens'!$A:$C,2))</f>
        <v>19.080373225357999</v>
      </c>
      <c r="F5">
        <f>IF(D5,25/3,VLOOKUP($C5,'skill ratings 2016a mens'!$A:$C,3))</f>
        <v>2.6701052031417598</v>
      </c>
      <c r="G5">
        <f t="shared" si="1"/>
        <v>5.5017192682375473</v>
      </c>
    </row>
    <row r="6" spans="1:7" x14ac:dyDescent="0.25">
      <c r="A6" t="s">
        <v>3</v>
      </c>
      <c r="C6" t="str">
        <f t="shared" si="0"/>
        <v>BaySlaughter House 5</v>
      </c>
      <c r="D6" t="b">
        <v>0</v>
      </c>
      <c r="E6">
        <f>IF(D6,25,VLOOKUP($C6,'skill ratings 2016a mens'!$A:$C,2))</f>
        <v>27.414085288979798</v>
      </c>
      <c r="F6">
        <f>IF(D6,25/3,VLOOKUP($C6,'skill ratings 2016a mens'!$A:$C,3))</f>
        <v>2.3293270152364598</v>
      </c>
      <c r="G6">
        <f t="shared" si="1"/>
        <v>5.3313301742848971</v>
      </c>
    </row>
    <row r="7" spans="1:7" x14ac:dyDescent="0.25">
      <c r="A7" t="s">
        <v>4</v>
      </c>
      <c r="C7" t="str">
        <f t="shared" si="0"/>
        <v>Bayswater Barracudas</v>
      </c>
      <c r="D7" t="b">
        <v>0</v>
      </c>
      <c r="E7">
        <f>IF(D7,25,VLOOKUP($C7,'skill ratings 2016a mens'!$A:$C,2))</f>
        <v>21.1829452057354</v>
      </c>
      <c r="F7">
        <f>IF(D7,25/3,VLOOKUP($C7,'skill ratings 2016a mens'!$A:$C,3))</f>
        <v>2.5118406963594602</v>
      </c>
      <c r="G7">
        <f t="shared" si="1"/>
        <v>5.422587014846397</v>
      </c>
    </row>
    <row r="8" spans="1:7" x14ac:dyDescent="0.25">
      <c r="A8" t="s">
        <v>5</v>
      </c>
      <c r="C8" t="str">
        <f t="shared" si="0"/>
        <v>Bayswater Croquet Club</v>
      </c>
      <c r="D8" t="b">
        <v>0</v>
      </c>
      <c r="E8">
        <f>IF(D8,25,VLOOKUP($C8,'skill ratings 2016a mens'!$A:$C,2))</f>
        <v>28.7566873274586</v>
      </c>
      <c r="F8">
        <f>IF(D8,25/3,VLOOKUP($C8,'skill ratings 2016a mens'!$A:$C,3))</f>
        <v>2.59660869907876</v>
      </c>
      <c r="G8">
        <f t="shared" si="1"/>
        <v>5.4649710162060465</v>
      </c>
    </row>
    <row r="9" spans="1:7" x14ac:dyDescent="0.25">
      <c r="A9" t="s">
        <v>80</v>
      </c>
      <c r="C9" t="str">
        <f t="shared" si="0"/>
        <v>Bayswater Marauder Otters</v>
      </c>
      <c r="D9" t="b">
        <v>0</v>
      </c>
      <c r="E9">
        <f>IF(D9,25,VLOOKUP($C9,'skill ratings 2016a mens'!$A:$C,2))</f>
        <v>28.7566873274586</v>
      </c>
      <c r="F9">
        <f>IF(D9,25/3,VLOOKUP($C9,'skill ratings 2016a mens'!$A:$C,3))</f>
        <v>2.59660869907876</v>
      </c>
      <c r="G9">
        <f t="shared" si="1"/>
        <v>5.4649710162060465</v>
      </c>
    </row>
    <row r="10" spans="1:7" x14ac:dyDescent="0.25">
      <c r="A10" t="s">
        <v>236</v>
      </c>
      <c r="C10" t="str">
        <f t="shared" si="0"/>
        <v>Beaufort Street Hookahs</v>
      </c>
      <c r="D10" t="b">
        <v>1</v>
      </c>
      <c r="E10">
        <f>IF(D10,25,VLOOKUP($C10,'skill ratings 2016a mens'!$A:$C,2))</f>
        <v>25</v>
      </c>
      <c r="F10">
        <f>IF(D10,25/3,VLOOKUP($C10,'skill ratings 2016a mens'!$A:$C,3))</f>
        <v>8.3333333333333339</v>
      </c>
      <c r="G10">
        <f t="shared" si="1"/>
        <v>8.3333333333333339</v>
      </c>
    </row>
    <row r="11" spans="1:7" x14ac:dyDescent="0.25">
      <c r="A11" t="s">
        <v>235</v>
      </c>
      <c r="C11" t="str">
        <f t="shared" si="0"/>
        <v>Belmont Poon Bears</v>
      </c>
      <c r="D11" t="b">
        <v>1</v>
      </c>
      <c r="E11">
        <f>IF(D11,25,VLOOKUP($C11,'skill ratings 2016a mens'!$A:$C,2))</f>
        <v>25</v>
      </c>
      <c r="F11">
        <f>IF(D11,25/3,VLOOKUP($C11,'skill ratings 2016a mens'!$A:$C,3))</f>
        <v>8.3333333333333339</v>
      </c>
      <c r="G11">
        <f t="shared" si="1"/>
        <v>8.3333333333333339</v>
      </c>
    </row>
    <row r="12" spans="1:7" x14ac:dyDescent="0.25">
      <c r="A12" t="s">
        <v>234</v>
      </c>
      <c r="C12" t="str">
        <f t="shared" si="0"/>
        <v>Belmontgomery Burns</v>
      </c>
      <c r="D12" t="b">
        <v>1</v>
      </c>
      <c r="E12">
        <f>IF(D12,25,VLOOKUP($C12,'skill ratings 2016a mens'!$A:$C,2))</f>
        <v>25</v>
      </c>
      <c r="F12">
        <f>IF(D12,25/3,VLOOKUP($C12,'skill ratings 2016a mens'!$A:$C,3))</f>
        <v>8.3333333333333339</v>
      </c>
      <c r="G12">
        <f t="shared" si="1"/>
        <v>8.3333333333333339</v>
      </c>
    </row>
    <row r="13" spans="1:7" x14ac:dyDescent="0.25">
      <c r="A13" t="s">
        <v>6</v>
      </c>
      <c r="C13" t="str">
        <f t="shared" si="0"/>
        <v>Bicton Banter Lords</v>
      </c>
      <c r="D13" t="b">
        <v>0</v>
      </c>
      <c r="E13">
        <f>IF(D13,25,VLOOKUP($C13,'skill ratings 2016a mens'!$A:$C,2))</f>
        <v>32.7825716898952</v>
      </c>
      <c r="F13">
        <f>IF(D13,25/3,VLOOKUP($C13,'skill ratings 2016a mens'!$A:$C,3))</f>
        <v>1.3492808630591999</v>
      </c>
      <c r="G13">
        <f t="shared" si="1"/>
        <v>4.8413070981962667</v>
      </c>
    </row>
    <row r="14" spans="1:7" x14ac:dyDescent="0.25">
      <c r="A14" t="s">
        <v>233</v>
      </c>
      <c r="C14" t="str">
        <f t="shared" si="0"/>
        <v>Bicton Bath Salts</v>
      </c>
      <c r="D14" t="b">
        <v>0</v>
      </c>
      <c r="E14">
        <f>IF(D14,25,VLOOKUP($C14,'skill ratings 2016a mens'!$A:$C,2))</f>
        <v>22.4627098909925</v>
      </c>
      <c r="F14">
        <f>IF(D14,25/3,VLOOKUP($C14,'skill ratings 2016a mens'!$A:$C,3))</f>
        <v>1.58233629707289</v>
      </c>
      <c r="G14">
        <f t="shared" si="1"/>
        <v>4.9578348152031122</v>
      </c>
    </row>
    <row r="15" spans="1:7" x14ac:dyDescent="0.25">
      <c r="A15" t="s">
        <v>7</v>
      </c>
      <c r="C15" t="str">
        <f t="shared" si="0"/>
        <v>Bicton Four ‘n Twenty</v>
      </c>
      <c r="D15" t="b">
        <v>0</v>
      </c>
      <c r="E15">
        <f>IF(D15,25,VLOOKUP($C15,'skill ratings 2016a mens'!$A:$C,2))</f>
        <v>22.4627098909925</v>
      </c>
      <c r="F15">
        <f>IF(D15,25/3,VLOOKUP($C15,'skill ratings 2016a mens'!$A:$C,3))</f>
        <v>1.58233629707289</v>
      </c>
      <c r="G15">
        <f t="shared" si="1"/>
        <v>4.9578348152031122</v>
      </c>
    </row>
    <row r="16" spans="1:7" x14ac:dyDescent="0.25">
      <c r="A16" t="s">
        <v>8</v>
      </c>
      <c r="C16" t="str">
        <f t="shared" si="0"/>
        <v>Black Wall Reach Arounds</v>
      </c>
      <c r="D16" t="b">
        <v>0</v>
      </c>
      <c r="E16">
        <f>IF(D16,25,VLOOKUP($C16,'skill ratings 2016a mens'!$A:$C,2))</f>
        <v>27.4710128265971</v>
      </c>
      <c r="F16">
        <f>IF(D16,25/3,VLOOKUP($C16,'skill ratings 2016a mens'!$A:$C,3))</f>
        <v>1.7838763076258299</v>
      </c>
      <c r="G16">
        <f t="shared" si="1"/>
        <v>5.0586048204795819</v>
      </c>
    </row>
    <row r="17" spans="1:7" x14ac:dyDescent="0.25">
      <c r="A17" t="s">
        <v>9</v>
      </c>
      <c r="C17" t="str">
        <f t="shared" si="0"/>
        <v>Booragoonbagz</v>
      </c>
      <c r="D17" t="b">
        <v>0</v>
      </c>
      <c r="E17">
        <f>IF(D17,25,VLOOKUP($C17,'skill ratings 2016a mens'!$A:$C,2))</f>
        <v>15.2907375441421</v>
      </c>
      <c r="F17">
        <f>IF(D17,25/3,VLOOKUP($C17,'skill ratings 2016a mens'!$A:$C,3))</f>
        <v>1.88483709756408</v>
      </c>
      <c r="G17">
        <f t="shared" si="1"/>
        <v>5.1090852154487072</v>
      </c>
    </row>
    <row r="18" spans="1:7" x14ac:dyDescent="0.25">
      <c r="A18" t="s">
        <v>232</v>
      </c>
      <c r="C18" t="str">
        <f t="shared" si="0"/>
        <v>Bull Creek Buttchuggers</v>
      </c>
      <c r="D18" t="b">
        <v>0</v>
      </c>
      <c r="E18">
        <f>IF(D18,25,VLOOKUP($C18,'skill ratings 2016a mens'!$A:$C,2))</f>
        <v>20.498996405640501</v>
      </c>
      <c r="F18">
        <f>IF(D18,25/3,VLOOKUP($C18,'skill ratings 2016a mens'!$A:$C,3))</f>
        <v>1.7891525725367301</v>
      </c>
      <c r="G18">
        <f t="shared" si="1"/>
        <v>5.0612429529350322</v>
      </c>
    </row>
    <row r="19" spans="1:7" x14ac:dyDescent="0.25">
      <c r="A19" t="s">
        <v>237</v>
      </c>
      <c r="C19" t="str">
        <f t="shared" si="0"/>
        <v xml:space="preserve">C. Montgomery Cockburns </v>
      </c>
      <c r="D19" t="b">
        <v>1</v>
      </c>
      <c r="E19">
        <f>IF(D19,25,VLOOKUP($C19,'skill ratings 2016a mens'!$A:$C,2))</f>
        <v>25</v>
      </c>
      <c r="F19">
        <f>IF(D19,25/3,VLOOKUP($C19,'skill ratings 2016a mens'!$A:$C,3))</f>
        <v>8.3333333333333339</v>
      </c>
      <c r="G19">
        <f t="shared" si="1"/>
        <v>8.3333333333333339</v>
      </c>
    </row>
    <row r="20" spans="1:7" x14ac:dyDescent="0.25">
      <c r="A20" t="s">
        <v>10</v>
      </c>
      <c r="C20" t="str">
        <f t="shared" si="0"/>
        <v>Canning Bridge Trolls</v>
      </c>
      <c r="D20" t="b">
        <v>0</v>
      </c>
      <c r="E20">
        <f>IF(D20,25,VLOOKUP($C20,'skill ratings 2016a mens'!$A:$C,2))</f>
        <v>29.155646100266001</v>
      </c>
      <c r="F20">
        <f>IF(D20,25/3,VLOOKUP($C20,'skill ratings 2016a mens'!$A:$C,3))</f>
        <v>2.6832360929107599</v>
      </c>
      <c r="G20">
        <f t="shared" si="1"/>
        <v>5.5082847131220465</v>
      </c>
    </row>
    <row r="21" spans="1:7" x14ac:dyDescent="0.25">
      <c r="A21" t="s">
        <v>238</v>
      </c>
      <c r="C21" t="str">
        <f t="shared" si="0"/>
        <v>Chicken Wingthrop</v>
      </c>
      <c r="D21" t="b">
        <v>1</v>
      </c>
      <c r="E21">
        <f>IF(D21,25,VLOOKUP($C21,'skill ratings 2016a mens'!$A:$C,2))</f>
        <v>25</v>
      </c>
      <c r="F21">
        <f>IF(D21,25/3,VLOOKUP($C21,'skill ratings 2016a mens'!$A:$C,3))</f>
        <v>8.3333333333333339</v>
      </c>
      <c r="G21">
        <f t="shared" si="1"/>
        <v>8.3333333333333339</v>
      </c>
    </row>
    <row r="22" spans="1:7" x14ac:dyDescent="0.25">
      <c r="A22" t="s">
        <v>11</v>
      </c>
      <c r="C22" t="str">
        <f t="shared" si="0"/>
        <v>Churchlands Hellraisers</v>
      </c>
      <c r="D22" t="b">
        <v>0</v>
      </c>
      <c r="E22">
        <f>IF(D22,25,VLOOKUP($C22,'skill ratings 2016a mens'!$A:$C,2))</f>
        <v>31.439766896489299</v>
      </c>
      <c r="F22">
        <f>IF(D22,25/3,VLOOKUP($C22,'skill ratings 2016a mens'!$A:$C,3))</f>
        <v>1.3731714459202899</v>
      </c>
      <c r="G22">
        <f t="shared" si="1"/>
        <v>4.853252389626812</v>
      </c>
    </row>
    <row r="23" spans="1:7" x14ac:dyDescent="0.25">
      <c r="A23" t="s">
        <v>12</v>
      </c>
      <c r="C23" t="str">
        <f t="shared" si="0"/>
        <v>City Beach Kooks</v>
      </c>
      <c r="D23" t="b">
        <v>0</v>
      </c>
      <c r="E23">
        <f>IF(D23,25,VLOOKUP($C23,'skill ratings 2016a mens'!$A:$C,2))</f>
        <v>21.760489799745098</v>
      </c>
      <c r="F23">
        <f>IF(D23,25/3,VLOOKUP($C23,'skill ratings 2016a mens'!$A:$C,3))</f>
        <v>1.50156385454341</v>
      </c>
      <c r="G23">
        <f t="shared" si="1"/>
        <v>4.9174485939383716</v>
      </c>
    </row>
    <row r="24" spans="1:7" x14ac:dyDescent="0.25">
      <c r="A24" t="s">
        <v>13</v>
      </c>
      <c r="C24" t="str">
        <f t="shared" si="0"/>
        <v>Claremont Cereal Killahs</v>
      </c>
      <c r="D24" t="b">
        <v>0</v>
      </c>
      <c r="E24">
        <f>IF(D24,25,VLOOKUP($C24,'skill ratings 2016a mens'!$A:$C,2))</f>
        <v>25.5795529994102</v>
      </c>
      <c r="F24">
        <f>IF(D24,25/3,VLOOKUP($C24,'skill ratings 2016a mens'!$A:$C,3))</f>
        <v>1.3220069980484199</v>
      </c>
      <c r="G24">
        <f t="shared" si="1"/>
        <v>4.8276701656908774</v>
      </c>
    </row>
    <row r="25" spans="1:7" x14ac:dyDescent="0.25">
      <c r="A25" t="s">
        <v>241</v>
      </c>
      <c r="B25" t="s">
        <v>240</v>
      </c>
      <c r="C25" t="str">
        <f t="shared" si="0"/>
        <v>Yokine Reservoir Dogs</v>
      </c>
      <c r="D25" t="b">
        <v>0</v>
      </c>
      <c r="E25">
        <f>IF(D25,25,VLOOKUP($C25,'skill ratings 2016a mens'!$A:$C,2))</f>
        <v>25.042700261944098</v>
      </c>
      <c r="F25">
        <f>IF(D25,25/3,VLOOKUP($C25,'skill ratings 2016a mens'!$A:$C,3))</f>
        <v>1.6777395273225799</v>
      </c>
      <c r="G25">
        <f t="shared" si="1"/>
        <v>5.0055364303279566</v>
      </c>
    </row>
    <row r="26" spans="1:7" x14ac:dyDescent="0.25">
      <c r="A26" t="s">
        <v>14</v>
      </c>
      <c r="C26" t="str">
        <f t="shared" si="0"/>
        <v>Como Mo Co</v>
      </c>
      <c r="D26" t="b">
        <v>0</v>
      </c>
      <c r="E26">
        <f>IF(D26,25,VLOOKUP($C26,'skill ratings 2016a mens'!$A:$C,2))</f>
        <v>35.862365741416703</v>
      </c>
      <c r="F26">
        <f>IF(D26,25/3,VLOOKUP($C26,'skill ratings 2016a mens'!$A:$C,3))</f>
        <v>1.3857177396865501</v>
      </c>
      <c r="G26">
        <f t="shared" si="1"/>
        <v>4.8595255365099419</v>
      </c>
    </row>
    <row r="27" spans="1:7" x14ac:dyDescent="0.25">
      <c r="A27" t="s">
        <v>15</v>
      </c>
      <c r="C27" t="str">
        <f t="shared" si="0"/>
        <v>Dalkeith Urbans</v>
      </c>
      <c r="D27" t="b">
        <v>0</v>
      </c>
      <c r="E27">
        <f>IF(D27,25,VLOOKUP($C27,'skill ratings 2016a mens'!$A:$C,2))</f>
        <v>22.275877260544998</v>
      </c>
      <c r="F27">
        <f>IF(D27,25/3,VLOOKUP($C27,'skill ratings 2016a mens'!$A:$C,3))</f>
        <v>1.5170573051337399</v>
      </c>
      <c r="G27">
        <f t="shared" si="1"/>
        <v>4.9251953192335369</v>
      </c>
    </row>
    <row r="28" spans="1:7" x14ac:dyDescent="0.25">
      <c r="A28" t="s">
        <v>16</v>
      </c>
      <c r="C28" t="str">
        <f t="shared" si="0"/>
        <v>Dianella Demons</v>
      </c>
      <c r="D28" t="b">
        <v>0</v>
      </c>
      <c r="E28">
        <f>IF(D28,25,VLOOKUP($C28,'skill ratings 2016a mens'!$A:$C,2))</f>
        <v>26.394045443202302</v>
      </c>
      <c r="F28">
        <f>IF(D28,25/3,VLOOKUP($C28,'skill ratings 2016a mens'!$A:$C,3))</f>
        <v>1.3727869398894099</v>
      </c>
      <c r="G28">
        <f t="shared" si="1"/>
        <v>4.8530601366113721</v>
      </c>
    </row>
    <row r="29" spans="1:7" x14ac:dyDescent="0.25">
      <c r="A29" t="s">
        <v>17</v>
      </c>
      <c r="C29" t="str">
        <f t="shared" si="0"/>
        <v>Dog Swamp Swamp Dogs</v>
      </c>
      <c r="D29" t="b">
        <v>0</v>
      </c>
      <c r="E29">
        <f>IF(D29,25,VLOOKUP($C29,'skill ratings 2016a mens'!$A:$C,2))</f>
        <v>25.4651793815035</v>
      </c>
      <c r="F29">
        <f>IF(D29,25/3,VLOOKUP($C29,'skill ratings 2016a mens'!$A:$C,3))</f>
        <v>1.3762616829284</v>
      </c>
      <c r="G29">
        <f t="shared" si="1"/>
        <v>4.8547975081308667</v>
      </c>
    </row>
    <row r="30" spans="1:7" x14ac:dyDescent="0.25">
      <c r="A30" t="s">
        <v>18</v>
      </c>
      <c r="C30" t="str">
        <f t="shared" si="0"/>
        <v>Doubleview Double Yewws</v>
      </c>
      <c r="D30" t="b">
        <v>0</v>
      </c>
      <c r="E30">
        <f>IF(D30,25,VLOOKUP($C30,'skill ratings 2016a mens'!$A:$C,2))</f>
        <v>24.941680604620799</v>
      </c>
      <c r="F30">
        <f>IF(D30,25/3,VLOOKUP($C30,'skill ratings 2016a mens'!$A:$C,3))</f>
        <v>1.3989475127866</v>
      </c>
      <c r="G30">
        <f t="shared" si="1"/>
        <v>4.8661404230599672</v>
      </c>
    </row>
    <row r="31" spans="1:7" x14ac:dyDescent="0.25">
      <c r="A31" t="s">
        <v>19</v>
      </c>
      <c r="C31" t="str">
        <f t="shared" si="0"/>
        <v>East Freo Bae Blades</v>
      </c>
      <c r="D31" t="b">
        <v>0</v>
      </c>
      <c r="E31">
        <f>IF(D31,25,VLOOKUP($C31,'skill ratings 2016a mens'!$A:$C,2))</f>
        <v>11.812801360375101</v>
      </c>
      <c r="F31">
        <f>IF(D31,25/3,VLOOKUP($C31,'skill ratings 2016a mens'!$A:$C,3))</f>
        <v>2.15664053934929</v>
      </c>
      <c r="G31">
        <f t="shared" si="1"/>
        <v>5.244986936341312</v>
      </c>
    </row>
    <row r="32" spans="1:7" x14ac:dyDescent="0.25">
      <c r="A32" t="s">
        <v>266</v>
      </c>
      <c r="C32" t="str">
        <f t="shared" si="0"/>
        <v>Embleton Emus</v>
      </c>
      <c r="D32" t="b">
        <v>1</v>
      </c>
      <c r="E32">
        <f>IF(D32,25,VLOOKUP($C32,'skill ratings 2016a mens'!$A:$C,2))</f>
        <v>25</v>
      </c>
      <c r="F32">
        <f>IF(D32,25/3,VLOOKUP($C32,'skill ratings 2016a mens'!$A:$C,3))</f>
        <v>8.3333333333333339</v>
      </c>
      <c r="G32">
        <f t="shared" si="1"/>
        <v>8.3333333333333339</v>
      </c>
    </row>
    <row r="33" spans="1:7" x14ac:dyDescent="0.25">
      <c r="A33" t="s">
        <v>267</v>
      </c>
      <c r="C33" t="str">
        <f t="shared" si="0"/>
        <v>F.I.R.E.</v>
      </c>
      <c r="D33" t="b">
        <v>1</v>
      </c>
      <c r="E33">
        <f>IF(D33,25,VLOOKUP($C33,'skill ratings 2016a mens'!$A:$C,2))</f>
        <v>25</v>
      </c>
      <c r="F33">
        <f>IF(D33,25/3,VLOOKUP($C33,'skill ratings 2016a mens'!$A:$C,3))</f>
        <v>8.3333333333333339</v>
      </c>
      <c r="G33">
        <f t="shared" si="1"/>
        <v>8.3333333333333339</v>
      </c>
    </row>
    <row r="34" spans="1:7" x14ac:dyDescent="0.25">
      <c r="A34" t="s">
        <v>20</v>
      </c>
      <c r="C34" t="str">
        <f t="shared" si="0"/>
        <v>Fremantle Metropolis Double Blacks</v>
      </c>
      <c r="D34" t="b">
        <v>0</v>
      </c>
      <c r="E34">
        <f>IF(D34,25,VLOOKUP($C34,'skill ratings 2016a mens'!$A:$C,2))</f>
        <v>14.5412525483585</v>
      </c>
      <c r="F34">
        <f>IF(D34,25/3,VLOOKUP($C34,'skill ratings 2016a mens'!$A:$C,3))</f>
        <v>2.8516978019153401</v>
      </c>
      <c r="G34">
        <f t="shared" si="1"/>
        <v>5.5925155676243374</v>
      </c>
    </row>
    <row r="35" spans="1:7" x14ac:dyDescent="0.25">
      <c r="A35" t="s">
        <v>21</v>
      </c>
      <c r="C35" t="str">
        <f t="shared" si="0"/>
        <v>Freo Dirty Dog Beachers</v>
      </c>
      <c r="D35" t="b">
        <v>0</v>
      </c>
      <c r="E35">
        <f>IF(D35,25,VLOOKUP($C35,'skill ratings 2016a mens'!$A:$C,2))</f>
        <v>19.862437272925</v>
      </c>
      <c r="F35">
        <f>IF(D35,25/3,VLOOKUP($C35,'skill ratings 2016a mens'!$A:$C,3))</f>
        <v>2.5742472124770401</v>
      </c>
      <c r="G35">
        <f t="shared" si="1"/>
        <v>5.453790272905187</v>
      </c>
    </row>
    <row r="36" spans="1:7" x14ac:dyDescent="0.25">
      <c r="A36" t="s">
        <v>22</v>
      </c>
      <c r="C36" t="str">
        <f t="shared" si="0"/>
        <v>Get Bentley</v>
      </c>
      <c r="D36" t="b">
        <v>0</v>
      </c>
      <c r="E36">
        <f>IF(D36,25,VLOOKUP($C36,'skill ratings 2016a mens'!$A:$C,2))</f>
        <v>16.248321591583998</v>
      </c>
      <c r="F36">
        <f>IF(D36,25/3,VLOOKUP($C36,'skill ratings 2016a mens'!$A:$C,3))</f>
        <v>2.0416043307060598</v>
      </c>
      <c r="G36">
        <f t="shared" si="1"/>
        <v>5.1874688320196967</v>
      </c>
    </row>
    <row r="37" spans="1:7" x14ac:dyDescent="0.25">
      <c r="A37" t="s">
        <v>23</v>
      </c>
      <c r="C37" t="str">
        <f t="shared" si="0"/>
        <v>GMLA Angels</v>
      </c>
      <c r="D37" t="b">
        <v>0</v>
      </c>
      <c r="E37">
        <f>IF(D37,25,VLOOKUP($C37,'skill ratings 2016a mens'!$A:$C,2))</f>
        <v>27.110754522328001</v>
      </c>
      <c r="F37">
        <f>IF(D37,25/3,VLOOKUP($C37,'skill ratings 2016a mens'!$A:$C,3))</f>
        <v>1.39820413979836</v>
      </c>
      <c r="G37">
        <f t="shared" si="1"/>
        <v>4.8657687365658466</v>
      </c>
    </row>
    <row r="38" spans="1:7" x14ac:dyDescent="0.25">
      <c r="A38" t="s">
        <v>24</v>
      </c>
      <c r="C38" t="str">
        <f t="shared" si="0"/>
        <v>GMLA Guardians</v>
      </c>
      <c r="D38" t="b">
        <v>0</v>
      </c>
      <c r="E38">
        <f>IF(D38,25,VLOOKUP($C38,'skill ratings 2016a mens'!$A:$C,2))</f>
        <v>33.049125858571699</v>
      </c>
      <c r="F38">
        <f>IF(D38,25/3,VLOOKUP($C38,'skill ratings 2016a mens'!$A:$C,3))</f>
        <v>1.5544328734392201</v>
      </c>
      <c r="G38">
        <f t="shared" si="1"/>
        <v>4.9438831033862769</v>
      </c>
    </row>
    <row r="39" spans="1:7" x14ac:dyDescent="0.25">
      <c r="A39" t="s">
        <v>25</v>
      </c>
      <c r="C39" t="str">
        <f t="shared" si="0"/>
        <v>GMLA Jurassic Pucks</v>
      </c>
      <c r="D39" t="b">
        <v>0</v>
      </c>
      <c r="E39">
        <f>IF(D39,25,VLOOKUP($C39,'skill ratings 2016a mens'!$A:$C,2))</f>
        <v>18.310448643757599</v>
      </c>
      <c r="F39">
        <f>IF(D39,25/3,VLOOKUP($C39,'skill ratings 2016a mens'!$A:$C,3))</f>
        <v>1.46226366140661</v>
      </c>
      <c r="G39">
        <f t="shared" si="1"/>
        <v>4.8977984973699717</v>
      </c>
    </row>
    <row r="40" spans="1:7" x14ac:dyDescent="0.25">
      <c r="A40" t="s">
        <v>26</v>
      </c>
      <c r="C40" t="str">
        <f t="shared" si="0"/>
        <v>Greenmount Doom</v>
      </c>
      <c r="D40" t="b">
        <v>0</v>
      </c>
      <c r="E40">
        <f>IF(D40,25,VLOOKUP($C40,'skill ratings 2016a mens'!$A:$C,2))</f>
        <v>30.226678986816399</v>
      </c>
      <c r="F40">
        <f>IF(D40,25/3,VLOOKUP($C40,'skill ratings 2016a mens'!$A:$C,3))</f>
        <v>1.39521586270603</v>
      </c>
      <c r="G40">
        <f t="shared" si="1"/>
        <v>4.8642745980196818</v>
      </c>
    </row>
    <row r="41" spans="1:7" x14ac:dyDescent="0.25">
      <c r="A41" t="s">
        <v>243</v>
      </c>
      <c r="B41" t="s">
        <v>242</v>
      </c>
      <c r="C41" t="str">
        <f t="shared" si="0"/>
        <v>South Perth Sams Green Eggs and Ham</v>
      </c>
      <c r="D41" t="b">
        <v>0</v>
      </c>
      <c r="E41">
        <f>IF(D41,25,VLOOKUP($C41,'skill ratings 2016a mens'!$A:$C,2))</f>
        <v>20.489937569999899</v>
      </c>
      <c r="F41">
        <f>IF(D41,25/3,VLOOKUP($C41,'skill ratings 2016a mens'!$A:$C,3))</f>
        <v>2.0842686769999998</v>
      </c>
      <c r="G41">
        <f t="shared" si="1"/>
        <v>5.2088010051666664</v>
      </c>
    </row>
    <row r="42" spans="1:7" x14ac:dyDescent="0.25">
      <c r="A42" t="s">
        <v>27</v>
      </c>
      <c r="C42" t="str">
        <f t="shared" si="0"/>
        <v>Hillarys Humpbacks</v>
      </c>
      <c r="D42" t="b">
        <v>0</v>
      </c>
      <c r="E42">
        <f>IF(D42,25,VLOOKUP($C42,'skill ratings 2016a mens'!$A:$C,2))</f>
        <v>22.995206841981901</v>
      </c>
      <c r="F42">
        <f>IF(D42,25/3,VLOOKUP($C42,'skill ratings 2016a mens'!$A:$C,3))</f>
        <v>1.3031721273872201</v>
      </c>
      <c r="G42">
        <f t="shared" si="1"/>
        <v>4.8182527303602773</v>
      </c>
    </row>
    <row r="43" spans="1:7" x14ac:dyDescent="0.25">
      <c r="A43" t="s">
        <v>28</v>
      </c>
      <c r="C43" t="str">
        <f t="shared" si="0"/>
        <v>How much wood would a Parkwood park if a Parkwood could park wood</v>
      </c>
      <c r="D43" t="b">
        <v>0</v>
      </c>
      <c r="E43">
        <f>IF(D43,25,VLOOKUP($C43,'skill ratings 2016a mens'!$A:$C,2))</f>
        <v>26.3269389593851</v>
      </c>
      <c r="F43">
        <f>IF(D43,25/3,VLOOKUP($C43,'skill ratings 2016a mens'!$A:$C,3))</f>
        <v>1.8487539749544299</v>
      </c>
      <c r="G43">
        <f t="shared" si="1"/>
        <v>5.0910436541438822</v>
      </c>
    </row>
    <row r="44" spans="1:7" x14ac:dyDescent="0.25">
      <c r="A44" t="s">
        <v>244</v>
      </c>
      <c r="C44" t="str">
        <f t="shared" si="0"/>
        <v>Iluka Underground</v>
      </c>
      <c r="D44" t="b">
        <v>1</v>
      </c>
      <c r="E44">
        <f>IF(D44,25,VLOOKUP($C44,'skill ratings 2016a mens'!$A:$C,2))</f>
        <v>25</v>
      </c>
      <c r="F44">
        <f>IF(D44,25/3,VLOOKUP($C44,'skill ratings 2016a mens'!$A:$C,3))</f>
        <v>8.3333333333333339</v>
      </c>
      <c r="G44">
        <f t="shared" si="1"/>
        <v>8.3333333333333339</v>
      </c>
    </row>
    <row r="45" spans="1:7" x14ac:dyDescent="0.25">
      <c r="A45" t="s">
        <v>29</v>
      </c>
      <c r="C45" t="str">
        <f t="shared" si="0"/>
        <v>Inglewood Coldcuts</v>
      </c>
      <c r="D45" t="b">
        <v>0</v>
      </c>
      <c r="E45">
        <f>IF(D45,25,VLOOKUP($C45,'skill ratings 2016a mens'!$A:$C,2))</f>
        <v>20.2266663960466</v>
      </c>
      <c r="F45">
        <f>IF(D45,25/3,VLOOKUP($C45,'skill ratings 2016a mens'!$A:$C,3))</f>
        <v>1.3786545000133299</v>
      </c>
      <c r="G45">
        <f t="shared" si="1"/>
        <v>4.8559939166733317</v>
      </c>
    </row>
    <row r="46" spans="1:7" x14ac:dyDescent="0.25">
      <c r="A46" t="s">
        <v>30</v>
      </c>
      <c r="C46" t="str">
        <f t="shared" si="0"/>
        <v>Innaloominati</v>
      </c>
      <c r="D46" t="b">
        <v>0</v>
      </c>
      <c r="E46">
        <f>IF(D46,25,VLOOKUP($C46,'skill ratings 2016a mens'!$A:$C,2))</f>
        <v>23.836056837141101</v>
      </c>
      <c r="F46">
        <f>IF(D46,25/3,VLOOKUP($C46,'skill ratings 2016a mens'!$A:$C,3))</f>
        <v>1.4074363410965101</v>
      </c>
      <c r="G46">
        <f t="shared" si="1"/>
        <v>4.8703848372149219</v>
      </c>
    </row>
    <row r="47" spans="1:7" x14ac:dyDescent="0.25">
      <c r="A47" t="s">
        <v>31</v>
      </c>
      <c r="C47" t="str">
        <f t="shared" si="0"/>
        <v>Jason Alexander Heights</v>
      </c>
      <c r="D47" t="b">
        <v>0</v>
      </c>
      <c r="E47">
        <f>IF(D47,25,VLOOKUP($C47,'skill ratings 2016a mens'!$A:$C,2))</f>
        <v>16.7113072546693</v>
      </c>
      <c r="F47">
        <f>IF(D47,25/3,VLOOKUP($C47,'skill ratings 2016a mens'!$A:$C,3))</f>
        <v>2.71903301369281</v>
      </c>
      <c r="G47">
        <f t="shared" si="1"/>
        <v>5.526183173513072</v>
      </c>
    </row>
    <row r="48" spans="1:7" x14ac:dyDescent="0.25">
      <c r="A48" t="s">
        <v>32</v>
      </c>
      <c r="C48" t="str">
        <f t="shared" si="0"/>
        <v>K-Town Cooks</v>
      </c>
      <c r="D48" t="b">
        <v>0</v>
      </c>
      <c r="E48">
        <f>IF(D48,25,VLOOKUP($C48,'skill ratings 2016a mens'!$A:$C,2))</f>
        <v>29.475622912033199</v>
      </c>
      <c r="F48">
        <f>IF(D48,25/3,VLOOKUP($C48,'skill ratings 2016a mens'!$A:$C,3))</f>
        <v>1.8341566171282</v>
      </c>
      <c r="G48">
        <f t="shared" si="1"/>
        <v>5.0837449752307666</v>
      </c>
    </row>
    <row r="49" spans="1:7" x14ac:dyDescent="0.25">
      <c r="A49" t="s">
        <v>33</v>
      </c>
      <c r="C49" t="str">
        <f t="shared" si="0"/>
        <v>Kalamunda Hillbillies</v>
      </c>
      <c r="D49" t="b">
        <v>0</v>
      </c>
      <c r="E49">
        <f>IF(D49,25,VLOOKUP($C49,'skill ratings 2016a mens'!$A:$C,2))</f>
        <v>18.5820038983417</v>
      </c>
      <c r="F49">
        <f>IF(D49,25/3,VLOOKUP($C49,'skill ratings 2016a mens'!$A:$C,3))</f>
        <v>2.9364934019083302</v>
      </c>
      <c r="G49">
        <f t="shared" si="1"/>
        <v>5.6349133676208325</v>
      </c>
    </row>
    <row r="50" spans="1:7" x14ac:dyDescent="0.25">
      <c r="A50" t="s">
        <v>245</v>
      </c>
      <c r="C50" t="str">
        <f t="shared" si="0"/>
        <v>Karrinyup Puck Buddies</v>
      </c>
      <c r="D50" t="b">
        <v>1</v>
      </c>
      <c r="E50">
        <f>IF(D50,25,VLOOKUP($C50,'skill ratings 2016a mens'!$A:$C,2))</f>
        <v>25</v>
      </c>
      <c r="F50">
        <f>IF(D50,25/3,VLOOKUP($C50,'skill ratings 2016a mens'!$A:$C,3))</f>
        <v>8.3333333333333339</v>
      </c>
      <c r="G50">
        <f t="shared" si="1"/>
        <v>8.3333333333333339</v>
      </c>
    </row>
    <row r="51" spans="1:7" x14ac:dyDescent="0.25">
      <c r="A51" t="s">
        <v>34</v>
      </c>
      <c r="C51" t="str">
        <f t="shared" si="0"/>
        <v>Labia Menora Explorers</v>
      </c>
      <c r="D51" t="b">
        <v>0</v>
      </c>
      <c r="E51">
        <f>IF(D51,25,VLOOKUP($C51,'skill ratings 2016a mens'!$A:$C,2))</f>
        <v>29.9302354691871</v>
      </c>
      <c r="F51">
        <f>IF(D51,25/3,VLOOKUP($C51,'skill ratings 2016a mens'!$A:$C,3))</f>
        <v>2.6251479298349198</v>
      </c>
      <c r="G51">
        <f t="shared" si="1"/>
        <v>5.4792406315841271</v>
      </c>
    </row>
    <row r="52" spans="1:7" x14ac:dyDescent="0.25">
      <c r="A52" t="s">
        <v>35</v>
      </c>
      <c r="C52" t="str">
        <f t="shared" si="0"/>
        <v>Lake Mongrels</v>
      </c>
      <c r="D52" t="b">
        <v>0</v>
      </c>
      <c r="E52">
        <f>IF(D52,25,VLOOKUP($C52,'skill ratings 2016a mens'!$A:$C,2))</f>
        <v>24.855110657901701</v>
      </c>
      <c r="F52">
        <f>IF(D52,25/3,VLOOKUP($C52,'skill ratings 2016a mens'!$A:$C,3))</f>
        <v>1.4787131279133601</v>
      </c>
      <c r="G52">
        <f t="shared" si="1"/>
        <v>4.9060232306233473</v>
      </c>
    </row>
    <row r="53" spans="1:7" x14ac:dyDescent="0.25">
      <c r="A53" t="s">
        <v>246</v>
      </c>
      <c r="C53" t="str">
        <f t="shared" si="0"/>
        <v>Leederville Green Cocks</v>
      </c>
      <c r="D53" t="b">
        <v>1</v>
      </c>
      <c r="E53">
        <f>IF(D53,25,VLOOKUP($C53,'skill ratings 2016a mens'!$A:$C,2))</f>
        <v>25</v>
      </c>
      <c r="F53">
        <f>IF(D53,25/3,VLOOKUP($C53,'skill ratings 2016a mens'!$A:$C,3))</f>
        <v>8.3333333333333339</v>
      </c>
      <c r="G53">
        <f t="shared" si="1"/>
        <v>8.3333333333333339</v>
      </c>
    </row>
    <row r="54" spans="1:7" x14ac:dyDescent="0.25">
      <c r="A54" t="s">
        <v>36</v>
      </c>
      <c r="C54" t="str">
        <f t="shared" si="0"/>
        <v>Leeming Chin</v>
      </c>
      <c r="D54" t="b">
        <v>0</v>
      </c>
      <c r="E54">
        <f>IF(D54,25,VLOOKUP($C54,'skill ratings 2016a mens'!$A:$C,2))</f>
        <v>24.523738297952999</v>
      </c>
      <c r="F54">
        <f>IF(D54,25/3,VLOOKUP($C54,'skill ratings 2016a mens'!$A:$C,3))</f>
        <v>2.4695772051748799</v>
      </c>
      <c r="G54">
        <f t="shared" si="1"/>
        <v>5.4014552692541073</v>
      </c>
    </row>
    <row r="55" spans="1:7" x14ac:dyDescent="0.25">
      <c r="A55" t="s">
        <v>37</v>
      </c>
      <c r="C55" t="str">
        <f t="shared" si="0"/>
        <v>Manning Manchilds</v>
      </c>
      <c r="D55" t="b">
        <v>0</v>
      </c>
      <c r="E55">
        <f>IF(D55,25,VLOOKUP($C55,'skill ratings 2016a mens'!$A:$C,2))</f>
        <v>21.3371575179895</v>
      </c>
      <c r="F55">
        <f>IF(D55,25/3,VLOOKUP($C55,'skill ratings 2016a mens'!$A:$C,3))</f>
        <v>1.88348401521311</v>
      </c>
      <c r="G55">
        <f t="shared" si="1"/>
        <v>5.108408674273222</v>
      </c>
    </row>
    <row r="56" spans="1:7" x14ac:dyDescent="0.25">
      <c r="A56" t="s">
        <v>38</v>
      </c>
      <c r="C56" t="str">
        <f t="shared" si="0"/>
        <v>Marmion Mighty Drunks</v>
      </c>
      <c r="D56" t="b">
        <v>0</v>
      </c>
      <c r="E56">
        <f>IF(D56,25,VLOOKUP($C56,'skill ratings 2016a mens'!$A:$C,2))</f>
        <v>21.294761299857001</v>
      </c>
      <c r="F56">
        <f>IF(D56,25/3,VLOOKUP($C56,'skill ratings 2016a mens'!$A:$C,3))</f>
        <v>2.53557931377531</v>
      </c>
      <c r="G56">
        <f t="shared" si="1"/>
        <v>5.434456323554322</v>
      </c>
    </row>
    <row r="57" spans="1:7" x14ac:dyDescent="0.25">
      <c r="A57" t="s">
        <v>39</v>
      </c>
      <c r="C57" t="str">
        <f t="shared" si="0"/>
        <v>Maylands Muthapuckas</v>
      </c>
      <c r="D57" t="b">
        <v>0</v>
      </c>
      <c r="E57">
        <f>IF(D57,25,VLOOKUP($C57,'skill ratings 2016a mens'!$A:$C,2))</f>
        <v>26.903751142687099</v>
      </c>
      <c r="F57">
        <f>IF(D57,25/3,VLOOKUP($C57,'skill ratings 2016a mens'!$A:$C,3))</f>
        <v>1.34374493318937</v>
      </c>
      <c r="G57">
        <f t="shared" si="1"/>
        <v>4.8385391332613521</v>
      </c>
    </row>
    <row r="58" spans="1:7" x14ac:dyDescent="0.25">
      <c r="A58" t="s">
        <v>247</v>
      </c>
      <c r="C58" t="str">
        <f t="shared" si="0"/>
        <v>Melville Mighty Pucks</v>
      </c>
      <c r="D58" t="b">
        <v>1</v>
      </c>
      <c r="E58">
        <f>IF(D58,25,VLOOKUP($C58,'skill ratings 2016a mens'!$A:$C,2))</f>
        <v>25</v>
      </c>
      <c r="F58">
        <f>IF(D58,25/3,VLOOKUP($C58,'skill ratings 2016a mens'!$A:$C,3))</f>
        <v>8.3333333333333339</v>
      </c>
      <c r="G58">
        <f t="shared" si="1"/>
        <v>8.3333333333333339</v>
      </c>
    </row>
    <row r="59" spans="1:7" x14ac:dyDescent="0.25">
      <c r="A59" t="s">
        <v>40</v>
      </c>
      <c r="C59" t="str">
        <f t="shared" si="0"/>
        <v>Mindarie Molotovs</v>
      </c>
      <c r="D59" t="b">
        <v>0</v>
      </c>
      <c r="E59">
        <f>IF(D59,25,VLOOKUP($C59,'skill ratings 2016a mens'!$A:$C,2))</f>
        <v>34.7362647872189</v>
      </c>
      <c r="F59">
        <f>IF(D59,25/3,VLOOKUP($C59,'skill ratings 2016a mens'!$A:$C,3))</f>
        <v>1.4530434512536801</v>
      </c>
      <c r="G59">
        <f t="shared" si="1"/>
        <v>4.8931883922935073</v>
      </c>
    </row>
    <row r="60" spans="1:7" x14ac:dyDescent="0.25">
      <c r="A60" t="s">
        <v>41</v>
      </c>
      <c r="C60" t="str">
        <f t="shared" si="0"/>
        <v>Mörley Crüe</v>
      </c>
      <c r="D60" t="b">
        <v>0</v>
      </c>
      <c r="E60">
        <f>IF(D60,25,VLOOKUP($C60,'skill ratings 2016a mens'!$A:$C,2))</f>
        <v>26.610299018535699</v>
      </c>
      <c r="F60">
        <f>IF(D60,25/3,VLOOKUP($C60,'skill ratings 2016a mens'!$A:$C,3))</f>
        <v>2.7036108630622802</v>
      </c>
      <c r="G60">
        <f t="shared" si="1"/>
        <v>5.5184720981978073</v>
      </c>
    </row>
    <row r="61" spans="1:7" x14ac:dyDescent="0.25">
      <c r="A61" t="s">
        <v>248</v>
      </c>
      <c r="C61" t="str">
        <f t="shared" si="0"/>
        <v>Morley Flying Hellfish</v>
      </c>
      <c r="D61" t="b">
        <v>1</v>
      </c>
      <c r="E61">
        <f>IF(D61,25,VLOOKUP($C61,'skill ratings 2016a mens'!$A:$C,2))</f>
        <v>25</v>
      </c>
      <c r="F61">
        <f>IF(D61,25/3,VLOOKUP($C61,'skill ratings 2016a mens'!$A:$C,3))</f>
        <v>8.3333333333333339</v>
      </c>
      <c r="G61">
        <f t="shared" si="1"/>
        <v>8.3333333333333339</v>
      </c>
    </row>
    <row r="62" spans="1:7" x14ac:dyDescent="0.25">
      <c r="A62" t="s">
        <v>42</v>
      </c>
      <c r="C62" t="str">
        <f t="shared" si="0"/>
        <v>Morley Puck Troopers</v>
      </c>
      <c r="D62" t="b">
        <v>0</v>
      </c>
      <c r="E62">
        <f>IF(D62,25,VLOOKUP($C62,'skill ratings 2016a mens'!$A:$C,2))</f>
        <v>34.487526814614398</v>
      </c>
      <c r="F62">
        <f>IF(D62,25/3,VLOOKUP($C62,'skill ratings 2016a mens'!$A:$C,3))</f>
        <v>1.89981733135187</v>
      </c>
      <c r="G62">
        <f t="shared" si="1"/>
        <v>5.1165753323426024</v>
      </c>
    </row>
    <row r="63" spans="1:7" x14ac:dyDescent="0.25">
      <c r="A63" t="s">
        <v>43</v>
      </c>
      <c r="C63" t="str">
        <f t="shared" si="0"/>
        <v>Morning Brentwood</v>
      </c>
      <c r="D63" t="b">
        <v>0</v>
      </c>
      <c r="E63">
        <f>IF(D63,25,VLOOKUP($C63,'skill ratings 2016a mens'!$A:$C,2))</f>
        <v>32.048531011426697</v>
      </c>
      <c r="F63">
        <f>IF(D63,25/3,VLOOKUP($C63,'skill ratings 2016a mens'!$A:$C,3))</f>
        <v>2.07787746481584</v>
      </c>
      <c r="G63">
        <f t="shared" si="1"/>
        <v>5.205605399074587</v>
      </c>
    </row>
    <row r="64" spans="1:7" x14ac:dyDescent="0.25">
      <c r="A64" t="s">
        <v>44</v>
      </c>
      <c r="C64" t="str">
        <f t="shared" si="0"/>
        <v>Mount Hawth’n’horny</v>
      </c>
      <c r="D64" t="b">
        <v>0</v>
      </c>
      <c r="E64">
        <f>IF(D64,25,VLOOKUP($C64,'skill ratings 2016a mens'!$A:$C,2))</f>
        <v>10.283507477087101</v>
      </c>
      <c r="F64">
        <f>IF(D64,25/3,VLOOKUP($C64,'skill ratings 2016a mens'!$A:$C,3))</f>
        <v>3.0436804578315901</v>
      </c>
      <c r="G64">
        <f t="shared" si="1"/>
        <v>5.6885068955824618</v>
      </c>
    </row>
    <row r="65" spans="1:7" x14ac:dyDescent="0.25">
      <c r="A65" t="s">
        <v>249</v>
      </c>
      <c r="C65" t="str">
        <f t="shared" si="0"/>
        <v>Mount Lawless Low Lives</v>
      </c>
      <c r="D65" t="b">
        <v>1</v>
      </c>
      <c r="E65">
        <f>IF(D65,25,VLOOKUP($C65,'skill ratings 2016a mens'!$A:$C,2))</f>
        <v>25</v>
      </c>
      <c r="F65">
        <f>IF(D65,25/3,VLOOKUP($C65,'skill ratings 2016a mens'!$A:$C,3))</f>
        <v>8.3333333333333339</v>
      </c>
      <c r="G65">
        <f t="shared" si="1"/>
        <v>8.3333333333333339</v>
      </c>
    </row>
    <row r="66" spans="1:7" x14ac:dyDescent="0.25">
      <c r="A66" t="s">
        <v>45</v>
      </c>
      <c r="C66" t="str">
        <f t="shared" si="0"/>
        <v>Mount Pleasant Mounties</v>
      </c>
      <c r="D66" t="b">
        <v>0</v>
      </c>
      <c r="E66">
        <f>IF(D66,25,VLOOKUP($C66,'skill ratings 2016a mens'!$A:$C,2))</f>
        <v>32.910703363450203</v>
      </c>
      <c r="F66">
        <f>IF(D66,25/3,VLOOKUP($C66,'skill ratings 2016a mens'!$A:$C,3))</f>
        <v>1.55162286352727</v>
      </c>
      <c r="G66">
        <f t="shared" si="1"/>
        <v>4.9424780984303016</v>
      </c>
    </row>
    <row r="67" spans="1:7" x14ac:dyDescent="0.25">
      <c r="A67" t="s">
        <v>46</v>
      </c>
      <c r="C67" t="str">
        <f t="shared" ref="C67:C110" si="2">IF(B67=0,A67,B67)</f>
        <v>Mullaloozers</v>
      </c>
      <c r="D67" t="b">
        <v>0</v>
      </c>
      <c r="E67">
        <f>IF(D67,25,VLOOKUP($C67,'skill ratings 2016a mens'!$A:$C,2))</f>
        <v>26.957127944969699</v>
      </c>
      <c r="F67">
        <f>IF(D67,25/3,VLOOKUP($C67,'skill ratings 2016a mens'!$A:$C,3))</f>
        <v>1.3338480856556401</v>
      </c>
      <c r="G67">
        <f t="shared" ref="G67:G110" si="3">AVERAGE(25/3,F67)</f>
        <v>4.8335907094944872</v>
      </c>
    </row>
    <row r="68" spans="1:7" x14ac:dyDescent="0.25">
      <c r="A68" t="s">
        <v>47</v>
      </c>
      <c r="C68" t="str">
        <f t="shared" si="2"/>
        <v>Nedlands Flanders</v>
      </c>
      <c r="D68" t="b">
        <v>0</v>
      </c>
      <c r="E68">
        <f>IF(D68,25,VLOOKUP($C68,'skill ratings 2016a mens'!$A:$C,2))</f>
        <v>17.579363825989802</v>
      </c>
      <c r="F68">
        <f>IF(D68,25/3,VLOOKUP($C68,'skill ratings 2016a mens'!$A:$C,3))</f>
        <v>2.6596820816633802</v>
      </c>
      <c r="G68">
        <f t="shared" si="3"/>
        <v>5.496507707498357</v>
      </c>
    </row>
    <row r="69" spans="1:7" x14ac:dyDescent="0.25">
      <c r="A69" t="s">
        <v>48</v>
      </c>
      <c r="C69" t="str">
        <f t="shared" si="2"/>
        <v>North Beach Bearded Clams</v>
      </c>
      <c r="D69" t="b">
        <v>0</v>
      </c>
      <c r="E69">
        <f>IF(D69,25,VLOOKUP($C69,'skill ratings 2016a mens'!$A:$C,2))</f>
        <v>18.879213766849698</v>
      </c>
      <c r="F69">
        <f>IF(D69,25/3,VLOOKUP($C69,'skill ratings 2016a mens'!$A:$C,3))</f>
        <v>2.4167417515003198</v>
      </c>
      <c r="G69">
        <f t="shared" si="3"/>
        <v>5.3750375424168269</v>
      </c>
    </row>
    <row r="70" spans="1:7" x14ac:dyDescent="0.25">
      <c r="A70" t="s">
        <v>49</v>
      </c>
      <c r="C70" t="str">
        <f t="shared" si="2"/>
        <v>North Perth Bald Beavers</v>
      </c>
      <c r="D70" t="b">
        <v>0</v>
      </c>
      <c r="E70">
        <f>IF(D70,25,VLOOKUP($C70,'skill ratings 2016a mens'!$A:$C,2))</f>
        <v>23.508285166348902</v>
      </c>
      <c r="F70">
        <f>IF(D70,25/3,VLOOKUP($C70,'skill ratings 2016a mens'!$A:$C,3))</f>
        <v>1.3691916483240101</v>
      </c>
      <c r="G70">
        <f t="shared" si="3"/>
        <v>4.8512624908286721</v>
      </c>
    </row>
    <row r="71" spans="1:7" x14ac:dyDescent="0.25">
      <c r="A71" t="s">
        <v>250</v>
      </c>
      <c r="C71" t="str">
        <f t="shared" si="2"/>
        <v>Northbridge Jack Rabbit Nosebleeds</v>
      </c>
      <c r="D71" t="b">
        <v>1</v>
      </c>
      <c r="E71">
        <f>IF(D71,25,VLOOKUP($C71,'skill ratings 2016a mens'!$A:$C,2))</f>
        <v>25</v>
      </c>
      <c r="F71">
        <f>IF(D71,25/3,VLOOKUP($C71,'skill ratings 2016a mens'!$A:$C,3))</f>
        <v>8.3333333333333339</v>
      </c>
      <c r="G71">
        <f t="shared" si="3"/>
        <v>8.3333333333333339</v>
      </c>
    </row>
    <row r="72" spans="1:7" x14ac:dyDescent="0.25">
      <c r="A72" t="s">
        <v>50</v>
      </c>
      <c r="C72" t="str">
        <f t="shared" si="2"/>
        <v>Northbridge MDM8s</v>
      </c>
      <c r="D72" t="b">
        <v>0</v>
      </c>
      <c r="E72">
        <f>IF(D72,25,VLOOKUP($C72,'skill ratings 2016a mens'!$A:$C,2))</f>
        <v>23.508285166348902</v>
      </c>
      <c r="F72">
        <f>IF(D72,25/3,VLOOKUP($C72,'skill ratings 2016a mens'!$A:$C,3))</f>
        <v>1.3691916483240101</v>
      </c>
      <c r="G72">
        <f t="shared" si="3"/>
        <v>4.8512624908286721</v>
      </c>
    </row>
    <row r="73" spans="1:7" x14ac:dyDescent="0.25">
      <c r="A73" t="s">
        <v>51</v>
      </c>
      <c r="C73" t="str">
        <f t="shared" si="2"/>
        <v>Ocean Beef</v>
      </c>
      <c r="D73" t="b">
        <v>0</v>
      </c>
      <c r="E73">
        <f>IF(D73,25,VLOOKUP($C73,'skill ratings 2016a mens'!$A:$C,2))</f>
        <v>27.7803996595961</v>
      </c>
      <c r="F73">
        <f>IF(D73,25/3,VLOOKUP($C73,'skill ratings 2016a mens'!$A:$C,3))</f>
        <v>1.4116814837520999</v>
      </c>
      <c r="G73">
        <f t="shared" si="3"/>
        <v>4.8725074085427167</v>
      </c>
    </row>
    <row r="74" spans="1:7" x14ac:dyDescent="0.25">
      <c r="A74" t="s">
        <v>251</v>
      </c>
      <c r="C74" t="str">
        <f t="shared" si="2"/>
        <v>Osborne Trailer Puck Boys</v>
      </c>
      <c r="D74" t="b">
        <v>1</v>
      </c>
      <c r="E74">
        <f>IF(D74,25,VLOOKUP($C74,'skill ratings 2016a mens'!$A:$C,2))</f>
        <v>25</v>
      </c>
      <c r="F74">
        <f>IF(D74,25/3,VLOOKUP($C74,'skill ratings 2016a mens'!$A:$C,3))</f>
        <v>8.3333333333333339</v>
      </c>
      <c r="G74">
        <f t="shared" si="3"/>
        <v>8.3333333333333339</v>
      </c>
    </row>
    <row r="75" spans="1:7" x14ac:dyDescent="0.25">
      <c r="A75" t="s">
        <v>252</v>
      </c>
      <c r="C75" t="str">
        <f t="shared" si="2"/>
        <v>Paddington Bears</v>
      </c>
      <c r="D75" t="b">
        <v>1</v>
      </c>
      <c r="E75">
        <f>IF(D75,25,VLOOKUP($C75,'skill ratings 2016a mens'!$A:$C,2))</f>
        <v>25</v>
      </c>
      <c r="F75">
        <f>IF(D75,25/3,VLOOKUP($C75,'skill ratings 2016a mens'!$A:$C,3))</f>
        <v>8.3333333333333339</v>
      </c>
      <c r="G75">
        <f t="shared" si="3"/>
        <v>8.3333333333333339</v>
      </c>
    </row>
    <row r="76" spans="1:7" x14ac:dyDescent="0.25">
      <c r="A76" t="s">
        <v>52</v>
      </c>
      <c r="C76" t="str">
        <f t="shared" si="2"/>
        <v>Palmyra Puck Patrol</v>
      </c>
      <c r="D76" t="b">
        <v>0</v>
      </c>
      <c r="E76">
        <f>IF(D76,25,VLOOKUP($C76,'skill ratings 2016a mens'!$A:$C,2))</f>
        <v>27.541119790483702</v>
      </c>
      <c r="F76">
        <f>IF(D76,25/3,VLOOKUP($C76,'skill ratings 2016a mens'!$A:$C,3))</f>
        <v>2.7240883033808401</v>
      </c>
      <c r="G76">
        <f t="shared" si="3"/>
        <v>5.5287108183570872</v>
      </c>
    </row>
    <row r="77" spans="1:7" x14ac:dyDescent="0.25">
      <c r="A77" t="s">
        <v>253</v>
      </c>
      <c r="C77" t="str">
        <f t="shared" si="2"/>
        <v>Parkerville Drop Bears</v>
      </c>
      <c r="D77" t="b">
        <v>1</v>
      </c>
      <c r="E77">
        <f>IF(D77,25,VLOOKUP($C77,'skill ratings 2016a mens'!$A:$C,2))</f>
        <v>25</v>
      </c>
      <c r="F77">
        <f>IF(D77,25/3,VLOOKUP($C77,'skill ratings 2016a mens'!$A:$C,3))</f>
        <v>8.3333333333333339</v>
      </c>
      <c r="G77">
        <f t="shared" si="3"/>
        <v>8.3333333333333339</v>
      </c>
    </row>
    <row r="78" spans="1:7" x14ac:dyDescent="0.25">
      <c r="A78" t="s">
        <v>53</v>
      </c>
      <c r="C78" t="str">
        <f t="shared" si="2"/>
        <v>Patrick Bateman</v>
      </c>
      <c r="D78" t="b">
        <v>0</v>
      </c>
      <c r="E78">
        <f>IF(D78,25,VLOOKUP($C78,'skill ratings 2016a mens'!$A:$C,2))</f>
        <v>40.326130228873403</v>
      </c>
      <c r="F78">
        <f>IF(D78,25/3,VLOOKUP($C78,'skill ratings 2016a mens'!$A:$C,3))</f>
        <v>2.8279592444534098</v>
      </c>
      <c r="G78">
        <f t="shared" si="3"/>
        <v>5.5806462888933721</v>
      </c>
    </row>
    <row r="79" spans="1:7" x14ac:dyDescent="0.25">
      <c r="A79" t="s">
        <v>255</v>
      </c>
      <c r="B79" t="s">
        <v>254</v>
      </c>
      <c r="C79" t="str">
        <f t="shared" si="2"/>
        <v>Shannon Nollamara's</v>
      </c>
      <c r="D79" t="b">
        <v>0</v>
      </c>
      <c r="E79">
        <f>IF(D79,25,VLOOKUP($C79,'skill ratings 2016a mens'!$A:$C,2))</f>
        <v>17.217659822844201</v>
      </c>
      <c r="F79">
        <f>IF(D79,25/3,VLOOKUP($C79,'skill ratings 2016a mens'!$A:$C,3))</f>
        <v>2.4603054141694201</v>
      </c>
      <c r="G79">
        <f t="shared" si="3"/>
        <v>5.3968193737513772</v>
      </c>
    </row>
    <row r="80" spans="1:7" x14ac:dyDescent="0.25">
      <c r="A80" t="s">
        <v>256</v>
      </c>
      <c r="C80" t="str">
        <f t="shared" si="2"/>
        <v>Perth City Misfits</v>
      </c>
      <c r="D80" t="b">
        <v>1</v>
      </c>
      <c r="E80">
        <f>IF(D80,25,VLOOKUP($C80,'skill ratings 2016a mens'!$A:$C,2))</f>
        <v>25</v>
      </c>
      <c r="F80">
        <f>IF(D80,25/3,VLOOKUP($C80,'skill ratings 2016a mens'!$A:$C,3))</f>
        <v>8.3333333333333339</v>
      </c>
      <c r="G80">
        <f t="shared" si="3"/>
        <v>8.3333333333333339</v>
      </c>
    </row>
    <row r="81" spans="1:7" x14ac:dyDescent="0.25">
      <c r="A81" t="s">
        <v>54</v>
      </c>
      <c r="C81" t="str">
        <f t="shared" si="2"/>
        <v>Perth City Puck Pirates</v>
      </c>
      <c r="D81" t="b">
        <v>0</v>
      </c>
      <c r="E81">
        <f>IF(D81,25,VLOOKUP($C81,'skill ratings 2016a mens'!$A:$C,2))</f>
        <v>20.257533434793402</v>
      </c>
      <c r="F81">
        <f>IF(D81,25/3,VLOOKUP($C81,'skill ratings 2016a mens'!$A:$C,3))</f>
        <v>1.86596634417929</v>
      </c>
      <c r="G81">
        <f t="shared" si="3"/>
        <v>5.0996498387563118</v>
      </c>
    </row>
    <row r="82" spans="1:7" x14ac:dyDescent="0.25">
      <c r="A82" t="s">
        <v>257</v>
      </c>
      <c r="C82" t="str">
        <f t="shared" si="2"/>
        <v>Perth Flayva Flavs</v>
      </c>
      <c r="D82" t="b">
        <v>1</v>
      </c>
      <c r="E82">
        <f>IF(D82,25,VLOOKUP($C82,'skill ratings 2016a mens'!$A:$C,2))</f>
        <v>25</v>
      </c>
      <c r="F82">
        <f>IF(D82,25/3,VLOOKUP($C82,'skill ratings 2016a mens'!$A:$C,3))</f>
        <v>8.3333333333333339</v>
      </c>
      <c r="G82">
        <f t="shared" si="3"/>
        <v>8.3333333333333339</v>
      </c>
    </row>
    <row r="83" spans="1:7" x14ac:dyDescent="0.25">
      <c r="A83" t="s">
        <v>55</v>
      </c>
      <c r="C83" t="str">
        <f t="shared" si="2"/>
        <v>Perth Glory Holes</v>
      </c>
      <c r="D83" t="b">
        <v>0</v>
      </c>
      <c r="E83">
        <f>IF(D83,25,VLOOKUP($C83,'skill ratings 2016a mens'!$A:$C,2))</f>
        <v>24.208199364692302</v>
      </c>
      <c r="F83">
        <f>IF(D83,25/3,VLOOKUP($C83,'skill ratings 2016a mens'!$A:$C,3))</f>
        <v>2.84817041215087</v>
      </c>
      <c r="G83">
        <f t="shared" si="3"/>
        <v>5.5907518727421017</v>
      </c>
    </row>
    <row r="84" spans="1:7" x14ac:dyDescent="0.25">
      <c r="A84" t="s">
        <v>56</v>
      </c>
      <c r="C84" t="str">
        <f t="shared" si="2"/>
        <v>Riverton ReGretzkys</v>
      </c>
      <c r="D84" t="b">
        <v>0</v>
      </c>
      <c r="E84">
        <f>IF(D84,25,VLOOKUP($C84,'skill ratings 2016a mens'!$A:$C,2))</f>
        <v>30.862771076690699</v>
      </c>
      <c r="F84">
        <f>IF(D84,25/3,VLOOKUP($C84,'skill ratings 2016a mens'!$A:$C,3))</f>
        <v>2.5916080293119501</v>
      </c>
      <c r="G84">
        <f t="shared" si="3"/>
        <v>5.4624706813226425</v>
      </c>
    </row>
    <row r="85" spans="1:7" x14ac:dyDescent="0.25">
      <c r="A85" t="s">
        <v>57</v>
      </c>
      <c r="C85" t="str">
        <f t="shared" si="2"/>
        <v>Rocko Rodents</v>
      </c>
      <c r="D85" t="b">
        <v>0</v>
      </c>
      <c r="E85">
        <f>IF(D85,25,VLOOKUP($C85,'skill ratings 2016a mens'!$A:$C,2))</f>
        <v>11.4556585626834</v>
      </c>
      <c r="F85">
        <f>IF(D85,25/3,VLOOKUP($C85,'skill ratings 2016a mens'!$A:$C,3))</f>
        <v>2.1180074156506001</v>
      </c>
      <c r="G85">
        <f t="shared" si="3"/>
        <v>5.2256703744919673</v>
      </c>
    </row>
    <row r="86" spans="1:7" x14ac:dyDescent="0.25">
      <c r="A86" t="s">
        <v>58</v>
      </c>
      <c r="C86" t="str">
        <f t="shared" si="2"/>
        <v>Roleystone Henges</v>
      </c>
      <c r="D86" t="b">
        <v>0</v>
      </c>
      <c r="E86">
        <f>IF(D86,25,VLOOKUP($C86,'skill ratings 2016a mens'!$A:$C,2))</f>
        <v>18.904318606122501</v>
      </c>
      <c r="F86">
        <f>IF(D86,25/3,VLOOKUP($C86,'skill ratings 2016a mens'!$A:$C,3))</f>
        <v>2.68181485152994</v>
      </c>
      <c r="G86">
        <f t="shared" si="3"/>
        <v>5.5075740924316374</v>
      </c>
    </row>
    <row r="87" spans="1:7" x14ac:dyDescent="0.25">
      <c r="A87" t="s">
        <v>59</v>
      </c>
      <c r="C87" t="str">
        <f t="shared" si="2"/>
        <v>Rollerburger Leedervillians</v>
      </c>
      <c r="D87" t="b">
        <v>0</v>
      </c>
      <c r="E87">
        <f>IF(D87,25,VLOOKUP($C87,'skill ratings 2016a mens'!$A:$C,2))</f>
        <v>27.939159524169099</v>
      </c>
      <c r="F87">
        <f>IF(D87,25/3,VLOOKUP($C87,'skill ratings 2016a mens'!$A:$C,3))</f>
        <v>2.52712068954364</v>
      </c>
      <c r="G87">
        <f t="shared" si="3"/>
        <v>5.430227011438487</v>
      </c>
    </row>
    <row r="88" spans="1:7" x14ac:dyDescent="0.25">
      <c r="A88" t="s">
        <v>60</v>
      </c>
      <c r="C88" t="str">
        <f t="shared" si="2"/>
        <v>Rottnest Holy Quokkamoles</v>
      </c>
      <c r="D88" t="b">
        <v>0</v>
      </c>
      <c r="E88">
        <f>IF(D88,25,VLOOKUP($C88,'skill ratings 2016a mens'!$A:$C,2))</f>
        <v>24.494646340716599</v>
      </c>
      <c r="F88">
        <f>IF(D88,25/3,VLOOKUP($C88,'skill ratings 2016a mens'!$A:$C,3))</f>
        <v>2.7545685486635998</v>
      </c>
      <c r="G88">
        <f t="shared" si="3"/>
        <v>5.5439509409984673</v>
      </c>
    </row>
    <row r="89" spans="1:7" x14ac:dyDescent="0.25">
      <c r="A89" t="s">
        <v>61</v>
      </c>
      <c r="C89" t="str">
        <f t="shared" si="2"/>
        <v>Scarboro Scar Bros</v>
      </c>
      <c r="D89" t="b">
        <v>0</v>
      </c>
      <c r="E89">
        <f>IF(D89,25,VLOOKUP($C89,'skill ratings 2016a mens'!$A:$C,2))</f>
        <v>22.728010379991801</v>
      </c>
      <c r="F89">
        <f>IF(D89,25/3,VLOOKUP($C89,'skill ratings 2016a mens'!$A:$C,3))</f>
        <v>2.4804045355239399</v>
      </c>
      <c r="G89">
        <f t="shared" si="3"/>
        <v>5.4068689344286369</v>
      </c>
    </row>
    <row r="90" spans="1:7" x14ac:dyDescent="0.25">
      <c r="A90" t="s">
        <v>62</v>
      </c>
      <c r="C90" t="str">
        <f t="shared" si="2"/>
        <v>Scarbara Kadabra</v>
      </c>
      <c r="D90" t="b">
        <v>0</v>
      </c>
      <c r="E90">
        <f>IF(D90,25,VLOOKUP($C90,'skill ratings 2016a mens'!$A:$C,2))</f>
        <v>22.728010379991801</v>
      </c>
      <c r="F90">
        <f>IF(D90,25/3,VLOOKUP($C90,'skill ratings 2016a mens'!$A:$C,3))</f>
        <v>2.4804045355239399</v>
      </c>
      <c r="G90">
        <f t="shared" si="3"/>
        <v>5.4068689344286369</v>
      </c>
    </row>
    <row r="91" spans="1:7" x14ac:dyDescent="0.25">
      <c r="A91" t="s">
        <v>63</v>
      </c>
      <c r="C91" t="str">
        <f t="shared" si="2"/>
        <v>South Perth Major Blazers</v>
      </c>
      <c r="D91" t="b">
        <v>0</v>
      </c>
      <c r="E91">
        <f>IF(D91,25,VLOOKUP($C91,'skill ratings 2016a mens'!$A:$C,2))</f>
        <v>19.726330469146198</v>
      </c>
      <c r="F91">
        <f>IF(D91,25/3,VLOOKUP($C91,'skill ratings 2016a mens'!$A:$C,3))</f>
        <v>1.8548712106367899</v>
      </c>
      <c r="G91">
        <f t="shared" si="3"/>
        <v>5.0941022719850615</v>
      </c>
    </row>
    <row r="92" spans="1:7" x14ac:dyDescent="0.25">
      <c r="A92" t="s">
        <v>64</v>
      </c>
      <c r="C92" t="str">
        <f t="shared" si="2"/>
        <v>St James Addictions</v>
      </c>
      <c r="D92" t="b">
        <v>0</v>
      </c>
      <c r="E92">
        <f>IF(D92,25,VLOOKUP($C92,'skill ratings 2016a mens'!$A:$C,2))</f>
        <v>22.408931122436599</v>
      </c>
      <c r="F92">
        <f>IF(D92,25/3,VLOOKUP($C92,'skill ratings 2016a mens'!$A:$C,3))</f>
        <v>1.8121089477319801</v>
      </c>
      <c r="G92">
        <f t="shared" si="3"/>
        <v>5.0727211405326571</v>
      </c>
    </row>
    <row r="93" spans="1:7" x14ac:dyDescent="0.25">
      <c r="A93" t="s">
        <v>65</v>
      </c>
      <c r="C93" t="str">
        <f t="shared" si="2"/>
        <v>Stirling Archers</v>
      </c>
      <c r="D93" t="b">
        <v>0</v>
      </c>
      <c r="E93">
        <f>IF(D93,25,VLOOKUP($C93,'skill ratings 2016a mens'!$A:$C,2))</f>
        <v>16.5790202826716</v>
      </c>
      <c r="F93">
        <f>IF(D93,25/3,VLOOKUP($C93,'skill ratings 2016a mens'!$A:$C,3))</f>
        <v>2.8566467055284401</v>
      </c>
      <c r="G93">
        <f t="shared" si="3"/>
        <v>5.5949900194308873</v>
      </c>
    </row>
    <row r="94" spans="1:7" x14ac:dyDescent="0.25">
      <c r="A94" t="s">
        <v>66</v>
      </c>
      <c r="C94" t="str">
        <f t="shared" si="2"/>
        <v>Stirling From the Bottom Now We’re Here</v>
      </c>
      <c r="D94" t="b">
        <v>0</v>
      </c>
      <c r="E94">
        <f>IF(D94,25,VLOOKUP($C94,'skill ratings 2016a mens'!$A:$C,2))</f>
        <v>16.5790202826716</v>
      </c>
      <c r="F94">
        <f>IF(D94,25/3,VLOOKUP($C94,'skill ratings 2016a mens'!$A:$C,3))</f>
        <v>2.8566467055284401</v>
      </c>
      <c r="G94">
        <f t="shared" si="3"/>
        <v>5.5949900194308873</v>
      </c>
    </row>
    <row r="95" spans="1:7" x14ac:dyDescent="0.25">
      <c r="A95" t="s">
        <v>67</v>
      </c>
      <c r="C95" t="str">
        <f t="shared" si="2"/>
        <v>Stoneville Sloths</v>
      </c>
      <c r="D95" t="b">
        <v>0</v>
      </c>
      <c r="E95">
        <f>IF(D95,25,VLOOKUP($C95,'skill ratings 2016a mens'!$A:$C,2))</f>
        <v>23.669113457131999</v>
      </c>
      <c r="F95">
        <f>IF(D95,25/3,VLOOKUP($C95,'skill ratings 2016a mens'!$A:$C,3))</f>
        <v>2.69001611018752</v>
      </c>
      <c r="G95">
        <f t="shared" si="3"/>
        <v>5.5116747217604267</v>
      </c>
    </row>
    <row r="96" spans="1:7" x14ac:dyDescent="0.25">
      <c r="A96" t="s">
        <v>68</v>
      </c>
      <c r="C96" t="str">
        <f t="shared" si="2"/>
        <v>Subiaco Silkworms</v>
      </c>
      <c r="D96" t="b">
        <v>0</v>
      </c>
      <c r="E96">
        <f>IF(D96,25,VLOOKUP($C96,'skill ratings 2016a mens'!$A:$C,2))</f>
        <v>21.357547163505</v>
      </c>
      <c r="F96">
        <f>IF(D96,25/3,VLOOKUP($C96,'skill ratings 2016a mens'!$A:$C,3))</f>
        <v>1.3306166533903501</v>
      </c>
      <c r="G96">
        <f t="shared" si="3"/>
        <v>4.8319749933618423</v>
      </c>
    </row>
    <row r="97" spans="1:7" x14ac:dyDescent="0.25">
      <c r="A97" t="s">
        <v>258</v>
      </c>
      <c r="C97" t="str">
        <f t="shared" si="2"/>
        <v>Subiaco Slap Shots</v>
      </c>
      <c r="D97" t="b">
        <v>1</v>
      </c>
      <c r="E97">
        <f>IF(D97,25,VLOOKUP($C97,'skill ratings 2016a mens'!$A:$C,2))</f>
        <v>25</v>
      </c>
      <c r="F97">
        <f>IF(D97,25/3,VLOOKUP($C97,'skill ratings 2016a mens'!$A:$C,3))</f>
        <v>8.3333333333333339</v>
      </c>
      <c r="G97">
        <f t="shared" si="3"/>
        <v>8.3333333333333339</v>
      </c>
    </row>
    <row r="98" spans="1:7" x14ac:dyDescent="0.25">
      <c r="A98" t="s">
        <v>69</v>
      </c>
      <c r="C98" t="str">
        <f t="shared" si="2"/>
        <v>Swan View Draught</v>
      </c>
      <c r="D98" t="b">
        <v>0</v>
      </c>
      <c r="E98">
        <f>IF(D98,25,VLOOKUP($C98,'skill ratings 2016a mens'!$A:$C,2))</f>
        <v>34.183768175058503</v>
      </c>
      <c r="F98">
        <f>IF(D98,25/3,VLOOKUP($C98,'skill ratings 2016a mens'!$A:$C,3))</f>
        <v>2.6324946283800901</v>
      </c>
      <c r="G98">
        <f t="shared" si="3"/>
        <v>5.4829139808567122</v>
      </c>
    </row>
    <row r="99" spans="1:7" x14ac:dyDescent="0.25">
      <c r="A99" t="s">
        <v>70</v>
      </c>
      <c r="C99" t="str">
        <f t="shared" si="2"/>
        <v>Swanbourne Nudists</v>
      </c>
      <c r="D99" t="b">
        <v>0</v>
      </c>
      <c r="E99">
        <f>IF(D99,25,VLOOKUP($C99,'skill ratings 2016a mens'!$A:$C,2))</f>
        <v>22.3165275328295</v>
      </c>
      <c r="F99">
        <f>IF(D99,25/3,VLOOKUP($C99,'skill ratings 2016a mens'!$A:$C,3))</f>
        <v>1.5890665452887001</v>
      </c>
      <c r="G99">
        <f t="shared" si="3"/>
        <v>4.9611999393110171</v>
      </c>
    </row>
    <row r="100" spans="1:7" x14ac:dyDescent="0.25">
      <c r="A100" t="s">
        <v>71</v>
      </c>
      <c r="C100" t="str">
        <f t="shared" si="2"/>
        <v>Swanbourne Sand People</v>
      </c>
      <c r="D100" t="b">
        <v>0</v>
      </c>
      <c r="E100">
        <f>IF(D100,25,VLOOKUP($C100,'skill ratings 2016a mens'!$A:$C,2))</f>
        <v>20.572543949745899</v>
      </c>
      <c r="F100">
        <f>IF(D100,25/3,VLOOKUP($C100,'skill ratings 2016a mens'!$A:$C,3))</f>
        <v>2.6379092562711501</v>
      </c>
      <c r="G100">
        <f t="shared" si="3"/>
        <v>5.4856212948022423</v>
      </c>
    </row>
    <row r="101" spans="1:7" x14ac:dyDescent="0.25">
      <c r="A101" t="s">
        <v>259</v>
      </c>
      <c r="C101" t="str">
        <f t="shared" si="2"/>
        <v>The Fresh Prince of Beel-iar</v>
      </c>
      <c r="D101" t="b">
        <v>1</v>
      </c>
      <c r="E101">
        <f>IF(D101,25,VLOOKUP($C101,'skill ratings 2016a mens'!$A:$C,2))</f>
        <v>25</v>
      </c>
      <c r="F101">
        <f>IF(D101,25/3,VLOOKUP($C101,'skill ratings 2016a mens'!$A:$C,3))</f>
        <v>8.3333333333333339</v>
      </c>
      <c r="G101">
        <f t="shared" si="3"/>
        <v>8.3333333333333339</v>
      </c>
    </row>
    <row r="102" spans="1:7" x14ac:dyDescent="0.25">
      <c r="A102" t="s">
        <v>72</v>
      </c>
      <c r="C102" t="str">
        <f t="shared" si="2"/>
        <v>The SwanBourne Supremacy</v>
      </c>
      <c r="D102" t="b">
        <v>0</v>
      </c>
      <c r="E102">
        <f>IF(D102,25,VLOOKUP($C102,'skill ratings 2016a mens'!$A:$C,2))</f>
        <v>35.301053848021802</v>
      </c>
      <c r="F102">
        <f>IF(D102,25/3,VLOOKUP($C102,'skill ratings 2016a mens'!$A:$C,3))</f>
        <v>2.6330119016762801</v>
      </c>
      <c r="G102">
        <f t="shared" si="3"/>
        <v>5.483172617504807</v>
      </c>
    </row>
    <row r="103" spans="1:7" x14ac:dyDescent="0.25">
      <c r="A103" t="s">
        <v>261</v>
      </c>
      <c r="B103" t="s">
        <v>260</v>
      </c>
      <c r="C103" t="str">
        <f t="shared" si="2"/>
        <v>Kensington Kermits</v>
      </c>
      <c r="D103" t="b">
        <v>0</v>
      </c>
      <c r="E103">
        <f>IF(D103,25,VLOOKUP($C103,'skill ratings 2016a mens'!$A:$C,2))</f>
        <v>25.9862875253948</v>
      </c>
      <c r="F103">
        <f>IF(D103,25/3,VLOOKUP($C103,'skill ratings 2016a mens'!$A:$C,3))</f>
        <v>1.4300949593377601</v>
      </c>
      <c r="G103">
        <f t="shared" si="3"/>
        <v>4.8817141463355469</v>
      </c>
    </row>
    <row r="104" spans="1:7" x14ac:dyDescent="0.25">
      <c r="A104" t="s">
        <v>73</v>
      </c>
      <c r="C104" t="str">
        <f t="shared" si="2"/>
        <v>Wembley Blue Light Discos</v>
      </c>
      <c r="D104" t="b">
        <v>0</v>
      </c>
      <c r="E104">
        <f>IF(D104,25,VLOOKUP($C104,'skill ratings 2016a mens'!$A:$C,2))</f>
        <v>24.495690777086502</v>
      </c>
      <c r="F104">
        <f>IF(D104,25/3,VLOOKUP($C104,'skill ratings 2016a mens'!$A:$C,3))</f>
        <v>1.4203822131058499</v>
      </c>
      <c r="G104">
        <f t="shared" si="3"/>
        <v>4.8768577732195917</v>
      </c>
    </row>
    <row r="105" spans="1:7" x14ac:dyDescent="0.25">
      <c r="A105" t="s">
        <v>74</v>
      </c>
      <c r="C105" t="str">
        <f t="shared" si="2"/>
        <v>Wembley Food Courts</v>
      </c>
      <c r="D105" t="b">
        <v>0</v>
      </c>
      <c r="E105">
        <f>IF(D105,25,VLOOKUP($C105,'skill ratings 2016a mens'!$A:$C,2))</f>
        <v>26.651726149287001</v>
      </c>
      <c r="F105">
        <f>IF(D105,25/3,VLOOKUP($C105,'skill ratings 2016a mens'!$A:$C,3))</f>
        <v>1.44334550351614</v>
      </c>
      <c r="G105">
        <f t="shared" si="3"/>
        <v>4.8883394184247368</v>
      </c>
    </row>
    <row r="106" spans="1:7" x14ac:dyDescent="0.25">
      <c r="A106" t="s">
        <v>75</v>
      </c>
      <c r="C106" t="str">
        <f t="shared" si="2"/>
        <v>Whitfords City Turbo Tuggers</v>
      </c>
      <c r="D106" t="b">
        <v>0</v>
      </c>
      <c r="E106">
        <f>IF(D106,25,VLOOKUP($C106,'skill ratings 2016a mens'!$A:$C,2))</f>
        <v>20.536847322877399</v>
      </c>
      <c r="F106">
        <f>IF(D106,25/3,VLOOKUP($C106,'skill ratings 2016a mens'!$A:$C,3))</f>
        <v>2.7068160953226799</v>
      </c>
      <c r="G106">
        <f t="shared" si="3"/>
        <v>5.5200747143280067</v>
      </c>
    </row>
    <row r="107" spans="1:7" x14ac:dyDescent="0.25">
      <c r="A107" t="s">
        <v>76</v>
      </c>
      <c r="C107" t="str">
        <f t="shared" si="2"/>
        <v>Wilson Castaways</v>
      </c>
      <c r="D107" t="b">
        <v>0</v>
      </c>
      <c r="E107">
        <f>IF(D107,25,VLOOKUP($C107,'skill ratings 2016a mens'!$A:$C,2))</f>
        <v>20.389969764823601</v>
      </c>
      <c r="F107">
        <f>IF(D107,25/3,VLOOKUP($C107,'skill ratings 2016a mens'!$A:$C,3))</f>
        <v>1.8348659940976999</v>
      </c>
      <c r="G107">
        <f t="shared" si="3"/>
        <v>5.0840996637155165</v>
      </c>
    </row>
    <row r="108" spans="1:7" x14ac:dyDescent="0.25">
      <c r="A108" t="s">
        <v>262</v>
      </c>
      <c r="C108" t="str">
        <f t="shared" si="2"/>
        <v>Winthrop Multiple Scoregasms</v>
      </c>
      <c r="D108" t="b">
        <v>1</v>
      </c>
      <c r="E108">
        <f>IF(D108,25,VLOOKUP($C108,'skill ratings 2016a mens'!$A:$C,2))</f>
        <v>25</v>
      </c>
      <c r="F108">
        <f>IF(D108,25/3,VLOOKUP($C108,'skill ratings 2016a mens'!$A:$C,3))</f>
        <v>8.3333333333333339</v>
      </c>
      <c r="G108">
        <f t="shared" si="3"/>
        <v>8.3333333333333339</v>
      </c>
    </row>
    <row r="109" spans="1:7" x14ac:dyDescent="0.25">
      <c r="A109" t="s">
        <v>77</v>
      </c>
      <c r="C109" t="str">
        <f t="shared" si="2"/>
        <v>Yokine Drugs n Crime</v>
      </c>
      <c r="D109" t="b">
        <v>0</v>
      </c>
      <c r="E109">
        <f>IF(D109,25,VLOOKUP($C109,'skill ratings 2016a mens'!$A:$C,2))</f>
        <v>20.389969764823601</v>
      </c>
      <c r="F109">
        <f>IF(D109,25/3,VLOOKUP($C109,'skill ratings 2016a mens'!$A:$C,3))</f>
        <v>1.8348659940976999</v>
      </c>
      <c r="G109">
        <f t="shared" si="3"/>
        <v>5.0840996637155165</v>
      </c>
    </row>
    <row r="110" spans="1:7" x14ac:dyDescent="0.25">
      <c r="A110" t="s">
        <v>78</v>
      </c>
      <c r="C110" t="str">
        <f t="shared" si="2"/>
        <v>You Used to Como on my Cell Phone</v>
      </c>
      <c r="D110" t="b">
        <v>0</v>
      </c>
      <c r="E110">
        <f>IF(D110,25,VLOOKUP($C110,'skill ratings 2016a mens'!$A:$C,2))</f>
        <v>20.590358734466399</v>
      </c>
      <c r="F110">
        <f>IF(D110,25/3,VLOOKUP($C110,'skill ratings 2016a mens'!$A:$C,3))</f>
        <v>2.4000297157884001</v>
      </c>
      <c r="G110">
        <f t="shared" si="3"/>
        <v>5.3666815245608674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A1048576"/>
    </sheetView>
  </sheetViews>
  <sheetFormatPr defaultRowHeight="15" x14ac:dyDescent="0.25"/>
  <cols>
    <col min="1" max="1" width="29" bestFit="1" customWidth="1"/>
  </cols>
  <sheetData>
    <row r="1" spans="1:3" x14ac:dyDescent="0.25">
      <c r="A1" t="s">
        <v>81</v>
      </c>
      <c r="B1" t="s">
        <v>82</v>
      </c>
      <c r="C1" t="s">
        <v>83</v>
      </c>
    </row>
    <row r="2" spans="1:3" x14ac:dyDescent="0.25">
      <c r="A2" t="s">
        <v>104</v>
      </c>
      <c r="B2">
        <v>37.259816083551698</v>
      </c>
      <c r="C2">
        <v>3.5106857984973998</v>
      </c>
    </row>
    <row r="3" spans="1:3" x14ac:dyDescent="0.25">
      <c r="A3" t="s">
        <v>273</v>
      </c>
      <c r="B3">
        <v>32.798250969263499</v>
      </c>
      <c r="C3">
        <v>8.3333333333333304</v>
      </c>
    </row>
    <row r="4" spans="1:3" x14ac:dyDescent="0.25">
      <c r="A4" t="s">
        <v>277</v>
      </c>
      <c r="B4">
        <v>31.675520509200801</v>
      </c>
      <c r="C4">
        <v>2.9460587238166198</v>
      </c>
    </row>
    <row r="5" spans="1:3" x14ac:dyDescent="0.25">
      <c r="A5" t="s">
        <v>268</v>
      </c>
      <c r="B5">
        <v>29.613145035262399</v>
      </c>
      <c r="C5">
        <v>3.3479924534486498</v>
      </c>
    </row>
    <row r="6" spans="1:3" x14ac:dyDescent="0.25">
      <c r="A6" t="s">
        <v>276</v>
      </c>
      <c r="B6">
        <v>29.392976580662001</v>
      </c>
      <c r="C6">
        <v>2.7417801237627999</v>
      </c>
    </row>
    <row r="7" spans="1:3" x14ac:dyDescent="0.25">
      <c r="A7" t="s">
        <v>279</v>
      </c>
      <c r="B7">
        <v>27.736296679872499</v>
      </c>
      <c r="C7">
        <v>3.01103021582446</v>
      </c>
    </row>
    <row r="8" spans="1:3" x14ac:dyDescent="0.25">
      <c r="A8" t="s">
        <v>124</v>
      </c>
      <c r="B8">
        <v>27.3880281693895</v>
      </c>
      <c r="C8">
        <v>3.1812346677561298</v>
      </c>
    </row>
    <row r="9" spans="1:3" x14ac:dyDescent="0.25">
      <c r="A9" t="s">
        <v>275</v>
      </c>
      <c r="B9">
        <v>26.881935984165001</v>
      </c>
      <c r="C9">
        <v>2.78639998491151</v>
      </c>
    </row>
    <row r="10" spans="1:3" x14ac:dyDescent="0.25">
      <c r="A10" t="s">
        <v>269</v>
      </c>
      <c r="B10">
        <v>26.8387161421903</v>
      </c>
      <c r="C10">
        <v>2.9911773480900599</v>
      </c>
    </row>
    <row r="11" spans="1:3" x14ac:dyDescent="0.25">
      <c r="A11" t="s">
        <v>270</v>
      </c>
      <c r="B11">
        <v>25.781646997098999</v>
      </c>
      <c r="C11">
        <v>3.01983209669703</v>
      </c>
    </row>
    <row r="12" spans="1:3" x14ac:dyDescent="0.25">
      <c r="A12" t="s">
        <v>274</v>
      </c>
      <c r="B12">
        <v>24.154097534221801</v>
      </c>
      <c r="C12">
        <v>8.3333333333333304</v>
      </c>
    </row>
    <row r="13" spans="1:3" x14ac:dyDescent="0.25">
      <c r="A13" t="s">
        <v>185</v>
      </c>
      <c r="B13">
        <v>21.9742874931998</v>
      </c>
      <c r="C13">
        <v>2.6403594924371898</v>
      </c>
    </row>
    <row r="14" spans="1:3" x14ac:dyDescent="0.25">
      <c r="A14" t="s">
        <v>85</v>
      </c>
      <c r="B14">
        <v>20.873103908942799</v>
      </c>
      <c r="C14">
        <v>3.2982740768684602</v>
      </c>
    </row>
    <row r="15" spans="1:3" x14ac:dyDescent="0.25">
      <c r="A15" t="s">
        <v>271</v>
      </c>
      <c r="B15">
        <v>20.735250251911399</v>
      </c>
      <c r="C15">
        <v>3.3428823661485501</v>
      </c>
    </row>
    <row r="16" spans="1:3" x14ac:dyDescent="0.25">
      <c r="A16" t="s">
        <v>280</v>
      </c>
      <c r="B16">
        <v>18.831785980311</v>
      </c>
      <c r="C16">
        <v>3.44319240977187</v>
      </c>
    </row>
    <row r="17" spans="1:3" x14ac:dyDescent="0.25">
      <c r="A17" t="s">
        <v>278</v>
      </c>
      <c r="B17">
        <v>17.740038200343299</v>
      </c>
      <c r="C17">
        <v>3.4396123142502502</v>
      </c>
    </row>
    <row r="18" spans="1:3" x14ac:dyDescent="0.25">
      <c r="A18" t="s">
        <v>272</v>
      </c>
      <c r="B18">
        <v>16.726551123927202</v>
      </c>
      <c r="C18">
        <v>3.2985273978035399</v>
      </c>
    </row>
  </sheetData>
  <sortState ref="A2:D18">
    <sortCondition descending="1" ref="B2:B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D7" sqref="C7:D7"/>
    </sheetView>
  </sheetViews>
  <sheetFormatPr defaultRowHeight="15" x14ac:dyDescent="0.25"/>
  <cols>
    <col min="1" max="1" width="35.42578125" bestFit="1" customWidth="1"/>
    <col min="2" max="2" width="24.7109375" bestFit="1" customWidth="1"/>
    <col min="3" max="7" width="9.140625" customWidth="1"/>
  </cols>
  <sheetData>
    <row r="1" spans="1:10" x14ac:dyDescent="0.25">
      <c r="A1" t="s">
        <v>296</v>
      </c>
      <c r="B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t="s">
        <v>304</v>
      </c>
      <c r="J1" t="s">
        <v>305</v>
      </c>
    </row>
    <row r="2" spans="1:10" x14ac:dyDescent="0.25">
      <c r="A2" t="s">
        <v>213</v>
      </c>
      <c r="B2" t="s">
        <v>87</v>
      </c>
      <c r="C2" s="1">
        <f>VLOOKUP(A2,'skill ratings 2016a mens'!$A:$B,2)</f>
        <v>35.301053848021802</v>
      </c>
      <c r="D2" s="1">
        <f>VLOOKUP(B2,'skill ratings 2016a mens'!$A:$B,2)</f>
        <v>38.393090658251602</v>
      </c>
      <c r="E2" s="1">
        <f>VLOOKUP(A2,'skill ratings 2016a mens'!$A:$C,3)</f>
        <v>2.6330119016762801</v>
      </c>
      <c r="F2" s="1">
        <f>VLOOKUP(B2,'skill ratings 2016a mens'!$A:$C,3)</f>
        <v>1.53114908216943</v>
      </c>
      <c r="G2" s="1">
        <f>625/36</f>
        <v>17.361111111111111</v>
      </c>
      <c r="H2" s="1">
        <f>I2*EXP(-J2)</f>
        <v>0.79688597270655304</v>
      </c>
      <c r="I2">
        <f>SQRT(2*G2/(2*G2+E2^2+F2^2))</f>
        <v>0.8883424617803356</v>
      </c>
      <c r="J2">
        <f>(C2-D2)^2/(2*(2*G2+E2^2+F2^2))</f>
        <v>0.10864572588141073</v>
      </c>
    </row>
    <row r="3" spans="1:10" x14ac:dyDescent="0.25">
      <c r="A3" t="s">
        <v>202</v>
      </c>
      <c r="B3" t="s">
        <v>166</v>
      </c>
      <c r="C3" s="1">
        <f>VLOOKUP(A3,'skill ratings 2016a mens'!$A:$B,2)</f>
        <v>13.094988516445699</v>
      </c>
      <c r="D3" s="1">
        <f>VLOOKUP(B3,'skill ratings 2016a mens'!$A:$B,2)</f>
        <v>10.434528259241301</v>
      </c>
      <c r="E3" s="1">
        <f>VLOOKUP(A3,'skill ratings 2016a mens'!$A:$C,3)</f>
        <v>2.87674777973697</v>
      </c>
      <c r="F3" s="1">
        <f>VLOOKUP(B3,'skill ratings 2016a mens'!$A:$C,3)</f>
        <v>2.82255970357898</v>
      </c>
      <c r="G3" s="1">
        <f>625/36</f>
        <v>17.361111111111111</v>
      </c>
      <c r="H3" s="1">
        <f>I3*EXP(-J3)</f>
        <v>0.77003621184585636</v>
      </c>
      <c r="I3">
        <f>SQRT(2*G3/(2*G3+E3^2+F3^2))</f>
        <v>0.82540830749968785</v>
      </c>
      <c r="J3">
        <f>(C3-D3)^2/(2*(2*G3+E3^2+F3^2))</f>
        <v>6.9440639971339466E-2</v>
      </c>
    </row>
    <row r="4" spans="1:10" x14ac:dyDescent="0.25">
      <c r="A4" t="s">
        <v>1</v>
      </c>
      <c r="B4" t="s">
        <v>14</v>
      </c>
      <c r="C4" s="1">
        <f>VLOOKUP(A4,'skill ratings 2016a mens'!$A:$B,2)</f>
        <v>38.393090658251602</v>
      </c>
      <c r="D4" s="1">
        <f>VLOOKUP(B4,'skill ratings 2016a mens'!$A:$B,2)</f>
        <v>35.862365741416703</v>
      </c>
      <c r="E4" s="1">
        <f>VLOOKUP(A4,'skill ratings 2016a mens'!$A:$C,3)</f>
        <v>1.53114908216943</v>
      </c>
      <c r="F4" s="1">
        <f>VLOOKUP(B4,'skill ratings 2016a mens'!$A:$C,3)</f>
        <v>1.3857177396865501</v>
      </c>
      <c r="G4" s="1">
        <f t="shared" ref="G4:G33" si="0">625/36</f>
        <v>17.361111111111111</v>
      </c>
      <c r="H4" s="1">
        <f t="shared" ref="H4:H14" si="1">I4*EXP(-J4)</f>
        <v>0.86930621082979198</v>
      </c>
      <c r="I4">
        <f t="shared" ref="I4:I14" si="2">SQRT(2*G4/(2*G4+E4^2+F4^2))</f>
        <v>0.94372326959830499</v>
      </c>
      <c r="J4">
        <f t="shared" ref="J4:J14" si="3">(C4-D4)^2/(2*(2*G4+E4^2+F4^2))</f>
        <v>8.2137541864798685E-2</v>
      </c>
    </row>
    <row r="5" spans="1:10" x14ac:dyDescent="0.25">
      <c r="A5" t="s">
        <v>14</v>
      </c>
      <c r="B5" t="s">
        <v>11</v>
      </c>
      <c r="C5" s="1">
        <f>VLOOKUP(A5,'skill ratings 2016a mens'!$A:$B,2)</f>
        <v>35.862365741416703</v>
      </c>
      <c r="D5" s="1">
        <f>VLOOKUP(B5,'skill ratings 2016a mens'!$A:$B,2)</f>
        <v>31.439766896489299</v>
      </c>
      <c r="E5" s="1">
        <f>VLOOKUP(A5,'skill ratings 2016a mens'!$A:$C,3)</f>
        <v>1.3857177396865501</v>
      </c>
      <c r="F5" s="1">
        <f>VLOOKUP(B5,'skill ratings 2016a mens'!$A:$C,3)</f>
        <v>1.3731714459202899</v>
      </c>
      <c r="G5" s="1">
        <f t="shared" si="0"/>
        <v>17.361111111111111</v>
      </c>
      <c r="H5" s="1">
        <f t="shared" si="1"/>
        <v>0.73650722731307772</v>
      </c>
      <c r="I5">
        <f t="shared" si="2"/>
        <v>0.94932588389215233</v>
      </c>
      <c r="J5">
        <f t="shared" si="3"/>
        <v>0.25383308790233566</v>
      </c>
    </row>
    <row r="6" spans="1:10" x14ac:dyDescent="0.25">
      <c r="A6" t="s">
        <v>1</v>
      </c>
      <c r="B6" t="s">
        <v>42</v>
      </c>
      <c r="C6" s="1">
        <f>VLOOKUP(A6,'skill ratings 2016a mens'!$A:$B,2)</f>
        <v>38.393090658251602</v>
      </c>
      <c r="D6" s="1">
        <f>VLOOKUP(B6,'skill ratings 2016a mens'!$A:$B,2)</f>
        <v>34.487526814614398</v>
      </c>
      <c r="E6" s="1">
        <f>VLOOKUP(A6,'skill ratings 2016a mens'!$A:$C,3)</f>
        <v>1.53114908216943</v>
      </c>
      <c r="F6" s="1">
        <f>VLOOKUP(B6,'skill ratings 2016a mens'!$A:$C,3)</f>
        <v>1.89981733135187</v>
      </c>
      <c r="G6" s="1">
        <f t="shared" si="0"/>
        <v>17.361111111111111</v>
      </c>
      <c r="H6" s="1">
        <f t="shared" si="1"/>
        <v>0.76595804538307721</v>
      </c>
      <c r="I6">
        <f t="shared" si="2"/>
        <v>0.92392118862752659</v>
      </c>
      <c r="J6">
        <f t="shared" si="3"/>
        <v>0.18749937711058332</v>
      </c>
    </row>
    <row r="7" spans="1:10" x14ac:dyDescent="0.25">
      <c r="A7" t="s">
        <v>202</v>
      </c>
      <c r="B7" t="s">
        <v>128</v>
      </c>
      <c r="C7" s="1">
        <f>VLOOKUP(A7,'skill ratings 2016a mens'!$A:$B,2)</f>
        <v>13.094988516445699</v>
      </c>
      <c r="D7" s="1">
        <f>VLOOKUP(B7,'skill ratings 2016a mens'!$A:$B,2)</f>
        <v>16.248321591583998</v>
      </c>
      <c r="E7" s="1">
        <f>VLOOKUP(A7,'skill ratings 2016a mens'!$A:$C,3)</f>
        <v>2.87674777973697</v>
      </c>
      <c r="F7" s="1">
        <f>VLOOKUP(B7,'skill ratings 2016a mens'!$A:$C,3)</f>
        <v>2.0416043307060598</v>
      </c>
      <c r="G7" s="1">
        <f t="shared" si="0"/>
        <v>17.361111111111111</v>
      </c>
      <c r="H7" s="1">
        <f t="shared" si="1"/>
        <v>0.77216515351674209</v>
      </c>
      <c r="I7">
        <f t="shared" si="2"/>
        <v>0.85800340357710059</v>
      </c>
      <c r="J7">
        <f t="shared" si="3"/>
        <v>0.10540960978220056</v>
      </c>
    </row>
    <row r="8" spans="1:10" x14ac:dyDescent="0.25">
      <c r="A8" t="s">
        <v>157</v>
      </c>
      <c r="B8" t="s">
        <v>306</v>
      </c>
      <c r="C8" s="1">
        <f>VLOOKUP(A8,'skill ratings 2016a mens'!$A:$B,2)</f>
        <v>26.903751142687099</v>
      </c>
      <c r="D8" s="1">
        <f>VLOOKUP(B8,'skill ratings 2016a mens'!$A:$B,2)</f>
        <v>23.1741721399999</v>
      </c>
      <c r="E8" s="1">
        <f>VLOOKUP(A8,'skill ratings 2016a mens'!$A:$C,3)</f>
        <v>1.34374493318937</v>
      </c>
      <c r="F8" s="1">
        <f>VLOOKUP(B8,'skill ratings 2016a mens'!$A:$C,3)</f>
        <v>2.348168679</v>
      </c>
      <c r="G8" s="1">
        <f t="shared" si="0"/>
        <v>17.361111111111111</v>
      </c>
      <c r="H8" s="1">
        <f t="shared" si="1"/>
        <v>0.77022721590155807</v>
      </c>
      <c r="I8">
        <f t="shared" si="2"/>
        <v>0.90878942809525409</v>
      </c>
      <c r="J8">
        <f t="shared" si="3"/>
        <v>0.16542785817652303</v>
      </c>
    </row>
    <row r="9" spans="1:10" x14ac:dyDescent="0.25">
      <c r="A9" t="s">
        <v>157</v>
      </c>
      <c r="B9" t="s">
        <v>170</v>
      </c>
      <c r="C9" s="1">
        <f>VLOOKUP(A9,'skill ratings 2016a mens'!$A:$B,2)</f>
        <v>26.903751142687099</v>
      </c>
      <c r="D9" s="1">
        <f>VLOOKUP(B9,'skill ratings 2016a mens'!$A:$B,2)</f>
        <v>26.957127944969699</v>
      </c>
      <c r="E9" s="1">
        <f>VLOOKUP(A9,'skill ratings 2016a mens'!$A:$C,3)</f>
        <v>1.34374493318937</v>
      </c>
      <c r="F9" s="1">
        <f>VLOOKUP(B9,'skill ratings 2016a mens'!$A:$C,3)</f>
        <v>1.3338480856556401</v>
      </c>
      <c r="G9" s="1">
        <f t="shared" si="0"/>
        <v>17.361111111111111</v>
      </c>
      <c r="H9" s="1">
        <f t="shared" si="1"/>
        <v>0.95202510825576891</v>
      </c>
      <c r="I9">
        <f t="shared" si="2"/>
        <v>0.9520605123248802</v>
      </c>
      <c r="J9">
        <f t="shared" si="3"/>
        <v>3.7187475954574846E-5</v>
      </c>
    </row>
    <row r="10" spans="1:10" x14ac:dyDescent="0.25">
      <c r="A10" t="s">
        <v>157</v>
      </c>
      <c r="B10" t="s">
        <v>307</v>
      </c>
      <c r="C10" s="1">
        <f>VLOOKUP(A10,'skill ratings 2016a mens'!$A:$B,2)</f>
        <v>26.903751142687099</v>
      </c>
      <c r="D10" s="1">
        <f>VLOOKUP(B10,'skill ratings 2016a mens'!$A:$B,2)</f>
        <v>27.939159524169099</v>
      </c>
      <c r="E10" s="1">
        <f>VLOOKUP(A10,'skill ratings 2016a mens'!$A:$C,3)</f>
        <v>1.34374493318937</v>
      </c>
      <c r="F10" s="1">
        <f>VLOOKUP(B10,'skill ratings 2016a mens'!$A:$C,3)</f>
        <v>2.52712068954364</v>
      </c>
      <c r="G10" s="1">
        <f t="shared" si="0"/>
        <v>17.361111111111111</v>
      </c>
      <c r="H10" s="1">
        <f t="shared" si="1"/>
        <v>0.88833848394823456</v>
      </c>
      <c r="I10">
        <f t="shared" si="2"/>
        <v>0.89950418183945824</v>
      </c>
      <c r="J10">
        <f t="shared" si="3"/>
        <v>1.2490856470303794E-2</v>
      </c>
    </row>
    <row r="11" spans="1:10" x14ac:dyDescent="0.25">
      <c r="A11" t="s">
        <v>157</v>
      </c>
      <c r="B11" t="s">
        <v>147</v>
      </c>
      <c r="C11" s="1">
        <f>VLOOKUP(A11,'skill ratings 2016a mens'!$A:$B,2)</f>
        <v>26.903751142687099</v>
      </c>
      <c r="D11" s="1">
        <f>VLOOKUP(B11,'skill ratings 2016a mens'!$A:$B,2)</f>
        <v>29.869378010231099</v>
      </c>
      <c r="E11" s="1">
        <f>VLOOKUP(A11,'skill ratings 2016a mens'!$A:$C,3)</f>
        <v>1.34374493318937</v>
      </c>
      <c r="F11" s="1">
        <f>VLOOKUP(B11,'skill ratings 2016a mens'!$A:$C,3)</f>
        <v>1.3889855715160899</v>
      </c>
      <c r="G11" s="1">
        <f t="shared" si="0"/>
        <v>17.361111111111111</v>
      </c>
      <c r="H11" s="1">
        <f t="shared" si="1"/>
        <v>0.8475294342802332</v>
      </c>
      <c r="I11">
        <f t="shared" si="2"/>
        <v>0.95020035376548884</v>
      </c>
      <c r="J11">
        <f t="shared" si="3"/>
        <v>0.11434729169344891</v>
      </c>
    </row>
    <row r="12" spans="1:10" x14ac:dyDescent="0.25">
      <c r="A12" t="s">
        <v>157</v>
      </c>
      <c r="B12" t="s">
        <v>129</v>
      </c>
      <c r="C12" s="1">
        <f>VLOOKUP(A12,'skill ratings 2016a mens'!$A:$B,2)</f>
        <v>26.903751142687099</v>
      </c>
      <c r="D12" s="1">
        <f>VLOOKUP(B12,'skill ratings 2016a mens'!$A:$B,2)</f>
        <v>27.110754522328001</v>
      </c>
      <c r="E12" s="1">
        <f>VLOOKUP(A12,'skill ratings 2016a mens'!$A:$C,3)</f>
        <v>1.34374493318937</v>
      </c>
      <c r="F12" s="1">
        <f>VLOOKUP(B12,'skill ratings 2016a mens'!$A:$C,3)</f>
        <v>1.39820413979836</v>
      </c>
      <c r="G12" s="1">
        <f t="shared" si="0"/>
        <v>17.361111111111111</v>
      </c>
      <c r="H12" s="1">
        <f t="shared" si="1"/>
        <v>0.9493543928568744</v>
      </c>
      <c r="I12">
        <f t="shared" si="2"/>
        <v>0.9498830899745534</v>
      </c>
      <c r="J12">
        <f t="shared" si="3"/>
        <v>5.5674673242800041E-4</v>
      </c>
    </row>
    <row r="13" spans="1:10" x14ac:dyDescent="0.25">
      <c r="A13" t="s">
        <v>157</v>
      </c>
      <c r="B13" t="s">
        <v>139</v>
      </c>
      <c r="C13" s="1">
        <f>VLOOKUP(A13,'skill ratings 2016a mens'!$A:$B,2)</f>
        <v>26.903751142687099</v>
      </c>
      <c r="D13" s="1">
        <f>VLOOKUP(B13,'skill ratings 2016a mens'!$A:$B,2)</f>
        <v>24.285281507375899</v>
      </c>
      <c r="E13" s="1">
        <f>VLOOKUP(A13,'skill ratings 2016a mens'!$A:$C,3)</f>
        <v>1.34374493318937</v>
      </c>
      <c r="F13" s="1">
        <f>VLOOKUP(B13,'skill ratings 2016a mens'!$A:$C,3)</f>
        <v>1.36102273860725</v>
      </c>
      <c r="G13" s="1">
        <f t="shared" si="0"/>
        <v>17.361111111111111</v>
      </c>
      <c r="H13" s="1">
        <f t="shared" si="1"/>
        <v>0.86987706724324476</v>
      </c>
      <c r="I13">
        <f t="shared" si="2"/>
        <v>0.95115178001805256</v>
      </c>
      <c r="J13">
        <f t="shared" si="3"/>
        <v>8.9321750604888075E-2</v>
      </c>
    </row>
    <row r="14" spans="1:10" x14ac:dyDescent="0.25">
      <c r="A14" t="s">
        <v>202</v>
      </c>
      <c r="B14" t="s">
        <v>87</v>
      </c>
      <c r="C14" s="1">
        <f>VLOOKUP(A14,'skill ratings 2016a mens'!$A:$B,2)</f>
        <v>13.094988516445699</v>
      </c>
      <c r="D14" s="1">
        <f>VLOOKUP(B14,'skill ratings 2016a mens'!$A:$B,2)</f>
        <v>38.393090658251602</v>
      </c>
      <c r="E14" s="1">
        <f>VLOOKUP(A14,'skill ratings 2016a mens'!$A:$C,3)</f>
        <v>2.87674777973697</v>
      </c>
      <c r="F14" s="1">
        <f>VLOOKUP(B14,'skill ratings 2016a mens'!$A:$C,3)</f>
        <v>1.53114908216943</v>
      </c>
      <c r="G14" s="1">
        <f t="shared" si="0"/>
        <v>17.361111111111111</v>
      </c>
      <c r="H14" s="1">
        <f t="shared" si="1"/>
        <v>7.5349449548471397E-4</v>
      </c>
      <c r="I14">
        <f t="shared" si="2"/>
        <v>0.87508834402996072</v>
      </c>
      <c r="J14">
        <f t="shared" si="3"/>
        <v>7.0573584120714612</v>
      </c>
    </row>
    <row r="15" spans="1:10" x14ac:dyDescent="0.25">
      <c r="A15" t="s">
        <v>308</v>
      </c>
      <c r="B15" t="s">
        <v>184</v>
      </c>
      <c r="C15" s="1">
        <f>VLOOKUP(A15,'skill ratings 2016a mens'!$A:$B,2)</f>
        <v>20.2266663960466</v>
      </c>
      <c r="D15" s="1">
        <f>VLOOKUP(B15,'skill ratings 2016a mens'!$A:$B,2)</f>
        <v>18.26951721</v>
      </c>
      <c r="E15" s="1">
        <f>VLOOKUP(A15,'skill ratings 2016a mens'!$A:$C,3)</f>
        <v>1.3786545000133299</v>
      </c>
      <c r="F15" s="1">
        <f>VLOOKUP(B15,'skill ratings 2016a mens'!$A:$C,3)</f>
        <v>3.83393265899999</v>
      </c>
      <c r="G15" s="1">
        <f t="shared" si="0"/>
        <v>17.361111111111111</v>
      </c>
      <c r="H15" s="1">
        <f t="shared" ref="H15:H33" si="4">I15*EXP(-J15)</f>
        <v>0.79240154859545309</v>
      </c>
      <c r="I15">
        <f t="shared" ref="I15:I33" si="5">SQRT(2*G15/(2*G15+E15^2+F15^2))</f>
        <v>0.82253082250434539</v>
      </c>
      <c r="J15">
        <f t="shared" ref="J15:J33" si="6">(C15-D15)^2/(2*(2*G15+E15^2+F15^2))</f>
        <v>3.7317686974054624E-2</v>
      </c>
    </row>
    <row r="16" spans="1:10" x14ac:dyDescent="0.25">
      <c r="A16" t="s">
        <v>309</v>
      </c>
      <c r="B16" t="s">
        <v>128</v>
      </c>
      <c r="C16" s="1">
        <f>VLOOKUP(A16,'skill ratings 2016a mens'!$A:$B,2)</f>
        <v>13.752182506488101</v>
      </c>
      <c r="D16" s="1">
        <f>VLOOKUP(B16,'skill ratings 2016a mens'!$A:$B,2)</f>
        <v>16.248321591583998</v>
      </c>
      <c r="E16" s="1">
        <f>VLOOKUP(A16,'skill ratings 2016a mens'!$A:$C,3)</f>
        <v>2.0783497181655401</v>
      </c>
      <c r="F16" s="1">
        <f>VLOOKUP(B16,'skill ratings 2016a mens'!$A:$C,3)</f>
        <v>2.0416043307060598</v>
      </c>
      <c r="G16" s="1">
        <f t="shared" si="0"/>
        <v>17.361111111111111</v>
      </c>
      <c r="H16" s="1">
        <f t="shared" si="4"/>
        <v>0.83406567583965596</v>
      </c>
      <c r="I16">
        <f t="shared" si="5"/>
        <v>0.89642113053366856</v>
      </c>
      <c r="J16">
        <f t="shared" si="6"/>
        <v>7.2098167042864703E-2</v>
      </c>
    </row>
    <row r="17" spans="1:10" x14ac:dyDescent="0.25">
      <c r="A17" t="s">
        <v>128</v>
      </c>
      <c r="B17" t="s">
        <v>207</v>
      </c>
      <c r="C17" s="1">
        <f>VLOOKUP(A17,'skill ratings 2016a mens'!$A:$B,2)</f>
        <v>16.248321591583998</v>
      </c>
      <c r="D17" s="1">
        <f>VLOOKUP(B17,'skill ratings 2016a mens'!$A:$B,2)</f>
        <v>23.669113457131999</v>
      </c>
      <c r="E17" s="1">
        <f>VLOOKUP(A17,'skill ratings 2016a mens'!$A:$C,3)</f>
        <v>2.0416043307060598</v>
      </c>
      <c r="F17" s="1">
        <f>VLOOKUP(B17,'skill ratings 2016a mens'!$A:$C,3)</f>
        <v>2.69001611018752</v>
      </c>
      <c r="G17" s="1">
        <f t="shared" si="0"/>
        <v>17.361111111111111</v>
      </c>
      <c r="H17" s="1">
        <f t="shared" si="4"/>
        <v>0.47762514527220901</v>
      </c>
      <c r="I17">
        <f t="shared" si="5"/>
        <v>0.8676173656255185</v>
      </c>
      <c r="J17">
        <f t="shared" si="6"/>
        <v>0.5969245845348583</v>
      </c>
    </row>
    <row r="18" spans="1:10" x14ac:dyDescent="0.25">
      <c r="A18" t="s">
        <v>128</v>
      </c>
      <c r="B18" t="s">
        <v>310</v>
      </c>
      <c r="C18" s="1">
        <f>VLOOKUP(A18,'skill ratings 2016a mens'!$A:$B,2)</f>
        <v>16.248321591583998</v>
      </c>
      <c r="D18" s="1">
        <f>VLOOKUP(B18,'skill ratings 2016a mens'!$A:$B,2)</f>
        <v>16.7113072546693</v>
      </c>
      <c r="E18" s="1">
        <f>VLOOKUP(A18,'skill ratings 2016a mens'!$A:$C,3)</f>
        <v>2.0416043307060598</v>
      </c>
      <c r="F18" s="1">
        <f>VLOOKUP(B18,'skill ratings 2016a mens'!$A:$C,3)</f>
        <v>2.71903301369281</v>
      </c>
      <c r="G18" s="1">
        <f t="shared" si="0"/>
        <v>17.361111111111111</v>
      </c>
      <c r="H18" s="1">
        <f t="shared" si="4"/>
        <v>0.86414161511412579</v>
      </c>
      <c r="I18">
        <f t="shared" si="5"/>
        <v>0.86614501043255532</v>
      </c>
      <c r="J18">
        <f t="shared" si="6"/>
        <v>2.3156813259695387E-3</v>
      </c>
    </row>
    <row r="19" spans="1:10" x14ac:dyDescent="0.25">
      <c r="A19" t="s">
        <v>125</v>
      </c>
      <c r="B19" t="s">
        <v>128</v>
      </c>
      <c r="C19" s="1">
        <f>VLOOKUP(A19,'skill ratings 2016a mens'!$A:$B,2)</f>
        <v>14.5412525483585</v>
      </c>
      <c r="D19" s="1">
        <f>VLOOKUP(B19,'skill ratings 2016a mens'!$A:$B,2)</f>
        <v>16.248321591583998</v>
      </c>
      <c r="E19" s="1">
        <f>VLOOKUP(A19,'skill ratings 2016a mens'!$A:$C,3)</f>
        <v>2.8516978019153401</v>
      </c>
      <c r="F19" s="1">
        <f>VLOOKUP(B19,'skill ratings 2016a mens'!$A:$C,3)</f>
        <v>2.0416043307060598</v>
      </c>
      <c r="G19" s="1">
        <f t="shared" si="0"/>
        <v>17.361111111111111</v>
      </c>
      <c r="H19" s="1">
        <f t="shared" si="4"/>
        <v>0.83309322047438106</v>
      </c>
      <c r="I19">
        <f t="shared" si="5"/>
        <v>0.85931157908949374</v>
      </c>
      <c r="J19">
        <f t="shared" si="6"/>
        <v>3.0986034015534122E-2</v>
      </c>
    </row>
    <row r="20" spans="1:10" x14ac:dyDescent="0.25">
      <c r="A20" t="s">
        <v>311</v>
      </c>
      <c r="B20" t="s">
        <v>128</v>
      </c>
      <c r="C20" s="1">
        <f>VLOOKUP(A20,'skill ratings 2016a mens'!$A:$B,2)</f>
        <v>11.9236809531838</v>
      </c>
      <c r="D20" s="1">
        <f>VLOOKUP(B20,'skill ratings 2016a mens'!$A:$B,2)</f>
        <v>16.248321591583998</v>
      </c>
      <c r="E20" s="1">
        <f>VLOOKUP(A20,'skill ratings 2016a mens'!$A:$C,3)</f>
        <v>2.8241558870525498</v>
      </c>
      <c r="F20" s="1">
        <f>VLOOKUP(B20,'skill ratings 2016a mens'!$A:$C,3)</f>
        <v>2.0416043307060598</v>
      </c>
      <c r="G20" s="1">
        <f t="shared" si="0"/>
        <v>17.361111111111111</v>
      </c>
      <c r="H20" s="1">
        <f t="shared" si="4"/>
        <v>0.70504788039361432</v>
      </c>
      <c r="I20">
        <f t="shared" si="5"/>
        <v>0.86074351737686294</v>
      </c>
      <c r="J20">
        <f t="shared" si="6"/>
        <v>0.19953085486638961</v>
      </c>
    </row>
    <row r="21" spans="1:10" x14ac:dyDescent="0.25">
      <c r="C21" s="1" t="e">
        <f>VLOOKUP(A21,'skill ratings 2016a mens'!$A:$B,2)</f>
        <v>#N/A</v>
      </c>
      <c r="D21" s="1" t="e">
        <f>VLOOKUP(B21,'skill ratings 2016a mens'!$A:$B,2)</f>
        <v>#N/A</v>
      </c>
      <c r="E21" s="1" t="e">
        <f>VLOOKUP(A21,'skill ratings 2016a mens'!$A:$C,3)</f>
        <v>#N/A</v>
      </c>
      <c r="F21" s="1" t="e">
        <f>VLOOKUP(B21,'skill ratings 2016a mens'!$A:$C,3)</f>
        <v>#N/A</v>
      </c>
      <c r="G21" s="1">
        <f t="shared" si="0"/>
        <v>17.361111111111111</v>
      </c>
      <c r="H21" s="1" t="e">
        <f t="shared" si="4"/>
        <v>#N/A</v>
      </c>
      <c r="I21" t="e">
        <f t="shared" si="5"/>
        <v>#N/A</v>
      </c>
      <c r="J21" t="e">
        <f t="shared" si="6"/>
        <v>#N/A</v>
      </c>
    </row>
    <row r="22" spans="1:10" x14ac:dyDescent="0.25">
      <c r="C22" s="1" t="e">
        <f>VLOOKUP(A22,'skill ratings 2016a mens'!$A:$B,2)</f>
        <v>#N/A</v>
      </c>
      <c r="D22" s="1" t="e">
        <f>VLOOKUP(B22,'skill ratings 2016a mens'!$A:$B,2)</f>
        <v>#N/A</v>
      </c>
      <c r="E22" s="1" t="e">
        <f>VLOOKUP(A22,'skill ratings 2016a mens'!$A:$C,3)</f>
        <v>#N/A</v>
      </c>
      <c r="F22" s="1" t="e">
        <f>VLOOKUP(B22,'skill ratings 2016a mens'!$A:$C,3)</f>
        <v>#N/A</v>
      </c>
      <c r="G22" s="1">
        <f t="shared" si="0"/>
        <v>17.361111111111111</v>
      </c>
      <c r="H22" s="1" t="e">
        <f t="shared" si="4"/>
        <v>#N/A</v>
      </c>
      <c r="I22" t="e">
        <f t="shared" si="5"/>
        <v>#N/A</v>
      </c>
      <c r="J22" t="e">
        <f t="shared" si="6"/>
        <v>#N/A</v>
      </c>
    </row>
    <row r="23" spans="1:10" x14ac:dyDescent="0.25">
      <c r="C23" s="1" t="e">
        <f>VLOOKUP(A23,'skill ratings 2016a mens'!$A:$B,2)</f>
        <v>#N/A</v>
      </c>
      <c r="D23" s="1" t="e">
        <f>VLOOKUP(B23,'skill ratings 2016a mens'!$A:$B,2)</f>
        <v>#N/A</v>
      </c>
      <c r="E23" s="1" t="e">
        <f>VLOOKUP(A23,'skill ratings 2016a mens'!$A:$C,3)</f>
        <v>#N/A</v>
      </c>
      <c r="F23" s="1" t="e">
        <f>VLOOKUP(B23,'skill ratings 2016a mens'!$A:$C,3)</f>
        <v>#N/A</v>
      </c>
      <c r="G23" s="1">
        <f t="shared" si="0"/>
        <v>17.361111111111111</v>
      </c>
      <c r="H23" s="1" t="e">
        <f t="shared" si="4"/>
        <v>#N/A</v>
      </c>
      <c r="I23" t="e">
        <f t="shared" si="5"/>
        <v>#N/A</v>
      </c>
      <c r="J23" t="e">
        <f t="shared" si="6"/>
        <v>#N/A</v>
      </c>
    </row>
    <row r="24" spans="1:10" x14ac:dyDescent="0.25">
      <c r="C24" s="1" t="e">
        <f>VLOOKUP(A24,'skill ratings 2016a mens'!$A:$B,2)</f>
        <v>#N/A</v>
      </c>
      <c r="D24" s="1" t="e">
        <f>VLOOKUP(B24,'skill ratings 2016a mens'!$A:$B,2)</f>
        <v>#N/A</v>
      </c>
      <c r="E24" s="1" t="e">
        <f>VLOOKUP(A24,'skill ratings 2016a mens'!$A:$C,3)</f>
        <v>#N/A</v>
      </c>
      <c r="F24" s="1" t="e">
        <f>VLOOKUP(B24,'skill ratings 2016a mens'!$A:$C,3)</f>
        <v>#N/A</v>
      </c>
      <c r="G24" s="1">
        <f t="shared" si="0"/>
        <v>17.361111111111111</v>
      </c>
      <c r="H24" s="1" t="e">
        <f t="shared" si="4"/>
        <v>#N/A</v>
      </c>
      <c r="I24" t="e">
        <f t="shared" si="5"/>
        <v>#N/A</v>
      </c>
      <c r="J24" t="e">
        <f t="shared" si="6"/>
        <v>#N/A</v>
      </c>
    </row>
    <row r="25" spans="1:10" x14ac:dyDescent="0.25">
      <c r="C25" s="1" t="e">
        <f>VLOOKUP(A25,'skill ratings 2016a mens'!$A:$B,2)</f>
        <v>#N/A</v>
      </c>
      <c r="D25" s="1" t="e">
        <f>VLOOKUP(B25,'skill ratings 2016a mens'!$A:$B,2)</f>
        <v>#N/A</v>
      </c>
      <c r="E25" s="1" t="e">
        <f>VLOOKUP(A25,'skill ratings 2016a mens'!$A:$C,3)</f>
        <v>#N/A</v>
      </c>
      <c r="F25" s="1" t="e">
        <f>VLOOKUP(B25,'skill ratings 2016a mens'!$A:$C,3)</f>
        <v>#N/A</v>
      </c>
      <c r="G25" s="1">
        <f t="shared" si="0"/>
        <v>17.361111111111111</v>
      </c>
      <c r="H25" s="1" t="e">
        <f t="shared" si="4"/>
        <v>#N/A</v>
      </c>
      <c r="I25" t="e">
        <f t="shared" si="5"/>
        <v>#N/A</v>
      </c>
      <c r="J25" t="e">
        <f t="shared" si="6"/>
        <v>#N/A</v>
      </c>
    </row>
    <row r="26" spans="1:10" x14ac:dyDescent="0.25">
      <c r="C26" s="1" t="e">
        <f>VLOOKUP(A26,'skill ratings 2016a mens'!$A:$B,2)</f>
        <v>#N/A</v>
      </c>
      <c r="D26" s="1" t="e">
        <f>VLOOKUP(B26,'skill ratings 2016a mens'!$A:$B,2)</f>
        <v>#N/A</v>
      </c>
      <c r="E26" s="1" t="e">
        <f>VLOOKUP(A26,'skill ratings 2016a mens'!$A:$C,3)</f>
        <v>#N/A</v>
      </c>
      <c r="F26" s="1" t="e">
        <f>VLOOKUP(B26,'skill ratings 2016a mens'!$A:$C,3)</f>
        <v>#N/A</v>
      </c>
      <c r="G26" s="1">
        <f t="shared" si="0"/>
        <v>17.361111111111111</v>
      </c>
      <c r="H26" s="1" t="e">
        <f t="shared" si="4"/>
        <v>#N/A</v>
      </c>
      <c r="I26" t="e">
        <f t="shared" si="5"/>
        <v>#N/A</v>
      </c>
      <c r="J26" t="e">
        <f t="shared" si="6"/>
        <v>#N/A</v>
      </c>
    </row>
    <row r="27" spans="1:10" x14ac:dyDescent="0.25">
      <c r="C27" s="1" t="e">
        <f>VLOOKUP(A27,'skill ratings 2016a mens'!$A:$B,2)</f>
        <v>#N/A</v>
      </c>
      <c r="D27" s="1" t="e">
        <f>VLOOKUP(B27,'skill ratings 2016a mens'!$A:$B,2)</f>
        <v>#N/A</v>
      </c>
      <c r="E27" s="1" t="e">
        <f>VLOOKUP(A27,'skill ratings 2016a mens'!$A:$C,3)</f>
        <v>#N/A</v>
      </c>
      <c r="F27" s="1" t="e">
        <f>VLOOKUP(B27,'skill ratings 2016a mens'!$A:$C,3)</f>
        <v>#N/A</v>
      </c>
      <c r="G27" s="1">
        <f t="shared" si="0"/>
        <v>17.361111111111111</v>
      </c>
      <c r="H27" s="1" t="e">
        <f t="shared" si="4"/>
        <v>#N/A</v>
      </c>
      <c r="I27" t="e">
        <f t="shared" si="5"/>
        <v>#N/A</v>
      </c>
      <c r="J27" t="e">
        <f t="shared" si="6"/>
        <v>#N/A</v>
      </c>
    </row>
    <row r="28" spans="1:10" x14ac:dyDescent="0.25">
      <c r="C28" s="1" t="e">
        <f>VLOOKUP(A28,'skill ratings 2016a mens'!$A:$B,2)</f>
        <v>#N/A</v>
      </c>
      <c r="D28" s="1" t="e">
        <f>VLOOKUP(B28,'skill ratings 2016a mens'!$A:$B,2)</f>
        <v>#N/A</v>
      </c>
      <c r="E28" s="1" t="e">
        <f>VLOOKUP(A28,'skill ratings 2016a mens'!$A:$C,3)</f>
        <v>#N/A</v>
      </c>
      <c r="F28" s="1" t="e">
        <f>VLOOKUP(B28,'skill ratings 2016a mens'!$A:$C,3)</f>
        <v>#N/A</v>
      </c>
      <c r="G28" s="1">
        <f t="shared" si="0"/>
        <v>17.361111111111111</v>
      </c>
      <c r="H28" s="1" t="e">
        <f t="shared" si="4"/>
        <v>#N/A</v>
      </c>
      <c r="I28" t="e">
        <f t="shared" si="5"/>
        <v>#N/A</v>
      </c>
      <c r="J28" t="e">
        <f t="shared" si="6"/>
        <v>#N/A</v>
      </c>
    </row>
    <row r="29" spans="1:10" x14ac:dyDescent="0.25">
      <c r="C29" s="1" t="e">
        <f>VLOOKUP(A29,'skill ratings 2016a mens'!$A:$B,2)</f>
        <v>#N/A</v>
      </c>
      <c r="D29" s="1" t="e">
        <f>VLOOKUP(B29,'skill ratings 2016a mens'!$A:$B,2)</f>
        <v>#N/A</v>
      </c>
      <c r="E29" s="1" t="e">
        <f>VLOOKUP(A29,'skill ratings 2016a mens'!$A:$C,3)</f>
        <v>#N/A</v>
      </c>
      <c r="F29" s="1" t="e">
        <f>VLOOKUP(B29,'skill ratings 2016a mens'!$A:$C,3)</f>
        <v>#N/A</v>
      </c>
      <c r="G29" s="1">
        <f t="shared" si="0"/>
        <v>17.361111111111111</v>
      </c>
      <c r="H29" s="1" t="e">
        <f t="shared" si="4"/>
        <v>#N/A</v>
      </c>
      <c r="I29" t="e">
        <f t="shared" si="5"/>
        <v>#N/A</v>
      </c>
      <c r="J29" t="e">
        <f t="shared" si="6"/>
        <v>#N/A</v>
      </c>
    </row>
    <row r="30" spans="1:10" x14ac:dyDescent="0.25">
      <c r="C30" s="1" t="e">
        <f>VLOOKUP(A30,'skill ratings 2016a mens'!$A:$B,2)</f>
        <v>#N/A</v>
      </c>
      <c r="D30" s="1" t="e">
        <f>VLOOKUP(B30,'skill ratings 2016a mens'!$A:$B,2)</f>
        <v>#N/A</v>
      </c>
      <c r="E30" s="1" t="e">
        <f>VLOOKUP(A30,'skill ratings 2016a mens'!$A:$C,3)</f>
        <v>#N/A</v>
      </c>
      <c r="F30" s="1" t="e">
        <f>VLOOKUP(B30,'skill ratings 2016a mens'!$A:$C,3)</f>
        <v>#N/A</v>
      </c>
      <c r="G30" s="1">
        <f t="shared" si="0"/>
        <v>17.361111111111111</v>
      </c>
      <c r="H30" s="1" t="e">
        <f t="shared" si="4"/>
        <v>#N/A</v>
      </c>
      <c r="I30" t="e">
        <f t="shared" si="5"/>
        <v>#N/A</v>
      </c>
      <c r="J30" t="e">
        <f t="shared" si="6"/>
        <v>#N/A</v>
      </c>
    </row>
    <row r="31" spans="1:10" x14ac:dyDescent="0.25">
      <c r="C31" s="1" t="e">
        <f>VLOOKUP(A31,'skill ratings 2016a mens'!$A:$B,2)</f>
        <v>#N/A</v>
      </c>
      <c r="D31" s="1" t="e">
        <f>VLOOKUP(B31,'skill ratings 2016a mens'!$A:$B,2)</f>
        <v>#N/A</v>
      </c>
      <c r="E31" s="1" t="e">
        <f>VLOOKUP(A31,'skill ratings 2016a mens'!$A:$C,3)</f>
        <v>#N/A</v>
      </c>
      <c r="F31" s="1" t="e">
        <f>VLOOKUP(B31,'skill ratings 2016a mens'!$A:$C,3)</f>
        <v>#N/A</v>
      </c>
      <c r="G31" s="1">
        <f t="shared" si="0"/>
        <v>17.361111111111111</v>
      </c>
      <c r="H31" s="1" t="e">
        <f t="shared" si="4"/>
        <v>#N/A</v>
      </c>
      <c r="I31" t="e">
        <f t="shared" si="5"/>
        <v>#N/A</v>
      </c>
      <c r="J31" t="e">
        <f t="shared" si="6"/>
        <v>#N/A</v>
      </c>
    </row>
    <row r="32" spans="1:10" x14ac:dyDescent="0.25">
      <c r="C32" s="1" t="e">
        <f>VLOOKUP(A32,'skill ratings 2016a mens'!$A:$B,2)</f>
        <v>#N/A</v>
      </c>
      <c r="D32" s="1" t="e">
        <f>VLOOKUP(B32,'skill ratings 2016a mens'!$A:$B,2)</f>
        <v>#N/A</v>
      </c>
      <c r="E32" s="1" t="e">
        <f>VLOOKUP(A32,'skill ratings 2016a mens'!$A:$C,3)</f>
        <v>#N/A</v>
      </c>
      <c r="F32" s="1" t="e">
        <f>VLOOKUP(B32,'skill ratings 2016a mens'!$A:$C,3)</f>
        <v>#N/A</v>
      </c>
      <c r="G32" s="1">
        <f t="shared" si="0"/>
        <v>17.361111111111111</v>
      </c>
      <c r="H32" s="1" t="e">
        <f t="shared" si="4"/>
        <v>#N/A</v>
      </c>
      <c r="I32" t="e">
        <f t="shared" si="5"/>
        <v>#N/A</v>
      </c>
      <c r="J32" t="e">
        <f t="shared" si="6"/>
        <v>#N/A</v>
      </c>
    </row>
    <row r="33" spans="3:10" x14ac:dyDescent="0.25">
      <c r="C33" s="1" t="e">
        <f>VLOOKUP(A33,'skill ratings 2016a mens'!$A:$B,2)</f>
        <v>#N/A</v>
      </c>
      <c r="D33" s="1" t="e">
        <f>VLOOKUP(B33,'skill ratings 2016a mens'!$A:$B,2)</f>
        <v>#N/A</v>
      </c>
      <c r="E33" s="1" t="e">
        <f>VLOOKUP(A33,'skill ratings 2016a mens'!$A:$C,3)</f>
        <v>#N/A</v>
      </c>
      <c r="F33" s="1" t="e">
        <f>VLOOKUP(B33,'skill ratings 2016a mens'!$A:$C,3)</f>
        <v>#N/A</v>
      </c>
      <c r="G33" s="1">
        <f t="shared" si="0"/>
        <v>17.361111111111111</v>
      </c>
      <c r="H33" s="1" t="e">
        <f t="shared" si="4"/>
        <v>#N/A</v>
      </c>
      <c r="I33" t="e">
        <f t="shared" si="5"/>
        <v>#N/A</v>
      </c>
      <c r="J33" t="e">
        <f t="shared" si="6"/>
        <v>#N/A</v>
      </c>
    </row>
  </sheetData>
  <conditionalFormatting sqref="H1:H33">
    <cfRule type="colorScale" priority="1">
      <colorScale>
        <cfvo type="num" val="0"/>
        <cfvo type="num" val="1"/>
        <color rgb="FFFF0000"/>
        <color rgb="FF00B05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23" sqref="C23"/>
    </sheetView>
  </sheetViews>
  <sheetFormatPr defaultRowHeight="15" x14ac:dyDescent="0.25"/>
  <sheetData>
    <row r="1" spans="1:10" x14ac:dyDescent="0.25">
      <c r="A1" t="s">
        <v>296</v>
      </c>
      <c r="B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t="s">
        <v>304</v>
      </c>
      <c r="J1" t="s">
        <v>305</v>
      </c>
    </row>
    <row r="2" spans="1:10" x14ac:dyDescent="0.25">
      <c r="A2" t="s">
        <v>277</v>
      </c>
      <c r="B2" t="s">
        <v>276</v>
      </c>
      <c r="C2" s="1">
        <f>VLOOKUP(A2,'skill ratings 2016a ladies'!$A:$B,2)</f>
        <v>31.675520509200801</v>
      </c>
      <c r="D2" s="1">
        <f>VLOOKUP(B2,'skill ratings 2016a ladies'!$A:$B,2)</f>
        <v>26.8387161421903</v>
      </c>
      <c r="E2" s="1">
        <f>VLOOKUP(A2,'skill ratings 2016a ladies'!$A:$C,3)</f>
        <v>2.9460587238166198</v>
      </c>
      <c r="F2" s="1">
        <f>VLOOKUP(B2,'skill ratings 2016a ladies'!$A:$C,3)</f>
        <v>2.9911773480900599</v>
      </c>
      <c r="G2" s="1">
        <f>625/36</f>
        <v>17.361111111111111</v>
      </c>
      <c r="H2" s="1">
        <f>I2*EXP(-J2)</f>
        <v>0.65133992063134383</v>
      </c>
      <c r="I2">
        <f>SQRT(2*G2/(2*G2+E2^2+F2^2))</f>
        <v>0.81442502881614443</v>
      </c>
      <c r="J2">
        <f>(C2-D2)^2/(2*(2*G2+E2^2+F2^2))</f>
        <v>0.22345072071092209</v>
      </c>
    </row>
    <row r="3" spans="1:10" x14ac:dyDescent="0.25">
      <c r="C3" s="1" t="e">
        <f>VLOOKUP(A3,'skill ratings 2016a ladies'!$A:$B,2)</f>
        <v>#N/A</v>
      </c>
      <c r="D3" s="1" t="e">
        <f>VLOOKUP(B3,'skill ratings 2016a ladies'!$A:$B,2)</f>
        <v>#N/A</v>
      </c>
      <c r="E3" s="1" t="e">
        <f>VLOOKUP(A3,'skill ratings 2016a ladies'!$A:$C,3)</f>
        <v>#N/A</v>
      </c>
      <c r="F3" s="1" t="e">
        <f>VLOOKUP(B3,'skill ratings 2016a ladies'!$A:$C,3)</f>
        <v>#N/A</v>
      </c>
      <c r="G3" s="1">
        <f>625/36</f>
        <v>17.361111111111111</v>
      </c>
      <c r="H3" s="1" t="e">
        <f>I3*EXP(-J3)</f>
        <v>#N/A</v>
      </c>
      <c r="I3" t="e">
        <f>SQRT(2*G3/(2*G3+E3^2+F3^2))</f>
        <v>#N/A</v>
      </c>
      <c r="J3" t="e">
        <f>(C3-D3)^2/(2*(2*G3+E3^2+F3^2))</f>
        <v>#N/A</v>
      </c>
    </row>
    <row r="4" spans="1:10" x14ac:dyDescent="0.25">
      <c r="C4" s="1" t="e">
        <f>VLOOKUP(A4,'skill ratings 2016a ladies'!$A:$B,2)</f>
        <v>#N/A</v>
      </c>
      <c r="D4" s="1" t="e">
        <f>VLOOKUP(B4,'skill ratings 2016a ladies'!$A:$B,2)</f>
        <v>#N/A</v>
      </c>
      <c r="E4" s="1" t="e">
        <f>VLOOKUP(A4,'skill ratings 2016a ladies'!$A:$C,3)</f>
        <v>#N/A</v>
      </c>
      <c r="F4" s="1" t="e">
        <f>VLOOKUP(B4,'skill ratings 2016a ladies'!$A:$C,3)</f>
        <v>#N/A</v>
      </c>
      <c r="G4" s="1">
        <f t="shared" ref="G4:G15" si="0">625/36</f>
        <v>17.361111111111111</v>
      </c>
      <c r="H4" s="1" t="e">
        <f t="shared" ref="H4:H15" si="1">I4*EXP(-J4)</f>
        <v>#N/A</v>
      </c>
      <c r="I4" t="e">
        <f t="shared" ref="I4:I15" si="2">SQRT(2*G4/(2*G4+E4^2+F4^2))</f>
        <v>#N/A</v>
      </c>
      <c r="J4" t="e">
        <f t="shared" ref="J4:J15" si="3">(C4-D4)^2/(2*(2*G4+E4^2+F4^2))</f>
        <v>#N/A</v>
      </c>
    </row>
    <row r="5" spans="1:10" x14ac:dyDescent="0.25">
      <c r="C5" s="1" t="e">
        <f>VLOOKUP(A5,'skill ratings 2016a ladies'!$A:$B,2)</f>
        <v>#N/A</v>
      </c>
      <c r="D5" s="1" t="e">
        <f>VLOOKUP(B5,'skill ratings 2016a ladies'!$A:$B,2)</f>
        <v>#N/A</v>
      </c>
      <c r="E5" s="1" t="e">
        <f>VLOOKUP(A5,'skill ratings 2016a ladies'!$A:$C,3)</f>
        <v>#N/A</v>
      </c>
      <c r="F5" s="1" t="e">
        <f>VLOOKUP(B5,'skill ratings 2016a ladies'!$A:$C,3)</f>
        <v>#N/A</v>
      </c>
      <c r="G5" s="1">
        <f t="shared" si="0"/>
        <v>17.361111111111111</v>
      </c>
      <c r="H5" s="1" t="e">
        <f t="shared" si="1"/>
        <v>#N/A</v>
      </c>
      <c r="I5" t="e">
        <f t="shared" si="2"/>
        <v>#N/A</v>
      </c>
      <c r="J5" t="e">
        <f t="shared" si="3"/>
        <v>#N/A</v>
      </c>
    </row>
    <row r="6" spans="1:10" x14ac:dyDescent="0.25">
      <c r="C6" s="1" t="e">
        <f>VLOOKUP(A6,'skill ratings 2016a ladies'!$A:$B,2)</f>
        <v>#N/A</v>
      </c>
      <c r="D6" s="1" t="e">
        <f>VLOOKUP(B6,'skill ratings 2016a ladies'!$A:$B,2)</f>
        <v>#N/A</v>
      </c>
      <c r="E6" s="1" t="e">
        <f>VLOOKUP(A6,'skill ratings 2016a ladies'!$A:$C,3)</f>
        <v>#N/A</v>
      </c>
      <c r="F6" s="1" t="e">
        <f>VLOOKUP(B6,'skill ratings 2016a ladies'!$A:$C,3)</f>
        <v>#N/A</v>
      </c>
      <c r="G6" s="1">
        <f t="shared" si="0"/>
        <v>17.361111111111111</v>
      </c>
      <c r="H6" s="1" t="e">
        <f t="shared" si="1"/>
        <v>#N/A</v>
      </c>
      <c r="I6" t="e">
        <f t="shared" si="2"/>
        <v>#N/A</v>
      </c>
      <c r="J6" t="e">
        <f t="shared" si="3"/>
        <v>#N/A</v>
      </c>
    </row>
    <row r="7" spans="1:10" x14ac:dyDescent="0.25">
      <c r="C7" s="1" t="e">
        <f>VLOOKUP(A7,'skill ratings 2016a ladies'!$A:$B,2)</f>
        <v>#N/A</v>
      </c>
      <c r="D7" s="1" t="e">
        <f>VLOOKUP(B7,'skill ratings 2016a ladies'!$A:$B,2)</f>
        <v>#N/A</v>
      </c>
      <c r="E7" s="1" t="e">
        <f>VLOOKUP(A7,'skill ratings 2016a ladies'!$A:$C,3)</f>
        <v>#N/A</v>
      </c>
      <c r="F7" s="1" t="e">
        <f>VLOOKUP(B7,'skill ratings 2016a ladies'!$A:$C,3)</f>
        <v>#N/A</v>
      </c>
      <c r="G7" s="1">
        <f t="shared" si="0"/>
        <v>17.361111111111111</v>
      </c>
      <c r="H7" s="1" t="e">
        <f t="shared" si="1"/>
        <v>#N/A</v>
      </c>
      <c r="I7" t="e">
        <f t="shared" si="2"/>
        <v>#N/A</v>
      </c>
      <c r="J7" t="e">
        <f t="shared" si="3"/>
        <v>#N/A</v>
      </c>
    </row>
    <row r="8" spans="1:10" x14ac:dyDescent="0.25">
      <c r="C8" s="1" t="e">
        <f>VLOOKUP(A8,'skill ratings 2016a ladies'!$A:$B,2)</f>
        <v>#N/A</v>
      </c>
      <c r="D8" s="1" t="e">
        <f>VLOOKUP(B8,'skill ratings 2016a ladies'!$A:$B,2)</f>
        <v>#N/A</v>
      </c>
      <c r="E8" s="1" t="e">
        <f>VLOOKUP(A8,'skill ratings 2016a ladies'!$A:$C,3)</f>
        <v>#N/A</v>
      </c>
      <c r="F8" s="1" t="e">
        <f>VLOOKUP(B8,'skill ratings 2016a ladies'!$A:$C,3)</f>
        <v>#N/A</v>
      </c>
      <c r="G8" s="1">
        <f t="shared" si="0"/>
        <v>17.361111111111111</v>
      </c>
      <c r="H8" s="1" t="e">
        <f t="shared" si="1"/>
        <v>#N/A</v>
      </c>
      <c r="I8" t="e">
        <f t="shared" si="2"/>
        <v>#N/A</v>
      </c>
      <c r="J8" t="e">
        <f t="shared" si="3"/>
        <v>#N/A</v>
      </c>
    </row>
    <row r="9" spans="1:10" x14ac:dyDescent="0.25">
      <c r="C9" s="1" t="e">
        <f>VLOOKUP(A9,'skill ratings 2016a ladies'!$A:$B,2)</f>
        <v>#N/A</v>
      </c>
      <c r="D9" s="1" t="e">
        <f>VLOOKUP(B9,'skill ratings 2016a ladies'!$A:$B,2)</f>
        <v>#N/A</v>
      </c>
      <c r="E9" s="1" t="e">
        <f>VLOOKUP(A9,'skill ratings 2016a ladies'!$A:$C,3)</f>
        <v>#N/A</v>
      </c>
      <c r="F9" s="1" t="e">
        <f>VLOOKUP(B9,'skill ratings 2016a ladies'!$A:$C,3)</f>
        <v>#N/A</v>
      </c>
      <c r="G9" s="1">
        <f t="shared" si="0"/>
        <v>17.361111111111111</v>
      </c>
      <c r="H9" s="1" t="e">
        <f t="shared" si="1"/>
        <v>#N/A</v>
      </c>
      <c r="I9" t="e">
        <f t="shared" si="2"/>
        <v>#N/A</v>
      </c>
      <c r="J9" t="e">
        <f t="shared" si="3"/>
        <v>#N/A</v>
      </c>
    </row>
    <row r="10" spans="1:10" x14ac:dyDescent="0.25">
      <c r="C10" s="1" t="e">
        <f>VLOOKUP(A10,'skill ratings 2016a ladies'!$A:$B,2)</f>
        <v>#N/A</v>
      </c>
      <c r="D10" s="1" t="e">
        <f>VLOOKUP(B10,'skill ratings 2016a ladies'!$A:$B,2)</f>
        <v>#N/A</v>
      </c>
      <c r="E10" s="1" t="e">
        <f>VLOOKUP(A10,'skill ratings 2016a ladies'!$A:$C,3)</f>
        <v>#N/A</v>
      </c>
      <c r="F10" s="1" t="e">
        <f>VLOOKUP(B10,'skill ratings 2016a ladies'!$A:$C,3)</f>
        <v>#N/A</v>
      </c>
      <c r="G10" s="1">
        <f t="shared" si="0"/>
        <v>17.361111111111111</v>
      </c>
      <c r="H10" s="1" t="e">
        <f t="shared" si="1"/>
        <v>#N/A</v>
      </c>
      <c r="I10" t="e">
        <f t="shared" si="2"/>
        <v>#N/A</v>
      </c>
      <c r="J10" t="e">
        <f t="shared" si="3"/>
        <v>#N/A</v>
      </c>
    </row>
    <row r="11" spans="1:10" x14ac:dyDescent="0.25">
      <c r="C11" s="1" t="e">
        <f>VLOOKUP(A11,'skill ratings 2016a ladies'!$A:$B,2)</f>
        <v>#N/A</v>
      </c>
      <c r="D11" s="1" t="e">
        <f>VLOOKUP(B11,'skill ratings 2016a ladies'!$A:$B,2)</f>
        <v>#N/A</v>
      </c>
      <c r="E11" s="1" t="e">
        <f>VLOOKUP(A11,'skill ratings 2016a ladies'!$A:$C,3)</f>
        <v>#N/A</v>
      </c>
      <c r="F11" s="1" t="e">
        <f>VLOOKUP(B11,'skill ratings 2016a ladies'!$A:$C,3)</f>
        <v>#N/A</v>
      </c>
      <c r="G11" s="1">
        <f t="shared" si="0"/>
        <v>17.361111111111111</v>
      </c>
      <c r="H11" s="1" t="e">
        <f t="shared" si="1"/>
        <v>#N/A</v>
      </c>
      <c r="I11" t="e">
        <f t="shared" si="2"/>
        <v>#N/A</v>
      </c>
      <c r="J11" t="e">
        <f t="shared" si="3"/>
        <v>#N/A</v>
      </c>
    </row>
    <row r="12" spans="1:10" x14ac:dyDescent="0.25">
      <c r="C12" s="1" t="e">
        <f>VLOOKUP(A12,'skill ratings 2016a ladies'!$A:$B,2)</f>
        <v>#N/A</v>
      </c>
      <c r="D12" s="1" t="e">
        <f>VLOOKUP(B12,'skill ratings 2016a ladies'!$A:$B,2)</f>
        <v>#N/A</v>
      </c>
      <c r="E12" s="1" t="e">
        <f>VLOOKUP(A12,'skill ratings 2016a ladies'!$A:$C,3)</f>
        <v>#N/A</v>
      </c>
      <c r="F12" s="1" t="e">
        <f>VLOOKUP(B12,'skill ratings 2016a ladies'!$A:$C,3)</f>
        <v>#N/A</v>
      </c>
      <c r="G12" s="1">
        <f t="shared" si="0"/>
        <v>17.361111111111111</v>
      </c>
      <c r="H12" s="1" t="e">
        <f t="shared" si="1"/>
        <v>#N/A</v>
      </c>
      <c r="I12" t="e">
        <f t="shared" si="2"/>
        <v>#N/A</v>
      </c>
      <c r="J12" t="e">
        <f t="shared" si="3"/>
        <v>#N/A</v>
      </c>
    </row>
    <row r="13" spans="1:10" x14ac:dyDescent="0.25">
      <c r="C13" s="1" t="e">
        <f>VLOOKUP(A13,'skill ratings 2016a ladies'!$A:$B,2)</f>
        <v>#N/A</v>
      </c>
      <c r="D13" s="1" t="e">
        <f>VLOOKUP(B13,'skill ratings 2016a ladies'!$A:$B,2)</f>
        <v>#N/A</v>
      </c>
      <c r="E13" s="1" t="e">
        <f>VLOOKUP(A13,'skill ratings 2016a ladies'!$A:$C,3)</f>
        <v>#N/A</v>
      </c>
      <c r="F13" s="1" t="e">
        <f>VLOOKUP(B13,'skill ratings 2016a ladies'!$A:$C,3)</f>
        <v>#N/A</v>
      </c>
      <c r="G13" s="1">
        <f t="shared" si="0"/>
        <v>17.361111111111111</v>
      </c>
      <c r="H13" s="1" t="e">
        <f t="shared" si="1"/>
        <v>#N/A</v>
      </c>
      <c r="I13" t="e">
        <f t="shared" si="2"/>
        <v>#N/A</v>
      </c>
      <c r="J13" t="e">
        <f t="shared" si="3"/>
        <v>#N/A</v>
      </c>
    </row>
    <row r="14" spans="1:10" x14ac:dyDescent="0.25">
      <c r="C14" s="1" t="e">
        <f>VLOOKUP(A14,'skill ratings 2016a ladies'!$A:$B,2)</f>
        <v>#N/A</v>
      </c>
      <c r="D14" s="1" t="e">
        <f>VLOOKUP(B14,'skill ratings 2016a ladies'!$A:$B,2)</f>
        <v>#N/A</v>
      </c>
      <c r="E14" s="1" t="e">
        <f>VLOOKUP(A14,'skill ratings 2016a ladies'!$A:$C,3)</f>
        <v>#N/A</v>
      </c>
      <c r="F14" s="1" t="e">
        <f>VLOOKUP(B14,'skill ratings 2016a ladies'!$A:$C,3)</f>
        <v>#N/A</v>
      </c>
      <c r="G14" s="1">
        <f t="shared" si="0"/>
        <v>17.361111111111111</v>
      </c>
      <c r="H14" s="1" t="e">
        <f t="shared" si="1"/>
        <v>#N/A</v>
      </c>
      <c r="I14" t="e">
        <f t="shared" si="2"/>
        <v>#N/A</v>
      </c>
      <c r="J14" t="e">
        <f t="shared" si="3"/>
        <v>#N/A</v>
      </c>
    </row>
    <row r="15" spans="1:10" x14ac:dyDescent="0.25">
      <c r="C15" s="1" t="e">
        <f>VLOOKUP(A15,'skill ratings 2016a ladies'!$A:$B,2)</f>
        <v>#N/A</v>
      </c>
      <c r="D15" s="1" t="e">
        <f>VLOOKUP(B15,'skill ratings 2016a ladies'!$A:$B,2)</f>
        <v>#N/A</v>
      </c>
      <c r="E15" s="1" t="e">
        <f>VLOOKUP(A15,'skill ratings 2016a ladies'!$A:$C,3)</f>
        <v>#N/A</v>
      </c>
      <c r="F15" s="1" t="e">
        <f>VLOOKUP(B15,'skill ratings 2016a ladies'!$A:$C,3)</f>
        <v>#N/A</v>
      </c>
      <c r="G15" s="1">
        <f t="shared" si="0"/>
        <v>17.361111111111111</v>
      </c>
      <c r="H15" s="1" t="e">
        <f t="shared" si="1"/>
        <v>#N/A</v>
      </c>
      <c r="I15" t="e">
        <f t="shared" si="2"/>
        <v>#N/A</v>
      </c>
      <c r="J15" t="e">
        <f t="shared" si="3"/>
        <v>#N/A</v>
      </c>
    </row>
  </sheetData>
  <conditionalFormatting sqref="H1:H15">
    <cfRule type="colorScale" priority="1">
      <colorScale>
        <cfvo type="num" val="0"/>
        <cfvo type="num" val="1"/>
        <color rgb="FFFF0000"/>
        <color rgb="FF00B05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21" sqref="G21"/>
    </sheetView>
  </sheetViews>
  <sheetFormatPr defaultRowHeight="15" x14ac:dyDescent="0.25"/>
  <cols>
    <col min="1" max="1" width="29.85546875" bestFit="1" customWidth="1"/>
    <col min="3" max="4" width="20.85546875" customWidth="1"/>
    <col min="5" max="5" width="12" bestFit="1" customWidth="1"/>
  </cols>
  <sheetData>
    <row r="1" spans="1:7" x14ac:dyDescent="0.25">
      <c r="B1" t="s">
        <v>239</v>
      </c>
      <c r="C1" t="s">
        <v>264</v>
      </c>
      <c r="D1" t="s">
        <v>265</v>
      </c>
      <c r="E1" t="s">
        <v>82</v>
      </c>
      <c r="F1" t="s">
        <v>83</v>
      </c>
      <c r="G1" t="s">
        <v>263</v>
      </c>
    </row>
    <row r="2" spans="1:7" x14ac:dyDescent="0.25">
      <c r="A2" t="s">
        <v>281</v>
      </c>
      <c r="C2" t="str">
        <f>IF(B2=0,A2,B2)</f>
        <v>Ardross A-rerollers</v>
      </c>
      <c r="D2" t="b">
        <v>0</v>
      </c>
      <c r="E2">
        <f>IF(D2,25,VLOOKUP($C2,'skill ratings 2016a mens'!$A:$C,2))</f>
        <v>13.97398967</v>
      </c>
      <c r="F2">
        <f>IF(D2,25/3,VLOOKUP($C2,'skill ratings 2016a mens'!$A:$C,3))</f>
        <v>2.5850222970000001</v>
      </c>
      <c r="G2">
        <f>AVERAGE(25/3,F2)</f>
        <v>5.459177815166667</v>
      </c>
    </row>
    <row r="3" spans="1:7" x14ac:dyDescent="0.25">
      <c r="A3" t="s">
        <v>292</v>
      </c>
      <c r="C3" t="str">
        <f t="shared" ref="C3:C16" si="0">IF(B3=0,A3,B3)</f>
        <v>Balcatta Dirty Stick Magnets</v>
      </c>
      <c r="D3" t="b">
        <v>1</v>
      </c>
      <c r="E3">
        <f>IF(D3,25,VLOOKUP($C3,'skill ratings 2016a mens'!$A:$C,2))</f>
        <v>25</v>
      </c>
      <c r="F3">
        <f>IF(D3,25/3,VLOOKUP($C3,'skill ratings 2016a mens'!$A:$C,3))</f>
        <v>8.3333333333333339</v>
      </c>
      <c r="G3">
        <f t="shared" ref="G3:G16" si="1">AVERAGE(25/3,F3)</f>
        <v>8.3333333333333339</v>
      </c>
    </row>
    <row r="4" spans="1:7" x14ac:dyDescent="0.25">
      <c r="A4" t="s">
        <v>282</v>
      </c>
      <c r="C4" t="str">
        <f t="shared" si="0"/>
        <v>Bayswatermelon Breezers</v>
      </c>
      <c r="D4" t="b">
        <v>0</v>
      </c>
      <c r="E4">
        <f>IF(D4,25,VLOOKUP($C4,'skill ratings 2016a mens'!$A:$C,2))</f>
        <v>28.7566873274586</v>
      </c>
      <c r="F4">
        <f>IF(D4,25/3,VLOOKUP($C4,'skill ratings 2016a mens'!$A:$C,3))</f>
        <v>2.59660869907876</v>
      </c>
      <c r="G4">
        <f t="shared" si="1"/>
        <v>5.4649710162060465</v>
      </c>
    </row>
    <row r="5" spans="1:7" x14ac:dyDescent="0.25">
      <c r="A5" t="s">
        <v>283</v>
      </c>
      <c r="C5" t="str">
        <f t="shared" si="0"/>
        <v>Beachside Bell Ends</v>
      </c>
      <c r="D5" t="b">
        <v>0</v>
      </c>
      <c r="E5">
        <f>IF(D5,25,VLOOKUP($C5,'skill ratings 2016a mens'!$A:$C,2))</f>
        <v>28.7566873274586</v>
      </c>
      <c r="F5">
        <f>IF(D5,25/3,VLOOKUP($C5,'skill ratings 2016a mens'!$A:$C,3))</f>
        <v>2.59660869907876</v>
      </c>
      <c r="G5">
        <f t="shared" si="1"/>
        <v>5.4649710162060465</v>
      </c>
    </row>
    <row r="6" spans="1:7" x14ac:dyDescent="0.25">
      <c r="A6" t="s">
        <v>284</v>
      </c>
      <c r="C6" t="str">
        <f t="shared" si="0"/>
        <v>Chick Park</v>
      </c>
      <c r="D6" t="b">
        <v>0</v>
      </c>
      <c r="E6">
        <f>IF(D6,25,VLOOKUP($C6,'skill ratings 2016a mens'!$A:$C,2))</f>
        <v>18.955018330000001</v>
      </c>
      <c r="F6">
        <f>IF(D6,25/3,VLOOKUP($C6,'skill ratings 2016a mens'!$A:$C,3))</f>
        <v>2.6829496740000001</v>
      </c>
      <c r="G6">
        <f t="shared" si="1"/>
        <v>5.5081415036666668</v>
      </c>
    </row>
    <row r="7" spans="1:7" x14ac:dyDescent="0.25">
      <c r="A7" t="s">
        <v>285</v>
      </c>
      <c r="C7" t="str">
        <f t="shared" si="0"/>
        <v>Como cunstables</v>
      </c>
      <c r="D7" t="b">
        <v>0</v>
      </c>
      <c r="E7">
        <f>IF(D7,25,VLOOKUP($C7,'skill ratings 2016a mens'!$A:$C,2))</f>
        <v>19.587121978595299</v>
      </c>
      <c r="F7">
        <f>IF(D7,25/3,VLOOKUP($C7,'skill ratings 2016a mens'!$A:$C,3))</f>
        <v>1.6046847780925699</v>
      </c>
      <c r="G7">
        <f t="shared" si="1"/>
        <v>4.9690090557129523</v>
      </c>
    </row>
    <row r="8" spans="1:7" x14ac:dyDescent="0.25">
      <c r="A8" t="s">
        <v>286</v>
      </c>
      <c r="C8" t="str">
        <f t="shared" si="0"/>
        <v>Coolbinia Cruisers</v>
      </c>
      <c r="D8" t="b">
        <v>0</v>
      </c>
      <c r="E8">
        <f>IF(D8,25,VLOOKUP($C8,'skill ratings 2016a mens'!$A:$C,2))</f>
        <v>35.862365741416703</v>
      </c>
      <c r="F8">
        <f>IF(D8,25/3,VLOOKUP($C8,'skill ratings 2016a mens'!$A:$C,3))</f>
        <v>1.3857177396865501</v>
      </c>
      <c r="G8">
        <f t="shared" si="1"/>
        <v>4.8595255365099419</v>
      </c>
    </row>
    <row r="9" spans="1:7" x14ac:dyDescent="0.25">
      <c r="A9" t="s">
        <v>293</v>
      </c>
      <c r="C9" t="str">
        <f t="shared" si="0"/>
        <v>Cruellas de Leederville</v>
      </c>
      <c r="D9" t="b">
        <v>1</v>
      </c>
      <c r="E9">
        <f>IF(D9,25,VLOOKUP($C9,'skill ratings 2016a mens'!$A:$C,2))</f>
        <v>25</v>
      </c>
      <c r="F9">
        <f>IF(D9,25/3,VLOOKUP($C9,'skill ratings 2016a mens'!$A:$C,3))</f>
        <v>8.3333333333333339</v>
      </c>
      <c r="G9">
        <f t="shared" si="1"/>
        <v>8.3333333333333339</v>
      </c>
    </row>
    <row r="10" spans="1:7" x14ac:dyDescent="0.25">
      <c r="A10" t="s">
        <v>287</v>
      </c>
      <c r="C10" t="str">
        <f t="shared" si="0"/>
        <v>Dianella Dirty Street Pies</v>
      </c>
      <c r="D10" t="b">
        <v>0</v>
      </c>
      <c r="E10">
        <f>IF(D10,25,VLOOKUP($C10,'skill ratings 2016a mens'!$A:$C,2))</f>
        <v>26.394045443202302</v>
      </c>
      <c r="F10">
        <f>IF(D10,25/3,VLOOKUP($C10,'skill ratings 2016a mens'!$A:$C,3))</f>
        <v>1.3727869398894099</v>
      </c>
      <c r="G10">
        <f t="shared" si="1"/>
        <v>4.8530601366113721</v>
      </c>
    </row>
    <row r="11" spans="1:7" x14ac:dyDescent="0.25">
      <c r="A11" t="s">
        <v>288</v>
      </c>
      <c r="C11" t="str">
        <f t="shared" si="0"/>
        <v>Fremantle Cappuccino Strippers</v>
      </c>
      <c r="D11" t="b">
        <v>0</v>
      </c>
      <c r="E11">
        <f>IF(D11,25,VLOOKUP($C11,'skill ratings 2016a mens'!$A:$C,2))</f>
        <v>20.321595899999899</v>
      </c>
      <c r="F11">
        <f>IF(D11,25/3,VLOOKUP($C11,'skill ratings 2016a mens'!$A:$C,3))</f>
        <v>2.6773735350000001</v>
      </c>
      <c r="G11">
        <f t="shared" si="1"/>
        <v>5.5053534341666666</v>
      </c>
    </row>
    <row r="12" spans="1:7" x14ac:dyDescent="0.25">
      <c r="A12" t="s">
        <v>289</v>
      </c>
      <c r="C12" t="str">
        <f t="shared" si="0"/>
        <v>Freopian Tubes</v>
      </c>
      <c r="D12" t="b">
        <v>0</v>
      </c>
      <c r="E12">
        <f>IF(D12,25,VLOOKUP($C12,'skill ratings 2016a mens'!$A:$C,2))</f>
        <v>21.329911289999899</v>
      </c>
      <c r="F12">
        <f>IF(D12,25/3,VLOOKUP($C12,'skill ratings 2016a mens'!$A:$C,3))</f>
        <v>2.487305192</v>
      </c>
      <c r="G12">
        <f t="shared" si="1"/>
        <v>5.4103192626666665</v>
      </c>
    </row>
    <row r="13" spans="1:7" x14ac:dyDescent="0.25">
      <c r="A13" t="s">
        <v>290</v>
      </c>
      <c r="C13" t="str">
        <f t="shared" si="0"/>
        <v>Joondnanna Jerryhatricks</v>
      </c>
      <c r="D13" t="b">
        <v>0</v>
      </c>
      <c r="E13">
        <f>IF(D13,25,VLOOKUP($C13,'skill ratings 2016a mens'!$A:$C,2))</f>
        <v>16.7113072546693</v>
      </c>
      <c r="F13">
        <f>IF(D13,25/3,VLOOKUP($C13,'skill ratings 2016a mens'!$A:$C,3))</f>
        <v>2.71903301369281</v>
      </c>
      <c r="G13">
        <f t="shared" si="1"/>
        <v>5.526183173513072</v>
      </c>
    </row>
    <row r="14" spans="1:7" x14ac:dyDescent="0.25">
      <c r="A14" t="s">
        <v>291</v>
      </c>
      <c r="C14" t="str">
        <f t="shared" si="0"/>
        <v>Perth On Heat</v>
      </c>
      <c r="D14" t="b">
        <v>0</v>
      </c>
      <c r="E14">
        <f>IF(D14,25,VLOOKUP($C14,'skill ratings 2016a mens'!$A:$C,2))</f>
        <v>23.1741721399999</v>
      </c>
      <c r="F14">
        <f>IF(D14,25/3,VLOOKUP($C14,'skill ratings 2016a mens'!$A:$C,3))</f>
        <v>2.348168679</v>
      </c>
      <c r="G14">
        <f t="shared" si="1"/>
        <v>5.3407510061666672</v>
      </c>
    </row>
    <row r="15" spans="1:7" x14ac:dyDescent="0.25">
      <c r="A15" t="s">
        <v>295</v>
      </c>
      <c r="C15" t="str">
        <f t="shared" si="0"/>
        <v>PerthHub: two girls one puck</v>
      </c>
      <c r="D15" t="b">
        <v>1</v>
      </c>
      <c r="E15">
        <f>IF(D15,25,VLOOKUP($C15,'skill ratings 2016a mens'!$A:$C,2))</f>
        <v>25</v>
      </c>
      <c r="F15">
        <f>IF(D15,25/3,VLOOKUP($C15,'skill ratings 2016a mens'!$A:$C,3))</f>
        <v>8.3333333333333339</v>
      </c>
      <c r="G15">
        <f t="shared" si="1"/>
        <v>8.3333333333333339</v>
      </c>
    </row>
    <row r="16" spans="1:7" x14ac:dyDescent="0.25">
      <c r="A16" t="s">
        <v>294</v>
      </c>
      <c r="C16" t="str">
        <f t="shared" si="0"/>
        <v>Willa G-Bangers</v>
      </c>
      <c r="D16" t="b">
        <v>1</v>
      </c>
      <c r="E16">
        <f>IF(D16,25,VLOOKUP($C16,'skill ratings 2016a mens'!$A:$C,2))</f>
        <v>25</v>
      </c>
      <c r="F16">
        <f>IF(D16,25/3,VLOOKUP($C16,'skill ratings 2016a mens'!$A:$C,3))</f>
        <v>8.3333333333333339</v>
      </c>
      <c r="G16">
        <f t="shared" si="1"/>
        <v>8.3333333333333339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skill ratings 2016a mens</vt:lpstr>
      <vt:lpstr>Mens</vt:lpstr>
      <vt:lpstr>skill ratings 2016a ladies</vt:lpstr>
      <vt:lpstr>Playtest mens</vt:lpstr>
      <vt:lpstr>Playtest ladies</vt:lpstr>
      <vt:lpstr>Ladies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2016-08-16T04:57:20Z</dcterms:modified>
</cp:coreProperties>
</file>