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Repos\Active Travel\AT-CBA\defaults\"/>
    </mc:Choice>
  </mc:AlternateContent>
  <xr:revisionPtr revIDLastSave="0" documentId="13_ncr:1_{85F6C9E9-2C2F-42EC-8DBB-E0445E896FB7}" xr6:coauthVersionLast="47" xr6:coauthVersionMax="47" xr10:uidLastSave="{00000000-0000-0000-0000-000000000000}"/>
  <bookViews>
    <workbookView xWindow="12045" yWindow="1995" windowWidth="21600" windowHeight="11385" xr2:uid="{00000000-000D-0000-FFFF-FFFF00000000}"/>
  </bookViews>
  <sheets>
    <sheet name="my_parameters" sheetId="1" r:id="rId1"/>
    <sheet name="VOC" sheetId="3" r:id="rId2"/>
    <sheet name="Index number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" l="1"/>
  <c r="J38" i="1"/>
  <c r="G5" i="1"/>
  <c r="G122" i="1"/>
  <c r="G121" i="1"/>
  <c r="G61" i="1"/>
  <c r="J106" i="1"/>
  <c r="G106" i="1" s="1"/>
  <c r="B17" i="3"/>
  <c r="B16" i="3"/>
  <c r="B15" i="3"/>
  <c r="G105" i="1"/>
  <c r="J105" i="1"/>
  <c r="G104" i="1"/>
  <c r="J104" i="1"/>
  <c r="G102" i="1"/>
  <c r="J102" i="1"/>
  <c r="A54" i="3"/>
  <c r="A52" i="3"/>
  <c r="A50" i="3"/>
  <c r="A41" i="3"/>
  <c r="A20" i="3"/>
  <c r="G120" i="1" l="1"/>
  <c r="J118" i="1"/>
  <c r="G99" i="1"/>
  <c r="G98" i="1"/>
  <c r="G95" i="1"/>
  <c r="G94" i="1"/>
  <c r="G118" i="1" l="1"/>
  <c r="G117" i="1"/>
  <c r="G116" i="1"/>
  <c r="G115" i="1" l="1"/>
  <c r="G114" i="1"/>
  <c r="G96" i="1"/>
  <c r="G93" i="1"/>
  <c r="L27" i="2"/>
  <c r="L28" i="2"/>
  <c r="L29" i="2"/>
  <c r="L30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14" i="2"/>
</calcChain>
</file>

<file path=xl/sharedStrings.xml><?xml version="1.0" encoding="utf-8"?>
<sst xmlns="http://schemas.openxmlformats.org/spreadsheetml/2006/main" count="872" uniqueCount="268">
  <si>
    <t>parameter</t>
  </si>
  <si>
    <t>dimension_0</t>
  </si>
  <si>
    <t>dimension_1</t>
  </si>
  <si>
    <t>name_0</t>
  </si>
  <si>
    <t>name_1</t>
  </si>
  <si>
    <t>value</t>
  </si>
  <si>
    <t>Metric</t>
  </si>
  <si>
    <t>Default value (base year)</t>
  </si>
  <si>
    <t>Base year</t>
  </si>
  <si>
    <t>Source</t>
  </si>
  <si>
    <t>Rationale</t>
  </si>
  <si>
    <t>Link</t>
  </si>
  <si>
    <t>Index</t>
  </si>
  <si>
    <t>Rationale (index)</t>
  </si>
  <si>
    <t>appraisal_period</t>
  </si>
  <si>
    <t>yrs</t>
  </si>
  <si>
    <t>ATAP 2021, T2, p.19</t>
  </si>
  <si>
    <t>It is typical to assume a 30- year life for road construction initiatives.</t>
  </si>
  <si>
    <t>Cost Benefit Analysis | Australian Transport Assessment and Planning (atap.gov.au)</t>
  </si>
  <si>
    <t>discount_rate</t>
  </si>
  <si>
    <t>%</t>
  </si>
  <si>
    <t>ATAP 2016, M4, p.61</t>
  </si>
  <si>
    <t>Use discount rate nominated by the funding jurisdiction (infrastructure australia, QT)</t>
  </si>
  <si>
    <t>start_year</t>
  </si>
  <si>
    <t>Typically, the year in which construction commences is designated as year zero or the ‘base year’.</t>
  </si>
  <si>
    <t>opening_year</t>
  </si>
  <si>
    <t>Year after start</t>
  </si>
  <si>
    <t>annualisation</t>
  </si>
  <si>
    <t>days</t>
  </si>
  <si>
    <t>ATAP 2021 - 6.4</t>
  </si>
  <si>
    <t>Inner city commuter work education trips - same as used in ATAP case studies = 260</t>
  </si>
  <si>
    <t>facility_length</t>
  </si>
  <si>
    <t>km</t>
  </si>
  <si>
    <t>base_year_demand</t>
  </si>
  <si>
    <t>bicycle</t>
  </si>
  <si>
    <t>trips</t>
  </si>
  <si>
    <t>pedestrian</t>
  </si>
  <si>
    <t>e-bike</t>
  </si>
  <si>
    <t>scooter</t>
  </si>
  <si>
    <t>demand_growth</t>
  </si>
  <si>
    <t>Assumes pop growth + some loading for active travel demadn</t>
  </si>
  <si>
    <t>diversion_rate</t>
  </si>
  <si>
    <t>car</t>
  </si>
  <si>
    <t>from car %</t>
  </si>
  <si>
    <t>ATAP M4 2021, 9.4</t>
  </si>
  <si>
    <t>Assumes an inner city project seperated new facility</t>
  </si>
  <si>
    <t>pt</t>
  </si>
  <si>
    <t>from transit %</t>
  </si>
  <si>
    <t>reassign</t>
  </si>
  <si>
    <t>from bicycle %</t>
  </si>
  <si>
    <t>induced</t>
  </si>
  <si>
    <t>new trips %</t>
  </si>
  <si>
    <t>from pedestrian %</t>
  </si>
  <si>
    <t>Used bicycle as proxy</t>
  </si>
  <si>
    <t>from e-bike %</t>
  </si>
  <si>
    <t>from scooter %</t>
  </si>
  <si>
    <t>diversion_congestion</t>
  </si>
  <si>
    <t>busy</t>
  </si>
  <si>
    <t>busy (%)</t>
  </si>
  <si>
    <t>ATC 2006, National Guidelines for Transport System Management in Australia, p62.</t>
  </si>
  <si>
    <t>Share of public transport demand during peak periods (7-9am, 3-6pm)</t>
  </si>
  <si>
    <t>medium</t>
  </si>
  <si>
    <t>medium (%)</t>
  </si>
  <si>
    <t>No logic</t>
  </si>
  <si>
    <t>light</t>
  </si>
  <si>
    <t>light (%)</t>
  </si>
  <si>
    <t>trip_distance</t>
  </si>
  <si>
    <t>(Draft) ATAP 2021, M4, e.2.4</t>
  </si>
  <si>
    <t>Same as ave trip distance</t>
  </si>
  <si>
    <t>Bicycle as proxy</t>
  </si>
  <si>
    <t>Walking as proxy</t>
  </si>
  <si>
    <t>surface_distance_prop_base</t>
  </si>
  <si>
    <t>on-road</t>
  </si>
  <si>
    <t>On-road (no provision) %</t>
  </si>
  <si>
    <t>bikelane</t>
  </si>
  <si>
    <t>On-road bicycle lane %</t>
  </si>
  <si>
    <t>bikeway</t>
  </si>
  <si>
    <t>Off-road path %</t>
  </si>
  <si>
    <t>footpath</t>
  </si>
  <si>
    <t>Footpath %</t>
  </si>
  <si>
    <t>surface_distance_prop_project</t>
  </si>
  <si>
    <t>trip_distance_change</t>
  </si>
  <si>
    <t>Will depend on the project type</t>
  </si>
  <si>
    <t>transport_share</t>
  </si>
  <si>
    <t>speed_active</t>
  </si>
  <si>
    <t>On-road (no provision)</t>
  </si>
  <si>
    <t>km/h</t>
  </si>
  <si>
    <t>(Draft) ATAP 2021, M4, 6.6.1</t>
  </si>
  <si>
    <t>Based on the average inner-city commuting speed as referenced by ATAP 6.6.1</t>
  </si>
  <si>
    <t>On-road bicycle lane</t>
  </si>
  <si>
    <t>Based on parameter value in Aecom 2010 - referenced in ATAP (Inner Sydney regional bicycle network study, demand assessment and economic appraisal, prepared for City of Sydney)</t>
  </si>
  <si>
    <t>Off-road path</t>
  </si>
  <si>
    <t>Based on ATAP guidance assuming a dedicated off-road bikeway is faster on average than an on-road bikelane</t>
  </si>
  <si>
    <t>Footpath</t>
  </si>
  <si>
    <t>Used others as proxy</t>
  </si>
  <si>
    <t>Based on M4 guidance new and old. Assume applicable to footpaths</t>
  </si>
  <si>
    <t>(Draft) ATAP 2021, M4, 7.6.1</t>
  </si>
  <si>
    <t>Latest guidance suggests e-bikes are 1-3kmh faster than bikes on average</t>
  </si>
  <si>
    <t>speed_from_mode</t>
  </si>
  <si>
    <t>motor vehicle</t>
  </si>
  <si>
    <t>transit</t>
  </si>
  <si>
    <t>ATAP 2021, M1, p.65</t>
  </si>
  <si>
    <t>Broad estimate of typical end-to-end operating speeds in 2021 M1 guidance</t>
  </si>
  <si>
    <t>time_saving</t>
  </si>
  <si>
    <t>sec</t>
  </si>
  <si>
    <t>relative_risk</t>
  </si>
  <si>
    <t>Ratio</t>
  </si>
  <si>
    <t>(Draft) ATAP 2021, M4, 7.5.4</t>
  </si>
  <si>
    <t>evidence is available suggests crash risk reductions in the order of 30 to 40% for 
interventions such as kerb lanes located in the roadway and up to 80% to 100% for interventions
that achieve a high degree of active traveller separation from the traffic stream such as off road 
cycle lanes and grade separations.</t>
  </si>
  <si>
    <t>use bikelane as a proxy</t>
  </si>
  <si>
    <t>based on Bicycle as proxy</t>
  </si>
  <si>
    <t>vott</t>
  </si>
  <si>
    <t>$/hr</t>
  </si>
  <si>
    <t>ATAP 2016, PV2, p.16</t>
  </si>
  <si>
    <t>rivate travel time was valued at 40% of seasonally adjusted full time AWE for Australia 
(Austroads, 1997) or $14.99 per person-hour (i.e. 40% of the AWE).</t>
  </si>
  <si>
    <t>AWE, ABS 6302 Queensland seanonally adjusted</t>
  </si>
  <si>
    <t>health_system</t>
  </si>
  <si>
    <t>$/km</t>
  </si>
  <si>
    <t>(Draft) ATAP 2021, M4, Table 12</t>
  </si>
  <si>
    <t>CPI</t>
  </si>
  <si>
    <t>Health index data only goes to 2019, would have used this</t>
  </si>
  <si>
    <t>AIHW Total health price index</t>
  </si>
  <si>
    <t>ATAP 2015, M4, p.39</t>
  </si>
  <si>
    <t>health_private</t>
  </si>
  <si>
    <t>ATAP 2016, M4, p.39</t>
  </si>
  <si>
    <t>voc_active</t>
  </si>
  <si>
    <t>As per CDM calculation</t>
  </si>
  <si>
    <t>voc_car</t>
  </si>
  <si>
    <t>congestion_cost</t>
  </si>
  <si>
    <t>Busy</t>
  </si>
  <si>
    <t>ATAP 2021, M1, p.38</t>
  </si>
  <si>
    <t>As per guidelines</t>
  </si>
  <si>
    <t>AWE</t>
  </si>
  <si>
    <t>Medium</t>
  </si>
  <si>
    <t>Light</t>
  </si>
  <si>
    <t>crash_cost_active</t>
  </si>
  <si>
    <t>(Draft) ATAP 2021, M4, 7.5.5</t>
  </si>
  <si>
    <t>crash_cost_from_mode</t>
  </si>
  <si>
    <t>car_externalities</t>
  </si>
  <si>
    <t>noise</t>
  </si>
  <si>
    <t>ATAP 2021, PV5, p.24</t>
  </si>
  <si>
    <t>Passenger car urban vkt/1000</t>
  </si>
  <si>
    <t>Index from 2009 on average</t>
  </si>
  <si>
    <t>air_quality</t>
  </si>
  <si>
    <t>air quality</t>
  </si>
  <si>
    <t>ghg</t>
  </si>
  <si>
    <t>greenhouse gas emissions</t>
  </si>
  <si>
    <t>ATAP 2021, PV5, table 5-1</t>
  </si>
  <si>
    <t>Passenger car urban vkt/1000 (WTT and climate change)</t>
  </si>
  <si>
    <t>road_provision</t>
  </si>
  <si>
    <t>https://austroads.com.au/publications/economics-and-financing/agpe04-08</t>
  </si>
  <si>
    <t>parking_cost</t>
  </si>
  <si>
    <t>Valuing costs and benefits of cycling (cdmresearch.com.au)</t>
  </si>
  <si>
    <t>General costs</t>
  </si>
  <si>
    <t>Average weekly earnings</t>
  </si>
  <si>
    <t>Consumer Price Index (a)(b): Brisbane and weighted average of eight capital cities by group, 1984–85 to 2020–21</t>
  </si>
  <si>
    <t>Earnings; Persons; Full Time; Adult; Ordinary time earnings ;</t>
  </si>
  <si>
    <t>Earnings; Persons; Full Time; Adult; Total earnings ;</t>
  </si>
  <si>
    <t>Earnings; Persons; Total earnings ;</t>
  </si>
  <si>
    <t>Table 5.3a: Total health price index and industry-wide indexes, 2008–09 to 2018–19 (reference year 2018–19 = 100)</t>
  </si>
  <si>
    <t>All groups</t>
  </si>
  <si>
    <t>Unit</t>
  </si>
  <si>
    <t>$</t>
  </si>
  <si>
    <t>Source: AIHW Health Expenditure Database.</t>
  </si>
  <si>
    <t>Date</t>
  </si>
  <si>
    <t>Brisbane</t>
  </si>
  <si>
    <t>Eight capital cities</t>
  </si>
  <si>
    <t>Series Type</t>
  </si>
  <si>
    <t>Seasonally Adjusted</t>
  </si>
  <si>
    <t>(a)   IPD, constructed by the AIHW.</t>
  </si>
  <si>
    <t>1984–85</t>
  </si>
  <si>
    <t>Data Type</t>
  </si>
  <si>
    <t>RATIO</t>
  </si>
  <si>
    <t>(b)   Chain price index, constructed by the AIHW.</t>
  </si>
  <si>
    <t>1985–86</t>
  </si>
  <si>
    <t>Frequency</t>
  </si>
  <si>
    <t>Biannual</t>
  </si>
  <si>
    <t>Total health price index(a)</t>
  </si>
  <si>
    <t>1986–87</t>
  </si>
  <si>
    <t>Collection Month</t>
  </si>
  <si>
    <t>2008–09</t>
  </si>
  <si>
    <t>1987–88</t>
  </si>
  <si>
    <t>Series Start</t>
  </si>
  <si>
    <t>2009–10</t>
  </si>
  <si>
    <t>1988–89</t>
  </si>
  <si>
    <t>Series End</t>
  </si>
  <si>
    <t>2010–11</t>
  </si>
  <si>
    <t>1989–90</t>
  </si>
  <si>
    <t>No. Obs</t>
  </si>
  <si>
    <t>2011–12</t>
  </si>
  <si>
    <t>1990–91</t>
  </si>
  <si>
    <t>Series ID</t>
  </si>
  <si>
    <t>A84998729F</t>
  </si>
  <si>
    <t>A84998732V</t>
  </si>
  <si>
    <t>A84998735A</t>
  </si>
  <si>
    <t>Adult ordinary time earnings (annual average)</t>
  </si>
  <si>
    <t>2012–13</t>
  </si>
  <si>
    <t>1991–92</t>
  </si>
  <si>
    <t>2013–14</t>
  </si>
  <si>
    <t>1992–93</t>
  </si>
  <si>
    <t>2014–15</t>
  </si>
  <si>
    <t>1993–94</t>
  </si>
  <si>
    <t>2012-13</t>
  </si>
  <si>
    <t>2015–16</t>
  </si>
  <si>
    <t>1994–95</t>
  </si>
  <si>
    <t>2016–17</t>
  </si>
  <si>
    <t>1995–96</t>
  </si>
  <si>
    <t>2017–18</t>
  </si>
  <si>
    <t>1996–97</t>
  </si>
  <si>
    <t>2018–19</t>
  </si>
  <si>
    <t>1997–98</t>
  </si>
  <si>
    <t>1998–99</t>
  </si>
  <si>
    <t>1999–00</t>
  </si>
  <si>
    <t>2000–01</t>
  </si>
  <si>
    <t>2001–02</t>
  </si>
  <si>
    <t>2002–03</t>
  </si>
  <si>
    <t>2003–04</t>
  </si>
  <si>
    <t>2004–05</t>
  </si>
  <si>
    <t>2005–06</t>
  </si>
  <si>
    <t>2018-19</t>
  </si>
  <si>
    <t>2006–07</t>
  </si>
  <si>
    <t>2007–08</t>
  </si>
  <si>
    <t>2019–20</t>
  </si>
  <si>
    <t>2020–21</t>
  </si>
  <si>
    <t>Austroads</t>
  </si>
  <si>
    <t>Mid-Point of Austroads estimate from 1994 (consider if this is appropriate)?</t>
  </si>
  <si>
    <t>Source: ATAP PV2</t>
  </si>
  <si>
    <t>Table 35 COV model cooefficients for stop-start and free-flow models (cents per km), 2013</t>
  </si>
  <si>
    <t>A</t>
  </si>
  <si>
    <t>B</t>
  </si>
  <si>
    <t>C0</t>
  </si>
  <si>
    <t>C1</t>
  </si>
  <si>
    <t>C2</t>
  </si>
  <si>
    <t>Small car</t>
  </si>
  <si>
    <t>Medium car</t>
  </si>
  <si>
    <t>Large car</t>
  </si>
  <si>
    <t>Stop start</t>
  </si>
  <si>
    <t>Average of small, med and large (cents per km)</t>
  </si>
  <si>
    <t>ATAP PV2 - stop start model</t>
  </si>
  <si>
    <t>30km/ hour average of small to large cars</t>
  </si>
  <si>
    <t>Cars</t>
  </si>
  <si>
    <t>Bicycles</t>
  </si>
  <si>
    <t>Source: Evaluating Active Transport Benefits and Costs Guide to Valuing Walking and Cycling Improvements and Encouragement Programs 1 September 2021 Todd Litman Victoria Transport Policy Institute</t>
  </si>
  <si>
    <t>Annual km</t>
  </si>
  <si>
    <t>Averagedaily trip distance (km)</t>
  </si>
  <si>
    <t>Annualisation</t>
  </si>
  <si>
    <t>ATAP M4</t>
  </si>
  <si>
    <t>Purchase cost</t>
  </si>
  <si>
    <t>Repair and servicing</t>
  </si>
  <si>
    <t>Bicycling Australia</t>
  </si>
  <si>
    <t>Asset life</t>
  </si>
  <si>
    <t>Total cost</t>
  </si>
  <si>
    <t>Total km</t>
  </si>
  <si>
    <t>Ave per km cost</t>
  </si>
  <si>
    <t>See VOC tab - various sources</t>
  </si>
  <si>
    <t>Calculation based on Stop-start model using an average speed of 35km/h</t>
  </si>
  <si>
    <t>Bikeways allow for a faster walking speed</t>
  </si>
  <si>
    <t>ATAP PV2 - 4.2.2</t>
  </si>
  <si>
    <t>ATAP guidance</t>
  </si>
  <si>
    <t>Approximate average speed inner brisbane</t>
  </si>
  <si>
    <t>Greater Brisbane key corridors performance July-December 2018 | Brisbane City Council</t>
  </si>
  <si>
    <t>CDM</t>
  </si>
  <si>
    <t>Indexed default value</t>
  </si>
  <si>
    <t>injury_cost</t>
  </si>
  <si>
    <t>Fatality</t>
  </si>
  <si>
    <t>fatality</t>
  </si>
  <si>
    <t>Serious Injury</t>
  </si>
  <si>
    <t>injury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</si>
</sst>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18" fillId="0" borderId="0" xfId="0" applyFont="1" applyAlignment="1">
      <alignment horizontal="center"/>
    </xf>
    <xf numFmtId="0" fontId="19" fillId="0" borderId="0" xfId="42"/>
    <xf numFmtId="2" fontId="18" fillId="0" borderId="0" xfId="0" applyNumberFormat="1" applyFont="1" applyAlignment="1">
      <alignment horizontal="center"/>
    </xf>
    <xf numFmtId="0" fontId="0" fillId="35" borderId="0" xfId="0" applyFill="1"/>
    <xf numFmtId="0" fontId="0" fillId="36" borderId="0" xfId="0" applyFill="1"/>
    <xf numFmtId="17" fontId="0" fillId="36" borderId="0" xfId="0" applyNumberFormat="1" applyFill="1"/>
    <xf numFmtId="0" fontId="21" fillId="0" borderId="0" xfId="0" applyFont="1" applyAlignment="1">
      <alignment horizontal="center"/>
    </xf>
    <xf numFmtId="0" fontId="0" fillId="0" borderId="0" xfId="0" applyFill="1"/>
    <xf numFmtId="0" fontId="18" fillId="0" borderId="0" xfId="0" applyFont="1" applyFill="1" applyAlignment="1">
      <alignment horizontal="center"/>
    </xf>
    <xf numFmtId="0" fontId="18" fillId="0" borderId="0" xfId="0" applyFont="1" applyFill="1"/>
    <xf numFmtId="0" fontId="19" fillId="0" borderId="0" xfId="42" applyFill="1"/>
    <xf numFmtId="0" fontId="0" fillId="37" borderId="0" xfId="0" applyFill="1"/>
    <xf numFmtId="8" fontId="18" fillId="0" borderId="0" xfId="0" applyNumberFormat="1" applyFont="1" applyFill="1" applyAlignment="1">
      <alignment horizontal="center"/>
    </xf>
    <xf numFmtId="2" fontId="18" fillId="0" borderId="0" xfId="0" applyNumberFormat="1" applyFont="1" applyFill="1" applyAlignment="1">
      <alignment horizontal="center"/>
    </xf>
    <xf numFmtId="0" fontId="18" fillId="0" borderId="0" xfId="0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561975</xdr:colOff>
      <xdr:row>5</xdr:row>
      <xdr:rowOff>12876</xdr:rowOff>
    </xdr:from>
    <xdr:to>
      <xdr:col>15</xdr:col>
      <xdr:colOff>285750</xdr:colOff>
      <xdr:row>29</xdr:row>
      <xdr:rowOff>8582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39C478-058E-46EA-8B64-4A4EFA0B6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775" y="965376"/>
          <a:ext cx="3990975" cy="4567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risbane.qld.gov.au/traffic-and-transport/traffic-management/greater-brisbane-key-corridors-performance-report/greater-brisbane-key-corridors-performance-july-december-2018" TargetMode="External"/><Relationship Id="rId1" Type="http://schemas.openxmlformats.org/officeDocument/2006/relationships/hyperlink" Target="https://austroads.com.au/publications/economics-and-financing/agpe04-0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2"/>
  <sheetViews>
    <sheetView tabSelected="1" zoomScaleNormal="100"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1" width="28.85546875" bestFit="1" customWidth="1"/>
    <col min="6" max="6" width="16.28515625" customWidth="1"/>
    <col min="7" max="7" width="20.140625" style="18" customWidth="1"/>
    <col min="8" max="8" width="3" style="1" customWidth="1"/>
    <col min="9" max="9" width="10.5703125" style="4" bestFit="1" customWidth="1"/>
    <col min="10" max="10" width="13.7109375" style="4" bestFit="1" customWidth="1"/>
    <col min="11" max="11" width="12.28515625" style="4" customWidth="1"/>
    <col min="12" max="12" width="28.42578125" style="1" customWidth="1"/>
    <col min="13" max="13" width="20.5703125" style="1" customWidth="1"/>
    <col min="14" max="16" width="9.140625" style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8" t="s">
        <v>262</v>
      </c>
      <c r="I1" s="4" t="s">
        <v>6</v>
      </c>
      <c r="J1" s="4" t="s">
        <v>7</v>
      </c>
      <c r="K1" s="4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5">
      <c r="A2" t="s">
        <v>14</v>
      </c>
      <c r="F2">
        <v>30</v>
      </c>
      <c r="G2" s="6">
        <v>30</v>
      </c>
      <c r="I2" s="4" t="s">
        <v>15</v>
      </c>
      <c r="J2" s="4">
        <v>30</v>
      </c>
      <c r="L2" s="1" t="s">
        <v>16</v>
      </c>
      <c r="M2" s="1" t="s">
        <v>17</v>
      </c>
      <c r="N2" s="1" t="s">
        <v>18</v>
      </c>
    </row>
    <row r="3" spans="1:16" x14ac:dyDescent="0.25">
      <c r="A3" t="s">
        <v>19</v>
      </c>
      <c r="F3">
        <v>7</v>
      </c>
      <c r="G3" s="6">
        <v>7</v>
      </c>
      <c r="I3" s="4" t="s">
        <v>20</v>
      </c>
      <c r="J3" s="4">
        <v>7</v>
      </c>
      <c r="L3" s="1" t="s">
        <v>21</v>
      </c>
      <c r="M3" s="1" t="s">
        <v>22</v>
      </c>
    </row>
    <row r="4" spans="1:16" x14ac:dyDescent="0.25">
      <c r="A4" t="s">
        <v>23</v>
      </c>
      <c r="F4">
        <v>2018</v>
      </c>
      <c r="G4" s="6">
        <v>2019</v>
      </c>
      <c r="J4" s="4">
        <v>2019</v>
      </c>
      <c r="L4" s="1" t="s">
        <v>16</v>
      </c>
      <c r="M4" s="1" t="s">
        <v>24</v>
      </c>
    </row>
    <row r="5" spans="1:16" x14ac:dyDescent="0.25">
      <c r="A5" t="s">
        <v>25</v>
      </c>
      <c r="F5">
        <v>2019</v>
      </c>
      <c r="G5" s="6">
        <f>J5</f>
        <v>2020</v>
      </c>
      <c r="J5" s="4">
        <v>2020</v>
      </c>
      <c r="M5" s="1" t="s">
        <v>26</v>
      </c>
    </row>
    <row r="6" spans="1:16" x14ac:dyDescent="0.25">
      <c r="A6" t="s">
        <v>27</v>
      </c>
      <c r="F6">
        <v>365</v>
      </c>
      <c r="G6" s="17">
        <v>260</v>
      </c>
      <c r="I6" s="4" t="s">
        <v>28</v>
      </c>
      <c r="J6" s="4">
        <v>260</v>
      </c>
      <c r="L6" s="1" t="s">
        <v>29</v>
      </c>
      <c r="M6" s="1" t="s">
        <v>30</v>
      </c>
    </row>
    <row r="7" spans="1:16" x14ac:dyDescent="0.25">
      <c r="A7" t="s">
        <v>31</v>
      </c>
      <c r="F7">
        <v>2</v>
      </c>
      <c r="G7" s="6">
        <v>2</v>
      </c>
      <c r="H7" s="3"/>
      <c r="I7" s="4" t="s">
        <v>32</v>
      </c>
      <c r="J7" s="4">
        <v>2</v>
      </c>
    </row>
    <row r="8" spans="1:16" x14ac:dyDescent="0.25">
      <c r="A8" t="s">
        <v>33</v>
      </c>
      <c r="B8" t="s">
        <v>34</v>
      </c>
      <c r="D8" t="s">
        <v>34</v>
      </c>
      <c r="F8">
        <v>900</v>
      </c>
      <c r="G8" s="6">
        <v>900</v>
      </c>
      <c r="H8" s="3"/>
      <c r="I8" s="4" t="s">
        <v>35</v>
      </c>
      <c r="J8" s="4">
        <v>900</v>
      </c>
    </row>
    <row r="9" spans="1:16" x14ac:dyDescent="0.25">
      <c r="A9" t="s">
        <v>33</v>
      </c>
      <c r="B9" t="s">
        <v>36</v>
      </c>
      <c r="D9" t="s">
        <v>36</v>
      </c>
      <c r="F9">
        <v>800</v>
      </c>
      <c r="G9" s="6">
        <v>800</v>
      </c>
      <c r="H9" s="3"/>
      <c r="I9" s="4" t="s">
        <v>35</v>
      </c>
      <c r="J9" s="4">
        <v>800</v>
      </c>
    </row>
    <row r="10" spans="1:16" x14ac:dyDescent="0.25">
      <c r="A10" t="s">
        <v>33</v>
      </c>
      <c r="B10" t="s">
        <v>37</v>
      </c>
      <c r="D10" t="s">
        <v>37</v>
      </c>
      <c r="F10">
        <v>200</v>
      </c>
      <c r="G10" s="6">
        <v>200</v>
      </c>
      <c r="H10" s="3"/>
      <c r="I10" s="4" t="s">
        <v>35</v>
      </c>
      <c r="J10" s="4">
        <v>200</v>
      </c>
    </row>
    <row r="11" spans="1:16" x14ac:dyDescent="0.25">
      <c r="A11" t="s">
        <v>33</v>
      </c>
      <c r="B11" t="s">
        <v>38</v>
      </c>
      <c r="D11" t="s">
        <v>38</v>
      </c>
      <c r="F11">
        <v>100</v>
      </c>
      <c r="G11" s="6">
        <v>100</v>
      </c>
      <c r="H11" s="3"/>
      <c r="I11" s="4" t="s">
        <v>35</v>
      </c>
      <c r="J11" s="4">
        <v>100</v>
      </c>
    </row>
    <row r="12" spans="1:16" x14ac:dyDescent="0.25">
      <c r="A12" t="s">
        <v>39</v>
      </c>
      <c r="B12" t="s">
        <v>34</v>
      </c>
      <c r="D12" t="s">
        <v>34</v>
      </c>
      <c r="F12">
        <v>3</v>
      </c>
      <c r="G12" s="6">
        <v>3</v>
      </c>
      <c r="H12" s="3"/>
      <c r="I12" s="4" t="s">
        <v>20</v>
      </c>
      <c r="J12" s="10">
        <v>3</v>
      </c>
      <c r="M12" s="1" t="s">
        <v>40</v>
      </c>
    </row>
    <row r="13" spans="1:16" x14ac:dyDescent="0.25">
      <c r="A13" t="s">
        <v>39</v>
      </c>
      <c r="B13" t="s">
        <v>36</v>
      </c>
      <c r="D13" t="s">
        <v>36</v>
      </c>
      <c r="F13">
        <v>3</v>
      </c>
      <c r="G13" s="6">
        <v>3</v>
      </c>
      <c r="H13" s="3"/>
      <c r="I13" s="4" t="s">
        <v>20</v>
      </c>
      <c r="J13" s="10">
        <v>3</v>
      </c>
      <c r="M13" s="1" t="s">
        <v>40</v>
      </c>
    </row>
    <row r="14" spans="1:16" x14ac:dyDescent="0.25">
      <c r="A14" t="s">
        <v>39</v>
      </c>
      <c r="B14" t="s">
        <v>37</v>
      </c>
      <c r="D14" t="s">
        <v>37</v>
      </c>
      <c r="F14">
        <v>3</v>
      </c>
      <c r="G14" s="6">
        <v>3</v>
      </c>
      <c r="H14" s="3"/>
      <c r="I14" s="4" t="s">
        <v>20</v>
      </c>
      <c r="J14" s="10">
        <v>3</v>
      </c>
      <c r="M14" s="1" t="s">
        <v>40</v>
      </c>
    </row>
    <row r="15" spans="1:16" x14ac:dyDescent="0.25">
      <c r="A15" t="s">
        <v>39</v>
      </c>
      <c r="B15" t="s">
        <v>38</v>
      </c>
      <c r="D15" t="s">
        <v>38</v>
      </c>
      <c r="F15">
        <v>3</v>
      </c>
      <c r="G15" s="6">
        <v>3</v>
      </c>
      <c r="H15" s="3"/>
      <c r="I15" s="4" t="s">
        <v>20</v>
      </c>
      <c r="J15" s="10">
        <v>3</v>
      </c>
      <c r="M15" s="1" t="s">
        <v>40</v>
      </c>
    </row>
    <row r="16" spans="1:16" x14ac:dyDescent="0.25">
      <c r="A16" t="s">
        <v>41</v>
      </c>
      <c r="B16" t="s">
        <v>34</v>
      </c>
      <c r="C16" t="s">
        <v>42</v>
      </c>
      <c r="D16" t="s">
        <v>34</v>
      </c>
      <c r="E16" t="s">
        <v>43</v>
      </c>
      <c r="F16">
        <v>10</v>
      </c>
      <c r="G16" s="6">
        <v>10</v>
      </c>
      <c r="I16" s="4" t="s">
        <v>20</v>
      </c>
      <c r="J16" s="4">
        <v>10</v>
      </c>
      <c r="K16" s="4">
        <v>2011</v>
      </c>
      <c r="L16" s="1" t="s">
        <v>44</v>
      </c>
      <c r="M16" s="1" t="s">
        <v>45</v>
      </c>
    </row>
    <row r="17" spans="1:13" x14ac:dyDescent="0.25">
      <c r="A17" t="s">
        <v>41</v>
      </c>
      <c r="B17" t="s">
        <v>34</v>
      </c>
      <c r="C17" t="s">
        <v>46</v>
      </c>
      <c r="D17" t="s">
        <v>34</v>
      </c>
      <c r="E17" t="s">
        <v>47</v>
      </c>
      <c r="F17">
        <v>20</v>
      </c>
      <c r="G17" s="6">
        <v>20</v>
      </c>
      <c r="I17" s="4" t="s">
        <v>20</v>
      </c>
      <c r="J17" s="4">
        <v>20</v>
      </c>
      <c r="K17" s="4">
        <v>2011</v>
      </c>
      <c r="L17" s="1" t="s">
        <v>44</v>
      </c>
      <c r="M17" s="1" t="s">
        <v>45</v>
      </c>
    </row>
    <row r="18" spans="1:13" x14ac:dyDescent="0.25">
      <c r="A18" t="s">
        <v>41</v>
      </c>
      <c r="B18" t="s">
        <v>34</v>
      </c>
      <c r="C18" t="s">
        <v>48</v>
      </c>
      <c r="D18" t="s">
        <v>34</v>
      </c>
      <c r="E18" t="s">
        <v>49</v>
      </c>
      <c r="F18">
        <v>60</v>
      </c>
      <c r="G18" s="6">
        <v>65</v>
      </c>
      <c r="I18" s="4" t="s">
        <v>20</v>
      </c>
      <c r="J18" s="4">
        <v>65</v>
      </c>
      <c r="K18" s="4">
        <v>2011</v>
      </c>
      <c r="L18" s="1" t="s">
        <v>44</v>
      </c>
      <c r="M18" s="1" t="s">
        <v>45</v>
      </c>
    </row>
    <row r="19" spans="1:13" x14ac:dyDescent="0.25">
      <c r="A19" t="s">
        <v>41</v>
      </c>
      <c r="B19" t="s">
        <v>34</v>
      </c>
      <c r="C19" t="s">
        <v>50</v>
      </c>
      <c r="D19" t="s">
        <v>34</v>
      </c>
      <c r="E19" t="s">
        <v>51</v>
      </c>
      <c r="F19">
        <v>10</v>
      </c>
      <c r="G19" s="6">
        <v>5</v>
      </c>
      <c r="I19" s="4" t="s">
        <v>20</v>
      </c>
      <c r="J19" s="4">
        <v>5</v>
      </c>
      <c r="K19" s="4">
        <v>2011</v>
      </c>
      <c r="L19" s="1" t="s">
        <v>44</v>
      </c>
      <c r="M19" s="1" t="s">
        <v>45</v>
      </c>
    </row>
    <row r="20" spans="1:13" x14ac:dyDescent="0.25">
      <c r="A20" t="s">
        <v>41</v>
      </c>
      <c r="B20" t="s">
        <v>36</v>
      </c>
      <c r="C20" t="s">
        <v>42</v>
      </c>
      <c r="D20" t="s">
        <v>36</v>
      </c>
      <c r="E20" t="s">
        <v>43</v>
      </c>
      <c r="F20">
        <v>10</v>
      </c>
      <c r="G20" s="6">
        <v>5</v>
      </c>
      <c r="I20" s="4" t="s">
        <v>20</v>
      </c>
      <c r="J20" s="4">
        <v>5</v>
      </c>
      <c r="K20" s="4">
        <v>2011</v>
      </c>
      <c r="L20" s="1" t="s">
        <v>44</v>
      </c>
      <c r="M20" s="1" t="s">
        <v>45</v>
      </c>
    </row>
    <row r="21" spans="1:13" x14ac:dyDescent="0.25">
      <c r="A21" t="s">
        <v>41</v>
      </c>
      <c r="B21" t="s">
        <v>36</v>
      </c>
      <c r="C21" t="s">
        <v>46</v>
      </c>
      <c r="D21" t="s">
        <v>36</v>
      </c>
      <c r="E21" t="s">
        <v>47</v>
      </c>
      <c r="F21">
        <v>20</v>
      </c>
      <c r="G21" s="6">
        <v>15</v>
      </c>
      <c r="I21" s="4" t="s">
        <v>20</v>
      </c>
      <c r="J21" s="4">
        <v>15</v>
      </c>
      <c r="K21" s="4">
        <v>2011</v>
      </c>
      <c r="L21" s="1" t="s">
        <v>44</v>
      </c>
      <c r="M21" s="1" t="s">
        <v>45</v>
      </c>
    </row>
    <row r="22" spans="1:13" x14ac:dyDescent="0.25">
      <c r="A22" t="s">
        <v>41</v>
      </c>
      <c r="B22" t="s">
        <v>36</v>
      </c>
      <c r="C22" t="s">
        <v>48</v>
      </c>
      <c r="D22" t="s">
        <v>36</v>
      </c>
      <c r="E22" t="s">
        <v>52</v>
      </c>
      <c r="F22">
        <v>60</v>
      </c>
      <c r="G22" s="6">
        <v>70</v>
      </c>
      <c r="I22" s="4" t="s">
        <v>20</v>
      </c>
      <c r="J22" s="4">
        <v>70</v>
      </c>
      <c r="K22" s="4">
        <v>2011</v>
      </c>
      <c r="L22" s="1" t="s">
        <v>44</v>
      </c>
      <c r="M22" s="1" t="s">
        <v>45</v>
      </c>
    </row>
    <row r="23" spans="1:13" x14ac:dyDescent="0.25">
      <c r="A23" t="s">
        <v>41</v>
      </c>
      <c r="B23" t="s">
        <v>36</v>
      </c>
      <c r="C23" t="s">
        <v>50</v>
      </c>
      <c r="D23" t="s">
        <v>36</v>
      </c>
      <c r="E23" t="s">
        <v>51</v>
      </c>
      <c r="F23">
        <v>10</v>
      </c>
      <c r="G23" s="6">
        <v>10</v>
      </c>
      <c r="I23" s="4" t="s">
        <v>20</v>
      </c>
      <c r="J23" s="4">
        <v>10</v>
      </c>
      <c r="K23" s="4">
        <v>2011</v>
      </c>
      <c r="L23" s="1" t="s">
        <v>44</v>
      </c>
      <c r="M23" s="1" t="s">
        <v>45</v>
      </c>
    </row>
    <row r="24" spans="1:13" x14ac:dyDescent="0.25">
      <c r="A24" t="s">
        <v>41</v>
      </c>
      <c r="B24" t="s">
        <v>37</v>
      </c>
      <c r="C24" t="s">
        <v>42</v>
      </c>
      <c r="D24" t="s">
        <v>37</v>
      </c>
      <c r="E24" t="s">
        <v>43</v>
      </c>
      <c r="F24">
        <v>10</v>
      </c>
      <c r="G24" s="6">
        <v>10</v>
      </c>
      <c r="H24" s="2"/>
      <c r="I24" s="4" t="s">
        <v>20</v>
      </c>
      <c r="J24" s="4">
        <v>10</v>
      </c>
      <c r="M24" s="1" t="s">
        <v>53</v>
      </c>
    </row>
    <row r="25" spans="1:13" x14ac:dyDescent="0.25">
      <c r="A25" t="s">
        <v>41</v>
      </c>
      <c r="B25" t="s">
        <v>37</v>
      </c>
      <c r="C25" t="s">
        <v>46</v>
      </c>
      <c r="D25" t="s">
        <v>37</v>
      </c>
      <c r="E25" t="s">
        <v>47</v>
      </c>
      <c r="F25">
        <v>20</v>
      </c>
      <c r="G25" s="6">
        <v>20</v>
      </c>
      <c r="H25" s="2"/>
      <c r="I25" s="4" t="s">
        <v>20</v>
      </c>
      <c r="J25" s="4">
        <v>20</v>
      </c>
      <c r="M25" s="1" t="s">
        <v>53</v>
      </c>
    </row>
    <row r="26" spans="1:13" x14ac:dyDescent="0.25">
      <c r="A26" t="s">
        <v>41</v>
      </c>
      <c r="B26" t="s">
        <v>37</v>
      </c>
      <c r="C26" t="s">
        <v>48</v>
      </c>
      <c r="D26" t="s">
        <v>37</v>
      </c>
      <c r="E26" t="s">
        <v>54</v>
      </c>
      <c r="F26">
        <v>60</v>
      </c>
      <c r="G26" s="6">
        <v>65</v>
      </c>
      <c r="H26" s="2"/>
      <c r="I26" s="4" t="s">
        <v>20</v>
      </c>
      <c r="J26" s="4">
        <v>65</v>
      </c>
      <c r="M26" s="1" t="s">
        <v>53</v>
      </c>
    </row>
    <row r="27" spans="1:13" x14ac:dyDescent="0.25">
      <c r="A27" t="s">
        <v>41</v>
      </c>
      <c r="B27" t="s">
        <v>37</v>
      </c>
      <c r="C27" t="s">
        <v>50</v>
      </c>
      <c r="D27" t="s">
        <v>37</v>
      </c>
      <c r="E27" t="s">
        <v>51</v>
      </c>
      <c r="F27">
        <v>10</v>
      </c>
      <c r="G27" s="6">
        <v>5</v>
      </c>
      <c r="H27" s="2"/>
      <c r="I27" s="4" t="s">
        <v>20</v>
      </c>
      <c r="J27" s="4">
        <v>5</v>
      </c>
      <c r="M27" s="1" t="s">
        <v>53</v>
      </c>
    </row>
    <row r="28" spans="1:13" x14ac:dyDescent="0.25">
      <c r="A28" t="s">
        <v>41</v>
      </c>
      <c r="B28" t="s">
        <v>38</v>
      </c>
      <c r="C28" t="s">
        <v>42</v>
      </c>
      <c r="D28" t="s">
        <v>38</v>
      </c>
      <c r="E28" t="s">
        <v>43</v>
      </c>
      <c r="F28">
        <v>10</v>
      </c>
      <c r="G28" s="6">
        <v>10</v>
      </c>
      <c r="H28" s="2"/>
      <c r="I28" s="4" t="s">
        <v>20</v>
      </c>
      <c r="J28" s="4">
        <v>10</v>
      </c>
      <c r="M28" s="1" t="s">
        <v>53</v>
      </c>
    </row>
    <row r="29" spans="1:13" x14ac:dyDescent="0.25">
      <c r="A29" t="s">
        <v>41</v>
      </c>
      <c r="B29" t="s">
        <v>38</v>
      </c>
      <c r="C29" t="s">
        <v>46</v>
      </c>
      <c r="D29" t="s">
        <v>38</v>
      </c>
      <c r="E29" t="s">
        <v>47</v>
      </c>
      <c r="F29">
        <v>20</v>
      </c>
      <c r="G29" s="6">
        <v>20</v>
      </c>
      <c r="H29" s="2"/>
      <c r="I29" s="4" t="s">
        <v>20</v>
      </c>
      <c r="J29" s="4">
        <v>20</v>
      </c>
      <c r="M29" s="1" t="s">
        <v>53</v>
      </c>
    </row>
    <row r="30" spans="1:13" x14ac:dyDescent="0.25">
      <c r="A30" t="s">
        <v>41</v>
      </c>
      <c r="B30" t="s">
        <v>38</v>
      </c>
      <c r="C30" t="s">
        <v>48</v>
      </c>
      <c r="D30" t="s">
        <v>38</v>
      </c>
      <c r="E30" t="s">
        <v>55</v>
      </c>
      <c r="F30">
        <v>60</v>
      </c>
      <c r="G30" s="6">
        <v>65</v>
      </c>
      <c r="H30" s="2"/>
      <c r="I30" s="4" t="s">
        <v>20</v>
      </c>
      <c r="J30" s="4">
        <v>65</v>
      </c>
      <c r="M30" s="1" t="s">
        <v>53</v>
      </c>
    </row>
    <row r="31" spans="1:13" x14ac:dyDescent="0.25">
      <c r="A31" t="s">
        <v>41</v>
      </c>
      <c r="B31" t="s">
        <v>38</v>
      </c>
      <c r="C31" t="s">
        <v>50</v>
      </c>
      <c r="D31" t="s">
        <v>38</v>
      </c>
      <c r="E31" t="s">
        <v>51</v>
      </c>
      <c r="F31">
        <v>10</v>
      </c>
      <c r="G31" s="6">
        <v>5</v>
      </c>
      <c r="H31" s="2"/>
      <c r="I31" s="4" t="s">
        <v>20</v>
      </c>
      <c r="J31" s="4">
        <v>5</v>
      </c>
      <c r="M31" s="1" t="s">
        <v>53</v>
      </c>
    </row>
    <row r="32" spans="1:13" x14ac:dyDescent="0.25">
      <c r="A32" t="s">
        <v>56</v>
      </c>
      <c r="B32" t="s">
        <v>57</v>
      </c>
      <c r="D32" t="s">
        <v>58</v>
      </c>
      <c r="F32">
        <v>50</v>
      </c>
      <c r="G32" s="6">
        <v>50</v>
      </c>
      <c r="H32" s="2"/>
      <c r="I32" s="4" t="s">
        <v>20</v>
      </c>
      <c r="J32" s="4">
        <v>50</v>
      </c>
      <c r="L32" s="1" t="s">
        <v>59</v>
      </c>
      <c r="M32" s="1" t="s">
        <v>60</v>
      </c>
    </row>
    <row r="33" spans="1:13" x14ac:dyDescent="0.25">
      <c r="A33" t="s">
        <v>56</v>
      </c>
      <c r="B33" t="s">
        <v>61</v>
      </c>
      <c r="D33" t="s">
        <v>62</v>
      </c>
      <c r="F33">
        <v>30</v>
      </c>
      <c r="G33" s="6">
        <v>30</v>
      </c>
      <c r="H33" s="2"/>
      <c r="I33" s="4" t="s">
        <v>20</v>
      </c>
      <c r="J33" s="4">
        <v>30</v>
      </c>
      <c r="M33" s="1" t="s">
        <v>63</v>
      </c>
    </row>
    <row r="34" spans="1:13" x14ac:dyDescent="0.25">
      <c r="A34" t="s">
        <v>56</v>
      </c>
      <c r="B34" t="s">
        <v>64</v>
      </c>
      <c r="D34" t="s">
        <v>65</v>
      </c>
      <c r="F34">
        <v>20</v>
      </c>
      <c r="G34" s="6">
        <v>20</v>
      </c>
      <c r="H34" s="2"/>
      <c r="I34" s="4" t="s">
        <v>20</v>
      </c>
      <c r="J34" s="4">
        <v>20</v>
      </c>
      <c r="M34" s="1" t="s">
        <v>63</v>
      </c>
    </row>
    <row r="35" spans="1:13" x14ac:dyDescent="0.25">
      <c r="A35" t="s">
        <v>66</v>
      </c>
      <c r="B35" t="s">
        <v>34</v>
      </c>
      <c r="D35" t="s">
        <v>34</v>
      </c>
      <c r="F35">
        <v>7.5</v>
      </c>
      <c r="G35" s="6">
        <v>4.8</v>
      </c>
      <c r="I35" s="4" t="s">
        <v>32</v>
      </c>
      <c r="J35" s="4">
        <v>4.8</v>
      </c>
      <c r="L35" s="1" t="s">
        <v>67</v>
      </c>
      <c r="M35" s="1" t="s">
        <v>68</v>
      </c>
    </row>
    <row r="36" spans="1:13" x14ac:dyDescent="0.25">
      <c r="A36" t="s">
        <v>66</v>
      </c>
      <c r="B36" t="s">
        <v>36</v>
      </c>
      <c r="D36" t="s">
        <v>36</v>
      </c>
      <c r="F36">
        <v>3.5</v>
      </c>
      <c r="G36" s="6">
        <v>1.1000000000000001</v>
      </c>
      <c r="I36" s="4" t="s">
        <v>32</v>
      </c>
      <c r="J36" s="4">
        <v>1.1000000000000001</v>
      </c>
      <c r="L36" s="1" t="s">
        <v>67</v>
      </c>
      <c r="M36" s="1" t="s">
        <v>68</v>
      </c>
    </row>
    <row r="37" spans="1:13" x14ac:dyDescent="0.25">
      <c r="A37" t="s">
        <v>66</v>
      </c>
      <c r="B37" t="s">
        <v>37</v>
      </c>
      <c r="D37" t="s">
        <v>37</v>
      </c>
      <c r="F37">
        <v>10</v>
      </c>
      <c r="G37" s="6">
        <v>4.8</v>
      </c>
      <c r="H37" s="2"/>
      <c r="I37" s="4" t="s">
        <v>32</v>
      </c>
      <c r="J37" s="4">
        <v>4.8</v>
      </c>
      <c r="M37" s="1" t="s">
        <v>69</v>
      </c>
    </row>
    <row r="38" spans="1:13" x14ac:dyDescent="0.25">
      <c r="A38" t="s">
        <v>66</v>
      </c>
      <c r="B38" t="s">
        <v>38</v>
      </c>
      <c r="D38" t="s">
        <v>38</v>
      </c>
      <c r="F38">
        <v>7.5</v>
      </c>
      <c r="G38" s="6">
        <f>G35</f>
        <v>4.8</v>
      </c>
      <c r="H38" s="2"/>
      <c r="I38" s="4" t="s">
        <v>32</v>
      </c>
      <c r="J38" s="4">
        <f>J35</f>
        <v>4.8</v>
      </c>
      <c r="M38" s="1" t="s">
        <v>70</v>
      </c>
    </row>
    <row r="39" spans="1:13" x14ac:dyDescent="0.25">
      <c r="A39" t="s">
        <v>71</v>
      </c>
      <c r="B39" t="s">
        <v>72</v>
      </c>
      <c r="D39" t="s">
        <v>73</v>
      </c>
      <c r="F39">
        <v>70</v>
      </c>
      <c r="G39" s="6">
        <v>70</v>
      </c>
      <c r="H39" s="3"/>
      <c r="I39" s="4" t="s">
        <v>32</v>
      </c>
      <c r="J39" s="4">
        <v>70</v>
      </c>
    </row>
    <row r="40" spans="1:13" x14ac:dyDescent="0.25">
      <c r="A40" t="s">
        <v>71</v>
      </c>
      <c r="B40" t="s">
        <v>74</v>
      </c>
      <c r="D40" t="s">
        <v>75</v>
      </c>
      <c r="F40">
        <v>10</v>
      </c>
      <c r="G40" s="6">
        <v>10</v>
      </c>
      <c r="H40" s="3"/>
      <c r="I40" s="4" t="s">
        <v>32</v>
      </c>
      <c r="J40" s="4">
        <v>10</v>
      </c>
    </row>
    <row r="41" spans="1:13" x14ac:dyDescent="0.25">
      <c r="A41" t="s">
        <v>71</v>
      </c>
      <c r="B41" t="s">
        <v>76</v>
      </c>
      <c r="D41" t="s">
        <v>77</v>
      </c>
      <c r="F41">
        <v>0</v>
      </c>
      <c r="G41" s="6">
        <v>0</v>
      </c>
      <c r="H41" s="3"/>
      <c r="I41" s="4" t="s">
        <v>32</v>
      </c>
      <c r="J41" s="4">
        <v>0</v>
      </c>
    </row>
    <row r="42" spans="1:13" x14ac:dyDescent="0.25">
      <c r="A42" t="s">
        <v>71</v>
      </c>
      <c r="B42" t="s">
        <v>78</v>
      </c>
      <c r="D42" t="s">
        <v>79</v>
      </c>
      <c r="F42">
        <v>20</v>
      </c>
      <c r="G42" s="6">
        <v>20</v>
      </c>
      <c r="H42" s="3"/>
      <c r="I42" s="4" t="s">
        <v>32</v>
      </c>
      <c r="J42" s="4">
        <v>20</v>
      </c>
    </row>
    <row r="43" spans="1:13" x14ac:dyDescent="0.25">
      <c r="A43" t="s">
        <v>80</v>
      </c>
      <c r="B43" t="s">
        <v>72</v>
      </c>
      <c r="D43" t="s">
        <v>73</v>
      </c>
      <c r="F43">
        <v>20</v>
      </c>
      <c r="G43" s="6">
        <v>20</v>
      </c>
      <c r="H43" s="3"/>
      <c r="I43" s="4" t="s">
        <v>32</v>
      </c>
      <c r="J43" s="4">
        <v>20</v>
      </c>
    </row>
    <row r="44" spans="1:13" x14ac:dyDescent="0.25">
      <c r="A44" t="s">
        <v>80</v>
      </c>
      <c r="B44" t="s">
        <v>74</v>
      </c>
      <c r="D44" t="s">
        <v>75</v>
      </c>
      <c r="F44">
        <v>10</v>
      </c>
      <c r="G44" s="6">
        <v>10</v>
      </c>
      <c r="H44" s="3"/>
      <c r="I44" s="4" t="s">
        <v>32</v>
      </c>
      <c r="J44" s="4">
        <v>10</v>
      </c>
    </row>
    <row r="45" spans="1:13" x14ac:dyDescent="0.25">
      <c r="A45" t="s">
        <v>80</v>
      </c>
      <c r="B45" t="s">
        <v>76</v>
      </c>
      <c r="D45" t="s">
        <v>77</v>
      </c>
      <c r="F45">
        <v>60</v>
      </c>
      <c r="G45" s="6">
        <v>60</v>
      </c>
      <c r="H45" s="3"/>
      <c r="I45" s="4" t="s">
        <v>32</v>
      </c>
      <c r="J45" s="4">
        <v>60</v>
      </c>
    </row>
    <row r="46" spans="1:13" x14ac:dyDescent="0.25">
      <c r="A46" t="s">
        <v>80</v>
      </c>
      <c r="B46" t="s">
        <v>78</v>
      </c>
      <c r="D46" t="s">
        <v>79</v>
      </c>
      <c r="F46">
        <v>10</v>
      </c>
      <c r="G46" s="6">
        <v>10</v>
      </c>
      <c r="H46" s="3"/>
      <c r="I46" s="4" t="s">
        <v>32</v>
      </c>
      <c r="J46" s="4">
        <v>10</v>
      </c>
    </row>
    <row r="47" spans="1:13" x14ac:dyDescent="0.25">
      <c r="A47" t="s">
        <v>81</v>
      </c>
      <c r="B47" t="s">
        <v>34</v>
      </c>
      <c r="D47" t="s">
        <v>34</v>
      </c>
      <c r="F47">
        <v>0</v>
      </c>
      <c r="G47" s="6">
        <v>0</v>
      </c>
      <c r="I47" s="4" t="s">
        <v>32</v>
      </c>
      <c r="J47" s="4">
        <v>0</v>
      </c>
      <c r="M47" s="1" t="s">
        <v>82</v>
      </c>
    </row>
    <row r="48" spans="1:13" x14ac:dyDescent="0.25">
      <c r="A48" t="s">
        <v>81</v>
      </c>
      <c r="B48" t="s">
        <v>36</v>
      </c>
      <c r="D48" t="s">
        <v>36</v>
      </c>
      <c r="F48">
        <v>0</v>
      </c>
      <c r="G48" s="6">
        <v>0</v>
      </c>
      <c r="I48" s="4" t="s">
        <v>32</v>
      </c>
      <c r="J48" s="4">
        <v>0</v>
      </c>
      <c r="M48" s="1" t="s">
        <v>82</v>
      </c>
    </row>
    <row r="49" spans="1:13" x14ac:dyDescent="0.25">
      <c r="A49" t="s">
        <v>81</v>
      </c>
      <c r="B49" t="s">
        <v>37</v>
      </c>
      <c r="D49" t="s">
        <v>37</v>
      </c>
      <c r="F49">
        <v>0</v>
      </c>
      <c r="G49" s="6">
        <v>0</v>
      </c>
      <c r="I49" s="4" t="s">
        <v>32</v>
      </c>
      <c r="J49" s="4">
        <v>0</v>
      </c>
      <c r="M49" s="1" t="s">
        <v>82</v>
      </c>
    </row>
    <row r="50" spans="1:13" x14ac:dyDescent="0.25">
      <c r="A50" t="s">
        <v>81</v>
      </c>
      <c r="B50" t="s">
        <v>38</v>
      </c>
      <c r="D50" t="s">
        <v>38</v>
      </c>
      <c r="F50">
        <v>0</v>
      </c>
      <c r="G50" s="6">
        <v>0</v>
      </c>
      <c r="I50" s="4" t="s">
        <v>32</v>
      </c>
      <c r="J50" s="4">
        <v>0</v>
      </c>
      <c r="M50" s="1" t="s">
        <v>82</v>
      </c>
    </row>
    <row r="51" spans="1:13" x14ac:dyDescent="0.25">
      <c r="A51" t="s">
        <v>83</v>
      </c>
      <c r="B51" t="s">
        <v>34</v>
      </c>
      <c r="D51" t="s">
        <v>34</v>
      </c>
      <c r="F51">
        <v>75</v>
      </c>
      <c r="G51" s="6">
        <v>75</v>
      </c>
      <c r="H51" s="3"/>
      <c r="I51" s="4" t="s">
        <v>20</v>
      </c>
      <c r="J51" s="4">
        <v>75</v>
      </c>
    </row>
    <row r="52" spans="1:13" x14ac:dyDescent="0.25">
      <c r="A52" t="s">
        <v>83</v>
      </c>
      <c r="B52" t="s">
        <v>36</v>
      </c>
      <c r="D52" t="s">
        <v>36</v>
      </c>
      <c r="F52">
        <v>75</v>
      </c>
      <c r="G52" s="6">
        <v>75</v>
      </c>
      <c r="H52" s="3"/>
      <c r="I52" s="4" t="s">
        <v>20</v>
      </c>
      <c r="J52" s="4">
        <v>75</v>
      </c>
    </row>
    <row r="53" spans="1:13" x14ac:dyDescent="0.25">
      <c r="A53" t="s">
        <v>83</v>
      </c>
      <c r="B53" t="s">
        <v>37</v>
      </c>
      <c r="D53" t="s">
        <v>37</v>
      </c>
      <c r="F53">
        <v>75</v>
      </c>
      <c r="G53" s="6">
        <v>75</v>
      </c>
      <c r="H53" s="3"/>
      <c r="I53" s="4" t="s">
        <v>20</v>
      </c>
      <c r="J53" s="4">
        <v>75</v>
      </c>
    </row>
    <row r="54" spans="1:13" x14ac:dyDescent="0.25">
      <c r="A54" t="s">
        <v>83</v>
      </c>
      <c r="B54" t="s">
        <v>38</v>
      </c>
      <c r="D54" t="s">
        <v>38</v>
      </c>
      <c r="F54">
        <v>75</v>
      </c>
      <c r="G54" s="6">
        <v>75</v>
      </c>
      <c r="H54" s="3"/>
      <c r="I54" s="4" t="s">
        <v>20</v>
      </c>
      <c r="J54" s="4">
        <v>75</v>
      </c>
    </row>
    <row r="55" spans="1:13" x14ac:dyDescent="0.25">
      <c r="A55" t="s">
        <v>84</v>
      </c>
      <c r="B55" t="s">
        <v>34</v>
      </c>
      <c r="C55" t="s">
        <v>72</v>
      </c>
      <c r="D55" t="s">
        <v>34</v>
      </c>
      <c r="E55" t="s">
        <v>85</v>
      </c>
      <c r="F55">
        <v>10</v>
      </c>
      <c r="G55" s="6">
        <v>17</v>
      </c>
      <c r="H55" s="2"/>
      <c r="I55" s="4" t="s">
        <v>86</v>
      </c>
      <c r="J55" s="4">
        <v>17</v>
      </c>
      <c r="L55" s="1" t="s">
        <v>87</v>
      </c>
      <c r="M55" s="1" t="s">
        <v>88</v>
      </c>
    </row>
    <row r="56" spans="1:13" x14ac:dyDescent="0.25">
      <c r="A56" t="s">
        <v>84</v>
      </c>
      <c r="B56" t="s">
        <v>34</v>
      </c>
      <c r="C56" t="s">
        <v>74</v>
      </c>
      <c r="D56" t="s">
        <v>34</v>
      </c>
      <c r="E56" t="s">
        <v>89</v>
      </c>
      <c r="F56">
        <v>15</v>
      </c>
      <c r="G56" s="6">
        <v>20</v>
      </c>
      <c r="H56" s="2"/>
      <c r="I56" s="4" t="s">
        <v>86</v>
      </c>
      <c r="J56" s="4">
        <v>20</v>
      </c>
      <c r="L56" s="1" t="s">
        <v>87</v>
      </c>
      <c r="M56" s="1" t="s">
        <v>90</v>
      </c>
    </row>
    <row r="57" spans="1:13" x14ac:dyDescent="0.25">
      <c r="A57" t="s">
        <v>84</v>
      </c>
      <c r="B57" t="s">
        <v>34</v>
      </c>
      <c r="C57" t="s">
        <v>76</v>
      </c>
      <c r="D57" t="s">
        <v>34</v>
      </c>
      <c r="E57" t="s">
        <v>91</v>
      </c>
      <c r="F57">
        <v>30</v>
      </c>
      <c r="G57" s="6">
        <v>25</v>
      </c>
      <c r="H57" s="2"/>
      <c r="I57" s="4" t="s">
        <v>86</v>
      </c>
      <c r="J57" s="4">
        <v>25</v>
      </c>
      <c r="L57" s="1" t="s">
        <v>87</v>
      </c>
      <c r="M57" s="1" t="s">
        <v>92</v>
      </c>
    </row>
    <row r="58" spans="1:13" x14ac:dyDescent="0.25">
      <c r="A58" t="s">
        <v>84</v>
      </c>
      <c r="B58" t="s">
        <v>34</v>
      </c>
      <c r="C58" t="s">
        <v>78</v>
      </c>
      <c r="D58" t="s">
        <v>34</v>
      </c>
      <c r="E58" t="s">
        <v>93</v>
      </c>
      <c r="F58">
        <v>7</v>
      </c>
      <c r="G58" s="6">
        <v>17</v>
      </c>
      <c r="H58" s="2"/>
      <c r="I58" s="4" t="s">
        <v>86</v>
      </c>
      <c r="J58" s="4">
        <v>17</v>
      </c>
      <c r="L58" s="1" t="s">
        <v>87</v>
      </c>
      <c r="M58" s="1" t="s">
        <v>88</v>
      </c>
    </row>
    <row r="59" spans="1:13" x14ac:dyDescent="0.25">
      <c r="A59" t="s">
        <v>84</v>
      </c>
      <c r="B59" t="s">
        <v>36</v>
      </c>
      <c r="C59" t="s">
        <v>72</v>
      </c>
      <c r="D59" t="s">
        <v>36</v>
      </c>
      <c r="E59" t="s">
        <v>85</v>
      </c>
      <c r="F59">
        <v>6</v>
      </c>
      <c r="G59" s="6">
        <v>6</v>
      </c>
      <c r="H59" s="2"/>
      <c r="I59" s="4" t="s">
        <v>86</v>
      </c>
      <c r="J59" s="4">
        <v>6</v>
      </c>
    </row>
    <row r="60" spans="1:13" x14ac:dyDescent="0.25">
      <c r="A60" t="s">
        <v>84</v>
      </c>
      <c r="B60" t="s">
        <v>36</v>
      </c>
      <c r="C60" t="s">
        <v>74</v>
      </c>
      <c r="D60" t="s">
        <v>36</v>
      </c>
      <c r="E60" t="s">
        <v>89</v>
      </c>
      <c r="F60">
        <v>6</v>
      </c>
      <c r="G60" s="6">
        <v>6</v>
      </c>
      <c r="H60" s="2"/>
      <c r="I60" s="4" t="s">
        <v>86</v>
      </c>
      <c r="J60" s="4">
        <v>6</v>
      </c>
    </row>
    <row r="61" spans="1:13" x14ac:dyDescent="0.25">
      <c r="A61" t="s">
        <v>84</v>
      </c>
      <c r="B61" t="s">
        <v>36</v>
      </c>
      <c r="C61" t="s">
        <v>76</v>
      </c>
      <c r="D61" t="s">
        <v>36</v>
      </c>
      <c r="E61" t="s">
        <v>91</v>
      </c>
      <c r="F61">
        <v>6</v>
      </c>
      <c r="G61" s="6">
        <f>J61</f>
        <v>7.5</v>
      </c>
      <c r="H61" s="2"/>
      <c r="I61" s="4" t="s">
        <v>86</v>
      </c>
      <c r="J61" s="4">
        <v>7.5</v>
      </c>
      <c r="L61" s="1" t="s">
        <v>87</v>
      </c>
      <c r="M61" s="1" t="s">
        <v>256</v>
      </c>
    </row>
    <row r="62" spans="1:13" x14ac:dyDescent="0.25">
      <c r="A62" t="s">
        <v>84</v>
      </c>
      <c r="B62" t="s">
        <v>36</v>
      </c>
      <c r="C62" t="s">
        <v>78</v>
      </c>
      <c r="D62" t="s">
        <v>36</v>
      </c>
      <c r="E62" t="s">
        <v>93</v>
      </c>
      <c r="F62">
        <v>6</v>
      </c>
      <c r="G62" s="6">
        <v>6</v>
      </c>
      <c r="H62" s="2"/>
      <c r="I62" s="4" t="s">
        <v>86</v>
      </c>
      <c r="J62" s="4">
        <v>6</v>
      </c>
      <c r="L62" s="1" t="s">
        <v>87</v>
      </c>
      <c r="M62" s="1" t="s">
        <v>95</v>
      </c>
    </row>
    <row r="63" spans="1:13" x14ac:dyDescent="0.25">
      <c r="A63" t="s">
        <v>84</v>
      </c>
      <c r="B63" t="s">
        <v>37</v>
      </c>
      <c r="C63" t="s">
        <v>72</v>
      </c>
      <c r="D63" t="s">
        <v>37</v>
      </c>
      <c r="E63" t="s">
        <v>85</v>
      </c>
      <c r="F63">
        <v>10</v>
      </c>
      <c r="G63" s="6">
        <v>17</v>
      </c>
      <c r="H63" s="2"/>
      <c r="I63" s="4" t="s">
        <v>86</v>
      </c>
      <c r="J63" s="4">
        <v>17</v>
      </c>
      <c r="M63" s="1" t="s">
        <v>94</v>
      </c>
    </row>
    <row r="64" spans="1:13" x14ac:dyDescent="0.25">
      <c r="A64" t="s">
        <v>84</v>
      </c>
      <c r="B64" t="s">
        <v>37</v>
      </c>
      <c r="C64" t="s">
        <v>74</v>
      </c>
      <c r="D64" t="s">
        <v>37</v>
      </c>
      <c r="E64" t="s">
        <v>89</v>
      </c>
      <c r="F64">
        <v>15</v>
      </c>
      <c r="G64" s="6">
        <v>20</v>
      </c>
      <c r="H64" s="2"/>
      <c r="I64" s="4" t="s">
        <v>86</v>
      </c>
      <c r="J64" s="4">
        <v>20</v>
      </c>
      <c r="L64" s="1" t="s">
        <v>96</v>
      </c>
      <c r="M64" s="1" t="s">
        <v>97</v>
      </c>
    </row>
    <row r="65" spans="1:13" x14ac:dyDescent="0.25">
      <c r="A65" t="s">
        <v>84</v>
      </c>
      <c r="B65" t="s">
        <v>37</v>
      </c>
      <c r="C65" t="s">
        <v>76</v>
      </c>
      <c r="D65" t="s">
        <v>37</v>
      </c>
      <c r="E65" t="s">
        <v>91</v>
      </c>
      <c r="F65">
        <v>25</v>
      </c>
      <c r="G65" s="6">
        <v>25</v>
      </c>
      <c r="H65" s="2"/>
      <c r="I65" s="4" t="s">
        <v>86</v>
      </c>
      <c r="J65" s="4">
        <v>25</v>
      </c>
      <c r="L65" s="1" t="s">
        <v>96</v>
      </c>
      <c r="M65" s="1" t="s">
        <v>97</v>
      </c>
    </row>
    <row r="66" spans="1:13" x14ac:dyDescent="0.25">
      <c r="A66" t="s">
        <v>84</v>
      </c>
      <c r="B66" t="s">
        <v>37</v>
      </c>
      <c r="C66" t="s">
        <v>78</v>
      </c>
      <c r="D66" t="s">
        <v>37</v>
      </c>
      <c r="E66" t="s">
        <v>93</v>
      </c>
      <c r="F66">
        <v>7</v>
      </c>
      <c r="G66" s="6">
        <v>17</v>
      </c>
      <c r="H66" s="2"/>
      <c r="I66" s="4" t="s">
        <v>86</v>
      </c>
      <c r="J66" s="4">
        <v>17</v>
      </c>
      <c r="M66" s="1" t="s">
        <v>94</v>
      </c>
    </row>
    <row r="67" spans="1:13" x14ac:dyDescent="0.25">
      <c r="A67" t="s">
        <v>84</v>
      </c>
      <c r="B67" t="s">
        <v>38</v>
      </c>
      <c r="C67" t="s">
        <v>72</v>
      </c>
      <c r="D67" t="s">
        <v>38</v>
      </c>
      <c r="E67" t="s">
        <v>85</v>
      </c>
      <c r="F67">
        <v>10</v>
      </c>
      <c r="G67" s="6">
        <v>17</v>
      </c>
      <c r="H67" s="2"/>
      <c r="I67" s="4" t="s">
        <v>86</v>
      </c>
      <c r="J67" s="4">
        <v>17</v>
      </c>
      <c r="M67" s="1" t="s">
        <v>53</v>
      </c>
    </row>
    <row r="68" spans="1:13" x14ac:dyDescent="0.25">
      <c r="A68" t="s">
        <v>84</v>
      </c>
      <c r="B68" t="s">
        <v>38</v>
      </c>
      <c r="C68" t="s">
        <v>74</v>
      </c>
      <c r="D68" t="s">
        <v>38</v>
      </c>
      <c r="E68" t="s">
        <v>89</v>
      </c>
      <c r="F68">
        <v>15</v>
      </c>
      <c r="G68" s="6">
        <v>20</v>
      </c>
      <c r="H68" s="2"/>
      <c r="I68" s="4" t="s">
        <v>86</v>
      </c>
      <c r="J68" s="4">
        <v>20</v>
      </c>
      <c r="M68" s="1" t="s">
        <v>53</v>
      </c>
    </row>
    <row r="69" spans="1:13" x14ac:dyDescent="0.25">
      <c r="A69" t="s">
        <v>84</v>
      </c>
      <c r="B69" t="s">
        <v>38</v>
      </c>
      <c r="C69" t="s">
        <v>76</v>
      </c>
      <c r="D69" t="s">
        <v>38</v>
      </c>
      <c r="E69" t="s">
        <v>91</v>
      </c>
      <c r="F69">
        <v>25</v>
      </c>
      <c r="G69" s="6">
        <v>25</v>
      </c>
      <c r="H69" s="2"/>
      <c r="I69" s="4" t="s">
        <v>86</v>
      </c>
      <c r="J69" s="4">
        <v>25</v>
      </c>
      <c r="M69" s="1" t="s">
        <v>53</v>
      </c>
    </row>
    <row r="70" spans="1:13" x14ac:dyDescent="0.25">
      <c r="A70" t="s">
        <v>84</v>
      </c>
      <c r="B70" t="s">
        <v>38</v>
      </c>
      <c r="C70" t="s">
        <v>78</v>
      </c>
      <c r="D70" t="s">
        <v>38</v>
      </c>
      <c r="E70" t="s">
        <v>93</v>
      </c>
      <c r="F70">
        <v>7</v>
      </c>
      <c r="G70" s="6">
        <v>17</v>
      </c>
      <c r="H70" s="2"/>
      <c r="I70" s="4" t="s">
        <v>86</v>
      </c>
      <c r="J70" s="4">
        <v>17</v>
      </c>
      <c r="M70" s="1" t="s">
        <v>53</v>
      </c>
    </row>
    <row r="71" spans="1:13" x14ac:dyDescent="0.25">
      <c r="A71" t="s">
        <v>98</v>
      </c>
      <c r="B71" t="s">
        <v>42</v>
      </c>
      <c r="D71" t="s">
        <v>99</v>
      </c>
      <c r="F71">
        <v>30</v>
      </c>
      <c r="G71" s="17">
        <v>35</v>
      </c>
      <c r="H71" s="2"/>
      <c r="I71" s="4" t="s">
        <v>86</v>
      </c>
      <c r="J71" s="4">
        <v>35</v>
      </c>
      <c r="L71" s="5" t="s">
        <v>260</v>
      </c>
      <c r="M71" s="1" t="s">
        <v>259</v>
      </c>
    </row>
    <row r="72" spans="1:13" x14ac:dyDescent="0.25">
      <c r="A72" t="s">
        <v>98</v>
      </c>
      <c r="B72" t="s">
        <v>46</v>
      </c>
      <c r="D72" t="s">
        <v>100</v>
      </c>
      <c r="F72">
        <v>15</v>
      </c>
      <c r="G72" s="6">
        <v>27.5</v>
      </c>
      <c r="I72" s="4" t="s">
        <v>86</v>
      </c>
      <c r="J72" s="4">
        <v>27.5</v>
      </c>
      <c r="L72" s="1" t="s">
        <v>101</v>
      </c>
      <c r="M72" s="1" t="s">
        <v>102</v>
      </c>
    </row>
    <row r="73" spans="1:13" x14ac:dyDescent="0.25">
      <c r="A73" t="s">
        <v>103</v>
      </c>
      <c r="B73" t="s">
        <v>34</v>
      </c>
      <c r="D73" t="s">
        <v>34</v>
      </c>
      <c r="F73">
        <v>0</v>
      </c>
      <c r="G73" s="6">
        <v>0</v>
      </c>
      <c r="I73" s="4" t="s">
        <v>104</v>
      </c>
      <c r="J73" s="4">
        <v>0</v>
      </c>
      <c r="M73" s="1" t="s">
        <v>82</v>
      </c>
    </row>
    <row r="74" spans="1:13" x14ac:dyDescent="0.25">
      <c r="A74" t="s">
        <v>103</v>
      </c>
      <c r="B74" t="s">
        <v>36</v>
      </c>
      <c r="D74" t="s">
        <v>36</v>
      </c>
      <c r="F74">
        <v>0</v>
      </c>
      <c r="G74" s="6">
        <v>0</v>
      </c>
      <c r="I74" s="4" t="s">
        <v>104</v>
      </c>
      <c r="J74" s="4">
        <v>0</v>
      </c>
      <c r="M74" s="1" t="s">
        <v>82</v>
      </c>
    </row>
    <row r="75" spans="1:13" x14ac:dyDescent="0.25">
      <c r="A75" t="s">
        <v>103</v>
      </c>
      <c r="B75" t="s">
        <v>37</v>
      </c>
      <c r="D75" t="s">
        <v>37</v>
      </c>
      <c r="F75">
        <v>0</v>
      </c>
      <c r="G75" s="6">
        <v>0</v>
      </c>
      <c r="I75" s="4" t="s">
        <v>104</v>
      </c>
      <c r="J75" s="4">
        <v>0</v>
      </c>
      <c r="M75" s="1" t="s">
        <v>82</v>
      </c>
    </row>
    <row r="76" spans="1:13" x14ac:dyDescent="0.25">
      <c r="A76" t="s">
        <v>103</v>
      </c>
      <c r="B76" t="s">
        <v>38</v>
      </c>
      <c r="D76" t="s">
        <v>38</v>
      </c>
      <c r="F76">
        <v>0</v>
      </c>
      <c r="G76" s="6">
        <v>0</v>
      </c>
      <c r="I76" s="4" t="s">
        <v>104</v>
      </c>
      <c r="J76" s="4">
        <v>0</v>
      </c>
      <c r="M76" s="1" t="s">
        <v>82</v>
      </c>
    </row>
    <row r="77" spans="1:13" x14ac:dyDescent="0.25">
      <c r="A77" t="s">
        <v>105</v>
      </c>
      <c r="B77" t="s">
        <v>34</v>
      </c>
      <c r="C77" t="s">
        <v>72</v>
      </c>
      <c r="D77" t="s">
        <v>34</v>
      </c>
      <c r="E77" t="s">
        <v>85</v>
      </c>
      <c r="F77">
        <v>1</v>
      </c>
      <c r="G77" s="6">
        <v>1</v>
      </c>
      <c r="I77" s="4" t="s">
        <v>106</v>
      </c>
      <c r="J77" s="4">
        <v>1</v>
      </c>
    </row>
    <row r="78" spans="1:13" x14ac:dyDescent="0.25">
      <c r="A78" t="s">
        <v>105</v>
      </c>
      <c r="B78" t="s">
        <v>34</v>
      </c>
      <c r="C78" t="s">
        <v>74</v>
      </c>
      <c r="D78" t="s">
        <v>34</v>
      </c>
      <c r="E78" t="s">
        <v>89</v>
      </c>
      <c r="F78">
        <v>0.5</v>
      </c>
      <c r="G78" s="6">
        <v>0.65</v>
      </c>
      <c r="I78" s="4" t="s">
        <v>106</v>
      </c>
      <c r="J78" s="4">
        <v>0.65</v>
      </c>
      <c r="L78" s="1" t="s">
        <v>107</v>
      </c>
      <c r="M78" s="1" t="s">
        <v>108</v>
      </c>
    </row>
    <row r="79" spans="1:13" x14ac:dyDescent="0.25">
      <c r="A79" t="s">
        <v>105</v>
      </c>
      <c r="B79" t="s">
        <v>34</v>
      </c>
      <c r="C79" t="s">
        <v>76</v>
      </c>
      <c r="D79" t="s">
        <v>34</v>
      </c>
      <c r="E79" t="s">
        <v>91</v>
      </c>
      <c r="F79">
        <v>0.3</v>
      </c>
      <c r="G79" s="6">
        <v>0.1</v>
      </c>
      <c r="I79" s="4" t="s">
        <v>106</v>
      </c>
      <c r="J79" s="4">
        <v>0.1</v>
      </c>
      <c r="L79" s="1" t="s">
        <v>107</v>
      </c>
      <c r="M79" s="1" t="s">
        <v>108</v>
      </c>
    </row>
    <row r="80" spans="1:13" x14ac:dyDescent="0.25">
      <c r="A80" t="s">
        <v>105</v>
      </c>
      <c r="B80" t="s">
        <v>34</v>
      </c>
      <c r="C80" t="s">
        <v>78</v>
      </c>
      <c r="D80" t="s">
        <v>34</v>
      </c>
      <c r="E80" t="s">
        <v>93</v>
      </c>
      <c r="F80">
        <v>1.8</v>
      </c>
      <c r="G80" s="6">
        <v>0.65</v>
      </c>
      <c r="H80" s="2"/>
      <c r="I80" s="4" t="s">
        <v>106</v>
      </c>
      <c r="J80" s="4">
        <v>0.65</v>
      </c>
      <c r="M80" s="1" t="s">
        <v>109</v>
      </c>
    </row>
    <row r="81" spans="1:16" x14ac:dyDescent="0.25">
      <c r="A81" t="s">
        <v>105</v>
      </c>
      <c r="B81" t="s">
        <v>36</v>
      </c>
      <c r="C81" t="s">
        <v>72</v>
      </c>
      <c r="D81" t="s">
        <v>36</v>
      </c>
      <c r="E81" t="s">
        <v>85</v>
      </c>
      <c r="F81">
        <v>1</v>
      </c>
      <c r="G81" s="6">
        <v>1</v>
      </c>
      <c r="I81" s="4" t="s">
        <v>106</v>
      </c>
      <c r="J81" s="4">
        <v>1</v>
      </c>
    </row>
    <row r="82" spans="1:16" x14ac:dyDescent="0.25">
      <c r="A82" t="s">
        <v>105</v>
      </c>
      <c r="B82" t="s">
        <v>36</v>
      </c>
      <c r="C82" t="s">
        <v>74</v>
      </c>
      <c r="D82" t="s">
        <v>36</v>
      </c>
      <c r="E82" t="s">
        <v>89</v>
      </c>
      <c r="F82">
        <v>0.5</v>
      </c>
      <c r="G82" s="6">
        <v>0.65</v>
      </c>
      <c r="H82" s="2"/>
      <c r="I82" s="4" t="s">
        <v>106</v>
      </c>
      <c r="J82" s="4">
        <v>0.65</v>
      </c>
      <c r="M82" s="1" t="s">
        <v>110</v>
      </c>
    </row>
    <row r="83" spans="1:16" x14ac:dyDescent="0.25">
      <c r="A83" t="s">
        <v>105</v>
      </c>
      <c r="B83" t="s">
        <v>36</v>
      </c>
      <c r="C83" t="s">
        <v>76</v>
      </c>
      <c r="D83" t="s">
        <v>36</v>
      </c>
      <c r="E83" t="s">
        <v>91</v>
      </c>
      <c r="F83">
        <v>0.3</v>
      </c>
      <c r="G83" s="6">
        <v>0.1</v>
      </c>
      <c r="H83" s="2"/>
      <c r="I83" s="4" t="s">
        <v>106</v>
      </c>
      <c r="J83" s="4">
        <v>0.1</v>
      </c>
      <c r="M83" s="1" t="s">
        <v>110</v>
      </c>
    </row>
    <row r="84" spans="1:16" x14ac:dyDescent="0.25">
      <c r="A84" t="s">
        <v>105</v>
      </c>
      <c r="B84" t="s">
        <v>36</v>
      </c>
      <c r="C84" t="s">
        <v>78</v>
      </c>
      <c r="D84" t="s">
        <v>36</v>
      </c>
      <c r="E84" t="s">
        <v>93</v>
      </c>
      <c r="F84">
        <v>1.8</v>
      </c>
      <c r="G84" s="6">
        <v>0.65</v>
      </c>
      <c r="H84" s="2"/>
      <c r="I84" s="4" t="s">
        <v>106</v>
      </c>
      <c r="J84" s="4">
        <v>0.65</v>
      </c>
      <c r="M84" s="1" t="s">
        <v>110</v>
      </c>
    </row>
    <row r="85" spans="1:16" x14ac:dyDescent="0.25">
      <c r="A85" t="s">
        <v>105</v>
      </c>
      <c r="B85" t="s">
        <v>37</v>
      </c>
      <c r="C85" t="s">
        <v>72</v>
      </c>
      <c r="D85" t="s">
        <v>37</v>
      </c>
      <c r="E85" t="s">
        <v>85</v>
      </c>
      <c r="F85">
        <v>1</v>
      </c>
      <c r="G85" s="6">
        <v>1</v>
      </c>
      <c r="I85" s="4" t="s">
        <v>106</v>
      </c>
      <c r="J85" s="4">
        <v>1</v>
      </c>
    </row>
    <row r="86" spans="1:16" x14ac:dyDescent="0.25">
      <c r="A86" t="s">
        <v>105</v>
      </c>
      <c r="B86" t="s">
        <v>37</v>
      </c>
      <c r="C86" t="s">
        <v>74</v>
      </c>
      <c r="D86" t="s">
        <v>37</v>
      </c>
      <c r="E86" t="s">
        <v>89</v>
      </c>
      <c r="F86">
        <v>0.5</v>
      </c>
      <c r="G86" s="6">
        <v>0.65</v>
      </c>
      <c r="H86" s="2"/>
      <c r="I86" s="4" t="s">
        <v>106</v>
      </c>
      <c r="J86" s="4">
        <v>0.65</v>
      </c>
      <c r="M86" s="1" t="s">
        <v>110</v>
      </c>
    </row>
    <row r="87" spans="1:16" x14ac:dyDescent="0.25">
      <c r="A87" t="s">
        <v>105</v>
      </c>
      <c r="B87" t="s">
        <v>37</v>
      </c>
      <c r="C87" t="s">
        <v>76</v>
      </c>
      <c r="D87" t="s">
        <v>37</v>
      </c>
      <c r="E87" t="s">
        <v>91</v>
      </c>
      <c r="F87">
        <v>0.3</v>
      </c>
      <c r="G87" s="6">
        <v>0.1</v>
      </c>
      <c r="H87" s="2"/>
      <c r="I87" s="4" t="s">
        <v>106</v>
      </c>
      <c r="J87" s="4">
        <v>0.1</v>
      </c>
      <c r="M87" s="1" t="s">
        <v>110</v>
      </c>
    </row>
    <row r="88" spans="1:16" x14ac:dyDescent="0.25">
      <c r="A88" t="s">
        <v>105</v>
      </c>
      <c r="B88" t="s">
        <v>37</v>
      </c>
      <c r="C88" t="s">
        <v>78</v>
      </c>
      <c r="D88" t="s">
        <v>37</v>
      </c>
      <c r="E88" t="s">
        <v>93</v>
      </c>
      <c r="F88">
        <v>1.8</v>
      </c>
      <c r="G88" s="6">
        <v>0.65</v>
      </c>
      <c r="H88" s="2"/>
      <c r="I88" s="4" t="s">
        <v>106</v>
      </c>
      <c r="J88" s="4">
        <v>0.65</v>
      </c>
      <c r="M88" s="1" t="s">
        <v>110</v>
      </c>
    </row>
    <row r="89" spans="1:16" x14ac:dyDescent="0.25">
      <c r="A89" t="s">
        <v>105</v>
      </c>
      <c r="B89" t="s">
        <v>38</v>
      </c>
      <c r="C89" t="s">
        <v>72</v>
      </c>
      <c r="D89" t="s">
        <v>38</v>
      </c>
      <c r="E89" t="s">
        <v>85</v>
      </c>
      <c r="F89">
        <v>1</v>
      </c>
      <c r="G89" s="6">
        <v>1</v>
      </c>
      <c r="I89" s="4" t="s">
        <v>106</v>
      </c>
      <c r="J89" s="4">
        <v>1</v>
      </c>
    </row>
    <row r="90" spans="1:16" x14ac:dyDescent="0.25">
      <c r="A90" t="s">
        <v>105</v>
      </c>
      <c r="B90" t="s">
        <v>38</v>
      </c>
      <c r="C90" t="s">
        <v>74</v>
      </c>
      <c r="D90" t="s">
        <v>38</v>
      </c>
      <c r="E90" t="s">
        <v>89</v>
      </c>
      <c r="F90">
        <v>0.5</v>
      </c>
      <c r="G90" s="6">
        <v>0.65</v>
      </c>
      <c r="H90" s="2"/>
      <c r="I90" s="4" t="s">
        <v>106</v>
      </c>
      <c r="J90" s="4">
        <v>0.65</v>
      </c>
      <c r="M90" s="1" t="s">
        <v>110</v>
      </c>
    </row>
    <row r="91" spans="1:16" x14ac:dyDescent="0.25">
      <c r="A91" t="s">
        <v>105</v>
      </c>
      <c r="B91" t="s">
        <v>38</v>
      </c>
      <c r="C91" t="s">
        <v>76</v>
      </c>
      <c r="D91" t="s">
        <v>38</v>
      </c>
      <c r="E91" t="s">
        <v>91</v>
      </c>
      <c r="F91">
        <v>0.3</v>
      </c>
      <c r="G91" s="6">
        <v>0.1</v>
      </c>
      <c r="H91" s="2"/>
      <c r="I91" s="4" t="s">
        <v>106</v>
      </c>
      <c r="J91" s="4">
        <v>0.1</v>
      </c>
      <c r="M91" s="1" t="s">
        <v>110</v>
      </c>
    </row>
    <row r="92" spans="1:16" x14ac:dyDescent="0.25">
      <c r="A92" t="s">
        <v>105</v>
      </c>
      <c r="B92" t="s">
        <v>38</v>
      </c>
      <c r="C92" t="s">
        <v>78</v>
      </c>
      <c r="D92" t="s">
        <v>38</v>
      </c>
      <c r="E92" t="s">
        <v>93</v>
      </c>
      <c r="F92">
        <v>1.8</v>
      </c>
      <c r="G92" s="6">
        <v>0.65</v>
      </c>
      <c r="H92" s="2"/>
      <c r="I92" s="4" t="s">
        <v>106</v>
      </c>
      <c r="J92" s="4">
        <v>0.65</v>
      </c>
      <c r="M92" s="1" t="s">
        <v>110</v>
      </c>
    </row>
    <row r="93" spans="1:16" x14ac:dyDescent="0.25">
      <c r="A93" t="s">
        <v>111</v>
      </c>
      <c r="F93">
        <v>14.99</v>
      </c>
      <c r="G93" s="6">
        <f>J93*('Index numbers'!L26/'Index numbers'!L14)</f>
        <v>17.243103056551529</v>
      </c>
      <c r="I93" s="4" t="s">
        <v>112</v>
      </c>
      <c r="J93" s="10">
        <v>14.99</v>
      </c>
      <c r="K93" s="4">
        <v>2013</v>
      </c>
      <c r="L93" s="1" t="s">
        <v>113</v>
      </c>
      <c r="M93" s="1" t="s">
        <v>114</v>
      </c>
      <c r="O93" s="1" t="s">
        <v>115</v>
      </c>
    </row>
    <row r="94" spans="1:16" x14ac:dyDescent="0.25">
      <c r="A94" t="s">
        <v>116</v>
      </c>
      <c r="B94" t="s">
        <v>34</v>
      </c>
      <c r="D94" t="s">
        <v>34</v>
      </c>
      <c r="F94">
        <v>0.48</v>
      </c>
      <c r="G94" s="17">
        <f>J94*('Index numbers'!$B$39/'Index numbers'!$B$41)</f>
        <v>0.54241086587436338</v>
      </c>
      <c r="I94" s="4" t="s">
        <v>117</v>
      </c>
      <c r="J94" s="10">
        <v>0.56000000000000005</v>
      </c>
      <c r="K94" s="4">
        <v>2021</v>
      </c>
      <c r="L94" s="1" t="s">
        <v>118</v>
      </c>
      <c r="O94" s="1" t="s">
        <v>119</v>
      </c>
      <c r="P94" s="1" t="s">
        <v>120</v>
      </c>
    </row>
    <row r="95" spans="1:16" x14ac:dyDescent="0.25">
      <c r="A95" t="s">
        <v>116</v>
      </c>
      <c r="B95" t="s">
        <v>36</v>
      </c>
      <c r="D95" t="s">
        <v>36</v>
      </c>
      <c r="F95">
        <v>0.97</v>
      </c>
      <c r="G95" s="17">
        <f>J95*('Index numbers'!$B$39/'Index numbers'!$B$41)</f>
        <v>1.0945076400679117</v>
      </c>
      <c r="I95" s="4" t="s">
        <v>117</v>
      </c>
      <c r="J95" s="10">
        <v>1.1299999999999999</v>
      </c>
      <c r="K95" s="4">
        <v>2021</v>
      </c>
      <c r="L95" s="1" t="s">
        <v>118</v>
      </c>
      <c r="O95" s="1" t="s">
        <v>119</v>
      </c>
      <c r="P95" s="1" t="s">
        <v>120</v>
      </c>
    </row>
    <row r="96" spans="1:16" x14ac:dyDescent="0.25">
      <c r="A96" t="s">
        <v>116</v>
      </c>
      <c r="B96" t="s">
        <v>37</v>
      </c>
      <c r="D96" t="s">
        <v>37</v>
      </c>
      <c r="F96">
        <v>0.2</v>
      </c>
      <c r="G96" s="17">
        <f>J96*('Index numbers'!$Q$17/'Index numbers'!$Q$11)</f>
        <v>0.22396416573348266</v>
      </c>
      <c r="H96" s="3"/>
      <c r="I96" s="4" t="s">
        <v>117</v>
      </c>
      <c r="J96" s="4">
        <v>0.2</v>
      </c>
      <c r="O96" s="1" t="s">
        <v>121</v>
      </c>
      <c r="P96" s="1" t="s">
        <v>122</v>
      </c>
    </row>
    <row r="97" spans="1:16" x14ac:dyDescent="0.25">
      <c r="A97" t="s">
        <v>116</v>
      </c>
      <c r="B97" t="s">
        <v>38</v>
      </c>
      <c r="D97" t="s">
        <v>38</v>
      </c>
      <c r="F97">
        <v>0</v>
      </c>
      <c r="G97" s="17">
        <v>0</v>
      </c>
      <c r="H97" s="3"/>
      <c r="I97" s="4" t="s">
        <v>117</v>
      </c>
      <c r="J97" s="4">
        <v>0</v>
      </c>
      <c r="O97" s="1" t="s">
        <v>121</v>
      </c>
      <c r="P97" s="1" t="s">
        <v>122</v>
      </c>
    </row>
    <row r="98" spans="1:16" x14ac:dyDescent="0.25">
      <c r="A98" t="s">
        <v>123</v>
      </c>
      <c r="B98" t="s">
        <v>34</v>
      </c>
      <c r="D98" t="s">
        <v>34</v>
      </c>
      <c r="F98">
        <v>1.47</v>
      </c>
      <c r="G98" s="17">
        <f>J98*('Index numbers'!$B$39/'Index numbers'!$B$41)</f>
        <v>0.99764855687606113</v>
      </c>
      <c r="I98" s="4" t="s">
        <v>117</v>
      </c>
      <c r="J98" s="10">
        <v>1.03</v>
      </c>
      <c r="K98" s="4">
        <v>2021</v>
      </c>
      <c r="L98" s="1" t="s">
        <v>118</v>
      </c>
      <c r="O98" s="1" t="s">
        <v>119</v>
      </c>
      <c r="P98" s="1" t="s">
        <v>124</v>
      </c>
    </row>
    <row r="99" spans="1:16" x14ac:dyDescent="0.25">
      <c r="A99" t="s">
        <v>123</v>
      </c>
      <c r="B99" t="s">
        <v>36</v>
      </c>
      <c r="D99" t="s">
        <v>36</v>
      </c>
      <c r="F99">
        <v>2.98</v>
      </c>
      <c r="G99" s="17">
        <f>J99*('Index numbers'!$B$39/'Index numbers'!$B$41)</f>
        <v>2.0340407470288624</v>
      </c>
      <c r="I99" s="4" t="s">
        <v>117</v>
      </c>
      <c r="J99" s="10">
        <v>2.1</v>
      </c>
      <c r="K99" s="4">
        <v>2021</v>
      </c>
      <c r="L99" s="1" t="s">
        <v>118</v>
      </c>
      <c r="O99" s="1" t="s">
        <v>119</v>
      </c>
      <c r="P99" s="1" t="s">
        <v>124</v>
      </c>
    </row>
    <row r="100" spans="1:16" x14ac:dyDescent="0.25">
      <c r="A100" t="s">
        <v>123</v>
      </c>
      <c r="B100" t="s">
        <v>37</v>
      </c>
      <c r="D100" t="s">
        <v>37</v>
      </c>
      <c r="F100">
        <v>1.23</v>
      </c>
      <c r="G100" s="6">
        <v>1.23</v>
      </c>
      <c r="H100" s="3"/>
      <c r="I100" s="4" t="s">
        <v>117</v>
      </c>
      <c r="J100" s="4">
        <v>0</v>
      </c>
      <c r="O100" s="1" t="s">
        <v>119</v>
      </c>
    </row>
    <row r="101" spans="1:16" x14ac:dyDescent="0.25">
      <c r="A101" t="s">
        <v>123</v>
      </c>
      <c r="B101" t="s">
        <v>38</v>
      </c>
      <c r="D101" t="s">
        <v>38</v>
      </c>
      <c r="F101">
        <v>0</v>
      </c>
      <c r="G101" s="6">
        <v>0</v>
      </c>
      <c r="H101" s="3"/>
      <c r="I101" s="4" t="s">
        <v>117</v>
      </c>
      <c r="J101" s="4">
        <v>0</v>
      </c>
      <c r="O101" s="1" t="s">
        <v>119</v>
      </c>
    </row>
    <row r="102" spans="1:16" s="11" customFormat="1" x14ac:dyDescent="0.25">
      <c r="A102" s="11" t="s">
        <v>125</v>
      </c>
      <c r="B102" s="11" t="s">
        <v>34</v>
      </c>
      <c r="D102" s="11" t="s">
        <v>34</v>
      </c>
      <c r="F102" s="11">
        <v>0.33100000000000002</v>
      </c>
      <c r="G102" s="17">
        <f>J102*('Index numbers'!C39/'Index numbers'!C40)</f>
        <v>9.1031181437404421E-2</v>
      </c>
      <c r="H102" s="13"/>
      <c r="I102" s="12" t="s">
        <v>117</v>
      </c>
      <c r="J102" s="16">
        <f>VOC!A54</f>
        <v>9.2307692307692313E-2</v>
      </c>
      <c r="K102" s="12">
        <v>2020</v>
      </c>
      <c r="L102" s="13" t="s">
        <v>254</v>
      </c>
      <c r="M102" s="13"/>
      <c r="N102" s="14"/>
      <c r="O102" s="13" t="s">
        <v>119</v>
      </c>
      <c r="P102" s="13"/>
    </row>
    <row r="103" spans="1:16" s="11" customFormat="1" x14ac:dyDescent="0.25">
      <c r="A103" s="11" t="s">
        <v>125</v>
      </c>
      <c r="B103" s="11" t="s">
        <v>36</v>
      </c>
      <c r="D103" s="11" t="s">
        <v>36</v>
      </c>
      <c r="F103" s="11">
        <v>0</v>
      </c>
      <c r="G103" s="17">
        <v>0</v>
      </c>
      <c r="H103" s="13"/>
      <c r="I103" s="12" t="s">
        <v>117</v>
      </c>
      <c r="J103" s="12">
        <v>0</v>
      </c>
      <c r="K103" s="12"/>
      <c r="L103" s="13"/>
      <c r="M103" s="13" t="s">
        <v>126</v>
      </c>
      <c r="N103" s="13"/>
      <c r="O103" s="13" t="s">
        <v>119</v>
      </c>
      <c r="P103" s="13"/>
    </row>
    <row r="104" spans="1:16" s="11" customFormat="1" x14ac:dyDescent="0.25">
      <c r="A104" s="11" t="s">
        <v>125</v>
      </c>
      <c r="B104" s="11" t="s">
        <v>37</v>
      </c>
      <c r="D104" s="11" t="s">
        <v>37</v>
      </c>
      <c r="F104" s="11">
        <v>0.52300000000000002</v>
      </c>
      <c r="G104" s="17">
        <f>G102</f>
        <v>9.1031181437404421E-2</v>
      </c>
      <c r="H104" s="13"/>
      <c r="I104" s="12" t="s">
        <v>117</v>
      </c>
      <c r="J104" s="16">
        <f>J102</f>
        <v>9.2307692307692313E-2</v>
      </c>
      <c r="K104" s="12"/>
      <c r="L104" s="13"/>
      <c r="M104" s="13" t="s">
        <v>110</v>
      </c>
      <c r="N104" s="13"/>
      <c r="O104" s="13" t="s">
        <v>119</v>
      </c>
      <c r="P104" s="13"/>
    </row>
    <row r="105" spans="1:16" s="11" customFormat="1" x14ac:dyDescent="0.25">
      <c r="A105" s="11" t="s">
        <v>125</v>
      </c>
      <c r="B105" s="11" t="s">
        <v>38</v>
      </c>
      <c r="D105" s="11" t="s">
        <v>38</v>
      </c>
      <c r="F105" s="11">
        <v>0.77700000000000002</v>
      </c>
      <c r="G105" s="17">
        <f>G102</f>
        <v>9.1031181437404421E-2</v>
      </c>
      <c r="H105" s="13"/>
      <c r="I105" s="12" t="s">
        <v>117</v>
      </c>
      <c r="J105" s="16">
        <f>J102</f>
        <v>9.2307692307692313E-2</v>
      </c>
      <c r="K105" s="12"/>
      <c r="L105" s="13"/>
      <c r="M105" s="13" t="s">
        <v>110</v>
      </c>
      <c r="N105" s="13"/>
      <c r="O105" s="13" t="s">
        <v>119</v>
      </c>
      <c r="P105" s="13"/>
    </row>
    <row r="106" spans="1:16" s="11" customFormat="1" x14ac:dyDescent="0.25">
      <c r="A106" s="11" t="s">
        <v>127</v>
      </c>
      <c r="F106" s="11">
        <v>0.5</v>
      </c>
      <c r="G106" s="6">
        <f>J106*('Index numbers'!$B$39/'Index numbers'!$B$33)</f>
        <v>0.57300099529411774</v>
      </c>
      <c r="H106" s="13"/>
      <c r="I106" s="12" t="s">
        <v>117</v>
      </c>
      <c r="J106" s="17">
        <f>VOC!A20/100</f>
        <v>0.51223577142857146</v>
      </c>
      <c r="K106" s="12">
        <v>2013</v>
      </c>
      <c r="L106" s="13" t="s">
        <v>238</v>
      </c>
      <c r="M106" s="13" t="s">
        <v>239</v>
      </c>
      <c r="N106" s="14"/>
      <c r="O106" s="13" t="s">
        <v>119</v>
      </c>
      <c r="P106" s="13"/>
    </row>
    <row r="107" spans="1:16" x14ac:dyDescent="0.25">
      <c r="A107" t="s">
        <v>128</v>
      </c>
      <c r="B107" t="s">
        <v>57</v>
      </c>
      <c r="D107" t="s">
        <v>129</v>
      </c>
      <c r="F107">
        <v>0.35699999999999998</v>
      </c>
      <c r="G107" s="6">
        <v>1.3</v>
      </c>
      <c r="I107" s="4" t="s">
        <v>117</v>
      </c>
      <c r="J107" s="10">
        <v>1.3</v>
      </c>
      <c r="K107" s="4">
        <v>2019</v>
      </c>
      <c r="L107" s="1" t="s">
        <v>130</v>
      </c>
      <c r="M107" s="1" t="s">
        <v>131</v>
      </c>
      <c r="O107" s="1" t="s">
        <v>132</v>
      </c>
    </row>
    <row r="108" spans="1:16" x14ac:dyDescent="0.25">
      <c r="A108" t="s">
        <v>128</v>
      </c>
      <c r="B108" t="s">
        <v>61</v>
      </c>
      <c r="D108" t="s">
        <v>133</v>
      </c>
      <c r="F108">
        <v>0.254</v>
      </c>
      <c r="G108" s="6">
        <v>0.92</v>
      </c>
      <c r="I108" s="4" t="s">
        <v>117</v>
      </c>
      <c r="J108" s="10">
        <v>0.92</v>
      </c>
      <c r="K108" s="4">
        <v>2019</v>
      </c>
      <c r="L108" s="1" t="s">
        <v>130</v>
      </c>
      <c r="M108" s="1" t="s">
        <v>131</v>
      </c>
      <c r="O108" s="1" t="s">
        <v>132</v>
      </c>
    </row>
    <row r="109" spans="1:16" x14ac:dyDescent="0.25">
      <c r="A109" t="s">
        <v>128</v>
      </c>
      <c r="B109" t="s">
        <v>64</v>
      </c>
      <c r="D109" t="s">
        <v>134</v>
      </c>
      <c r="F109">
        <v>6.8000000000000005E-2</v>
      </c>
      <c r="G109" s="6">
        <v>0.24</v>
      </c>
      <c r="I109" s="4" t="s">
        <v>117</v>
      </c>
      <c r="J109" s="10">
        <v>0.24</v>
      </c>
      <c r="K109" s="4">
        <v>2019</v>
      </c>
      <c r="L109" s="1" t="s">
        <v>130</v>
      </c>
      <c r="M109" s="1" t="s">
        <v>131</v>
      </c>
      <c r="O109" s="1" t="s">
        <v>132</v>
      </c>
    </row>
    <row r="110" spans="1:16" x14ac:dyDescent="0.25">
      <c r="A110" t="s">
        <v>135</v>
      </c>
      <c r="B110" t="s">
        <v>34</v>
      </c>
      <c r="D110" t="s">
        <v>34</v>
      </c>
      <c r="F110">
        <v>0.95</v>
      </c>
      <c r="G110" s="6">
        <v>0.95</v>
      </c>
      <c r="I110" s="4" t="s">
        <v>117</v>
      </c>
      <c r="J110" s="10">
        <v>0.95</v>
      </c>
      <c r="K110" s="4">
        <v>2019</v>
      </c>
      <c r="L110" s="1" t="s">
        <v>136</v>
      </c>
      <c r="M110" s="1" t="s">
        <v>131</v>
      </c>
      <c r="O110" s="1" t="s">
        <v>119</v>
      </c>
    </row>
    <row r="111" spans="1:16" x14ac:dyDescent="0.25">
      <c r="A111" t="s">
        <v>135</v>
      </c>
      <c r="B111" t="s">
        <v>36</v>
      </c>
      <c r="D111" t="s">
        <v>36</v>
      </c>
      <c r="F111">
        <v>1.44</v>
      </c>
      <c r="G111" s="6">
        <v>1.44</v>
      </c>
      <c r="I111" s="4" t="s">
        <v>117</v>
      </c>
      <c r="J111" s="10">
        <v>1.44</v>
      </c>
      <c r="K111" s="4">
        <v>2019</v>
      </c>
      <c r="L111" s="1" t="s">
        <v>136</v>
      </c>
      <c r="M111" s="1" t="s">
        <v>131</v>
      </c>
      <c r="O111" s="1" t="s">
        <v>119</v>
      </c>
    </row>
    <row r="112" spans="1:16" x14ac:dyDescent="0.25">
      <c r="A112" t="s">
        <v>135</v>
      </c>
      <c r="B112" t="s">
        <v>37</v>
      </c>
      <c r="D112" t="s">
        <v>37</v>
      </c>
      <c r="F112">
        <v>0.95</v>
      </c>
      <c r="G112" s="6">
        <v>0.95</v>
      </c>
      <c r="H112" s="2"/>
      <c r="I112" s="4" t="s">
        <v>117</v>
      </c>
      <c r="J112" s="10">
        <v>0.95</v>
      </c>
      <c r="M112" s="1" t="s">
        <v>69</v>
      </c>
    </row>
    <row r="113" spans="1:16" x14ac:dyDescent="0.25">
      <c r="A113" t="s">
        <v>135</v>
      </c>
      <c r="B113" t="s">
        <v>38</v>
      </c>
      <c r="D113" t="s">
        <v>38</v>
      </c>
      <c r="F113">
        <v>0.95</v>
      </c>
      <c r="G113" s="6">
        <v>0.95</v>
      </c>
      <c r="H113" s="2"/>
      <c r="I113" s="4" t="s">
        <v>117</v>
      </c>
      <c r="J113" s="10">
        <v>0.95</v>
      </c>
      <c r="M113" s="1" t="s">
        <v>69</v>
      </c>
    </row>
    <row r="114" spans="1:16" x14ac:dyDescent="0.25">
      <c r="A114" t="s">
        <v>137</v>
      </c>
      <c r="B114" t="s">
        <v>42</v>
      </c>
      <c r="D114" t="s">
        <v>99</v>
      </c>
      <c r="F114">
        <v>0.21</v>
      </c>
      <c r="G114" s="6">
        <f>J114*('Index numbers'!$B$39/'Index numbers'!$B$33)</f>
        <v>0.23491176470588235</v>
      </c>
      <c r="I114" s="4" t="s">
        <v>117</v>
      </c>
      <c r="J114" s="10">
        <v>0.21</v>
      </c>
      <c r="K114" s="4">
        <v>2013</v>
      </c>
      <c r="L114" s="1" t="s">
        <v>136</v>
      </c>
      <c r="M114" s="1" t="s">
        <v>131</v>
      </c>
      <c r="O114" s="1" t="s">
        <v>119</v>
      </c>
    </row>
    <row r="115" spans="1:16" x14ac:dyDescent="0.25">
      <c r="A115" t="s">
        <v>137</v>
      </c>
      <c r="B115" t="s">
        <v>46</v>
      </c>
      <c r="D115" t="s">
        <v>100</v>
      </c>
      <c r="F115">
        <v>0.04</v>
      </c>
      <c r="G115" s="6">
        <f>J115*('Index numbers'!$B$39/'Index numbers'!$B$33)</f>
        <v>4.474509803921569E-2</v>
      </c>
      <c r="I115" s="4" t="s">
        <v>117</v>
      </c>
      <c r="J115" s="10">
        <v>0.04</v>
      </c>
      <c r="K115" s="4">
        <v>2013</v>
      </c>
      <c r="L115" s="1" t="s">
        <v>136</v>
      </c>
      <c r="M115" s="1" t="s">
        <v>131</v>
      </c>
      <c r="O115" s="1" t="s">
        <v>119</v>
      </c>
    </row>
    <row r="116" spans="1:16" x14ac:dyDescent="0.25">
      <c r="A116" t="s">
        <v>138</v>
      </c>
      <c r="B116" t="s">
        <v>139</v>
      </c>
      <c r="D116" t="s">
        <v>139</v>
      </c>
      <c r="F116">
        <v>9.7000000000000003E-2</v>
      </c>
      <c r="G116" s="6">
        <f>J116*('Index numbers'!$B$39/'Index numbers'!$B$40)</f>
        <v>6.5750866551126507E-3</v>
      </c>
      <c r="I116" s="4" t="s">
        <v>117</v>
      </c>
      <c r="J116" s="10">
        <v>6.6499999999999997E-3</v>
      </c>
      <c r="K116" s="4">
        <v>2020</v>
      </c>
      <c r="L116" s="1" t="s">
        <v>140</v>
      </c>
      <c r="M116" s="1" t="s">
        <v>141</v>
      </c>
      <c r="O116" s="1" t="s">
        <v>119</v>
      </c>
      <c r="P116" s="1" t="s">
        <v>142</v>
      </c>
    </row>
    <row r="117" spans="1:16" x14ac:dyDescent="0.25">
      <c r="A117" t="s">
        <v>138</v>
      </c>
      <c r="B117" t="s">
        <v>143</v>
      </c>
      <c r="D117" t="s">
        <v>144</v>
      </c>
      <c r="F117">
        <v>0.03</v>
      </c>
      <c r="G117" s="6">
        <f>J117*('Index numbers'!$B$39/'Index numbers'!$B$40)</f>
        <v>8.3844714038128244E-3</v>
      </c>
      <c r="I117" s="4" t="s">
        <v>117</v>
      </c>
      <c r="J117" s="10">
        <v>8.4799999999999997E-3</v>
      </c>
      <c r="K117" s="4">
        <v>2020</v>
      </c>
      <c r="L117" s="1" t="s">
        <v>140</v>
      </c>
      <c r="M117" s="1" t="s">
        <v>141</v>
      </c>
      <c r="O117" s="1" t="s">
        <v>119</v>
      </c>
    </row>
    <row r="118" spans="1:16" ht="14.25" customHeight="1" x14ac:dyDescent="0.25">
      <c r="A118" t="s">
        <v>138</v>
      </c>
      <c r="B118" t="s">
        <v>145</v>
      </c>
      <c r="D118" t="s">
        <v>146</v>
      </c>
      <c r="F118">
        <v>0.24</v>
      </c>
      <c r="G118" s="17">
        <f>J118*('Index numbers'!$B$39/'Index numbers'!$B$40)</f>
        <v>1.5799982668977468E-2</v>
      </c>
      <c r="I118" s="4" t="s">
        <v>117</v>
      </c>
      <c r="J118" s="10">
        <f>(12.74+3.24)/1000</f>
        <v>1.5980000000000001E-2</v>
      </c>
      <c r="K118" s="4">
        <v>2020</v>
      </c>
      <c r="L118" s="1" t="s">
        <v>147</v>
      </c>
      <c r="M118" s="1" t="s">
        <v>148</v>
      </c>
      <c r="O118" s="1" t="s">
        <v>119</v>
      </c>
    </row>
    <row r="119" spans="1:16" x14ac:dyDescent="0.25">
      <c r="A119" t="s">
        <v>149</v>
      </c>
      <c r="F119">
        <v>5.6000000000000001E-2</v>
      </c>
      <c r="G119" s="6">
        <v>6.2E-2</v>
      </c>
      <c r="H119" s="3"/>
      <c r="I119" s="4" t="s">
        <v>117</v>
      </c>
      <c r="J119" s="10">
        <v>6.2E-2</v>
      </c>
      <c r="K119" s="4">
        <v>2019</v>
      </c>
      <c r="L119" s="1" t="s">
        <v>261</v>
      </c>
      <c r="N119" s="5" t="s">
        <v>150</v>
      </c>
    </row>
    <row r="120" spans="1:16" x14ac:dyDescent="0.25">
      <c r="A120" t="s">
        <v>151</v>
      </c>
      <c r="F120">
        <v>1.2999999999999999E-2</v>
      </c>
      <c r="G120" s="6">
        <f>J120*('Index numbers'!$B$39/'Index numbers'!B14)</f>
        <v>2.6712374581939799E-2</v>
      </c>
      <c r="H120" s="2"/>
      <c r="I120" s="4" t="s">
        <v>117</v>
      </c>
      <c r="J120" s="4">
        <v>1.4E-2</v>
      </c>
      <c r="K120" s="4">
        <v>1994</v>
      </c>
      <c r="L120" s="1" t="s">
        <v>224</v>
      </c>
      <c r="M120" s="1" t="s">
        <v>225</v>
      </c>
      <c r="N120" s="1" t="s">
        <v>152</v>
      </c>
      <c r="O120" s="1" t="s">
        <v>119</v>
      </c>
      <c r="P120" s="1" t="s">
        <v>153</v>
      </c>
    </row>
    <row r="121" spans="1:16" x14ac:dyDescent="0.25">
      <c r="A121" t="s">
        <v>263</v>
      </c>
      <c r="B121" t="s">
        <v>264</v>
      </c>
      <c r="D121" t="s">
        <v>265</v>
      </c>
      <c r="G121" s="6">
        <f>J121*('Index numbers'!$B$39/'Index numbers'!$B$33)</f>
        <v>8471826.5607843138</v>
      </c>
      <c r="I121" s="4" t="s">
        <v>162</v>
      </c>
      <c r="J121" s="4">
        <v>7573412</v>
      </c>
      <c r="K121" s="4">
        <v>2013</v>
      </c>
      <c r="L121" s="1" t="s">
        <v>257</v>
      </c>
      <c r="O121" s="1" t="s">
        <v>119</v>
      </c>
      <c r="P121" s="1" t="s">
        <v>258</v>
      </c>
    </row>
    <row r="122" spans="1:16" x14ac:dyDescent="0.25">
      <c r="A122" t="s">
        <v>263</v>
      </c>
      <c r="B122" t="s">
        <v>266</v>
      </c>
      <c r="D122" t="s">
        <v>267</v>
      </c>
      <c r="G122" s="6">
        <f>J122*('Index numbers'!$B$39/'Index numbers'!$B$33)</f>
        <v>589075.92745098041</v>
      </c>
      <c r="I122" s="4" t="s">
        <v>162</v>
      </c>
      <c r="J122" s="4">
        <v>526606</v>
      </c>
      <c r="K122" s="4">
        <v>2013</v>
      </c>
      <c r="L122" s="1" t="s">
        <v>257</v>
      </c>
      <c r="O122" s="1" t="s">
        <v>119</v>
      </c>
      <c r="P122" s="1" t="s">
        <v>258</v>
      </c>
    </row>
  </sheetData>
  <phoneticPr fontId="20" type="noConversion"/>
  <hyperlinks>
    <hyperlink ref="N119" r:id="rId1" xr:uid="{4FF2D063-7481-4164-B9A0-5390B6A30585}"/>
    <hyperlink ref="L71" r:id="rId2" display="https://www.brisbane.qld.gov.au/traffic-and-transport/traffic-management/greater-brisbane-key-corridors-performance-report/greater-brisbane-key-corridors-performance-july-december-2018" xr:uid="{828C68C4-8590-49C8-9502-FD5B3ED6766A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6BE3B-AC81-4E62-A3BE-70720FCC19F1}">
  <dimension ref="A4:F54"/>
  <sheetViews>
    <sheetView workbookViewId="0">
      <selection activeCell="D25" sqref="D25"/>
    </sheetView>
  </sheetViews>
  <sheetFormatPr defaultRowHeight="15" x14ac:dyDescent="0.25"/>
  <sheetData>
    <row r="4" spans="1:6" s="15" customFormat="1" x14ac:dyDescent="0.25">
      <c r="A4" s="15" t="s">
        <v>240</v>
      </c>
    </row>
    <row r="6" spans="1:6" x14ac:dyDescent="0.25">
      <c r="A6" t="s">
        <v>226</v>
      </c>
    </row>
    <row r="7" spans="1:6" x14ac:dyDescent="0.25">
      <c r="A7" t="s">
        <v>227</v>
      </c>
    </row>
    <row r="8" spans="1:6" x14ac:dyDescent="0.25">
      <c r="B8" t="s">
        <v>228</v>
      </c>
      <c r="C8" t="s">
        <v>229</v>
      </c>
      <c r="D8" t="s">
        <v>230</v>
      </c>
      <c r="E8" t="s">
        <v>231</v>
      </c>
      <c r="F8" t="s">
        <v>232</v>
      </c>
    </row>
    <row r="9" spans="1:6" x14ac:dyDescent="0.25">
      <c r="A9" t="s">
        <v>233</v>
      </c>
      <c r="B9">
        <v>12.5242</v>
      </c>
      <c r="C9">
        <v>838.29690000000005</v>
      </c>
      <c r="D9">
        <v>25.795200000000001</v>
      </c>
      <c r="E9">
        <v>-0.12529999999999999</v>
      </c>
      <c r="F9">
        <v>1E-3</v>
      </c>
    </row>
    <row r="10" spans="1:6" x14ac:dyDescent="0.25">
      <c r="A10" t="s">
        <v>234</v>
      </c>
      <c r="B10">
        <v>12.651400000000001</v>
      </c>
      <c r="C10">
        <v>1315.5178000000001</v>
      </c>
      <c r="D10">
        <v>35.046999999999997</v>
      </c>
      <c r="E10">
        <v>-0.17510000000000001</v>
      </c>
      <c r="F10">
        <v>1.1999999999999999E-3</v>
      </c>
    </row>
    <row r="11" spans="1:6" x14ac:dyDescent="0.25">
      <c r="A11" t="s">
        <v>235</v>
      </c>
      <c r="B11">
        <v>14.4297</v>
      </c>
      <c r="C11">
        <v>1838.4754</v>
      </c>
      <c r="D11">
        <v>46.176499999999997</v>
      </c>
      <c r="E11">
        <v>-0.22209999999999999</v>
      </c>
      <c r="F11">
        <v>1.4E-3</v>
      </c>
    </row>
    <row r="13" spans="1:6" x14ac:dyDescent="0.25">
      <c r="A13" t="s">
        <v>255</v>
      </c>
    </row>
    <row r="14" spans="1:6" x14ac:dyDescent="0.25">
      <c r="B14" t="s">
        <v>236</v>
      </c>
    </row>
    <row r="15" spans="1:6" x14ac:dyDescent="0.25">
      <c r="A15" t="s">
        <v>233</v>
      </c>
      <c r="B15">
        <f>B9+(C9/35)</f>
        <v>36.475540000000002</v>
      </c>
    </row>
    <row r="16" spans="1:6" x14ac:dyDescent="0.25">
      <c r="A16" t="s">
        <v>234</v>
      </c>
      <c r="B16">
        <f>B10+(C10/35)</f>
        <v>50.23762285714286</v>
      </c>
    </row>
    <row r="17" spans="1:2" x14ac:dyDescent="0.25">
      <c r="A17" t="s">
        <v>235</v>
      </c>
      <c r="B17">
        <f>B11+(C11/35)</f>
        <v>66.957568571428567</v>
      </c>
    </row>
    <row r="19" spans="1:2" x14ac:dyDescent="0.25">
      <c r="A19" t="s">
        <v>237</v>
      </c>
    </row>
    <row r="20" spans="1:2" x14ac:dyDescent="0.25">
      <c r="A20">
        <f>AVERAGE(B15:B17)</f>
        <v>51.223577142857145</v>
      </c>
    </row>
    <row r="33" spans="1:4" s="15" customFormat="1" x14ac:dyDescent="0.25">
      <c r="A33" s="15" t="s">
        <v>241</v>
      </c>
    </row>
    <row r="36" spans="1:4" x14ac:dyDescent="0.25">
      <c r="A36" t="s">
        <v>244</v>
      </c>
      <c r="D36" t="s">
        <v>246</v>
      </c>
    </row>
    <row r="37" spans="1:4" x14ac:dyDescent="0.25">
      <c r="A37">
        <v>10</v>
      </c>
    </row>
    <row r="38" spans="1:4" x14ac:dyDescent="0.25">
      <c r="A38" t="s">
        <v>245</v>
      </c>
      <c r="D38" t="s">
        <v>246</v>
      </c>
    </row>
    <row r="39" spans="1:4" x14ac:dyDescent="0.25">
      <c r="A39">
        <v>260</v>
      </c>
    </row>
    <row r="40" spans="1:4" x14ac:dyDescent="0.25">
      <c r="A40" t="s">
        <v>243</v>
      </c>
      <c r="D40" t="s">
        <v>246</v>
      </c>
    </row>
    <row r="41" spans="1:4" x14ac:dyDescent="0.25">
      <c r="A41">
        <f>A39*A37</f>
        <v>2600</v>
      </c>
    </row>
    <row r="42" spans="1:4" x14ac:dyDescent="0.25">
      <c r="A42" t="s">
        <v>248</v>
      </c>
      <c r="D42" t="s">
        <v>249</v>
      </c>
    </row>
    <row r="43" spans="1:4" x14ac:dyDescent="0.25">
      <c r="A43">
        <v>150</v>
      </c>
    </row>
    <row r="44" spans="1:4" x14ac:dyDescent="0.25">
      <c r="A44" t="s">
        <v>247</v>
      </c>
      <c r="D44" t="s">
        <v>249</v>
      </c>
    </row>
    <row r="45" spans="1:4" x14ac:dyDescent="0.25">
      <c r="A45">
        <v>900</v>
      </c>
    </row>
    <row r="46" spans="1:4" x14ac:dyDescent="0.25">
      <c r="A46" t="s">
        <v>250</v>
      </c>
    </row>
    <row r="47" spans="1:4" x14ac:dyDescent="0.25">
      <c r="A47">
        <v>10</v>
      </c>
      <c r="D47" t="s">
        <v>242</v>
      </c>
    </row>
    <row r="49" spans="1:1" x14ac:dyDescent="0.25">
      <c r="A49" t="s">
        <v>251</v>
      </c>
    </row>
    <row r="50" spans="1:1" x14ac:dyDescent="0.25">
      <c r="A50">
        <f>A45+(A43*A47)</f>
        <v>2400</v>
      </c>
    </row>
    <row r="51" spans="1:1" x14ac:dyDescent="0.25">
      <c r="A51" t="s">
        <v>252</v>
      </c>
    </row>
    <row r="52" spans="1:1" x14ac:dyDescent="0.25">
      <c r="A52">
        <f>A41*A47</f>
        <v>26000</v>
      </c>
    </row>
    <row r="53" spans="1:1" x14ac:dyDescent="0.25">
      <c r="A53" t="s">
        <v>253</v>
      </c>
    </row>
    <row r="54" spans="1:1" x14ac:dyDescent="0.25">
      <c r="A54">
        <f>A50/A52</f>
        <v>9.2307692307692313E-2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BE2A4-619C-4499-A227-8AEC15239A43}">
  <dimension ref="A1:Q41"/>
  <sheetViews>
    <sheetView topLeftCell="A13" workbookViewId="0">
      <selection activeCell="C14" sqref="C14"/>
    </sheetView>
  </sheetViews>
  <sheetFormatPr defaultRowHeight="15" x14ac:dyDescent="0.25"/>
  <cols>
    <col min="1" max="3" width="9.140625" style="7"/>
    <col min="6" max="6" width="21" style="8" customWidth="1"/>
    <col min="7" max="7" width="11.5703125" style="8" customWidth="1"/>
    <col min="8" max="12" width="9.140625" style="8"/>
  </cols>
  <sheetData>
    <row r="1" spans="1:17" x14ac:dyDescent="0.25">
      <c r="A1" s="7" t="s">
        <v>119</v>
      </c>
      <c r="F1" s="8" t="s">
        <v>154</v>
      </c>
    </row>
    <row r="2" spans="1:17" x14ac:dyDescent="0.25">
      <c r="A2" s="7" t="s">
        <v>155</v>
      </c>
      <c r="G2" s="8" t="s">
        <v>156</v>
      </c>
      <c r="H2" s="8" t="s">
        <v>157</v>
      </c>
      <c r="I2" s="8" t="s">
        <v>158</v>
      </c>
      <c r="P2" t="s">
        <v>159</v>
      </c>
    </row>
    <row r="3" spans="1:17" x14ac:dyDescent="0.25">
      <c r="B3" s="7" t="s">
        <v>160</v>
      </c>
      <c r="F3" s="8" t="s">
        <v>161</v>
      </c>
      <c r="G3" s="8" t="s">
        <v>162</v>
      </c>
      <c r="H3" s="8" t="s">
        <v>162</v>
      </c>
      <c r="I3" s="8" t="s">
        <v>162</v>
      </c>
      <c r="P3" t="s">
        <v>163</v>
      </c>
    </row>
    <row r="4" spans="1:17" x14ac:dyDescent="0.25">
      <c r="A4" s="7" t="s">
        <v>164</v>
      </c>
      <c r="B4" s="7" t="s">
        <v>165</v>
      </c>
      <c r="C4" s="7" t="s">
        <v>166</v>
      </c>
      <c r="F4" s="8" t="s">
        <v>167</v>
      </c>
      <c r="G4" s="8" t="s">
        <v>168</v>
      </c>
      <c r="H4" s="8" t="s">
        <v>168</v>
      </c>
      <c r="I4" s="8" t="s">
        <v>168</v>
      </c>
      <c r="P4" t="s">
        <v>169</v>
      </c>
    </row>
    <row r="5" spans="1:17" x14ac:dyDescent="0.25">
      <c r="A5" s="7" t="s">
        <v>170</v>
      </c>
      <c r="B5" s="7">
        <v>37.4</v>
      </c>
      <c r="C5" s="7">
        <v>37.799999999999997</v>
      </c>
      <c r="F5" s="8" t="s">
        <v>171</v>
      </c>
      <c r="G5" s="8" t="s">
        <v>172</v>
      </c>
      <c r="H5" s="8" t="s">
        <v>172</v>
      </c>
      <c r="I5" s="8" t="s">
        <v>172</v>
      </c>
      <c r="P5" t="s">
        <v>173</v>
      </c>
    </row>
    <row r="6" spans="1:17" x14ac:dyDescent="0.25">
      <c r="A6" s="7" t="s">
        <v>174</v>
      </c>
      <c r="B6" s="7">
        <v>40.4</v>
      </c>
      <c r="C6" s="7">
        <v>40.9</v>
      </c>
      <c r="F6" s="8" t="s">
        <v>175</v>
      </c>
      <c r="G6" s="8" t="s">
        <v>176</v>
      </c>
      <c r="H6" s="8" t="s">
        <v>176</v>
      </c>
      <c r="I6" s="8" t="s">
        <v>176</v>
      </c>
      <c r="P6" t="s">
        <v>12</v>
      </c>
      <c r="Q6" t="s">
        <v>177</v>
      </c>
    </row>
    <row r="7" spans="1:17" x14ac:dyDescent="0.25">
      <c r="A7" s="7" t="s">
        <v>178</v>
      </c>
      <c r="B7" s="7">
        <v>43.9</v>
      </c>
      <c r="C7" s="7">
        <v>44.7</v>
      </c>
      <c r="F7" s="8" t="s">
        <v>179</v>
      </c>
      <c r="G7" s="8">
        <v>2</v>
      </c>
      <c r="H7" s="8">
        <v>2</v>
      </c>
      <c r="I7" s="8">
        <v>2</v>
      </c>
      <c r="P7" t="s">
        <v>180</v>
      </c>
      <c r="Q7">
        <v>82.8</v>
      </c>
    </row>
    <row r="8" spans="1:17" x14ac:dyDescent="0.25">
      <c r="A8" s="7" t="s">
        <v>181</v>
      </c>
      <c r="B8" s="7">
        <v>47</v>
      </c>
      <c r="C8" s="7">
        <v>48</v>
      </c>
      <c r="F8" s="8" t="s">
        <v>182</v>
      </c>
      <c r="G8" s="9">
        <v>41044</v>
      </c>
      <c r="H8" s="9">
        <v>41044</v>
      </c>
      <c r="I8" s="9">
        <v>41044</v>
      </c>
      <c r="P8" t="s">
        <v>183</v>
      </c>
      <c r="Q8">
        <v>85.2</v>
      </c>
    </row>
    <row r="9" spans="1:17" x14ac:dyDescent="0.25">
      <c r="A9" s="7" t="s">
        <v>184</v>
      </c>
      <c r="B9" s="7">
        <v>50.3</v>
      </c>
      <c r="C9" s="7">
        <v>51.5</v>
      </c>
      <c r="F9" s="8" t="s">
        <v>185</v>
      </c>
      <c r="G9" s="9">
        <v>44331</v>
      </c>
      <c r="H9" s="9">
        <v>44331</v>
      </c>
      <c r="I9" s="9">
        <v>44331</v>
      </c>
      <c r="P9" t="s">
        <v>186</v>
      </c>
      <c r="Q9">
        <v>86.1</v>
      </c>
    </row>
    <row r="10" spans="1:17" x14ac:dyDescent="0.25">
      <c r="A10" s="7" t="s">
        <v>187</v>
      </c>
      <c r="B10" s="7">
        <v>54.1</v>
      </c>
      <c r="C10" s="7">
        <v>55.7</v>
      </c>
      <c r="F10" s="8" t="s">
        <v>188</v>
      </c>
      <c r="G10" s="8">
        <v>19</v>
      </c>
      <c r="H10" s="8">
        <v>19</v>
      </c>
      <c r="I10" s="8">
        <v>19</v>
      </c>
      <c r="P10" t="s">
        <v>189</v>
      </c>
      <c r="Q10">
        <v>87.6</v>
      </c>
    </row>
    <row r="11" spans="1:17" x14ac:dyDescent="0.25">
      <c r="A11" s="7" t="s">
        <v>190</v>
      </c>
      <c r="B11" s="7">
        <v>56.8</v>
      </c>
      <c r="C11" s="7">
        <v>58.6</v>
      </c>
      <c r="F11" s="8" t="s">
        <v>191</v>
      </c>
      <c r="G11" s="8" t="s">
        <v>192</v>
      </c>
      <c r="H11" s="8" t="s">
        <v>193</v>
      </c>
      <c r="I11" s="8" t="s">
        <v>194</v>
      </c>
      <c r="K11" s="8" t="s">
        <v>195</v>
      </c>
      <c r="P11" t="s">
        <v>196</v>
      </c>
      <c r="Q11">
        <v>89.3</v>
      </c>
    </row>
    <row r="12" spans="1:17" x14ac:dyDescent="0.25">
      <c r="A12" s="7" t="s">
        <v>197</v>
      </c>
      <c r="B12" s="7">
        <v>57.9</v>
      </c>
      <c r="C12" s="7">
        <v>59.7</v>
      </c>
      <c r="F12" s="9">
        <v>41044</v>
      </c>
      <c r="G12" s="8">
        <v>1349.2</v>
      </c>
      <c r="H12" s="8">
        <v>1415.3</v>
      </c>
      <c r="I12" s="8">
        <v>1053.2</v>
      </c>
      <c r="P12" t="s">
        <v>198</v>
      </c>
      <c r="Q12">
        <v>91.1</v>
      </c>
    </row>
    <row r="13" spans="1:17" x14ac:dyDescent="0.25">
      <c r="A13" s="7" t="s">
        <v>199</v>
      </c>
      <c r="B13" s="7">
        <v>58.7</v>
      </c>
      <c r="C13" s="7">
        <v>60.3</v>
      </c>
      <c r="F13" s="9">
        <v>41228</v>
      </c>
      <c r="G13" s="8">
        <v>1396</v>
      </c>
      <c r="H13" s="8">
        <v>1455.7</v>
      </c>
      <c r="I13" s="8">
        <v>1081.3</v>
      </c>
      <c r="L13" s="8" t="s">
        <v>12</v>
      </c>
      <c r="P13" t="s">
        <v>200</v>
      </c>
      <c r="Q13">
        <v>92.6</v>
      </c>
    </row>
    <row r="14" spans="1:17" x14ac:dyDescent="0.25">
      <c r="A14" s="7" t="s">
        <v>201</v>
      </c>
      <c r="B14" s="7">
        <v>59.8</v>
      </c>
      <c r="C14" s="7">
        <v>61.4</v>
      </c>
      <c r="F14" s="9">
        <v>41409</v>
      </c>
      <c r="G14" s="8">
        <v>1420.9</v>
      </c>
      <c r="H14" s="8">
        <v>1484.7</v>
      </c>
      <c r="I14" s="8">
        <v>1105</v>
      </c>
      <c r="J14" s="8" t="s">
        <v>202</v>
      </c>
      <c r="K14" s="8">
        <f>AVERAGE(G13:G14)</f>
        <v>1408.45</v>
      </c>
      <c r="L14" s="8">
        <f t="shared" ref="L14:L25" si="0">K14/$K$26*100</f>
        <v>86.933308644261331</v>
      </c>
      <c r="P14" t="s">
        <v>203</v>
      </c>
      <c r="Q14">
        <v>94.5</v>
      </c>
    </row>
    <row r="15" spans="1:17" x14ac:dyDescent="0.25">
      <c r="A15" s="7" t="s">
        <v>204</v>
      </c>
      <c r="B15" s="7">
        <v>62.1</v>
      </c>
      <c r="C15" s="7">
        <v>63.4</v>
      </c>
      <c r="F15" s="9">
        <v>41593</v>
      </c>
      <c r="G15" s="8">
        <v>1437</v>
      </c>
      <c r="H15" s="8">
        <v>1498</v>
      </c>
      <c r="I15" s="8">
        <v>1114.2</v>
      </c>
      <c r="K15" s="8">
        <f t="shared" ref="K15:K30" si="1">AVERAGE(G14:G15)</f>
        <v>1428.95</v>
      </c>
      <c r="L15" s="8">
        <f t="shared" si="0"/>
        <v>88.198623584236032</v>
      </c>
      <c r="P15" t="s">
        <v>205</v>
      </c>
      <c r="Q15">
        <v>96.6</v>
      </c>
    </row>
    <row r="16" spans="1:17" x14ac:dyDescent="0.25">
      <c r="A16" s="7" t="s">
        <v>206</v>
      </c>
      <c r="B16" s="7">
        <v>64.5</v>
      </c>
      <c r="C16" s="7">
        <v>66.099999999999994</v>
      </c>
      <c r="F16" s="9">
        <v>41774</v>
      </c>
      <c r="G16" s="8">
        <v>1454.1</v>
      </c>
      <c r="H16" s="8">
        <v>1517.8</v>
      </c>
      <c r="I16" s="8">
        <v>1123</v>
      </c>
      <c r="K16" s="8">
        <f t="shared" si="1"/>
        <v>1445.55</v>
      </c>
      <c r="L16" s="8">
        <f t="shared" si="0"/>
        <v>89.223220072215526</v>
      </c>
      <c r="P16" t="s">
        <v>207</v>
      </c>
      <c r="Q16">
        <v>98.2</v>
      </c>
    </row>
    <row r="17" spans="1:17" x14ac:dyDescent="0.25">
      <c r="A17" s="7" t="s">
        <v>208</v>
      </c>
      <c r="B17" s="7">
        <v>65.400000000000006</v>
      </c>
      <c r="C17" s="7">
        <v>67</v>
      </c>
      <c r="F17" s="9">
        <v>41958</v>
      </c>
      <c r="G17" s="8">
        <v>1477</v>
      </c>
      <c r="H17" s="8">
        <v>1540.4</v>
      </c>
      <c r="I17" s="8">
        <v>1128.7</v>
      </c>
      <c r="K17" s="8">
        <f t="shared" si="1"/>
        <v>1465.55</v>
      </c>
      <c r="L17" s="8">
        <f t="shared" si="0"/>
        <v>90.457673672190836</v>
      </c>
      <c r="P17" t="s">
        <v>209</v>
      </c>
      <c r="Q17">
        <v>100</v>
      </c>
    </row>
    <row r="18" spans="1:17" x14ac:dyDescent="0.25">
      <c r="A18" s="7" t="s">
        <v>210</v>
      </c>
      <c r="B18" s="7">
        <v>65.8</v>
      </c>
      <c r="C18" s="7">
        <v>67</v>
      </c>
      <c r="F18" s="9">
        <v>42139</v>
      </c>
      <c r="G18" s="8">
        <v>1483.1</v>
      </c>
      <c r="H18" s="8">
        <v>1543.3</v>
      </c>
      <c r="I18" s="8">
        <v>1136.9000000000001</v>
      </c>
      <c r="K18" s="8">
        <f t="shared" si="1"/>
        <v>1480.05</v>
      </c>
      <c r="L18" s="8">
        <f t="shared" si="0"/>
        <v>91.352652532172939</v>
      </c>
    </row>
    <row r="19" spans="1:17" x14ac:dyDescent="0.25">
      <c r="A19" s="7" t="s">
        <v>211</v>
      </c>
      <c r="B19" s="7">
        <v>66.5</v>
      </c>
      <c r="C19" s="7">
        <v>67.8</v>
      </c>
      <c r="F19" s="9">
        <v>42323</v>
      </c>
      <c r="G19" s="8">
        <v>1500.5</v>
      </c>
      <c r="H19" s="8">
        <v>1558.9</v>
      </c>
      <c r="I19" s="8">
        <v>1145.7</v>
      </c>
      <c r="K19" s="8">
        <f t="shared" si="1"/>
        <v>1491.8</v>
      </c>
      <c r="L19" s="8">
        <f t="shared" si="0"/>
        <v>92.077894022158432</v>
      </c>
    </row>
    <row r="20" spans="1:17" x14ac:dyDescent="0.25">
      <c r="A20" s="7" t="s">
        <v>212</v>
      </c>
      <c r="B20" s="7">
        <v>67.599999999999994</v>
      </c>
      <c r="C20" s="7">
        <v>69.400000000000006</v>
      </c>
      <c r="F20" s="9">
        <v>42505</v>
      </c>
      <c r="G20" s="8">
        <v>1516</v>
      </c>
      <c r="H20" s="8">
        <v>1574.9</v>
      </c>
      <c r="I20" s="8">
        <v>1160.9000000000001</v>
      </c>
      <c r="K20" s="8">
        <f t="shared" si="1"/>
        <v>1508.25</v>
      </c>
      <c r="L20" s="8">
        <f t="shared" si="0"/>
        <v>93.093232108138139</v>
      </c>
    </row>
    <row r="21" spans="1:17" x14ac:dyDescent="0.25">
      <c r="A21" s="7" t="s">
        <v>213</v>
      </c>
      <c r="B21" s="7">
        <v>71.599999999999994</v>
      </c>
      <c r="C21" s="7">
        <v>73.599999999999994</v>
      </c>
      <c r="F21" s="9">
        <v>42689</v>
      </c>
      <c r="G21" s="8">
        <v>1533.4</v>
      </c>
      <c r="H21" s="8">
        <v>1594.2</v>
      </c>
      <c r="I21" s="8">
        <v>1163.5</v>
      </c>
      <c r="K21" s="8">
        <f t="shared" si="1"/>
        <v>1524.7</v>
      </c>
      <c r="L21" s="8">
        <f t="shared" si="0"/>
        <v>94.108570194117817</v>
      </c>
    </row>
    <row r="22" spans="1:17" x14ac:dyDescent="0.25">
      <c r="A22" s="7" t="s">
        <v>214</v>
      </c>
      <c r="B22" s="7">
        <v>73.8</v>
      </c>
      <c r="C22" s="7">
        <v>75.7</v>
      </c>
      <c r="F22" s="9">
        <v>42870</v>
      </c>
      <c r="G22" s="8">
        <v>1543.2</v>
      </c>
      <c r="H22" s="8">
        <v>1607.2</v>
      </c>
      <c r="I22" s="8">
        <v>1179</v>
      </c>
      <c r="K22" s="8">
        <f t="shared" si="1"/>
        <v>1538.3000000000002</v>
      </c>
      <c r="L22" s="8">
        <f t="shared" si="0"/>
        <v>94.947998642101055</v>
      </c>
    </row>
    <row r="23" spans="1:17" x14ac:dyDescent="0.25">
      <c r="A23" s="7" t="s">
        <v>215</v>
      </c>
      <c r="B23" s="7">
        <v>76.099999999999994</v>
      </c>
      <c r="C23" s="7">
        <v>78</v>
      </c>
      <c r="F23" s="9">
        <v>43054</v>
      </c>
      <c r="G23" s="8">
        <v>1569.6</v>
      </c>
      <c r="H23" s="8">
        <v>1631</v>
      </c>
      <c r="I23" s="8">
        <v>1191.5</v>
      </c>
      <c r="K23" s="8">
        <f t="shared" si="1"/>
        <v>1556.4</v>
      </c>
      <c r="L23" s="8">
        <f t="shared" si="0"/>
        <v>96.065179150078691</v>
      </c>
    </row>
    <row r="24" spans="1:17" x14ac:dyDescent="0.25">
      <c r="A24" s="7" t="s">
        <v>216</v>
      </c>
      <c r="B24" s="7">
        <v>78.3</v>
      </c>
      <c r="C24" s="7">
        <v>79.900000000000006</v>
      </c>
      <c r="F24" s="9">
        <v>43235</v>
      </c>
      <c r="G24" s="8">
        <v>1585.3</v>
      </c>
      <c r="H24" s="8">
        <v>1652</v>
      </c>
      <c r="I24" s="8">
        <v>1207.4000000000001</v>
      </c>
      <c r="K24" s="8">
        <f t="shared" si="1"/>
        <v>1577.4499999999998</v>
      </c>
      <c r="L24" s="8">
        <f t="shared" si="0"/>
        <v>97.364441564052697</v>
      </c>
    </row>
    <row r="25" spans="1:17" x14ac:dyDescent="0.25">
      <c r="A25" s="7" t="s">
        <v>217</v>
      </c>
      <c r="B25" s="7">
        <v>80.3</v>
      </c>
      <c r="C25" s="7">
        <v>81.8</v>
      </c>
      <c r="F25" s="9">
        <v>43419</v>
      </c>
      <c r="G25" s="8">
        <v>1605.5</v>
      </c>
      <c r="H25" s="8">
        <v>1667.2</v>
      </c>
      <c r="I25" s="8">
        <v>1225.3</v>
      </c>
      <c r="K25" s="8">
        <f t="shared" si="1"/>
        <v>1595.4</v>
      </c>
      <c r="L25" s="8">
        <f t="shared" si="0"/>
        <v>98.472363670030546</v>
      </c>
    </row>
    <row r="26" spans="1:17" x14ac:dyDescent="0.25">
      <c r="A26" s="7" t="s">
        <v>218</v>
      </c>
      <c r="B26" s="7">
        <v>82.9</v>
      </c>
      <c r="C26" s="7">
        <v>84.4</v>
      </c>
      <c r="F26" s="9">
        <v>43600</v>
      </c>
      <c r="G26" s="8">
        <v>1634.8</v>
      </c>
      <c r="H26" s="8">
        <v>1696.4</v>
      </c>
      <c r="I26" s="8">
        <v>1237.9000000000001</v>
      </c>
      <c r="J26" s="8" t="s">
        <v>219</v>
      </c>
      <c r="K26" s="8">
        <f t="shared" si="1"/>
        <v>1620.15</v>
      </c>
      <c r="L26" s="8">
        <f>K26/$K$26*100</f>
        <v>100</v>
      </c>
    </row>
    <row r="27" spans="1:17" x14ac:dyDescent="0.25">
      <c r="A27" s="7" t="s">
        <v>220</v>
      </c>
      <c r="B27" s="7">
        <v>85.6</v>
      </c>
      <c r="C27" s="7">
        <v>86.9</v>
      </c>
      <c r="F27" s="9">
        <v>43784</v>
      </c>
      <c r="G27" s="8">
        <v>1658.4</v>
      </c>
      <c r="H27" s="8">
        <v>1722.1</v>
      </c>
      <c r="I27" s="8">
        <v>1257</v>
      </c>
      <c r="K27" s="8">
        <f t="shared" si="1"/>
        <v>1646.6</v>
      </c>
      <c r="L27" s="8">
        <f t="shared" ref="L27:L30" si="2">K27/$K$26*100</f>
        <v>101.63256488596734</v>
      </c>
    </row>
    <row r="28" spans="1:17" x14ac:dyDescent="0.25">
      <c r="A28" s="7" t="s">
        <v>221</v>
      </c>
      <c r="B28" s="7">
        <v>89.2</v>
      </c>
      <c r="C28" s="7">
        <v>89.8</v>
      </c>
      <c r="F28" s="9">
        <v>43966</v>
      </c>
      <c r="G28" s="8">
        <v>1713.9</v>
      </c>
      <c r="H28" s="8">
        <v>1770</v>
      </c>
      <c r="I28" s="8">
        <v>1304.7</v>
      </c>
      <c r="K28" s="8">
        <f t="shared" si="1"/>
        <v>1686.15</v>
      </c>
      <c r="L28" s="8">
        <f t="shared" si="2"/>
        <v>104.07369687991851</v>
      </c>
    </row>
    <row r="29" spans="1:17" x14ac:dyDescent="0.25">
      <c r="A29" s="7" t="s">
        <v>180</v>
      </c>
      <c r="B29" s="7">
        <v>92.5</v>
      </c>
      <c r="C29" s="7">
        <v>92.6</v>
      </c>
      <c r="F29" s="9">
        <v>44150</v>
      </c>
      <c r="G29" s="8">
        <v>1711.6</v>
      </c>
      <c r="H29" s="8">
        <v>1769.5</v>
      </c>
      <c r="I29" s="8">
        <v>1280.3</v>
      </c>
      <c r="K29" s="8">
        <f t="shared" si="1"/>
        <v>1712.75</v>
      </c>
      <c r="L29" s="8">
        <f t="shared" si="2"/>
        <v>105.71552016788569</v>
      </c>
    </row>
    <row r="30" spans="1:17" x14ac:dyDescent="0.25">
      <c r="A30" s="7" t="s">
        <v>183</v>
      </c>
      <c r="B30" s="7">
        <v>95</v>
      </c>
      <c r="C30" s="7">
        <v>94.8</v>
      </c>
      <c r="F30" s="9">
        <v>44331</v>
      </c>
      <c r="G30" s="8">
        <v>1737.1</v>
      </c>
      <c r="H30" s="8">
        <v>1798</v>
      </c>
      <c r="I30" s="8">
        <v>1305.8</v>
      </c>
      <c r="K30" s="8">
        <f t="shared" si="1"/>
        <v>1724.35</v>
      </c>
      <c r="L30" s="8">
        <f t="shared" si="2"/>
        <v>106.43150325587136</v>
      </c>
    </row>
    <row r="31" spans="1:17" x14ac:dyDescent="0.25">
      <c r="A31" s="7" t="s">
        <v>186</v>
      </c>
      <c r="B31" s="7">
        <v>98.1</v>
      </c>
      <c r="C31" s="7">
        <v>97.7</v>
      </c>
    </row>
    <row r="32" spans="1:17" x14ac:dyDescent="0.25">
      <c r="A32" s="7" t="s">
        <v>189</v>
      </c>
      <c r="B32" s="7">
        <v>100</v>
      </c>
      <c r="C32" s="7">
        <v>100</v>
      </c>
    </row>
    <row r="33" spans="1:3" x14ac:dyDescent="0.25">
      <c r="A33" s="7" t="s">
        <v>196</v>
      </c>
      <c r="B33" s="7">
        <v>102</v>
      </c>
      <c r="C33" s="7">
        <v>102.3</v>
      </c>
    </row>
    <row r="34" spans="1:3" x14ac:dyDescent="0.25">
      <c r="A34" s="7" t="s">
        <v>198</v>
      </c>
      <c r="B34" s="7">
        <v>104.9</v>
      </c>
      <c r="C34" s="7">
        <v>105</v>
      </c>
    </row>
    <row r="35" spans="1:3" x14ac:dyDescent="0.25">
      <c r="A35" s="7" t="s">
        <v>200</v>
      </c>
      <c r="B35" s="7">
        <v>106.8</v>
      </c>
      <c r="C35" s="7">
        <v>106.8</v>
      </c>
    </row>
    <row r="36" spans="1:3" x14ac:dyDescent="0.25">
      <c r="A36" s="7" t="s">
        <v>203</v>
      </c>
      <c r="B36" s="7">
        <v>108.5</v>
      </c>
      <c r="C36" s="7">
        <v>108.3</v>
      </c>
    </row>
    <row r="37" spans="1:3" x14ac:dyDescent="0.25">
      <c r="A37" s="7" t="s">
        <v>205</v>
      </c>
      <c r="B37" s="7">
        <v>110.4</v>
      </c>
      <c r="C37" s="7">
        <v>110.2</v>
      </c>
    </row>
    <row r="38" spans="1:3" x14ac:dyDescent="0.25">
      <c r="A38" s="7" t="s">
        <v>207</v>
      </c>
      <c r="B38" s="7">
        <v>112.3</v>
      </c>
      <c r="C38" s="7">
        <v>112.3</v>
      </c>
    </row>
    <row r="39" spans="1:3" x14ac:dyDescent="0.25">
      <c r="A39" s="7" t="s">
        <v>209</v>
      </c>
      <c r="B39" s="7">
        <v>114.1</v>
      </c>
      <c r="C39" s="7">
        <v>114.1</v>
      </c>
    </row>
    <row r="40" spans="1:3" x14ac:dyDescent="0.25">
      <c r="A40" s="7" t="s">
        <v>222</v>
      </c>
      <c r="B40" s="7">
        <v>115.4</v>
      </c>
      <c r="C40" s="7">
        <v>115.7</v>
      </c>
    </row>
    <row r="41" spans="1:3" x14ac:dyDescent="0.25">
      <c r="A41" s="7" t="s">
        <v>223</v>
      </c>
      <c r="B41" s="7">
        <v>117.8</v>
      </c>
      <c r="C41" s="7">
        <v>117.5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919BB6B50B8F4EA2C699D17142052D" ma:contentTypeVersion="4" ma:contentTypeDescription="Create a new document." ma:contentTypeScope="" ma:versionID="730628753440144cbacbf27e4347f993">
  <xsd:schema xmlns:xsd="http://www.w3.org/2001/XMLSchema" xmlns:xs="http://www.w3.org/2001/XMLSchema" xmlns:p="http://schemas.microsoft.com/office/2006/metadata/properties" xmlns:ns2="b9570261-cbef-4e75-82d5-c66fc7388fb5" targetNamespace="http://schemas.microsoft.com/office/2006/metadata/properties" ma:root="true" ma:fieldsID="20f240e5a7b9c62a812851f033c0e117" ns2:_="">
    <xsd:import namespace="b9570261-cbef-4e75-82d5-c66fc7388f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570261-cbef-4e75-82d5-c66fc7388f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A8A9DE-B4A2-4608-8625-A5E017E147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C5339A-F65F-499B-9B9E-6B052D8581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570261-cbef-4e75-82d5-c66fc7388f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AA7481A-05F5-4E4D-941E-FB221CB7B677}">
  <ds:schemaRefs>
    <ds:schemaRef ds:uri="http://purl.org/dc/elements/1.1/"/>
    <ds:schemaRef ds:uri="http://schemas.microsoft.com/office/2006/documentManagement/types"/>
    <ds:schemaRef ds:uri="http://purl.org/dc/terms/"/>
    <ds:schemaRef ds:uri="b9570261-cbef-4e75-82d5-c66fc7388fb5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my_parameters</vt:lpstr>
      <vt:lpstr>VOC</vt:lpstr>
      <vt:lpstr>Index numbers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Z Forster</dc:creator>
  <cp:keywords/>
  <dc:description/>
  <cp:lastModifiedBy>Joshua Adams</cp:lastModifiedBy>
  <cp:revision/>
  <dcterms:created xsi:type="dcterms:W3CDTF">2021-09-09T07:19:46Z</dcterms:created>
  <dcterms:modified xsi:type="dcterms:W3CDTF">2021-11-05T04:15:17Z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0x0101001A919BB6B50B8F4EA2C699D17142052D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</Properties>
</file>