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hall/Documents/School/Certificate/Code/"/>
    </mc:Choice>
  </mc:AlternateContent>
  <xr:revisionPtr revIDLastSave="0" documentId="13_ncr:1_{9E93B651-55CD-4F44-8088-1F78A14A9B7E}" xr6:coauthVersionLast="32" xr6:coauthVersionMax="32" xr10:uidLastSave="{00000000-0000-0000-0000-000000000000}"/>
  <bookViews>
    <workbookView xWindow="0" yWindow="440" windowWidth="27840" windowHeight="17560" xr2:uid="{1BE8013B-5AC6-F64B-9861-2980A94C9AE3}"/>
  </bookViews>
  <sheets>
    <sheet name="Analysed" sheetId="3" r:id="rId1"/>
    <sheet name="Original" sheetId="8" r:id="rId2"/>
    <sheet name="OriginalPup" sheetId="9" r:id="rId3"/>
    <sheet name="Dev" sheetId="10" r:id="rId4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3" l="1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2" i="3"/>
  <c r="AJ28" i="3"/>
  <c r="AJ27" i="3"/>
  <c r="AJ19" i="3"/>
  <c r="AJ16" i="3"/>
  <c r="AJ15" i="3"/>
  <c r="AJ7" i="3"/>
  <c r="AJ3" i="3"/>
  <c r="AJ2" i="3"/>
  <c r="AJ24" i="3"/>
  <c r="AJ17" i="3"/>
  <c r="AJ12" i="3"/>
  <c r="AJ11" i="3"/>
  <c r="AJ9" i="3"/>
  <c r="AJ23" i="3"/>
  <c r="AJ22" i="3"/>
  <c r="AJ10" i="3"/>
  <c r="AJ4" i="3"/>
  <c r="AJ5" i="3"/>
  <c r="AJ6" i="3"/>
  <c r="AJ8" i="3"/>
  <c r="AJ13" i="3"/>
  <c r="AJ14" i="3"/>
  <c r="AJ18" i="3"/>
  <c r="AJ20" i="3"/>
  <c r="AJ21" i="3"/>
  <c r="AJ25" i="3"/>
  <c r="AJ26" i="3"/>
  <c r="AJ29" i="3"/>
  <c r="AJ30" i="3"/>
  <c r="E2" i="10" l="1"/>
  <c r="E1" i="10"/>
  <c r="B10" i="10" s="1"/>
  <c r="Z30" i="3"/>
  <c r="Y30" i="3"/>
  <c r="X30" i="3"/>
  <c r="W30" i="3"/>
  <c r="V30" i="3"/>
  <c r="U30" i="3"/>
  <c r="T30" i="3"/>
  <c r="S30" i="3"/>
  <c r="R30" i="3"/>
  <c r="Q30" i="3"/>
  <c r="P30" i="3"/>
  <c r="Z29" i="3"/>
  <c r="Y29" i="3"/>
  <c r="X29" i="3"/>
  <c r="W29" i="3"/>
  <c r="V29" i="3"/>
  <c r="U29" i="3"/>
  <c r="T29" i="3"/>
  <c r="S29" i="3"/>
  <c r="R29" i="3"/>
  <c r="Q29" i="3"/>
  <c r="P29" i="3"/>
  <c r="Z28" i="3"/>
  <c r="Y28" i="3"/>
  <c r="X28" i="3"/>
  <c r="W28" i="3"/>
  <c r="V28" i="3"/>
  <c r="U28" i="3"/>
  <c r="T28" i="3"/>
  <c r="S28" i="3"/>
  <c r="R28" i="3"/>
  <c r="Q28" i="3"/>
  <c r="P28" i="3"/>
  <c r="Z27" i="3"/>
  <c r="Y27" i="3"/>
  <c r="X27" i="3"/>
  <c r="W27" i="3"/>
  <c r="V27" i="3"/>
  <c r="U27" i="3"/>
  <c r="T27" i="3"/>
  <c r="S27" i="3"/>
  <c r="R27" i="3"/>
  <c r="Q27" i="3"/>
  <c r="P27" i="3"/>
  <c r="Z26" i="3"/>
  <c r="Y26" i="3"/>
  <c r="X26" i="3"/>
  <c r="W26" i="3"/>
  <c r="V26" i="3"/>
  <c r="U26" i="3"/>
  <c r="T26" i="3"/>
  <c r="S26" i="3"/>
  <c r="R26" i="3"/>
  <c r="Q26" i="3"/>
  <c r="P26" i="3"/>
  <c r="Z25" i="3"/>
  <c r="Y25" i="3"/>
  <c r="X25" i="3"/>
  <c r="W25" i="3"/>
  <c r="V25" i="3"/>
  <c r="U25" i="3"/>
  <c r="T25" i="3"/>
  <c r="S25" i="3"/>
  <c r="R25" i="3"/>
  <c r="Q25" i="3"/>
  <c r="P25" i="3"/>
  <c r="Z24" i="3"/>
  <c r="Y24" i="3"/>
  <c r="X24" i="3"/>
  <c r="W24" i="3"/>
  <c r="V24" i="3"/>
  <c r="U24" i="3"/>
  <c r="T24" i="3"/>
  <c r="S24" i="3"/>
  <c r="R24" i="3"/>
  <c r="Q24" i="3"/>
  <c r="P24" i="3"/>
  <c r="Z23" i="3"/>
  <c r="Y23" i="3"/>
  <c r="X23" i="3"/>
  <c r="W23" i="3"/>
  <c r="V23" i="3"/>
  <c r="U23" i="3"/>
  <c r="T23" i="3"/>
  <c r="S23" i="3"/>
  <c r="R23" i="3"/>
  <c r="Q23" i="3"/>
  <c r="P23" i="3"/>
  <c r="Z22" i="3"/>
  <c r="Y22" i="3"/>
  <c r="X22" i="3"/>
  <c r="W22" i="3"/>
  <c r="V22" i="3"/>
  <c r="U22" i="3"/>
  <c r="T22" i="3"/>
  <c r="S22" i="3"/>
  <c r="R22" i="3"/>
  <c r="Q22" i="3"/>
  <c r="P22" i="3"/>
  <c r="Z21" i="3"/>
  <c r="Y21" i="3"/>
  <c r="X21" i="3"/>
  <c r="W21" i="3"/>
  <c r="V21" i="3"/>
  <c r="U21" i="3"/>
  <c r="T21" i="3"/>
  <c r="S21" i="3"/>
  <c r="R21" i="3"/>
  <c r="Q21" i="3"/>
  <c r="P21" i="3"/>
  <c r="Z20" i="3"/>
  <c r="Y20" i="3"/>
  <c r="X20" i="3"/>
  <c r="W20" i="3"/>
  <c r="V20" i="3"/>
  <c r="U20" i="3"/>
  <c r="T20" i="3"/>
  <c r="S20" i="3"/>
  <c r="R20" i="3"/>
  <c r="Q20" i="3"/>
  <c r="P20" i="3"/>
  <c r="Z19" i="3"/>
  <c r="Y19" i="3"/>
  <c r="X19" i="3"/>
  <c r="W19" i="3"/>
  <c r="V19" i="3"/>
  <c r="U19" i="3"/>
  <c r="T19" i="3"/>
  <c r="S19" i="3"/>
  <c r="R19" i="3"/>
  <c r="Q19" i="3"/>
  <c r="P19" i="3"/>
  <c r="Z18" i="3"/>
  <c r="Y18" i="3"/>
  <c r="X18" i="3"/>
  <c r="W18" i="3"/>
  <c r="V18" i="3"/>
  <c r="U18" i="3"/>
  <c r="T18" i="3"/>
  <c r="S18" i="3"/>
  <c r="R18" i="3"/>
  <c r="Q18" i="3"/>
  <c r="P18" i="3"/>
  <c r="Z17" i="3"/>
  <c r="Y17" i="3"/>
  <c r="X17" i="3"/>
  <c r="W17" i="3"/>
  <c r="V17" i="3"/>
  <c r="U17" i="3"/>
  <c r="T17" i="3"/>
  <c r="S17" i="3"/>
  <c r="R17" i="3"/>
  <c r="Q17" i="3"/>
  <c r="P17" i="3"/>
  <c r="Z16" i="3"/>
  <c r="Y16" i="3"/>
  <c r="X16" i="3"/>
  <c r="W16" i="3"/>
  <c r="V16" i="3"/>
  <c r="U16" i="3"/>
  <c r="T16" i="3"/>
  <c r="S16" i="3"/>
  <c r="R16" i="3"/>
  <c r="Q16" i="3"/>
  <c r="P16" i="3"/>
  <c r="Z15" i="3"/>
  <c r="Y15" i="3"/>
  <c r="X15" i="3"/>
  <c r="W15" i="3"/>
  <c r="V15" i="3"/>
  <c r="U15" i="3"/>
  <c r="T15" i="3"/>
  <c r="S15" i="3"/>
  <c r="R15" i="3"/>
  <c r="Q15" i="3"/>
  <c r="P15" i="3"/>
  <c r="Z14" i="3"/>
  <c r="Y14" i="3"/>
  <c r="X14" i="3"/>
  <c r="W14" i="3"/>
  <c r="V14" i="3"/>
  <c r="U14" i="3"/>
  <c r="T14" i="3"/>
  <c r="S14" i="3"/>
  <c r="R14" i="3"/>
  <c r="Q14" i="3"/>
  <c r="P14" i="3"/>
  <c r="Z13" i="3"/>
  <c r="Y13" i="3"/>
  <c r="X13" i="3"/>
  <c r="W13" i="3"/>
  <c r="V13" i="3"/>
  <c r="U13" i="3"/>
  <c r="T13" i="3"/>
  <c r="S13" i="3"/>
  <c r="R13" i="3"/>
  <c r="Q13" i="3"/>
  <c r="P13" i="3"/>
  <c r="Z12" i="3"/>
  <c r="Y12" i="3"/>
  <c r="X12" i="3"/>
  <c r="W12" i="3"/>
  <c r="V12" i="3"/>
  <c r="U12" i="3"/>
  <c r="T12" i="3"/>
  <c r="S12" i="3"/>
  <c r="R12" i="3"/>
  <c r="Q12" i="3"/>
  <c r="P12" i="3"/>
  <c r="Z11" i="3"/>
  <c r="Y11" i="3"/>
  <c r="X11" i="3"/>
  <c r="W11" i="3"/>
  <c r="V11" i="3"/>
  <c r="U11" i="3"/>
  <c r="T11" i="3"/>
  <c r="S11" i="3"/>
  <c r="R11" i="3"/>
  <c r="Q11" i="3"/>
  <c r="P11" i="3"/>
  <c r="Z10" i="3"/>
  <c r="Y10" i="3"/>
  <c r="X10" i="3"/>
  <c r="W10" i="3"/>
  <c r="V10" i="3"/>
  <c r="U10" i="3"/>
  <c r="T10" i="3"/>
  <c r="S10" i="3"/>
  <c r="R10" i="3"/>
  <c r="Q10" i="3"/>
  <c r="P10" i="3"/>
  <c r="Z9" i="3"/>
  <c r="Y9" i="3"/>
  <c r="X9" i="3"/>
  <c r="W9" i="3"/>
  <c r="V9" i="3"/>
  <c r="U9" i="3"/>
  <c r="T9" i="3"/>
  <c r="S9" i="3"/>
  <c r="R9" i="3"/>
  <c r="Q9" i="3"/>
  <c r="P9" i="3"/>
  <c r="Z8" i="3"/>
  <c r="Y8" i="3"/>
  <c r="X8" i="3"/>
  <c r="W8" i="3"/>
  <c r="V8" i="3"/>
  <c r="U8" i="3"/>
  <c r="T8" i="3"/>
  <c r="S8" i="3"/>
  <c r="R8" i="3"/>
  <c r="Q8" i="3"/>
  <c r="P8" i="3"/>
  <c r="Z7" i="3"/>
  <c r="Y7" i="3"/>
  <c r="X7" i="3"/>
  <c r="W7" i="3"/>
  <c r="V7" i="3"/>
  <c r="U7" i="3"/>
  <c r="T7" i="3"/>
  <c r="S7" i="3"/>
  <c r="R7" i="3"/>
  <c r="Q7" i="3"/>
  <c r="P7" i="3"/>
  <c r="Z6" i="3"/>
  <c r="Y6" i="3"/>
  <c r="X6" i="3"/>
  <c r="W6" i="3"/>
  <c r="V6" i="3"/>
  <c r="U6" i="3"/>
  <c r="T6" i="3"/>
  <c r="S6" i="3"/>
  <c r="R6" i="3"/>
  <c r="Q6" i="3"/>
  <c r="P6" i="3"/>
  <c r="Z5" i="3"/>
  <c r="Y5" i="3"/>
  <c r="X5" i="3"/>
  <c r="W5" i="3"/>
  <c r="V5" i="3"/>
  <c r="U5" i="3"/>
  <c r="T5" i="3"/>
  <c r="S5" i="3"/>
  <c r="R5" i="3"/>
  <c r="Q5" i="3"/>
  <c r="P5" i="3"/>
  <c r="Z4" i="3"/>
  <c r="Y4" i="3"/>
  <c r="X4" i="3"/>
  <c r="W4" i="3"/>
  <c r="V4" i="3"/>
  <c r="U4" i="3"/>
  <c r="T4" i="3"/>
  <c r="S4" i="3"/>
  <c r="R4" i="3"/>
  <c r="Q4" i="3"/>
  <c r="P4" i="3"/>
  <c r="Z3" i="3"/>
  <c r="Y3" i="3"/>
  <c r="X3" i="3"/>
  <c r="W3" i="3"/>
  <c r="V3" i="3"/>
  <c r="U3" i="3"/>
  <c r="T3" i="3"/>
  <c r="S3" i="3"/>
  <c r="R3" i="3"/>
  <c r="Q3" i="3"/>
  <c r="P3" i="3"/>
  <c r="Z2" i="3"/>
  <c r="Y2" i="3"/>
  <c r="X2" i="3"/>
  <c r="W2" i="3"/>
  <c r="V2" i="3"/>
  <c r="U2" i="3"/>
  <c r="T2" i="3"/>
  <c r="S2" i="3"/>
  <c r="R2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AB23" i="3" s="1"/>
  <c r="O24" i="3"/>
  <c r="O25" i="3"/>
  <c r="O26" i="3"/>
  <c r="O27" i="3"/>
  <c r="O28" i="3"/>
  <c r="O29" i="3"/>
  <c r="O30" i="3"/>
  <c r="O2" i="3"/>
  <c r="P33" i="9"/>
  <c r="Q33" i="9"/>
  <c r="R33" i="9"/>
  <c r="S33" i="9"/>
  <c r="T33" i="9"/>
  <c r="U33" i="9"/>
  <c r="V33" i="9"/>
  <c r="W33" i="9"/>
  <c r="X33" i="9"/>
  <c r="Y33" i="9"/>
  <c r="Z33" i="9"/>
  <c r="P34" i="9"/>
  <c r="Q34" i="9"/>
  <c r="R34" i="9"/>
  <c r="S34" i="9"/>
  <c r="T34" i="9"/>
  <c r="U34" i="9"/>
  <c r="V34" i="9"/>
  <c r="W34" i="9"/>
  <c r="X34" i="9"/>
  <c r="Y34" i="9"/>
  <c r="Z34" i="9"/>
  <c r="O34" i="9"/>
  <c r="O33" i="9"/>
  <c r="F2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1" i="3"/>
  <c r="F22" i="3"/>
  <c r="F23" i="3"/>
  <c r="F24" i="3"/>
  <c r="F25" i="3"/>
  <c r="F26" i="3"/>
  <c r="F27" i="3"/>
  <c r="F28" i="3"/>
  <c r="F29" i="3"/>
  <c r="F30" i="3"/>
  <c r="F2" i="3"/>
  <c r="F42" i="3"/>
  <c r="AB11" i="3" l="1"/>
  <c r="AB16" i="3"/>
  <c r="AB21" i="3"/>
  <c r="AB24" i="3"/>
  <c r="B18" i="10"/>
  <c r="B30" i="10"/>
  <c r="B14" i="10"/>
  <c r="B26" i="10"/>
  <c r="B3" i="10"/>
  <c r="B22" i="10"/>
  <c r="B6" i="10"/>
  <c r="B9" i="10"/>
  <c r="B5" i="10"/>
  <c r="B29" i="10"/>
  <c r="B25" i="10"/>
  <c r="B21" i="10"/>
  <c r="B17" i="10"/>
  <c r="B13" i="10"/>
  <c r="B28" i="10"/>
  <c r="B24" i="10"/>
  <c r="B20" i="10"/>
  <c r="B16" i="10"/>
  <c r="B12" i="10"/>
  <c r="B8" i="10"/>
  <c r="B4" i="10"/>
  <c r="B2" i="10"/>
  <c r="B27" i="10"/>
  <c r="B23" i="10"/>
  <c r="B19" i="10"/>
  <c r="B15" i="10"/>
  <c r="B11" i="10"/>
  <c r="B7" i="10"/>
  <c r="AB22" i="3"/>
  <c r="AB10" i="3"/>
  <c r="AB6" i="3"/>
  <c r="AB4" i="3"/>
  <c r="AB5" i="3"/>
  <c r="AB8" i="3"/>
  <c r="AB9" i="3"/>
  <c r="AB18" i="3"/>
  <c r="AB29" i="3"/>
  <c r="AB14" i="3"/>
  <c r="AB28" i="3"/>
  <c r="AB3" i="3"/>
  <c r="AB7" i="3"/>
  <c r="AB12" i="3"/>
  <c r="AB13" i="3"/>
  <c r="AB15" i="3"/>
  <c r="AB17" i="3"/>
  <c r="AB19" i="3"/>
  <c r="AB20" i="3"/>
  <c r="AB25" i="3"/>
  <c r="AB27" i="3"/>
  <c r="AB2" i="3"/>
  <c r="AB26" i="3"/>
  <c r="AB30" i="3"/>
  <c r="AB34" i="3" l="1"/>
  <c r="AC5" i="3" s="1"/>
  <c r="AC11" i="3"/>
  <c r="AC26" i="3"/>
  <c r="AB35" i="3"/>
  <c r="AC3" i="3" s="1"/>
  <c r="AC2" i="3"/>
  <c r="AC12" i="3"/>
  <c r="AC28" i="3" l="1"/>
  <c r="AC30" i="3"/>
  <c r="AC7" i="3"/>
  <c r="AC18" i="3"/>
  <c r="AC24" i="3"/>
  <c r="AC4" i="3"/>
  <c r="AC9" i="3"/>
  <c r="AC16" i="3"/>
  <c r="AC23" i="3"/>
  <c r="AC15" i="3"/>
  <c r="AC19" i="3"/>
  <c r="AC27" i="3"/>
  <c r="AC8" i="3"/>
  <c r="AC21" i="3"/>
  <c r="AC25" i="3"/>
  <c r="AC13" i="3"/>
  <c r="AC10" i="3"/>
  <c r="AC6" i="3"/>
  <c r="AC17" i="3"/>
  <c r="AC20" i="3"/>
  <c r="AC14" i="3"/>
  <c r="AC29" i="3"/>
  <c r="AC22" i="3"/>
</calcChain>
</file>

<file path=xl/sharedStrings.xml><?xml version="1.0" encoding="utf-8"?>
<sst xmlns="http://schemas.openxmlformats.org/spreadsheetml/2006/main" count="355" uniqueCount="69">
  <si>
    <t>urn</t>
  </si>
  <si>
    <t>School Name</t>
  </si>
  <si>
    <t>Period</t>
  </si>
  <si>
    <t>Number of Pupils</t>
  </si>
  <si>
    <t>Number of Teachers</t>
  </si>
  <si>
    <t>Total expenditure</t>
  </si>
  <si>
    <t>Staff total</t>
  </si>
  <si>
    <t>Premises total</t>
  </si>
  <si>
    <t>Occupation total</t>
  </si>
  <si>
    <t>Supplies and services total</t>
  </si>
  <si>
    <t>Cost of finance total</t>
  </si>
  <si>
    <t>Other total</t>
  </si>
  <si>
    <t>Special facilities total</t>
  </si>
  <si>
    <t>Teaching staff</t>
  </si>
  <si>
    <t>Supply staff</t>
  </si>
  <si>
    <t>Supply teaching staff</t>
  </si>
  <si>
    <t>Supply teacher insurance</t>
  </si>
  <si>
    <t>Agency supply teaching staff</t>
  </si>
  <si>
    <t>Education support staff</t>
  </si>
  <si>
    <t>Administrative and clerical staff</t>
  </si>
  <si>
    <t>Other staff costs</t>
  </si>
  <si>
    <t>Other staff</t>
  </si>
  <si>
    <t>Indirect employee expenses</t>
  </si>
  <si>
    <t>Staff development and training</t>
  </si>
  <si>
    <t>Staff related insurance</t>
  </si>
  <si>
    <t>Swakeleys School for Girls</t>
  </si>
  <si>
    <t>2015 / 2016</t>
  </si>
  <si>
    <t>Weeting Church of England Primary School</t>
  </si>
  <si>
    <t>Batley Grammar School</t>
  </si>
  <si>
    <t>Marine Academy Plymouth</t>
  </si>
  <si>
    <t>St Mary's Church of England Academy</t>
  </si>
  <si>
    <t>Rossington All Saints Academy</t>
  </si>
  <si>
    <t>Richard Challoner School</t>
  </si>
  <si>
    <t>The Bulwell Academy</t>
  </si>
  <si>
    <t>Preston School Academy</t>
  </si>
  <si>
    <t>Tidemill Academy</t>
  </si>
  <si>
    <t>Hall Mead School</t>
  </si>
  <si>
    <t>Our Lady of Mount Carmel Catholic First School</t>
  </si>
  <si>
    <t>St Joseph's Catholic Primary School</t>
  </si>
  <si>
    <t>Oxford Spires Academy</t>
  </si>
  <si>
    <t>CTC Kingshurst Academy</t>
  </si>
  <si>
    <t>Glemsford Primary Academy</t>
  </si>
  <si>
    <t>The Campion School</t>
  </si>
  <si>
    <t>Great Smeaton Academy Primary School</t>
  </si>
  <si>
    <t>St John's Church of England Primary School</t>
  </si>
  <si>
    <t>St Augustine's Catholic College</t>
  </si>
  <si>
    <t>High Littleton CofE VC Primary School</t>
  </si>
  <si>
    <t>Felixstowe Academy</t>
  </si>
  <si>
    <t>Great Malvern Primary School</t>
  </si>
  <si>
    <t>The Holt School</t>
  </si>
  <si>
    <t>St Boniface's RC College</t>
  </si>
  <si>
    <t>Minehead Middle School</t>
  </si>
  <si>
    <t>St Mary's Catholic Primary School</t>
  </si>
  <si>
    <t>The Norman Church of England Primary School, Northwold</t>
  </si>
  <si>
    <t>St Clement Danes School</t>
  </si>
  <si>
    <t>WEIGHTS:</t>
  </si>
  <si>
    <t>MEAN:</t>
  </si>
  <si>
    <t>STDEV:</t>
  </si>
  <si>
    <t>SCORE</t>
  </si>
  <si>
    <t>DATA</t>
  </si>
  <si>
    <t>DIST</t>
  </si>
  <si>
    <t>A</t>
  </si>
  <si>
    <t>C</t>
  </si>
  <si>
    <t>B</t>
  </si>
  <si>
    <t>D</t>
  </si>
  <si>
    <t>Excel</t>
  </si>
  <si>
    <t>Python</t>
  </si>
  <si>
    <t>% dif</t>
  </si>
  <si>
    <t>same?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</si>
</sst>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Dev!$A$2:$A$30</c:f>
              <c:numCache>
                <c:formatCode>0.00</c:formatCode>
                <c:ptCount val="29"/>
                <c:pt idx="0">
                  <c:v>0.6199712570242204</c:v>
                </c:pt>
                <c:pt idx="1">
                  <c:v>1.1939982779219573</c:v>
                </c:pt>
                <c:pt idx="2">
                  <c:v>1.2069447286172321</c:v>
                </c:pt>
                <c:pt idx="3">
                  <c:v>1.2251648273385907</c:v>
                </c:pt>
                <c:pt idx="4">
                  <c:v>1.2361470854731358</c:v>
                </c:pt>
                <c:pt idx="5">
                  <c:v>1.2442613285105593</c:v>
                </c:pt>
                <c:pt idx="6">
                  <c:v>1.31630167277429</c:v>
                </c:pt>
                <c:pt idx="7">
                  <c:v>1.502390465002386</c:v>
                </c:pt>
                <c:pt idx="8">
                  <c:v>1.5963676961346245</c:v>
                </c:pt>
                <c:pt idx="9">
                  <c:v>1.6951289380215215</c:v>
                </c:pt>
                <c:pt idx="10">
                  <c:v>1.7284328826708386</c:v>
                </c:pt>
                <c:pt idx="11">
                  <c:v>1.913504338881892</c:v>
                </c:pt>
                <c:pt idx="12">
                  <c:v>1.9840833968588718</c:v>
                </c:pt>
                <c:pt idx="13">
                  <c:v>2.0231490270500383</c:v>
                </c:pt>
                <c:pt idx="14">
                  <c:v>2.0516888395972543</c:v>
                </c:pt>
                <c:pt idx="15">
                  <c:v>2.0866585079105855</c:v>
                </c:pt>
                <c:pt idx="16">
                  <c:v>2.1572453365971089</c:v>
                </c:pt>
                <c:pt idx="17">
                  <c:v>2.2680779357746292</c:v>
                </c:pt>
                <c:pt idx="18">
                  <c:v>2.3207034739039347</c:v>
                </c:pt>
                <c:pt idx="19">
                  <c:v>2.34998895032854</c:v>
                </c:pt>
                <c:pt idx="20">
                  <c:v>2.4521286332130749</c:v>
                </c:pt>
                <c:pt idx="21">
                  <c:v>2.5114587115521934</c:v>
                </c:pt>
                <c:pt idx="22">
                  <c:v>2.5264813212263455</c:v>
                </c:pt>
                <c:pt idx="23">
                  <c:v>2.5666342048062356</c:v>
                </c:pt>
                <c:pt idx="24">
                  <c:v>2.5780630440213099</c:v>
                </c:pt>
                <c:pt idx="25">
                  <c:v>2.6940252119096368</c:v>
                </c:pt>
                <c:pt idx="26">
                  <c:v>2.8341124946507499</c:v>
                </c:pt>
                <c:pt idx="27">
                  <c:v>2.8867173030975368</c:v>
                </c:pt>
                <c:pt idx="28">
                  <c:v>2.8885527442216401</c:v>
                </c:pt>
              </c:numCache>
            </c:numRef>
          </c:xVal>
          <c:yVal>
            <c:numRef>
              <c:f>Dev!$B$2:$B$30</c:f>
              <c:numCache>
                <c:formatCode>0.00</c:formatCode>
                <c:ptCount val="29"/>
                <c:pt idx="0">
                  <c:v>5.338365745053586E-2</c:v>
                </c:pt>
                <c:pt idx="1">
                  <c:v>0.28068250438906572</c:v>
                </c:pt>
                <c:pt idx="2">
                  <c:v>0.28844267692621989</c:v>
                </c:pt>
                <c:pt idx="3">
                  <c:v>0.29950121748016012</c:v>
                </c:pt>
                <c:pt idx="4">
                  <c:v>0.30623923059272706</c:v>
                </c:pt>
                <c:pt idx="5">
                  <c:v>0.31125030716243757</c:v>
                </c:pt>
                <c:pt idx="6">
                  <c:v>0.35672968786995779</c:v>
                </c:pt>
                <c:pt idx="7">
                  <c:v>0.47582046533131128</c:v>
                </c:pt>
                <c:pt idx="8">
                  <c:v>0.5312987475542128</c:v>
                </c:pt>
                <c:pt idx="9">
                  <c:v>0.58159325495639025</c:v>
                </c:pt>
                <c:pt idx="10">
                  <c:v>0.59608944151270349</c:v>
                </c:pt>
                <c:pt idx="11">
                  <c:v>0.64752944569473736</c:v>
                </c:pt>
                <c:pt idx="12">
                  <c:v>0.6523658157750577</c:v>
                </c:pt>
                <c:pt idx="13">
                  <c:v>0.6513174079020263</c:v>
                </c:pt>
                <c:pt idx="14">
                  <c:v>0.64887641942942764</c:v>
                </c:pt>
                <c:pt idx="15">
                  <c:v>0.64398281463378859</c:v>
                </c:pt>
                <c:pt idx="16">
                  <c:v>0.62793023026190264</c:v>
                </c:pt>
                <c:pt idx="17">
                  <c:v>0.58751922019876601</c:v>
                </c:pt>
                <c:pt idx="18">
                  <c:v>0.56274261933743452</c:v>
                </c:pt>
                <c:pt idx="19">
                  <c:v>0.54765079093377866</c:v>
                </c:pt>
                <c:pt idx="20">
                  <c:v>0.48925182107954562</c:v>
                </c:pt>
                <c:pt idx="21">
                  <c:v>0.4524009383267994</c:v>
                </c:pt>
                <c:pt idx="22">
                  <c:v>0.44285718336567659</c:v>
                </c:pt>
                <c:pt idx="23">
                  <c:v>0.41708766163955885</c:v>
                </c:pt>
                <c:pt idx="24">
                  <c:v>0.4097077829502635</c:v>
                </c:pt>
                <c:pt idx="25">
                  <c:v>0.33514238685893155</c:v>
                </c:pt>
                <c:pt idx="26">
                  <c:v>0.25061396889767246</c:v>
                </c:pt>
                <c:pt idx="27">
                  <c:v>0.22167678969962859</c:v>
                </c:pt>
                <c:pt idx="28">
                  <c:v>0.22070035172275701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B-6D48-9D18-79D38AB2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7359"/>
        <c:axId val="60079055"/>
      </c:scatterChart>
      <c:valAx>
        <c:axId val="6007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9055"/>
        <c:crosses val="autoZero"/>
        <c:crossBetween val="midCat"/>
      </c:valAx>
      <c:valAx>
        <c:axId val="600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51778</xdr:colOff>
      <xdr:row>3</xdr:row>
      <xdr:rowOff>24911</xdr:rowOff>
    </xdr:from>
    <xdr:to>
      <xdr:col>7</xdr:col>
      <xdr:colOff>810847</xdr:colOff>
      <xdr:row>16</xdr:row>
      <xdr:rowOff>156307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9A541-2A68-A44D-9A32-161B8178E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D106-28DA-DA4B-9170-655E355A20C0}">
  <dimension ref="A1:AN42"/>
  <sheetViews>
    <sheetView tabSelected="1" topLeftCell="W1" zoomScale="107" zoomScaleNormal="67" workbookViewId="0">
      <selection activeCell="AO20" sqref="AO20"/>
    </sheetView>
  </sheetViews>
  <sheetFormatPr baseColWidth="10" defaultRowHeight="16" x14ac:dyDescent="0.2"/>
  <cols>
    <col min="33" max="33" width="14" customWidth="1"/>
    <col min="34" max="34" width="7.33203125" bestFit="1" customWidth="1"/>
    <col min="35" max="35" width="5.5" bestFit="1" customWidth="1"/>
    <col min="36" max="36" width="6.6640625" bestFit="1" customWidth="1"/>
    <col min="37" max="37" width="4.5" customWidth="1"/>
    <col min="40" max="41" width="6" bestFit="1" customWidth="1"/>
  </cols>
  <sheetData>
    <row r="1" spans="1:40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B1" s="1" t="s">
        <v>58</v>
      </c>
      <c r="AE1" s="8"/>
      <c r="AF1" s="8"/>
      <c r="AG1" s="9"/>
      <c r="AH1" s="9" t="s">
        <v>66</v>
      </c>
      <c r="AI1" s="10" t="s">
        <v>65</v>
      </c>
      <c r="AJ1" s="13" t="s">
        <v>68</v>
      </c>
      <c r="AK1" s="8"/>
      <c r="AL1" s="9" t="s">
        <v>66</v>
      </c>
      <c r="AM1" s="10" t="s">
        <v>65</v>
      </c>
      <c r="AN1" t="s">
        <v>67</v>
      </c>
    </row>
    <row r="2" spans="1:40" x14ac:dyDescent="0.2">
      <c r="A2">
        <v>136631</v>
      </c>
      <c r="B2" t="s">
        <v>25</v>
      </c>
      <c r="C2" t="s">
        <v>26</v>
      </c>
      <c r="D2">
        <v>1132</v>
      </c>
      <c r="E2">
        <v>6.4840989399293295E-2</v>
      </c>
      <c r="F2">
        <f>OriginalPup!F2</f>
        <v>5507.0671378091874</v>
      </c>
      <c r="G2">
        <v>4619.2579505300355</v>
      </c>
      <c r="H2">
        <v>158.12720848056537</v>
      </c>
      <c r="I2">
        <v>372.79151943462898</v>
      </c>
      <c r="J2">
        <v>356.89045936395758</v>
      </c>
      <c r="K2">
        <v>0</v>
      </c>
      <c r="L2">
        <v>0</v>
      </c>
      <c r="M2">
        <v>0</v>
      </c>
      <c r="N2">
        <v>4619.2579505300355</v>
      </c>
      <c r="O2" s="3">
        <f>IF(OriginalPup!O2&gt;(O$34+2*O$35),5,IF(OriginalPup!O2&gt;(O$34+O$35),4,IF(OriginalPup!O2&gt;(O$34),3,IF(OriginalPup!O2&gt;(O$34-O$35),2,IF(OriginalPup!O2&gt;(O$34-2*O$35),1,0)))))*O$32</f>
        <v>1.5121342418022947</v>
      </c>
      <c r="P2" s="3">
        <f>IF(OriginalPup!P2&gt;(P$34+2*P$35),5,IF(OriginalPup!P2&gt;(P$34+P$35),4,IF(OriginalPup!P2&gt;(P$34),3,IF(OriginalPup!P2&gt;(P$34-P$35),2,IF(OriginalPup!P2&gt;(P$34-2*P$35),1,0)))))*P$32</f>
        <v>2.2668023117202896E-2</v>
      </c>
      <c r="Q2" s="4">
        <f>IF(OriginalPup!Q2&gt;(Q$34+2*Q$35),5,IF(OriginalPup!Q2&gt;(Q$34+Q$35),4,IF(OriginalPup!Q2&gt;(Q$34),3,IF(OriginalPup!Q2&gt;(Q$34-Q$35),2,IF(OriginalPup!Q2&gt;(Q$34-2*Q$35),1,0)))))*Q$32</f>
        <v>1.9709921717939345E-2</v>
      </c>
      <c r="R2" s="6">
        <f>IF(OriginalPup!R2&gt;(R$34+2*R$35),5,IF(OriginalPup!R2&gt;(R$34+R$35),4,IF(OriginalPup!R2&gt;(R$34),3,IF(OriginalPup!R2&gt;(R$34-R$35),2,IF(OriginalPup!R2&gt;(R$34-2*R$35),1,0)))))*R$32</f>
        <v>0</v>
      </c>
      <c r="S2" s="3">
        <f>IF(OriginalPup!S2&gt;(S$34+2*S$35),5,IF(OriginalPup!S2&gt;(S$34+S$35),4,IF(OriginalPup!S2&gt;(S$34),3,IF(OriginalPup!S2&gt;(S$34-S$35),2,IF(OriginalPup!S2&gt;(S$34-2*S$35),1,0)))))*S$32</f>
        <v>2.5626124516466453E-2</v>
      </c>
      <c r="T2" s="3">
        <f>IF(OriginalPup!T2&gt;(T$34+2*T$35),5,IF(OriginalPup!T2&gt;(T$34+T$35),4,IF(OriginalPup!T2&gt;(T$34),3,IF(OriginalPup!T2&gt;(T$34-T$35),2,IF(OriginalPup!T2&gt;(T$34-2*T$35),1,0)))))*T$32</f>
        <v>0.1132961380515122</v>
      </c>
      <c r="U2" s="3">
        <f>IF(OriginalPup!U2&gt;(U$34+2*U$35),5,IF(OriginalPup!U2&gt;(U$34+U$35),4,IF(OriginalPup!U2&gt;(U$34),3,IF(OriginalPup!U2&gt;(U$34-U$35),2,IF(OriginalPup!U2&gt;(U$34-2*U$35),1,0)))))*U$32</f>
        <v>0.18520095992510793</v>
      </c>
      <c r="V2" s="3">
        <f>IF(OriginalPup!V2&gt;(V$34+2*V$35),5,IF(OriginalPup!V2&gt;(V$34+V$35),4,IF(OriginalPup!V2&gt;(V$34),3,IF(OriginalPup!V2&gt;(V$34-V$35),2,IF(OriginalPup!V2&gt;(V$34-2*V$35),1,0)))))*V$32</f>
        <v>0.1061105321724195</v>
      </c>
      <c r="W2" s="3">
        <f>IF(OriginalPup!W2&gt;(W$34+2*W$35),5,IF(OriginalPup!W2&gt;(W$34+W$35),4,IF(OriginalPup!W2&gt;(W$34),3,IF(OriginalPup!W2&gt;(W$34-W$35),2,IF(OriginalPup!W2&gt;(W$34-2*W$35),1,0)))))*W$32</f>
        <v>7.1342259838626118E-2</v>
      </c>
      <c r="X2" s="3">
        <f>IF(OriginalPup!X2&gt;(X$34+2*X$35),5,IF(OriginalPup!X2&gt;(X$34+X$35),4,IF(OriginalPup!X2&gt;(X$34),3,IF(OriginalPup!X2&gt;(X$34-X$35),2,IF(OriginalPup!X2&gt;(X$34-2*X$35),1,0)))))*X$32</f>
        <v>6.0658169833450555E-3</v>
      </c>
      <c r="Y2" s="3">
        <f>IF(OriginalPup!Y2&gt;(Y$34+2*Y$35),5,IF(OriginalPup!Y2&gt;(Y$34+Y$35),4,IF(OriginalPup!Y2&gt;(Y$34),3,IF(OriginalPup!Y2&gt;(Y$34-Y$35),2,IF(OriginalPup!Y2&gt;(Y$34-2*Y$35),1,0)))))*Y$32</f>
        <v>2.2174376045614976E-2</v>
      </c>
      <c r="Z2" s="3">
        <f>IF(OriginalPup!Z2&gt;(Z$34+2*Z$35),5,IF(OriginalPup!Z2&gt;(Z$34+Z$35),4,IF(OriginalPup!Z2&gt;(Z$34),3,IF(OriginalPup!Z2&gt;(Z$34-Z$35),2,IF(OriginalPup!Z2&gt;(Z$34-2*Z$35),1,0)))))*Z$32</f>
        <v>2.3301137400567004E-3</v>
      </c>
      <c r="AB2">
        <f>SUM(O2:Z2)</f>
        <v>2.0866585079105855</v>
      </c>
      <c r="AC2" t="str">
        <f>IF(AB2&gt;$AB$34,"A",IF(AB2&gt;($AB$34-$AB$35),"B",IF(AB2&gt;($AB$34-2*$AB$35),"C",IF(AB2&gt;($AB$34-3*$AB$35),"D",IF(AB2&gt;($AB$34-4*$AB$35),"E")))))</f>
        <v>A</v>
      </c>
      <c r="AE2" s="8"/>
      <c r="AF2" s="8"/>
      <c r="AG2" s="11" t="s">
        <v>25</v>
      </c>
      <c r="AH2" t="s">
        <v>61</v>
      </c>
      <c r="AI2" t="s">
        <v>61</v>
      </c>
      <c r="AJ2" s="12">
        <f>IF($AH2=$AI2, 1, 0)</f>
        <v>1</v>
      </c>
      <c r="AK2" s="8"/>
      <c r="AL2">
        <v>2.0876267786099998</v>
      </c>
      <c r="AM2">
        <v>2.0866585079105855</v>
      </c>
      <c r="AN2" s="4">
        <f>ABS((AM2-AL2)/AL2)*100</f>
        <v>4.6381408273513301E-2</v>
      </c>
    </row>
    <row r="3" spans="1:40" x14ac:dyDescent="0.2">
      <c r="A3">
        <v>140681</v>
      </c>
      <c r="B3" t="s">
        <v>27</v>
      </c>
      <c r="C3" t="s">
        <v>26</v>
      </c>
      <c r="D3">
        <v>159</v>
      </c>
      <c r="E3">
        <v>0.10070859270440252</v>
      </c>
      <c r="F3">
        <f>OriginalPup!F3</f>
        <v>4972.4887421383646</v>
      </c>
      <c r="G3">
        <v>3597.595786163522</v>
      </c>
      <c r="H3">
        <v>176.41729559748427</v>
      </c>
      <c r="I3">
        <v>227.99836477987421</v>
      </c>
      <c r="J3">
        <v>970.47729559748439</v>
      </c>
      <c r="K3">
        <v>0</v>
      </c>
      <c r="L3">
        <v>0</v>
      </c>
      <c r="M3">
        <v>0</v>
      </c>
      <c r="N3">
        <v>3597.595786163522</v>
      </c>
      <c r="O3" s="3">
        <f>IF(OriginalPup!O3&gt;(O$34+2*O$35),5,IF(OriginalPup!O3&gt;(O$34+O$35),4,IF(OriginalPup!O3&gt;(O$34),3,IF(OriginalPup!O3&gt;(O$34-O$35),2,IF(OriginalPup!O3&gt;(O$34-2*O$35),1,0)))))*O$32</f>
        <v>0.50404474726743154</v>
      </c>
      <c r="P3" s="3">
        <f>IF(OriginalPup!P3&gt;(P$34+2*P$35),5,IF(OriginalPup!P3&gt;(P$34+P$35),4,IF(OriginalPup!P3&gt;(P$34),3,IF(OriginalPup!P3&gt;(P$34-P$35),2,IF(OriginalPup!P3&gt;(P$34-2*P$35),1,0)))))*P$32</f>
        <v>4.5336046234405791E-2</v>
      </c>
      <c r="Q3" s="4">
        <f>IF(OriginalPup!Q3&gt;(Q$34+2*Q$35),5,IF(OriginalPup!Q3&gt;(Q$34+Q$35),4,IF(OriginalPup!Q3&gt;(Q$34),3,IF(OriginalPup!Q3&gt;(Q$34-Q$35),2,IF(OriginalPup!Q3&gt;(Q$34-2*Q$35),1,0)))))*Q$32</f>
        <v>1.9709921717939345E-2</v>
      </c>
      <c r="R3" s="6">
        <f>IF(OriginalPup!R3&gt;(R$34+2*R$35),5,IF(OriginalPup!R3&gt;(R$34+R$35),4,IF(OriginalPup!R3&gt;(R$34),3,IF(OriginalPup!R3&gt;(R$34-R$35),2,IF(OriginalPup!R3&gt;(R$34-2*R$35),1,0)))))*R$32</f>
        <v>0</v>
      </c>
      <c r="S3" s="3">
        <f>IF(OriginalPup!S3&gt;(S$34+2*S$35),5,IF(OriginalPup!S3&gt;(S$34+S$35),4,IF(OriginalPup!S3&gt;(S$34),3,IF(OriginalPup!S3&gt;(S$34-S$35),2,IF(OriginalPup!S3&gt;(S$34-2*S$35),1,0)))))*S$32</f>
        <v>2.5626124516466453E-2</v>
      </c>
      <c r="T3" s="3">
        <f>IF(OriginalPup!T3&gt;(T$34+2*T$35),5,IF(OriginalPup!T3&gt;(T$34+T$35),4,IF(OriginalPup!T3&gt;(T$34),3,IF(OriginalPup!T3&gt;(T$34-T$35),2,IF(OriginalPup!T3&gt;(T$34-2*T$35),1,0)))))*T$32</f>
        <v>0.33988841415453663</v>
      </c>
      <c r="U3" s="3">
        <f>IF(OriginalPup!U3&gt;(U$34+2*U$35),5,IF(OriginalPup!U3&gt;(U$34+U$35),4,IF(OriginalPup!U3&gt;(U$34),3,IF(OriginalPup!U3&gt;(U$34-U$35),2,IF(OriginalPup!U3&gt;(U$34-2*U$35),1,0)))))*U$32</f>
        <v>0.12346730661673863</v>
      </c>
      <c r="V3" s="3">
        <f>IF(OriginalPup!V3&gt;(V$34+2*V$35),5,IF(OriginalPup!V3&gt;(V$34+V$35),4,IF(OriginalPup!V3&gt;(V$34),3,IF(OriginalPup!V3&gt;(V$34-V$35),2,IF(OriginalPup!V3&gt;(V$34-2*V$35),1,0)))))*V$32</f>
        <v>7.0740354781613002E-2</v>
      </c>
      <c r="W3" s="3">
        <f>IF(OriginalPup!W3&gt;(W$34+2*W$35),5,IF(OriginalPup!W3&gt;(W$34+W$35),4,IF(OriginalPup!W3&gt;(W$34),3,IF(OriginalPup!W3&gt;(W$34-W$35),2,IF(OriginalPup!W3&gt;(W$34-2*W$35),1,0)))))*W$32</f>
        <v>4.7561506559084081E-2</v>
      </c>
      <c r="X3" s="3">
        <f>IF(OriginalPup!X3&gt;(X$34+2*X$35),5,IF(OriginalPup!X3&gt;(X$34+X$35),4,IF(OriginalPup!X3&gt;(X$34),3,IF(OriginalPup!X3&gt;(X$34-X$35),2,IF(OriginalPup!X3&gt;(X$34-2*X$35),1,0)))))*X$32</f>
        <v>6.0658169833450555E-3</v>
      </c>
      <c r="Y3" s="3">
        <f>IF(OriginalPup!Y3&gt;(Y$34+2*Y$35),5,IF(OriginalPup!Y3&gt;(Y$34+Y$35),4,IF(OriginalPup!Y3&gt;(Y$34),3,IF(OriginalPup!Y3&gt;(Y$34-Y$35),2,IF(OriginalPup!Y3&gt;(Y$34-2*Y$35),1,0)))))*Y$32</f>
        <v>2.2174376045614976E-2</v>
      </c>
      <c r="Z3" s="3">
        <f>IF(OriginalPup!Z3&gt;(Z$34+2*Z$35),5,IF(OriginalPup!Z3&gt;(Z$34+Z$35),4,IF(OriginalPup!Z3&gt;(Z$34),3,IF(OriginalPup!Z3&gt;(Z$34-Z$35),2,IF(OriginalPup!Z3&gt;(Z$34-2*Z$35),1,0)))))*Z$32</f>
        <v>2.3301137400567004E-3</v>
      </c>
      <c r="AB3">
        <f t="shared" ref="AB3:AB30" si="0">SUM(O3:Z3)</f>
        <v>1.2069447286172321</v>
      </c>
      <c r="AC3" t="str">
        <f t="shared" ref="AC3:AC30" si="1">IF(AB3&gt;$AB$34,"A",IF(AB3&gt;($AB$34-$AB$35),"B",IF(AB3&gt;($AB$34-2*$AB$35),"C",IF(AB3&gt;($AB$34-3*$AB$35),"D",IF(AB3&gt;($AB$34-4*$AB$35),"E")))))</f>
        <v>C</v>
      </c>
      <c r="AE3" s="8"/>
      <c r="AF3" s="8"/>
      <c r="AG3" s="11" t="s">
        <v>27</v>
      </c>
      <c r="AH3" t="s">
        <v>62</v>
      </c>
      <c r="AI3" t="s">
        <v>62</v>
      </c>
      <c r="AJ3" s="12">
        <f t="shared" ref="AJ3:AJ30" si="2">IF($AH3=$AI3, 1, 0)</f>
        <v>1</v>
      </c>
      <c r="AK3" s="8"/>
      <c r="AL3">
        <v>1.19914652858</v>
      </c>
      <c r="AM3">
        <v>1.2069447286172321</v>
      </c>
      <c r="AN3" s="4">
        <f t="shared" ref="AN3:AN30" si="3">ABS((AM3-AL3)/AL3)*100</f>
        <v>0.65031252239595116</v>
      </c>
    </row>
    <row r="4" spans="1:40" x14ac:dyDescent="0.2">
      <c r="A4">
        <v>137487</v>
      </c>
      <c r="B4" t="s">
        <v>28</v>
      </c>
      <c r="C4" t="s">
        <v>26</v>
      </c>
      <c r="D4">
        <v>732</v>
      </c>
      <c r="E4">
        <v>6.0245901639344263E-2</v>
      </c>
      <c r="F4">
        <f>OriginalPup!F4</f>
        <v>5337.4316939890714</v>
      </c>
      <c r="G4">
        <v>4088.7978142076504</v>
      </c>
      <c r="H4">
        <v>221.31147540983608</v>
      </c>
      <c r="I4">
        <v>523.22404371584696</v>
      </c>
      <c r="J4">
        <v>299.18032786885249</v>
      </c>
      <c r="K4">
        <v>204.91803278688525</v>
      </c>
      <c r="L4">
        <v>0</v>
      </c>
      <c r="M4">
        <v>0</v>
      </c>
      <c r="N4">
        <v>4088.7978142076504</v>
      </c>
      <c r="O4" s="3">
        <f>IF(OriginalPup!O4&gt;(O$34+2*O$35),5,IF(OriginalPup!O4&gt;(O$34+O$35),4,IF(OriginalPup!O4&gt;(O$34),3,IF(OriginalPup!O4&gt;(O$34-O$35),2,IF(OriginalPup!O4&gt;(O$34-2*O$35),1,0)))))*O$32</f>
        <v>1.0080894945348631</v>
      </c>
      <c r="P4" s="3">
        <f>IF(OriginalPup!P4&gt;(P$34+2*P$35),5,IF(OriginalPup!P4&gt;(P$34+P$35),4,IF(OriginalPup!P4&gt;(P$34),3,IF(OriginalPup!P4&gt;(P$34-P$35),2,IF(OriginalPup!P4&gt;(P$34-2*P$35),1,0)))))*P$32</f>
        <v>4.5336046234405791E-2</v>
      </c>
      <c r="Q4" s="4">
        <f>IF(OriginalPup!Q4&gt;(Q$34+2*Q$35),5,IF(OriginalPup!Q4&gt;(Q$34+Q$35),4,IF(OriginalPup!Q4&gt;(Q$34),3,IF(OriginalPup!Q4&gt;(Q$34-Q$35),2,IF(OriginalPup!Q4&gt;(Q$34-2*Q$35),1,0)))))*Q$32</f>
        <v>2.9564882576909018E-2</v>
      </c>
      <c r="R4" s="6">
        <f>IF(OriginalPup!R4&gt;(R$34+2*R$35),5,IF(OriginalPup!R4&gt;(R$34+R$35),4,IF(OriginalPup!R4&gt;(R$34),3,IF(OriginalPup!R4&gt;(R$34-R$35),2,IF(OriginalPup!R4&gt;(R$34-2*R$35),1,0)))))*R$32</f>
        <v>0</v>
      </c>
      <c r="S4" s="3">
        <f>IF(OriginalPup!S4&gt;(S$34+2*S$35),5,IF(OriginalPup!S4&gt;(S$34+S$35),4,IF(OriginalPup!S4&gt;(S$34),3,IF(OriginalPup!S4&gt;(S$34-S$35),2,IF(OriginalPup!S4&gt;(S$34-2*S$35),1,0)))))*S$32</f>
        <v>2.5626124516466453E-2</v>
      </c>
      <c r="T4" s="3">
        <f>IF(OriginalPup!T4&gt;(T$34+2*T$35),5,IF(OriginalPup!T4&gt;(T$34+T$35),4,IF(OriginalPup!T4&gt;(T$34),3,IF(OriginalPup!T4&gt;(T$34-T$35),2,IF(OriginalPup!T4&gt;(T$34-2*T$35),1,0)))))*T$32</f>
        <v>0.2265922761030244</v>
      </c>
      <c r="U4" s="3">
        <f>IF(OriginalPup!U4&gt;(U$34+2*U$35),5,IF(OriginalPup!U4&gt;(U$34+U$35),4,IF(OriginalPup!U4&gt;(U$34),3,IF(OriginalPup!U4&gt;(U$34-U$35),2,IF(OriginalPup!U4&gt;(U$34-2*U$35),1,0)))))*U$32</f>
        <v>0.18520095992510793</v>
      </c>
      <c r="V4" s="3">
        <f>IF(OriginalPup!V4&gt;(V$34+2*V$35),5,IF(OriginalPup!V4&gt;(V$34+V$35),4,IF(OriginalPup!V4&gt;(V$34),3,IF(OriginalPup!V4&gt;(V$34-V$35),2,IF(OriginalPup!V4&gt;(V$34-2*V$35),1,0)))))*V$32</f>
        <v>0.1061105321724195</v>
      </c>
      <c r="W4" s="3">
        <f>IF(OriginalPup!W4&gt;(W$34+2*W$35),5,IF(OriginalPup!W4&gt;(W$34+W$35),4,IF(OriginalPup!W4&gt;(W$34),3,IF(OriginalPup!W4&gt;(W$34-W$35),2,IF(OriginalPup!W4&gt;(W$34-2*W$35),1,0)))))*W$32</f>
        <v>7.1342259838626118E-2</v>
      </c>
      <c r="X4" s="3">
        <f>IF(OriginalPup!X4&gt;(X$34+2*X$35),5,IF(OriginalPup!X4&gt;(X$34+X$35),4,IF(OriginalPup!X4&gt;(X$34),3,IF(OriginalPup!X4&gt;(X$34-X$35),2,IF(OriginalPup!X4&gt;(X$34-2*X$35),1,0)))))*X$32</f>
        <v>6.0658169833450555E-3</v>
      </c>
      <c r="Y4" s="3">
        <f>IF(OriginalPup!Y4&gt;(Y$34+2*Y$35),5,IF(OriginalPup!Y4&gt;(Y$34+Y$35),4,IF(OriginalPup!Y4&gt;(Y$34),3,IF(OriginalPup!Y4&gt;(Y$34-Y$35),2,IF(OriginalPup!Y4&gt;(Y$34-2*Y$35),1,0)))))*Y$32</f>
        <v>2.2174376045614976E-2</v>
      </c>
      <c r="Z4" s="3">
        <f>IF(OriginalPup!Z4&gt;(Z$34+2*Z$35),5,IF(OriginalPup!Z4&gt;(Z$34+Z$35),4,IF(OriginalPup!Z4&gt;(Z$34),3,IF(OriginalPup!Z4&gt;(Z$34-Z$35),2,IF(OriginalPup!Z4&gt;(Z$34-2*Z$35),1,0)))))*Z$32</f>
        <v>2.3301137400567004E-3</v>
      </c>
      <c r="AB4">
        <f t="shared" si="0"/>
        <v>1.7284328826708386</v>
      </c>
      <c r="AC4" t="str">
        <f t="shared" si="1"/>
        <v>B</v>
      </c>
      <c r="AE4" s="8"/>
      <c r="AF4" s="8"/>
      <c r="AG4" s="11" t="s">
        <v>28</v>
      </c>
      <c r="AH4" t="s">
        <v>63</v>
      </c>
      <c r="AI4" t="s">
        <v>63</v>
      </c>
      <c r="AJ4" s="12">
        <f t="shared" si="2"/>
        <v>1</v>
      </c>
      <c r="AK4" s="8"/>
      <c r="AL4">
        <v>1.7243385609099999</v>
      </c>
      <c r="AM4">
        <v>1.7284328826708386</v>
      </c>
      <c r="AN4" s="4">
        <f t="shared" si="3"/>
        <v>0.23744303199239192</v>
      </c>
    </row>
    <row r="5" spans="1:40" x14ac:dyDescent="0.2">
      <c r="A5">
        <v>136166</v>
      </c>
      <c r="B5" t="s">
        <v>29</v>
      </c>
      <c r="C5" t="s">
        <v>26</v>
      </c>
      <c r="D5">
        <v>834</v>
      </c>
      <c r="E5">
        <v>0.15657729628297362</v>
      </c>
      <c r="F5">
        <f>OriginalPup!F5</f>
        <v>7418.4652278177455</v>
      </c>
      <c r="G5">
        <v>5623.5011990407675</v>
      </c>
      <c r="H5">
        <v>318.94484412470024</v>
      </c>
      <c r="I5">
        <v>401.67865707434055</v>
      </c>
      <c r="J5">
        <v>994.0047961630695</v>
      </c>
      <c r="K5">
        <v>80.335731414868107</v>
      </c>
      <c r="L5">
        <v>0</v>
      </c>
      <c r="M5">
        <v>0</v>
      </c>
      <c r="N5">
        <v>5623.5011990407675</v>
      </c>
      <c r="O5" s="3">
        <f>IF(OriginalPup!O5&gt;(O$34+2*O$35),5,IF(OriginalPup!O5&gt;(O$34+O$35),4,IF(OriginalPup!O5&gt;(O$34),3,IF(OriginalPup!O5&gt;(O$34-O$35),2,IF(OriginalPup!O5&gt;(O$34-2*O$35),1,0)))))*O$32</f>
        <v>2.0161789890697261</v>
      </c>
      <c r="P5" s="3">
        <f>IF(OriginalPup!P5&gt;(P$34+2*P$35),5,IF(OriginalPup!P5&gt;(P$34+P$35),4,IF(OriginalPup!P5&gt;(P$34),3,IF(OriginalPup!P5&gt;(P$34-P$35),2,IF(OriginalPup!P5&gt;(P$34-2*P$35),1,0)))))*P$32</f>
        <v>4.5336046234405791E-2</v>
      </c>
      <c r="Q5" s="4">
        <f>IF(OriginalPup!Q5&gt;(Q$34+2*Q$35),5,IF(OriginalPup!Q5&gt;(Q$34+Q$35),4,IF(OriginalPup!Q5&gt;(Q$34),3,IF(OriginalPup!Q5&gt;(Q$34-Q$35),2,IF(OriginalPup!Q5&gt;(Q$34-2*Q$35),1,0)))))*Q$32</f>
        <v>1.9709921717939345E-2</v>
      </c>
      <c r="R5" s="6">
        <f>IF(OriginalPup!R5&gt;(R$34+2*R$35),5,IF(OriginalPup!R5&gt;(R$34+R$35),4,IF(OriginalPup!R5&gt;(R$34),3,IF(OriginalPup!R5&gt;(R$34-R$35),2,IF(OriginalPup!R5&gt;(R$34-2*R$35),1,0)))))*R$32</f>
        <v>0</v>
      </c>
      <c r="S5" s="3">
        <f>IF(OriginalPup!S5&gt;(S$34+2*S$35),5,IF(OriginalPup!S5&gt;(S$34+S$35),4,IF(OriginalPup!S5&gt;(S$34),3,IF(OriginalPup!S5&gt;(S$34-S$35),2,IF(OriginalPup!S5&gt;(S$34-2*S$35),1,0)))))*S$32</f>
        <v>2.5626124516466453E-2</v>
      </c>
      <c r="T5" s="3">
        <f>IF(OriginalPup!T5&gt;(T$34+2*T$35),5,IF(OriginalPup!T5&gt;(T$34+T$35),4,IF(OriginalPup!T5&gt;(T$34),3,IF(OriginalPup!T5&gt;(T$34-T$35),2,IF(OriginalPup!T5&gt;(T$34-2*T$35),1,0)))))*T$32</f>
        <v>0.45318455220604881</v>
      </c>
      <c r="U5" s="3">
        <f>IF(OriginalPup!U5&gt;(U$34+2*U$35),5,IF(OriginalPup!U5&gt;(U$34+U$35),4,IF(OriginalPup!U5&gt;(U$34),3,IF(OriginalPup!U5&gt;(U$34-U$35),2,IF(OriginalPup!U5&gt;(U$34-2*U$35),1,0)))))*U$32</f>
        <v>0.18520095992510793</v>
      </c>
      <c r="V5" s="3">
        <f>IF(OriginalPup!V5&gt;(V$34+2*V$35),5,IF(OriginalPup!V5&gt;(V$34+V$35),4,IF(OriginalPup!V5&gt;(V$34),3,IF(OriginalPup!V5&gt;(V$34-V$35),2,IF(OriginalPup!V5&gt;(V$34-2*V$35),1,0)))))*V$32</f>
        <v>7.0740354781613002E-2</v>
      </c>
      <c r="W5" s="3">
        <f>IF(OriginalPup!W5&gt;(W$34+2*W$35),5,IF(OriginalPup!W5&gt;(W$34+W$35),4,IF(OriginalPup!W5&gt;(W$34),3,IF(OriginalPup!W5&gt;(W$34-W$35),2,IF(OriginalPup!W5&gt;(W$34-2*W$35),1,0)))))*W$32</f>
        <v>4.7561506559084081E-2</v>
      </c>
      <c r="X5" s="3">
        <f>IF(OriginalPup!X5&gt;(X$34+2*X$35),5,IF(OriginalPup!X5&gt;(X$34+X$35),4,IF(OriginalPup!X5&gt;(X$34),3,IF(OriginalPup!X5&gt;(X$34-X$35),2,IF(OriginalPup!X5&gt;(X$34-2*X$35),1,0)))))*X$32</f>
        <v>6.0658169833450555E-3</v>
      </c>
      <c r="Y5" s="3">
        <f>IF(OriginalPup!Y5&gt;(Y$34+2*Y$35),5,IF(OriginalPup!Y5&gt;(Y$34+Y$35),4,IF(OriginalPup!Y5&gt;(Y$34),3,IF(OriginalPup!Y5&gt;(Y$34-Y$35),2,IF(OriginalPup!Y5&gt;(Y$34-2*Y$35),1,0)))))*Y$32</f>
        <v>1.4782917363743318E-2</v>
      </c>
      <c r="Z5" s="3">
        <f>IF(OriginalPup!Z5&gt;(Z$34+2*Z$35),5,IF(OriginalPup!Z5&gt;(Z$34+Z$35),4,IF(OriginalPup!Z5&gt;(Z$34),3,IF(OriginalPup!Z5&gt;(Z$34-Z$35),2,IF(OriginalPup!Z5&gt;(Z$34-2*Z$35),1,0)))))*Z$32</f>
        <v>2.3301137400567004E-3</v>
      </c>
      <c r="AB5">
        <f t="shared" si="0"/>
        <v>2.8867173030975368</v>
      </c>
      <c r="AC5" t="str">
        <f t="shared" si="1"/>
        <v>A</v>
      </c>
      <c r="AE5" s="8"/>
      <c r="AF5" s="8"/>
      <c r="AG5" s="11" t="s">
        <v>29</v>
      </c>
      <c r="AH5" t="s">
        <v>61</v>
      </c>
      <c r="AI5" t="s">
        <v>61</v>
      </c>
      <c r="AJ5" s="12">
        <f t="shared" si="2"/>
        <v>1</v>
      </c>
      <c r="AK5" s="8"/>
      <c r="AL5">
        <v>2.8830582545999999</v>
      </c>
      <c r="AM5">
        <v>2.8867173030975368</v>
      </c>
      <c r="AN5" s="4">
        <f t="shared" si="3"/>
        <v>0.12691552422497326</v>
      </c>
    </row>
    <row r="6" spans="1:40" x14ac:dyDescent="0.2">
      <c r="A6">
        <v>137419</v>
      </c>
      <c r="B6" t="s">
        <v>30</v>
      </c>
      <c r="C6" t="s">
        <v>26</v>
      </c>
      <c r="D6">
        <v>413</v>
      </c>
      <c r="E6">
        <v>4.9636803874092007E-2</v>
      </c>
      <c r="F6">
        <f>OriginalPup!F6</f>
        <v>4365.6174334140433</v>
      </c>
      <c r="G6">
        <v>3309.9273607748182</v>
      </c>
      <c r="H6">
        <v>174.33414043583534</v>
      </c>
      <c r="I6">
        <v>372.88135593220341</v>
      </c>
      <c r="J6">
        <v>464.89104116222762</v>
      </c>
      <c r="K6">
        <v>43.583535108958834</v>
      </c>
      <c r="L6">
        <v>0</v>
      </c>
      <c r="M6">
        <v>0</v>
      </c>
      <c r="N6">
        <v>3309.9273607748182</v>
      </c>
      <c r="O6" s="3">
        <f>IF(OriginalPup!O6&gt;(O$34+2*O$35),5,IF(OriginalPup!O6&gt;(O$34+O$35),4,IF(OriginalPup!O6&gt;(O$34),3,IF(OriginalPup!O6&gt;(O$34-O$35),2,IF(OriginalPup!O6&gt;(O$34-2*O$35),1,0)))))*O$32</f>
        <v>0.50404474726743154</v>
      </c>
      <c r="P6" s="3">
        <f>IF(OriginalPup!P6&gt;(P$34+2*P$35),5,IF(OriginalPup!P6&gt;(P$34+P$35),4,IF(OriginalPup!P6&gt;(P$34),3,IF(OriginalPup!P6&gt;(P$34-P$35),2,IF(OriginalPup!P6&gt;(P$34-2*P$35),1,0)))))*P$32</f>
        <v>2.2668023117202896E-2</v>
      </c>
      <c r="Q6" s="4">
        <f>IF(OriginalPup!Q6&gt;(Q$34+2*Q$35),5,IF(OriginalPup!Q6&gt;(Q$34+Q$35),4,IF(OriginalPup!Q6&gt;(Q$34),3,IF(OriginalPup!Q6&gt;(Q$34-Q$35),2,IF(OriginalPup!Q6&gt;(Q$34-2*Q$35),1,0)))))*Q$32</f>
        <v>1.9709921717939345E-2</v>
      </c>
      <c r="R6" s="6">
        <f>IF(OriginalPup!R6&gt;(R$34+2*R$35),5,IF(OriginalPup!R6&gt;(R$34+R$35),4,IF(OriginalPup!R6&gt;(R$34),3,IF(OriginalPup!R6&gt;(R$34-R$35),2,IF(OriginalPup!R6&gt;(R$34-2*R$35),1,0)))))*R$32</f>
        <v>0</v>
      </c>
      <c r="S6" s="3">
        <f>IF(OriginalPup!S6&gt;(S$34+2*S$35),5,IF(OriginalPup!S6&gt;(S$34+S$35),4,IF(OriginalPup!S6&gt;(S$34),3,IF(OriginalPup!S6&gt;(S$34-S$35),2,IF(OriginalPup!S6&gt;(S$34-2*S$35),1,0)))))*S$32</f>
        <v>2.5626124516466453E-2</v>
      </c>
      <c r="T6" s="3">
        <f>IF(OriginalPup!T6&gt;(T$34+2*T$35),5,IF(OriginalPup!T6&gt;(T$34+T$35),4,IF(OriginalPup!T6&gt;(T$34),3,IF(OriginalPup!T6&gt;(T$34-T$35),2,IF(OriginalPup!T6&gt;(T$34-2*T$35),1,0)))))*T$32</f>
        <v>0.33988841415453663</v>
      </c>
      <c r="U6" s="3">
        <f>IF(OriginalPup!U6&gt;(U$34+2*U$35),5,IF(OriginalPup!U6&gt;(U$34+U$35),4,IF(OriginalPup!U6&gt;(U$34),3,IF(OriginalPup!U6&gt;(U$34-U$35),2,IF(OriginalPup!U6&gt;(U$34-2*U$35),1,0)))))*U$32</f>
        <v>0.12346730661673863</v>
      </c>
      <c r="V6" s="3">
        <f>IF(OriginalPup!V6&gt;(V$34+2*V$35),5,IF(OriginalPup!V6&gt;(V$34+V$35),4,IF(OriginalPup!V6&gt;(V$34),3,IF(OriginalPup!V6&gt;(V$34-V$35),2,IF(OriginalPup!V6&gt;(V$34-2*V$35),1,0)))))*V$32</f>
        <v>7.0740354781613002E-2</v>
      </c>
      <c r="W6" s="3">
        <f>IF(OriginalPup!W6&gt;(W$34+2*W$35),5,IF(OriginalPup!W6&gt;(W$34+W$35),4,IF(OriginalPup!W6&gt;(W$34),3,IF(OriginalPup!W6&gt;(W$34-W$35),2,IF(OriginalPup!W6&gt;(W$34-2*W$35),1,0)))))*W$32</f>
        <v>4.7561506559084081E-2</v>
      </c>
      <c r="X6" s="3">
        <f>IF(OriginalPup!X6&gt;(X$34+2*X$35),5,IF(OriginalPup!X6&gt;(X$34+X$35),4,IF(OriginalPup!X6&gt;(X$34),3,IF(OriginalPup!X6&gt;(X$34-X$35),2,IF(OriginalPup!X6&gt;(X$34-2*X$35),1,0)))))*X$32</f>
        <v>6.0658169833450555E-3</v>
      </c>
      <c r="Y6" s="3">
        <f>IF(OriginalPup!Y6&gt;(Y$34+2*Y$35),5,IF(OriginalPup!Y6&gt;(Y$34+Y$35),4,IF(OriginalPup!Y6&gt;(Y$34),3,IF(OriginalPup!Y6&gt;(Y$34-Y$35),2,IF(OriginalPup!Y6&gt;(Y$34-2*Y$35),1,0)))))*Y$32</f>
        <v>2.9565834727486636E-2</v>
      </c>
      <c r="Z6" s="3">
        <f>IF(OriginalPup!Z6&gt;(Z$34+2*Z$35),5,IF(OriginalPup!Z6&gt;(Z$34+Z$35),4,IF(OriginalPup!Z6&gt;(Z$34),3,IF(OriginalPup!Z6&gt;(Z$34-Z$35),2,IF(OriginalPup!Z6&gt;(Z$34-2*Z$35),1,0)))))*Z$32</f>
        <v>4.6602274801134007E-3</v>
      </c>
      <c r="AB6">
        <f t="shared" si="0"/>
        <v>1.1939982779219573</v>
      </c>
      <c r="AC6" t="str">
        <f t="shared" si="1"/>
        <v>C</v>
      </c>
      <c r="AE6" s="8"/>
      <c r="AF6" s="8"/>
      <c r="AG6" s="11" t="s">
        <v>30</v>
      </c>
      <c r="AH6" t="s">
        <v>62</v>
      </c>
      <c r="AI6" t="s">
        <v>62</v>
      </c>
      <c r="AJ6" s="12">
        <f t="shared" si="2"/>
        <v>1</v>
      </c>
      <c r="AK6" s="8"/>
      <c r="AL6">
        <v>1.1868037737599999</v>
      </c>
      <c r="AM6">
        <v>1.1939982779219573</v>
      </c>
      <c r="AN6" s="4">
        <f t="shared" si="3"/>
        <v>0.60620839948663141</v>
      </c>
    </row>
    <row r="7" spans="1:40" x14ac:dyDescent="0.2">
      <c r="A7">
        <v>136675</v>
      </c>
      <c r="B7" t="s">
        <v>31</v>
      </c>
      <c r="C7" t="s">
        <v>26</v>
      </c>
      <c r="D7">
        <v>691</v>
      </c>
      <c r="E7">
        <v>0.1358077695513748</v>
      </c>
      <c r="F7">
        <f>OriginalPup!F7</f>
        <v>6985.8714761215633</v>
      </c>
      <c r="G7">
        <v>5422.2295513748195</v>
      </c>
      <c r="H7">
        <v>453.60092619392185</v>
      </c>
      <c r="I7">
        <v>428.29285094066569</v>
      </c>
      <c r="J7">
        <v>773.31866859623722</v>
      </c>
      <c r="K7">
        <v>-91.570520984081043</v>
      </c>
      <c r="L7">
        <v>0</v>
      </c>
      <c r="M7">
        <v>0</v>
      </c>
      <c r="N7">
        <v>5422.2295513748195</v>
      </c>
      <c r="O7" s="3">
        <f>IF(OriginalPup!O7&gt;(O$34+2*O$35),5,IF(OriginalPup!O7&gt;(O$34+O$35),4,IF(OriginalPup!O7&gt;(O$34),3,IF(OriginalPup!O7&gt;(O$34-O$35),2,IF(OriginalPup!O7&gt;(O$34-2*O$35),1,0)))))*O$32</f>
        <v>1.5121342418022947</v>
      </c>
      <c r="P7" s="3">
        <f>IF(OriginalPup!P7&gt;(P$34+2*P$35),5,IF(OriginalPup!P7&gt;(P$34+P$35),4,IF(OriginalPup!P7&gt;(P$34),3,IF(OriginalPup!P7&gt;(P$34-P$35),2,IF(OriginalPup!P7&gt;(P$34-2*P$35),1,0)))))*P$32</f>
        <v>4.5336046234405791E-2</v>
      </c>
      <c r="Q7" s="4">
        <f>IF(OriginalPup!Q7&gt;(Q$34+2*Q$35),5,IF(OriginalPup!Q7&gt;(Q$34+Q$35),4,IF(OriginalPup!Q7&gt;(Q$34),3,IF(OriginalPup!Q7&gt;(Q$34-Q$35),2,IF(OriginalPup!Q7&gt;(Q$34-2*Q$35),1,0)))))*Q$32</f>
        <v>2.9564882576909018E-2</v>
      </c>
      <c r="R7" s="6">
        <f>IF(OriginalPup!R7&gt;(R$34+2*R$35),5,IF(OriginalPup!R7&gt;(R$34+R$35),4,IF(OriginalPup!R7&gt;(R$34),3,IF(OriginalPup!R7&gt;(R$34-R$35),2,IF(OriginalPup!R7&gt;(R$34-2*R$35),1,0)))))*R$32</f>
        <v>0</v>
      </c>
      <c r="S7" s="3">
        <f>IF(OriginalPup!S7&gt;(S$34+2*S$35),5,IF(OriginalPup!S7&gt;(S$34+S$35),4,IF(OriginalPup!S7&gt;(S$34),3,IF(OriginalPup!S7&gt;(S$34-S$35),2,IF(OriginalPup!S7&gt;(S$34-2*S$35),1,0)))))*S$32</f>
        <v>2.5626124516466453E-2</v>
      </c>
      <c r="T7" s="3">
        <f>IF(OriginalPup!T7&gt;(T$34+2*T$35),5,IF(OriginalPup!T7&gt;(T$34+T$35),4,IF(OriginalPup!T7&gt;(T$34),3,IF(OriginalPup!T7&gt;(T$34-T$35),2,IF(OriginalPup!T7&gt;(T$34-2*T$35),1,0)))))*T$32</f>
        <v>0.45318455220604881</v>
      </c>
      <c r="U7" s="3">
        <f>IF(OriginalPup!U7&gt;(U$34+2*U$35),5,IF(OriginalPup!U7&gt;(U$34+U$35),4,IF(OriginalPup!U7&gt;(U$34),3,IF(OriginalPup!U7&gt;(U$34-U$35),2,IF(OriginalPup!U7&gt;(U$34-2*U$35),1,0)))))*U$32</f>
        <v>0.12346730661673863</v>
      </c>
      <c r="V7" s="3">
        <f>IF(OriginalPup!V7&gt;(V$34+2*V$35),5,IF(OriginalPup!V7&gt;(V$34+V$35),4,IF(OriginalPup!V7&gt;(V$34),3,IF(OriginalPup!V7&gt;(V$34-V$35),2,IF(OriginalPup!V7&gt;(V$34-2*V$35),1,0)))))*V$32</f>
        <v>0.141480709563226</v>
      </c>
      <c r="W7" s="3">
        <f>IF(OriginalPup!W7&gt;(W$34+2*W$35),5,IF(OriginalPup!W7&gt;(W$34+W$35),4,IF(OriginalPup!W7&gt;(W$34),3,IF(OriginalPup!W7&gt;(W$34-W$35),2,IF(OriginalPup!W7&gt;(W$34-2*W$35),1,0)))))*W$32</f>
        <v>9.5123013118168162E-2</v>
      </c>
      <c r="X7" s="3">
        <f>IF(OriginalPup!X7&gt;(X$34+2*X$35),5,IF(OriginalPup!X7&gt;(X$34+X$35),4,IF(OriginalPup!X7&gt;(X$34),3,IF(OriginalPup!X7&gt;(X$34-X$35),2,IF(OriginalPup!X7&gt;(X$34-2*X$35),1,0)))))*X$32</f>
        <v>9.0987254750175828E-3</v>
      </c>
      <c r="Y7" s="3">
        <f>IF(OriginalPup!Y7&gt;(Y$34+2*Y$35),5,IF(OriginalPup!Y7&gt;(Y$34+Y$35),4,IF(OriginalPup!Y7&gt;(Y$34),3,IF(OriginalPup!Y7&gt;(Y$34-Y$35),2,IF(OriginalPup!Y7&gt;(Y$34-2*Y$35),1,0)))))*Y$32</f>
        <v>1.4782917363743318E-2</v>
      </c>
      <c r="Z7" s="3">
        <f>IF(OriginalPup!Z7&gt;(Z$34+2*Z$35),5,IF(OriginalPup!Z7&gt;(Z$34+Z$35),4,IF(OriginalPup!Z7&gt;(Z$34),3,IF(OriginalPup!Z7&gt;(Z$34-Z$35),2,IF(OriginalPup!Z7&gt;(Z$34-2*Z$35),1,0)))))*Z$32</f>
        <v>2.3301137400567004E-3</v>
      </c>
      <c r="AB7">
        <f t="shared" si="0"/>
        <v>2.4521286332130749</v>
      </c>
      <c r="AC7" t="str">
        <f t="shared" si="1"/>
        <v>A</v>
      </c>
      <c r="AE7" s="8"/>
      <c r="AF7" s="8"/>
      <c r="AG7" s="11" t="s">
        <v>31</v>
      </c>
      <c r="AH7" t="s">
        <v>61</v>
      </c>
      <c r="AI7" t="s">
        <v>61</v>
      </c>
      <c r="AJ7" s="12">
        <f t="shared" si="2"/>
        <v>1</v>
      </c>
      <c r="AK7" s="8"/>
      <c r="AL7">
        <v>2.44397090409</v>
      </c>
      <c r="AM7">
        <v>2.4521286332130749</v>
      </c>
      <c r="AN7" s="4">
        <f t="shared" si="3"/>
        <v>0.33378994444749682</v>
      </c>
    </row>
    <row r="8" spans="1:40" x14ac:dyDescent="0.2">
      <c r="A8">
        <v>137299</v>
      </c>
      <c r="B8" t="s">
        <v>32</v>
      </c>
      <c r="C8" t="s">
        <v>26</v>
      </c>
      <c r="D8">
        <v>953</v>
      </c>
      <c r="E8">
        <v>7.2402938090241342E-2</v>
      </c>
      <c r="F8">
        <f>OriginalPup!F8</f>
        <v>7463.7985309548794</v>
      </c>
      <c r="G8">
        <v>5619.0975865687305</v>
      </c>
      <c r="H8">
        <v>302.20356768100737</v>
      </c>
      <c r="I8">
        <v>590.76600209863591</v>
      </c>
      <c r="J8">
        <v>951.73137460650582</v>
      </c>
      <c r="K8">
        <v>0</v>
      </c>
      <c r="L8">
        <v>0</v>
      </c>
      <c r="M8">
        <v>0</v>
      </c>
      <c r="N8">
        <v>5619.0975865687305</v>
      </c>
      <c r="O8" s="3">
        <f>IF(OriginalPup!O8&gt;(O$34+2*O$35),5,IF(OriginalPup!O8&gt;(O$34+O$35),4,IF(OriginalPup!O8&gt;(O$34),3,IF(OriginalPup!O8&gt;(O$34-O$35),2,IF(OriginalPup!O8&gt;(O$34-2*O$35),1,0)))))*O$32</f>
        <v>2.0161789890697261</v>
      </c>
      <c r="P8" s="3">
        <f>IF(OriginalPup!P8&gt;(P$34+2*P$35),5,IF(OriginalPup!P8&gt;(P$34+P$35),4,IF(OriginalPup!P8&gt;(P$34),3,IF(OriginalPup!P8&gt;(P$34-P$35),2,IF(OriginalPup!P8&gt;(P$34-2*P$35),1,0)))))*P$32</f>
        <v>2.2668023117202896E-2</v>
      </c>
      <c r="Q8" s="4">
        <f>IF(OriginalPup!Q8&gt;(Q$34+2*Q$35),5,IF(OriginalPup!Q8&gt;(Q$34+Q$35),4,IF(OriginalPup!Q8&gt;(Q$34),3,IF(OriginalPup!Q8&gt;(Q$34-Q$35),2,IF(OriginalPup!Q8&gt;(Q$34-2*Q$35),1,0)))))*Q$32</f>
        <v>1.9709921717939345E-2</v>
      </c>
      <c r="R8" s="6">
        <f>IF(OriginalPup!R8&gt;(R$34+2*R$35),5,IF(OriginalPup!R8&gt;(R$34+R$35),4,IF(OriginalPup!R8&gt;(R$34),3,IF(OriginalPup!R8&gt;(R$34-R$35),2,IF(OriginalPup!R8&gt;(R$34-2*R$35),1,0)))))*R$32</f>
        <v>0</v>
      </c>
      <c r="S8" s="3">
        <f>IF(OriginalPup!S8&gt;(S$34+2*S$35),5,IF(OriginalPup!S8&gt;(S$34+S$35),4,IF(OriginalPup!S8&gt;(S$34),3,IF(OriginalPup!S8&gt;(S$34-S$35),2,IF(OriginalPup!S8&gt;(S$34-2*S$35),1,0)))))*S$32</f>
        <v>2.5626124516466453E-2</v>
      </c>
      <c r="T8" s="3">
        <f>IF(OriginalPup!T8&gt;(T$34+2*T$35),5,IF(OriginalPup!T8&gt;(T$34+T$35),4,IF(OriginalPup!T8&gt;(T$34),3,IF(OriginalPup!T8&gt;(T$34-T$35),2,IF(OriginalPup!T8&gt;(T$34-2*T$35),1,0)))))*T$32</f>
        <v>0.2265922761030244</v>
      </c>
      <c r="U8" s="3">
        <f>IF(OriginalPup!U8&gt;(U$34+2*U$35),5,IF(OriginalPup!U8&gt;(U$34+U$35),4,IF(OriginalPup!U8&gt;(U$34),3,IF(OriginalPup!U8&gt;(U$34-U$35),2,IF(OriginalPup!U8&gt;(U$34-2*U$35),1,0)))))*U$32</f>
        <v>0.12346730661673863</v>
      </c>
      <c r="V8" s="3">
        <f>IF(OriginalPup!V8&gt;(V$34+2*V$35),5,IF(OriginalPup!V8&gt;(V$34+V$35),4,IF(OriginalPup!V8&gt;(V$34),3,IF(OriginalPup!V8&gt;(V$34-V$35),2,IF(OriginalPup!V8&gt;(V$34-2*V$35),1,0)))))*V$32</f>
        <v>0.141480709563226</v>
      </c>
      <c r="W8" s="3">
        <f>IF(OriginalPup!W8&gt;(W$34+2*W$35),5,IF(OriginalPup!W8&gt;(W$34+W$35),4,IF(OriginalPup!W8&gt;(W$34),3,IF(OriginalPup!W8&gt;(W$34-W$35),2,IF(OriginalPup!W8&gt;(W$34-2*W$35),1,0)))))*W$32</f>
        <v>9.5123013118168162E-2</v>
      </c>
      <c r="X8" s="3">
        <f>IF(OriginalPup!X8&gt;(X$34+2*X$35),5,IF(OriginalPup!X8&gt;(X$34+X$35),4,IF(OriginalPup!X8&gt;(X$34),3,IF(OriginalPup!X8&gt;(X$34-X$35),2,IF(OriginalPup!X8&gt;(X$34-2*X$35),1,0)))))*X$32</f>
        <v>6.0658169833450555E-3</v>
      </c>
      <c r="Y8" s="3">
        <f>IF(OriginalPup!Y8&gt;(Y$34+2*Y$35),5,IF(OriginalPup!Y8&gt;(Y$34+Y$35),4,IF(OriginalPup!Y8&gt;(Y$34),3,IF(OriginalPup!Y8&gt;(Y$34-Y$35),2,IF(OriginalPup!Y8&gt;(Y$34-2*Y$35),1,0)))))*Y$32</f>
        <v>1.4782917363743318E-2</v>
      </c>
      <c r="Z8" s="3">
        <f>IF(OriginalPup!Z8&gt;(Z$34+2*Z$35),5,IF(OriginalPup!Z8&gt;(Z$34+Z$35),4,IF(OriginalPup!Z8&gt;(Z$34),3,IF(OriginalPup!Z8&gt;(Z$34-Z$35),2,IF(OriginalPup!Z8&gt;(Z$34-2*Z$35),1,0)))))*Z$32</f>
        <v>2.3301137400567004E-3</v>
      </c>
      <c r="AB8">
        <f t="shared" si="0"/>
        <v>2.6940252119096368</v>
      </c>
      <c r="AC8" t="str">
        <f t="shared" si="1"/>
        <v>A</v>
      </c>
      <c r="AE8" s="8"/>
      <c r="AF8" s="8"/>
      <c r="AG8" s="11" t="s">
        <v>32</v>
      </c>
      <c r="AH8" t="s">
        <v>61</v>
      </c>
      <c r="AI8" t="s">
        <v>61</v>
      </c>
      <c r="AJ8" s="12">
        <f t="shared" si="2"/>
        <v>1</v>
      </c>
      <c r="AK8" s="8"/>
      <c r="AL8">
        <v>2.69301283724</v>
      </c>
      <c r="AM8">
        <v>2.6940252119096368</v>
      </c>
      <c r="AN8" s="4">
        <f t="shared" si="3"/>
        <v>3.7592641803907659E-2</v>
      </c>
    </row>
    <row r="9" spans="1:40" x14ac:dyDescent="0.2">
      <c r="A9">
        <v>135685</v>
      </c>
      <c r="B9" t="s">
        <v>33</v>
      </c>
      <c r="C9" t="s">
        <v>26</v>
      </c>
      <c r="D9">
        <v>933</v>
      </c>
      <c r="E9">
        <v>6.066452304394427E-2</v>
      </c>
      <c r="F9">
        <f>OriginalPup!F9</f>
        <v>8131.8327974276526</v>
      </c>
      <c r="G9">
        <v>5945.3376205787781</v>
      </c>
      <c r="H9">
        <v>226.15219721329046</v>
      </c>
      <c r="I9">
        <v>599.14255091103962</v>
      </c>
      <c r="J9">
        <v>1307.609860664523</v>
      </c>
      <c r="K9">
        <v>53.59056806002144</v>
      </c>
      <c r="L9">
        <v>0</v>
      </c>
      <c r="M9">
        <v>0</v>
      </c>
      <c r="N9">
        <v>5945.3376205787781</v>
      </c>
      <c r="O9" s="3">
        <f>IF(OriginalPup!O9&gt;(O$34+2*O$35),5,IF(OriginalPup!O9&gt;(O$34+O$35),4,IF(OriginalPup!O9&gt;(O$34),3,IF(OriginalPup!O9&gt;(O$34-O$35),2,IF(OriginalPup!O9&gt;(O$34-2*O$35),1,0)))))*O$32</f>
        <v>1.5121342418022947</v>
      </c>
      <c r="P9" s="3">
        <f>IF(OriginalPup!P9&gt;(P$34+2*P$35),5,IF(OriginalPup!P9&gt;(P$34+P$35),4,IF(OriginalPup!P9&gt;(P$34),3,IF(OriginalPup!P9&gt;(P$34-P$35),2,IF(OriginalPup!P9&gt;(P$34-2*P$35),1,0)))))*P$32</f>
        <v>6.8004069351608687E-2</v>
      </c>
      <c r="Q9" s="4">
        <f>IF(OriginalPup!Q9&gt;(Q$34+2*Q$35),5,IF(OriginalPup!Q9&gt;(Q$34+Q$35),4,IF(OriginalPup!Q9&gt;(Q$34),3,IF(OriginalPup!Q9&gt;(Q$34-Q$35),2,IF(OriginalPup!Q9&gt;(Q$34-2*Q$35),1,0)))))*Q$32</f>
        <v>1.9709921717939345E-2</v>
      </c>
      <c r="R9" s="6">
        <f>IF(OriginalPup!R9&gt;(R$34+2*R$35),5,IF(OriginalPup!R9&gt;(R$34+R$35),4,IF(OriginalPup!R9&gt;(R$34),3,IF(OriginalPup!R9&gt;(R$34-R$35),2,IF(OriginalPup!R9&gt;(R$34-2*R$35),1,0)))))*R$32</f>
        <v>0</v>
      </c>
      <c r="S9" s="3">
        <f>IF(OriginalPup!S9&gt;(S$34+2*S$35),5,IF(OriginalPup!S9&gt;(S$34+S$35),4,IF(OriginalPup!S9&gt;(S$34),3,IF(OriginalPup!S9&gt;(S$34-S$35),2,IF(OriginalPup!S9&gt;(S$34-2*S$35),1,0)))))*S$32</f>
        <v>3.843918677469968E-2</v>
      </c>
      <c r="T9" s="3">
        <f>IF(OriginalPup!T9&gt;(T$34+2*T$35),5,IF(OriginalPup!T9&gt;(T$34+T$35),4,IF(OriginalPup!T9&gt;(T$34),3,IF(OriginalPup!T9&gt;(T$34-T$35),2,IF(OriginalPup!T9&gt;(T$34-2*T$35),1,0)))))*T$32</f>
        <v>0.45318455220604881</v>
      </c>
      <c r="U9" s="3">
        <f>IF(OriginalPup!U9&gt;(U$34+2*U$35),5,IF(OriginalPup!U9&gt;(U$34+U$35),4,IF(OriginalPup!U9&gt;(U$34),3,IF(OriginalPup!U9&gt;(U$34-U$35),2,IF(OriginalPup!U9&gt;(U$34-2*U$35),1,0)))))*U$32</f>
        <v>0.12346730661673863</v>
      </c>
      <c r="V9" s="3">
        <f>IF(OriginalPup!V9&gt;(V$34+2*V$35),5,IF(OriginalPup!V9&gt;(V$34+V$35),4,IF(OriginalPup!V9&gt;(V$34),3,IF(OriginalPup!V9&gt;(V$34-V$35),2,IF(OriginalPup!V9&gt;(V$34-2*V$35),1,0)))))*V$32</f>
        <v>0.1768508869540325</v>
      </c>
      <c r="W9" s="3">
        <f>IF(OriginalPup!W9&gt;(W$34+2*W$35),5,IF(OriginalPup!W9&gt;(W$34+W$35),4,IF(OriginalPup!W9&gt;(W$34),3,IF(OriginalPup!W9&gt;(W$34-W$35),2,IF(OriginalPup!W9&gt;(W$34-2*W$35),1,0)))))*W$32</f>
        <v>0.11890376639771021</v>
      </c>
      <c r="X9" s="3">
        <f>IF(OriginalPup!X9&gt;(X$34+2*X$35),5,IF(OriginalPup!X9&gt;(X$34+X$35),4,IF(OriginalPup!X9&gt;(X$34),3,IF(OriginalPup!X9&gt;(X$34-X$35),2,IF(OriginalPup!X9&gt;(X$34-2*X$35),1,0)))))*X$32</f>
        <v>6.0658169833450555E-3</v>
      </c>
      <c r="Y9" s="3">
        <f>IF(OriginalPup!Y9&gt;(Y$34+2*Y$35),5,IF(OriginalPup!Y9&gt;(Y$34+Y$35),4,IF(OriginalPup!Y9&gt;(Y$34),3,IF(OriginalPup!Y9&gt;(Y$34-Y$35),2,IF(OriginalPup!Y9&gt;(Y$34-2*Y$35),1,0)))))*Y$32</f>
        <v>7.391458681871659E-3</v>
      </c>
      <c r="Z9" s="3">
        <f>IF(OriginalPup!Z9&gt;(Z$34+2*Z$35),5,IF(OriginalPup!Z9&gt;(Z$34+Z$35),4,IF(OriginalPup!Z9&gt;(Z$34),3,IF(OriginalPup!Z9&gt;(Z$34-Z$35),2,IF(OriginalPup!Z9&gt;(Z$34-2*Z$35),1,0)))))*Z$32</f>
        <v>2.3301137400567004E-3</v>
      </c>
      <c r="AB9">
        <f t="shared" si="0"/>
        <v>2.5264813212263455</v>
      </c>
      <c r="AC9" t="str">
        <f t="shared" si="1"/>
        <v>A</v>
      </c>
      <c r="AE9" s="8"/>
      <c r="AF9" s="8"/>
      <c r="AG9" s="11" t="s">
        <v>33</v>
      </c>
      <c r="AH9" t="s">
        <v>61</v>
      </c>
      <c r="AI9" t="s">
        <v>61</v>
      </c>
      <c r="AJ9" s="12">
        <f t="shared" si="2"/>
        <v>1</v>
      </c>
      <c r="AK9" s="8"/>
      <c r="AL9">
        <v>2.4582263264000002</v>
      </c>
      <c r="AM9">
        <v>2.5264813212263455</v>
      </c>
      <c r="AN9" s="4">
        <f t="shared" si="3"/>
        <v>2.7765952261321178</v>
      </c>
    </row>
    <row r="10" spans="1:40" x14ac:dyDescent="0.2">
      <c r="A10">
        <v>136894</v>
      </c>
      <c r="B10" t="s">
        <v>34</v>
      </c>
      <c r="C10" t="s">
        <v>26</v>
      </c>
      <c r="D10">
        <v>996</v>
      </c>
      <c r="E10">
        <v>5.9136546184738951E-2</v>
      </c>
      <c r="F10">
        <f>OriginalPup!F10</f>
        <v>5205.8232931726907</v>
      </c>
      <c r="G10">
        <v>3886.5461847389556</v>
      </c>
      <c r="H10">
        <v>245.98393574297188</v>
      </c>
      <c r="I10">
        <v>295.18072289156629</v>
      </c>
      <c r="J10">
        <v>584.3373493975904</v>
      </c>
      <c r="K10">
        <v>193.77510040160644</v>
      </c>
      <c r="L10">
        <v>0</v>
      </c>
      <c r="M10">
        <v>0</v>
      </c>
      <c r="N10">
        <v>3886.5461847389556</v>
      </c>
      <c r="O10" s="3">
        <f>IF(OriginalPup!O10&gt;(O$34+2*O$35),5,IF(OriginalPup!O10&gt;(O$34+O$35),4,IF(OriginalPup!O10&gt;(O$34),3,IF(OriginalPup!O10&gt;(O$34-O$35),2,IF(OriginalPup!O10&gt;(O$34-2*O$35),1,0)))))*O$32</f>
        <v>1.0080894945348631</v>
      </c>
      <c r="P10" s="3">
        <f>IF(OriginalPup!P10&gt;(P$34+2*P$35),5,IF(OriginalPup!P10&gt;(P$34+P$35),4,IF(OriginalPup!P10&gt;(P$34),3,IF(OriginalPup!P10&gt;(P$34-P$35),2,IF(OriginalPup!P10&gt;(P$34-2*P$35),1,0)))))*P$32</f>
        <v>4.5336046234405791E-2</v>
      </c>
      <c r="Q10" s="4">
        <f>IF(OriginalPup!Q10&gt;(Q$34+2*Q$35),5,IF(OriginalPup!Q10&gt;(Q$34+Q$35),4,IF(OriginalPup!Q10&gt;(Q$34),3,IF(OriginalPup!Q10&gt;(Q$34-Q$35),2,IF(OriginalPup!Q10&gt;(Q$34-2*Q$35),1,0)))))*Q$32</f>
        <v>1.9709921717939345E-2</v>
      </c>
      <c r="R10" s="6">
        <f>IF(OriginalPup!R10&gt;(R$34+2*R$35),5,IF(OriginalPup!R10&gt;(R$34+R$35),4,IF(OriginalPup!R10&gt;(R$34),3,IF(OriginalPup!R10&gt;(R$34-R$35),2,IF(OriginalPup!R10&gt;(R$34-2*R$35),1,0)))))*R$32</f>
        <v>0</v>
      </c>
      <c r="S10" s="3">
        <f>IF(OriginalPup!S10&gt;(S$34+2*S$35),5,IF(OriginalPup!S10&gt;(S$34+S$35),4,IF(OriginalPup!S10&gt;(S$34),3,IF(OriginalPup!S10&gt;(S$34-S$35),2,IF(OriginalPup!S10&gt;(S$34-2*S$35),1,0)))))*S$32</f>
        <v>2.5626124516466453E-2</v>
      </c>
      <c r="T10" s="3">
        <f>IF(OriginalPup!T10&gt;(T$34+2*T$35),5,IF(OriginalPup!T10&gt;(T$34+T$35),4,IF(OriginalPup!T10&gt;(T$34),3,IF(OriginalPup!T10&gt;(T$34-T$35),2,IF(OriginalPup!T10&gt;(T$34-2*T$35),1,0)))))*T$32</f>
        <v>0.2265922761030244</v>
      </c>
      <c r="U10" s="3">
        <f>IF(OriginalPup!U10&gt;(U$34+2*U$35),5,IF(OriginalPup!U10&gt;(U$34+U$35),4,IF(OriginalPup!U10&gt;(U$34),3,IF(OriginalPup!U10&gt;(U$34-U$35),2,IF(OriginalPup!U10&gt;(U$34-2*U$35),1,0)))))*U$32</f>
        <v>0.12346730661673863</v>
      </c>
      <c r="V10" s="3">
        <f>IF(OriginalPup!V10&gt;(V$34+2*V$35),5,IF(OriginalPup!V10&gt;(V$34+V$35),4,IF(OriginalPup!V10&gt;(V$34),3,IF(OriginalPup!V10&gt;(V$34-V$35),2,IF(OriginalPup!V10&gt;(V$34-2*V$35),1,0)))))*V$32</f>
        <v>7.0740354781613002E-2</v>
      </c>
      <c r="W10" s="3">
        <f>IF(OriginalPup!W10&gt;(W$34+2*W$35),5,IF(OriginalPup!W10&gt;(W$34+W$35),4,IF(OriginalPup!W10&gt;(W$34),3,IF(OriginalPup!W10&gt;(W$34-W$35),2,IF(OriginalPup!W10&gt;(W$34-2*W$35),1,0)))))*W$32</f>
        <v>4.7561506559084081E-2</v>
      </c>
      <c r="X10" s="3">
        <f>IF(OriginalPup!X10&gt;(X$34+2*X$35),5,IF(OriginalPup!X10&gt;(X$34+X$35),4,IF(OriginalPup!X10&gt;(X$34),3,IF(OriginalPup!X10&gt;(X$34-X$35),2,IF(OriginalPup!X10&gt;(X$34-2*X$35),1,0)))))*X$32</f>
        <v>1.2131633966690111E-2</v>
      </c>
      <c r="Y10" s="3">
        <f>IF(OriginalPup!Y10&gt;(Y$34+2*Y$35),5,IF(OriginalPup!Y10&gt;(Y$34+Y$35),4,IF(OriginalPup!Y10&gt;(Y$34),3,IF(OriginalPup!Y10&gt;(Y$34-Y$35),2,IF(OriginalPup!Y10&gt;(Y$34-2*Y$35),1,0)))))*Y$32</f>
        <v>1.4782917363743318E-2</v>
      </c>
      <c r="Z10" s="3">
        <f>IF(OriginalPup!Z10&gt;(Z$34+2*Z$35),5,IF(OriginalPup!Z10&gt;(Z$34+Z$35),4,IF(OriginalPup!Z10&gt;(Z$34),3,IF(OriginalPup!Z10&gt;(Z$34-Z$35),2,IF(OriginalPup!Z10&gt;(Z$34-2*Z$35),1,0)))))*Z$32</f>
        <v>2.3301137400567004E-3</v>
      </c>
      <c r="AB10">
        <f t="shared" si="0"/>
        <v>1.5963676961346245</v>
      </c>
      <c r="AC10" t="str">
        <f t="shared" si="1"/>
        <v>B</v>
      </c>
      <c r="AE10" s="8"/>
      <c r="AF10" s="8"/>
      <c r="AG10" s="11" t="s">
        <v>34</v>
      </c>
      <c r="AH10" t="s">
        <v>63</v>
      </c>
      <c r="AI10" t="s">
        <v>63</v>
      </c>
      <c r="AJ10" s="12">
        <f t="shared" si="2"/>
        <v>1</v>
      </c>
      <c r="AK10" s="8"/>
      <c r="AL10">
        <v>1.59288740559</v>
      </c>
      <c r="AM10">
        <v>1.5963676961346245</v>
      </c>
      <c r="AN10" s="4">
        <f t="shared" si="3"/>
        <v>0.21848942570648436</v>
      </c>
    </row>
    <row r="11" spans="1:40" x14ac:dyDescent="0.2">
      <c r="A11">
        <v>137441</v>
      </c>
      <c r="B11" t="s">
        <v>35</v>
      </c>
      <c r="C11" t="s">
        <v>26</v>
      </c>
      <c r="D11">
        <v>446</v>
      </c>
      <c r="E11">
        <v>0.11695084558295964</v>
      </c>
      <c r="F11">
        <f>OriginalPup!F11</f>
        <v>7048.367735426008</v>
      </c>
      <c r="G11">
        <v>5540.4235201793726</v>
      </c>
      <c r="H11">
        <v>353.81396860986547</v>
      </c>
      <c r="I11">
        <v>579.51134529147987</v>
      </c>
      <c r="J11">
        <v>574.61890134529153</v>
      </c>
      <c r="K11">
        <v>0</v>
      </c>
      <c r="L11">
        <v>0</v>
      </c>
      <c r="M11">
        <v>0</v>
      </c>
      <c r="N11">
        <v>5540.4235201793726</v>
      </c>
      <c r="O11" s="3">
        <f>IF(OriginalPup!O11&gt;(O$34+2*O$35),5,IF(OriginalPup!O11&gt;(O$34+O$35),4,IF(OriginalPup!O11&gt;(O$34),3,IF(OriginalPup!O11&gt;(O$34-O$35),2,IF(OriginalPup!O11&gt;(O$34-2*O$35),1,0)))))*O$32</f>
        <v>1.5121342418022947</v>
      </c>
      <c r="P11" s="3">
        <f>IF(OriginalPup!P11&gt;(P$34+2*P$35),5,IF(OriginalPup!P11&gt;(P$34+P$35),4,IF(OriginalPup!P11&gt;(P$34),3,IF(OriginalPup!P11&gt;(P$34-P$35),2,IF(OriginalPup!P11&gt;(P$34-2*P$35),1,0)))))*P$32</f>
        <v>6.8004069351608687E-2</v>
      </c>
      <c r="Q11" s="4">
        <f>IF(OriginalPup!Q11&gt;(Q$34+2*Q$35),5,IF(OriginalPup!Q11&gt;(Q$34+Q$35),4,IF(OriginalPup!Q11&gt;(Q$34),3,IF(OriginalPup!Q11&gt;(Q$34-Q$35),2,IF(OriginalPup!Q11&gt;(Q$34-2*Q$35),1,0)))))*Q$32</f>
        <v>1.9709921717939345E-2</v>
      </c>
      <c r="R11" s="6">
        <f>IF(OriginalPup!R11&gt;(R$34+2*R$35),5,IF(OriginalPup!R11&gt;(R$34+R$35),4,IF(OriginalPup!R11&gt;(R$34),3,IF(OriginalPup!R11&gt;(R$34-R$35),2,IF(OriginalPup!R11&gt;(R$34-2*R$35),1,0)))))*R$32</f>
        <v>0</v>
      </c>
      <c r="S11" s="3">
        <f>IF(OriginalPup!S11&gt;(S$34+2*S$35),5,IF(OriginalPup!S11&gt;(S$34+S$35),4,IF(OriginalPup!S11&gt;(S$34),3,IF(OriginalPup!S11&gt;(S$34-S$35),2,IF(OriginalPup!S11&gt;(S$34-2*S$35),1,0)))))*S$32</f>
        <v>5.1252249032932906E-2</v>
      </c>
      <c r="T11" s="3">
        <f>IF(OriginalPup!T11&gt;(T$34+2*T$35),5,IF(OriginalPup!T11&gt;(T$34+T$35),4,IF(OriginalPup!T11&gt;(T$34),3,IF(OriginalPup!T11&gt;(T$34-T$35),2,IF(OriginalPup!T11&gt;(T$34-2*T$35),1,0)))))*T$32</f>
        <v>0.45318455220604881</v>
      </c>
      <c r="U11" s="3">
        <f>IF(OriginalPup!U11&gt;(U$34+2*U$35),5,IF(OriginalPup!U11&gt;(U$34+U$35),4,IF(OriginalPup!U11&gt;(U$34),3,IF(OriginalPup!U11&gt;(U$34-U$35),2,IF(OriginalPup!U11&gt;(U$34-2*U$35),1,0)))))*U$32</f>
        <v>0.24693461323347726</v>
      </c>
      <c r="V11" s="3">
        <f>IF(OriginalPup!V11&gt;(V$34+2*V$35),5,IF(OriginalPup!V11&gt;(V$34+V$35),4,IF(OriginalPup!V11&gt;(V$34),3,IF(OriginalPup!V11&gt;(V$34-V$35),2,IF(OriginalPup!V11&gt;(V$34-2*V$35),1,0)))))*V$32</f>
        <v>0.1061105321724195</v>
      </c>
      <c r="W11" s="3">
        <f>IF(OriginalPup!W11&gt;(W$34+2*W$35),5,IF(OriginalPup!W11&gt;(W$34+W$35),4,IF(OriginalPup!W11&gt;(W$34),3,IF(OriginalPup!W11&gt;(W$34-W$35),2,IF(OriginalPup!W11&gt;(W$34-2*W$35),1,0)))))*W$32</f>
        <v>7.1342259838626118E-2</v>
      </c>
      <c r="X11" s="3">
        <f>IF(OriginalPup!X11&gt;(X$34+2*X$35),5,IF(OriginalPup!X11&gt;(X$34+X$35),4,IF(OriginalPup!X11&gt;(X$34),3,IF(OriginalPup!X11&gt;(X$34-X$35),2,IF(OriginalPup!X11&gt;(X$34-2*X$35),1,0)))))*X$32</f>
        <v>1.5164542458362639E-2</v>
      </c>
      <c r="Y11" s="3">
        <f>IF(OriginalPup!Y11&gt;(Y$34+2*Y$35),5,IF(OriginalPup!Y11&gt;(Y$34+Y$35),4,IF(OriginalPup!Y11&gt;(Y$34),3,IF(OriginalPup!Y11&gt;(Y$34-Y$35),2,IF(OriginalPup!Y11&gt;(Y$34-2*Y$35),1,0)))))*Y$32</f>
        <v>2.9565834727486636E-2</v>
      </c>
      <c r="Z11" s="3">
        <f>IF(OriginalPup!Z11&gt;(Z$34+2*Z$35),5,IF(OriginalPup!Z11&gt;(Z$34+Z$35),4,IF(OriginalPup!Z11&gt;(Z$34),3,IF(OriginalPup!Z11&gt;(Z$34-Z$35),2,IF(OriginalPup!Z11&gt;(Z$34-2*Z$35),1,0)))))*Z$32</f>
        <v>4.6602274801134007E-3</v>
      </c>
      <c r="AB11">
        <f t="shared" si="0"/>
        <v>2.5780630440213099</v>
      </c>
      <c r="AC11" t="str">
        <f t="shared" si="1"/>
        <v>A</v>
      </c>
      <c r="AE11" s="8"/>
      <c r="AF11" s="8"/>
      <c r="AG11" s="11" t="s">
        <v>35</v>
      </c>
      <c r="AH11" t="s">
        <v>61</v>
      </c>
      <c r="AI11" t="s">
        <v>61</v>
      </c>
      <c r="AJ11" s="12">
        <f t="shared" si="2"/>
        <v>1</v>
      </c>
      <c r="AK11" s="8"/>
      <c r="AL11">
        <v>2.56794837725</v>
      </c>
      <c r="AM11">
        <v>2.5780630440213099</v>
      </c>
      <c r="AN11" s="4">
        <f t="shared" si="3"/>
        <v>0.39388123456522256</v>
      </c>
    </row>
    <row r="12" spans="1:40" x14ac:dyDescent="0.2">
      <c r="A12">
        <v>137197</v>
      </c>
      <c r="B12" t="s">
        <v>36</v>
      </c>
      <c r="C12" t="s">
        <v>26</v>
      </c>
      <c r="D12">
        <v>960</v>
      </c>
      <c r="E12">
        <v>0.144375</v>
      </c>
      <c r="F12">
        <f>OriginalPup!F12</f>
        <v>7266.666666666667</v>
      </c>
      <c r="G12">
        <v>5584.375</v>
      </c>
      <c r="H12">
        <v>484.375</v>
      </c>
      <c r="I12">
        <v>261.45833333333331</v>
      </c>
      <c r="J12">
        <v>936.45833333333337</v>
      </c>
      <c r="K12">
        <v>0</v>
      </c>
      <c r="L12">
        <v>0</v>
      </c>
      <c r="M12">
        <v>0</v>
      </c>
      <c r="N12">
        <v>5584.375</v>
      </c>
      <c r="O12" s="3">
        <f>IF(OriginalPup!O12&gt;(O$34+2*O$35),5,IF(OriginalPup!O12&gt;(O$34+O$35),4,IF(OriginalPup!O12&gt;(O$34),3,IF(OriginalPup!O12&gt;(O$34-O$35),2,IF(OriginalPup!O12&gt;(O$34-2*O$35),1,0)))))*O$32</f>
        <v>1.5121342418022947</v>
      </c>
      <c r="P12" s="3">
        <f>IF(OriginalPup!P12&gt;(P$34+2*P$35),5,IF(OriginalPup!P12&gt;(P$34+P$35),4,IF(OriginalPup!P12&gt;(P$34),3,IF(OriginalPup!P12&gt;(P$34-P$35),2,IF(OriginalPup!P12&gt;(P$34-2*P$35),1,0)))))*P$32</f>
        <v>6.8004069351608687E-2</v>
      </c>
      <c r="Q12" s="4">
        <f>IF(OriginalPup!Q12&gt;(Q$34+2*Q$35),5,IF(OriginalPup!Q12&gt;(Q$34+Q$35),4,IF(OriginalPup!Q12&gt;(Q$34),3,IF(OriginalPup!Q12&gt;(Q$34-Q$35),2,IF(OriginalPup!Q12&gt;(Q$34-2*Q$35),1,0)))))*Q$32</f>
        <v>1.9709921717939345E-2</v>
      </c>
      <c r="R12" s="6">
        <f>IF(OriginalPup!R12&gt;(R$34+2*R$35),5,IF(OriginalPup!R12&gt;(R$34+R$35),4,IF(OriginalPup!R12&gt;(R$34),3,IF(OriginalPup!R12&gt;(R$34-R$35),2,IF(OriginalPup!R12&gt;(R$34-2*R$35),1,0)))))*R$32</f>
        <v>0</v>
      </c>
      <c r="S12" s="3">
        <f>IF(OriginalPup!S12&gt;(S$34+2*S$35),5,IF(OriginalPup!S12&gt;(S$34+S$35),4,IF(OriginalPup!S12&gt;(S$34),3,IF(OriginalPup!S12&gt;(S$34-S$35),2,IF(OriginalPup!S12&gt;(S$34-2*S$35),1,0)))))*S$32</f>
        <v>5.1252249032932906E-2</v>
      </c>
      <c r="T12" s="3">
        <f>IF(OriginalPup!T12&gt;(T$34+2*T$35),5,IF(OriginalPup!T12&gt;(T$34+T$35),4,IF(OriginalPup!T12&gt;(T$34),3,IF(OriginalPup!T12&gt;(T$34-T$35),2,IF(OriginalPup!T12&gt;(T$34-2*T$35),1,0)))))*T$32</f>
        <v>0.45318455220604881</v>
      </c>
      <c r="U12" s="3">
        <f>IF(OriginalPup!U12&gt;(U$34+2*U$35),5,IF(OriginalPup!U12&gt;(U$34+U$35),4,IF(OriginalPup!U12&gt;(U$34),3,IF(OriginalPup!U12&gt;(U$34-U$35),2,IF(OriginalPup!U12&gt;(U$34-2*U$35),1,0)))))*U$32</f>
        <v>0.24693461323347726</v>
      </c>
      <c r="V12" s="3">
        <f>IF(OriginalPup!V12&gt;(V$34+2*V$35),5,IF(OriginalPup!V12&gt;(V$34+V$35),4,IF(OriginalPup!V12&gt;(V$34),3,IF(OriginalPup!V12&gt;(V$34-V$35),2,IF(OriginalPup!V12&gt;(V$34-2*V$35),1,0)))))*V$32</f>
        <v>0.1061105321724195</v>
      </c>
      <c r="W12" s="3">
        <f>IF(OriginalPup!W12&gt;(W$34+2*W$35),5,IF(OriginalPup!W12&gt;(W$34+W$35),4,IF(OriginalPup!W12&gt;(W$34),3,IF(OriginalPup!W12&gt;(W$34-W$35),2,IF(OriginalPup!W12&gt;(W$34-2*W$35),1,0)))))*W$32</f>
        <v>7.1342259838626118E-2</v>
      </c>
      <c r="X12" s="3">
        <f>IF(OriginalPup!X12&gt;(X$34+2*X$35),5,IF(OriginalPup!X12&gt;(X$34+X$35),4,IF(OriginalPup!X12&gt;(X$34),3,IF(OriginalPup!X12&gt;(X$34-X$35),2,IF(OriginalPup!X12&gt;(X$34-2*X$35),1,0)))))*X$32</f>
        <v>6.0658169833450555E-3</v>
      </c>
      <c r="Y12" s="3">
        <f>IF(OriginalPup!Y12&gt;(Y$34+2*Y$35),5,IF(OriginalPup!Y12&gt;(Y$34+Y$35),4,IF(OriginalPup!Y12&gt;(Y$34),3,IF(OriginalPup!Y12&gt;(Y$34-Y$35),2,IF(OriginalPup!Y12&gt;(Y$34-2*Y$35),1,0)))))*Y$32</f>
        <v>2.9565834727486636E-2</v>
      </c>
      <c r="Z12" s="3">
        <f>IF(OriginalPup!Z12&gt;(Z$34+2*Z$35),5,IF(OriginalPup!Z12&gt;(Z$34+Z$35),4,IF(OriginalPup!Z12&gt;(Z$34),3,IF(OriginalPup!Z12&gt;(Z$34-Z$35),2,IF(OriginalPup!Z12&gt;(Z$34-2*Z$35),1,0)))))*Z$32</f>
        <v>2.3301137400567004E-3</v>
      </c>
      <c r="AB12">
        <f t="shared" si="0"/>
        <v>2.5666342048062356</v>
      </c>
      <c r="AC12" t="str">
        <f t="shared" si="1"/>
        <v>A</v>
      </c>
      <c r="AE12" s="8"/>
      <c r="AF12" s="8"/>
      <c r="AG12" s="11" t="s">
        <v>36</v>
      </c>
      <c r="AH12" t="s">
        <v>61</v>
      </c>
      <c r="AI12" t="s">
        <v>61</v>
      </c>
      <c r="AJ12" s="12">
        <f t="shared" si="2"/>
        <v>1</v>
      </c>
      <c r="AK12" s="8"/>
      <c r="AL12">
        <v>2.5593949933100002</v>
      </c>
      <c r="AM12">
        <v>2.5666342048062356</v>
      </c>
      <c r="AN12" s="4">
        <f t="shared" si="3"/>
        <v>0.28284854487712824</v>
      </c>
    </row>
    <row r="13" spans="1:40" x14ac:dyDescent="0.2">
      <c r="A13">
        <v>141058</v>
      </c>
      <c r="B13" t="s">
        <v>37</v>
      </c>
      <c r="C13" t="s">
        <v>26</v>
      </c>
      <c r="D13">
        <v>300</v>
      </c>
      <c r="E13">
        <v>0.10013976136666666</v>
      </c>
      <c r="F13">
        <f>OriginalPup!F13</f>
        <v>4177.2291333333333</v>
      </c>
      <c r="G13">
        <v>3332.2912000000001</v>
      </c>
      <c r="H13">
        <v>6.666666666666667</v>
      </c>
      <c r="I13">
        <v>497.00996666666663</v>
      </c>
      <c r="J13">
        <v>341.2612666666667</v>
      </c>
      <c r="K13">
        <v>0</v>
      </c>
      <c r="L13">
        <v>0</v>
      </c>
      <c r="M13">
        <v>0</v>
      </c>
      <c r="N13">
        <v>3332.2912000000001</v>
      </c>
      <c r="O13" s="3">
        <f>IF(OriginalPup!O13&gt;(O$34+2*O$35),5,IF(OriginalPup!O13&gt;(O$34+O$35),4,IF(OriginalPup!O13&gt;(O$34),3,IF(OriginalPup!O13&gt;(O$34-O$35),2,IF(OriginalPup!O13&gt;(O$34-2*O$35),1,0)))))*O$32</f>
        <v>1.0080894945348631</v>
      </c>
      <c r="P13" s="3">
        <f>IF(OriginalPup!P13&gt;(P$34+2*P$35),5,IF(OriginalPup!P13&gt;(P$34+P$35),4,IF(OriginalPup!P13&gt;(P$34),3,IF(OriginalPup!P13&gt;(P$34-P$35),2,IF(OriginalPup!P13&gt;(P$34-2*P$35),1,0)))))*P$32</f>
        <v>6.8004069351608687E-2</v>
      </c>
      <c r="Q13" s="4">
        <f>IF(OriginalPup!Q13&gt;(Q$34+2*Q$35),5,IF(OriginalPup!Q13&gt;(Q$34+Q$35),4,IF(OriginalPup!Q13&gt;(Q$34),3,IF(OriginalPup!Q13&gt;(Q$34-Q$35),2,IF(OriginalPup!Q13&gt;(Q$34-2*Q$35),1,0)))))*Q$32</f>
        <v>2.9564882576909018E-2</v>
      </c>
      <c r="R13" s="6">
        <f>IF(OriginalPup!R13&gt;(R$34+2*R$35),5,IF(OriginalPup!R13&gt;(R$34+R$35),4,IF(OriginalPup!R13&gt;(R$34),3,IF(OriginalPup!R13&gt;(R$34-R$35),2,IF(OriginalPup!R13&gt;(R$34-2*R$35),1,0)))))*R$32</f>
        <v>0</v>
      </c>
      <c r="S13" s="3">
        <f>IF(OriginalPup!S13&gt;(S$34+2*S$35),5,IF(OriginalPup!S13&gt;(S$34+S$35),4,IF(OriginalPup!S13&gt;(S$34),3,IF(OriginalPup!S13&gt;(S$34-S$35),2,IF(OriginalPup!S13&gt;(S$34-2*S$35),1,0)))))*S$32</f>
        <v>2.5626124516466453E-2</v>
      </c>
      <c r="T13" s="3">
        <f>IF(OriginalPup!T13&gt;(T$34+2*T$35),5,IF(OriginalPup!T13&gt;(T$34+T$35),4,IF(OriginalPup!T13&gt;(T$34),3,IF(OriginalPup!T13&gt;(T$34-T$35),2,IF(OriginalPup!T13&gt;(T$34-2*T$35),1,0)))))*T$32</f>
        <v>0.2265922761030244</v>
      </c>
      <c r="U13" s="6">
        <f>IF(OriginalPup!U13&gt;(U$34+2*U$35),5,IF(OriginalPup!U13&gt;(U$34+U$35),4,IF(OriginalPup!U13&gt;(U$34),3,IF(OriginalPup!U13&gt;(U$34-U$35),2,IF(OriginalPup!U13&gt;(U$34-2*U$35),1,0)))))*U$32</f>
        <v>0</v>
      </c>
      <c r="V13" s="3">
        <f>IF(OriginalPup!V13&gt;(V$34+2*V$35),5,IF(OriginalPup!V13&gt;(V$34+V$35),4,IF(OriginalPup!V13&gt;(V$34),3,IF(OriginalPup!V13&gt;(V$34-V$35),2,IF(OriginalPup!V13&gt;(V$34-2*V$35),1,0)))))*V$32</f>
        <v>7.0740354781613002E-2</v>
      </c>
      <c r="W13" s="3">
        <f>IF(OriginalPup!W13&gt;(W$34+2*W$35),5,IF(OriginalPup!W13&gt;(W$34+W$35),4,IF(OriginalPup!W13&gt;(W$34),3,IF(OriginalPup!W13&gt;(W$34-W$35),2,IF(OriginalPup!W13&gt;(W$34-2*W$35),1,0)))))*W$32</f>
        <v>4.7561506559084081E-2</v>
      </c>
      <c r="X13" s="3">
        <f>IF(OriginalPup!X13&gt;(X$34+2*X$35),5,IF(OriginalPup!X13&gt;(X$34+X$35),4,IF(OriginalPup!X13&gt;(X$34),3,IF(OriginalPup!X13&gt;(X$34-X$35),2,IF(OriginalPup!X13&gt;(X$34-2*X$35),1,0)))))*X$32</f>
        <v>9.0987254750175828E-3</v>
      </c>
      <c r="Y13" s="3">
        <f>IF(OriginalPup!Y13&gt;(Y$34+2*Y$35),5,IF(OriginalPup!Y13&gt;(Y$34+Y$35),4,IF(OriginalPup!Y13&gt;(Y$34),3,IF(OriginalPup!Y13&gt;(Y$34-Y$35),2,IF(OriginalPup!Y13&gt;(Y$34-2*Y$35),1,0)))))*Y$32</f>
        <v>1.4782917363743318E-2</v>
      </c>
      <c r="Z13" s="3">
        <f>IF(OriginalPup!Z13&gt;(Z$34+2*Z$35),5,IF(OriginalPup!Z13&gt;(Z$34+Z$35),4,IF(OriginalPup!Z13&gt;(Z$34),3,IF(OriginalPup!Z13&gt;(Z$34-Z$35),2,IF(OriginalPup!Z13&gt;(Z$34-2*Z$35),1,0)))))*Z$32</f>
        <v>2.3301137400567004E-3</v>
      </c>
      <c r="AB13">
        <f t="shared" si="0"/>
        <v>1.502390465002386</v>
      </c>
      <c r="AC13" t="str">
        <f t="shared" si="1"/>
        <v>B</v>
      </c>
      <c r="AE13" s="8"/>
      <c r="AF13" s="8"/>
      <c r="AG13" s="11" t="s">
        <v>37</v>
      </c>
      <c r="AH13" t="s">
        <v>63</v>
      </c>
      <c r="AI13" t="s">
        <v>63</v>
      </c>
      <c r="AJ13" s="12">
        <f t="shared" si="2"/>
        <v>1</v>
      </c>
      <c r="AK13" s="8"/>
      <c r="AL13">
        <v>1.55866828474</v>
      </c>
      <c r="AM13">
        <v>1.502390465002386</v>
      </c>
      <c r="AN13" s="4">
        <f t="shared" si="3"/>
        <v>3.6106348148991545</v>
      </c>
    </row>
    <row r="14" spans="1:40" x14ac:dyDescent="0.2">
      <c r="A14">
        <v>140765</v>
      </c>
      <c r="B14" t="s">
        <v>38</v>
      </c>
      <c r="C14" t="s">
        <v>26</v>
      </c>
      <c r="D14">
        <v>166</v>
      </c>
      <c r="E14">
        <v>0.10442737204819279</v>
      </c>
      <c r="F14">
        <f>OriginalPup!F14</f>
        <v>5000.292590361445</v>
      </c>
      <c r="G14">
        <v>3839.0556024096386</v>
      </c>
      <c r="H14">
        <v>210.97120481927712</v>
      </c>
      <c r="I14">
        <v>374.11608433734938</v>
      </c>
      <c r="J14">
        <v>508.22307228915662</v>
      </c>
      <c r="K14">
        <v>67.926626506024093</v>
      </c>
      <c r="L14">
        <v>0</v>
      </c>
      <c r="M14">
        <v>0</v>
      </c>
      <c r="N14">
        <v>3839.0556024096386</v>
      </c>
      <c r="O14" s="3">
        <f>IF(OriginalPup!O14&gt;(O$34+2*O$35),5,IF(OriginalPup!O14&gt;(O$34+O$35),4,IF(OriginalPup!O14&gt;(O$34),3,IF(OriginalPup!O14&gt;(O$34-O$35),2,IF(OriginalPup!O14&gt;(O$34-2*O$35),1,0)))))*O$32</f>
        <v>0.50404474726743154</v>
      </c>
      <c r="P14" s="3">
        <f>IF(OriginalPup!P14&gt;(P$34+2*P$35),5,IF(OriginalPup!P14&gt;(P$34+P$35),4,IF(OriginalPup!P14&gt;(P$34),3,IF(OriginalPup!P14&gt;(P$34-P$35),2,IF(OriginalPup!P14&gt;(P$34-2*P$35),1,0)))))*P$32</f>
        <v>0.11334011558601448</v>
      </c>
      <c r="Q14" s="4">
        <f>IF(OriginalPup!Q14&gt;(Q$34+2*Q$35),5,IF(OriginalPup!Q14&gt;(Q$34+Q$35),4,IF(OriginalPup!Q14&gt;(Q$34),3,IF(OriginalPup!Q14&gt;(Q$34-Q$35),2,IF(OriginalPup!Q14&gt;(Q$34-2*Q$35),1,0)))))*Q$32</f>
        <v>2.9564882576909018E-2</v>
      </c>
      <c r="R14" s="6">
        <f>IF(OriginalPup!R14&gt;(R$34+2*R$35),5,IF(OriginalPup!R14&gt;(R$34+R$35),4,IF(OriginalPup!R14&gt;(R$34),3,IF(OriginalPup!R14&gt;(R$34-R$35),2,IF(OriginalPup!R14&gt;(R$34-2*R$35),1,0)))))*R$32</f>
        <v>0</v>
      </c>
      <c r="S14" s="3">
        <f>IF(OriginalPup!S14&gt;(S$34+2*S$35),5,IF(OriginalPup!S14&gt;(S$34+S$35),4,IF(OriginalPup!S14&gt;(S$34),3,IF(OriginalPup!S14&gt;(S$34-S$35),2,IF(OriginalPup!S14&gt;(S$34-2*S$35),1,0)))))*S$32</f>
        <v>6.4065311291166133E-2</v>
      </c>
      <c r="T14" s="3">
        <f>IF(OriginalPup!T14&gt;(T$34+2*T$35),5,IF(OriginalPup!T14&gt;(T$34+T$35),4,IF(OriginalPup!T14&gt;(T$34),3,IF(OriginalPup!T14&gt;(T$34-T$35),2,IF(OriginalPup!T14&gt;(T$34-2*T$35),1,0)))))*T$32</f>
        <v>0.33988841415453663</v>
      </c>
      <c r="U14" s="3">
        <f>IF(OriginalPup!U14&gt;(U$34+2*U$35),5,IF(OriginalPup!U14&gt;(U$34+U$35),4,IF(OriginalPup!U14&gt;(U$34),3,IF(OriginalPup!U14&gt;(U$34-U$35),2,IF(OriginalPup!U14&gt;(U$34-2*U$35),1,0)))))*U$32</f>
        <v>6.1733653308369316E-2</v>
      </c>
      <c r="V14" s="3">
        <f>IF(OriginalPup!V14&gt;(V$34+2*V$35),5,IF(OriginalPup!V14&gt;(V$34+V$35),4,IF(OriginalPup!V14&gt;(V$34),3,IF(OriginalPup!V14&gt;(V$34-V$35),2,IF(OriginalPup!V14&gt;(V$34-2*V$35),1,0)))))*V$32</f>
        <v>0.1061105321724195</v>
      </c>
      <c r="W14" s="3">
        <f>IF(OriginalPup!W14&gt;(W$34+2*W$35),5,IF(OriginalPup!W14&gt;(W$34+W$35),4,IF(OriginalPup!W14&gt;(W$34),3,IF(OriginalPup!W14&gt;(W$34-W$35),2,IF(OriginalPup!W14&gt;(W$34-2*W$35),1,0)))))*W$32</f>
        <v>7.1342259838626118E-2</v>
      </c>
      <c r="X14" s="3">
        <f>IF(OriginalPup!X14&gt;(X$34+2*X$35),5,IF(OriginalPup!X14&gt;(X$34+X$35),4,IF(OriginalPup!X14&gt;(X$34),3,IF(OriginalPup!X14&gt;(X$34-X$35),2,IF(OriginalPup!X14&gt;(X$34-2*X$35),1,0)))))*X$32</f>
        <v>9.0987254750175828E-3</v>
      </c>
      <c r="Y14" s="3">
        <f>IF(OriginalPup!Y14&gt;(Y$34+2*Y$35),5,IF(OriginalPup!Y14&gt;(Y$34+Y$35),4,IF(OriginalPup!Y14&gt;(Y$34),3,IF(OriginalPup!Y14&gt;(Y$34-Y$35),2,IF(OriginalPup!Y14&gt;(Y$34-2*Y$35),1,0)))))*Y$32</f>
        <v>1.4782917363743318E-2</v>
      </c>
      <c r="Z14" s="3">
        <f>IF(OriginalPup!Z14&gt;(Z$34+2*Z$35),5,IF(OriginalPup!Z14&gt;(Z$34+Z$35),4,IF(OriginalPup!Z14&gt;(Z$34),3,IF(OriginalPup!Z14&gt;(Z$34-Z$35),2,IF(OriginalPup!Z14&gt;(Z$34-2*Z$35),1,0)))))*Z$32</f>
        <v>2.3301137400567004E-3</v>
      </c>
      <c r="AB14">
        <f t="shared" si="0"/>
        <v>1.31630167277429</v>
      </c>
      <c r="AC14" t="str">
        <f t="shared" si="1"/>
        <v>C</v>
      </c>
      <c r="AE14" s="8"/>
      <c r="AF14" s="8"/>
      <c r="AG14" s="11" t="s">
        <v>38</v>
      </c>
      <c r="AH14" t="s">
        <v>62</v>
      </c>
      <c r="AI14" t="s">
        <v>62</v>
      </c>
      <c r="AJ14" s="12">
        <f t="shared" si="2"/>
        <v>1</v>
      </c>
      <c r="AK14" s="8"/>
      <c r="AL14">
        <v>1.2688774469799999</v>
      </c>
      <c r="AM14">
        <v>1.31630167277429</v>
      </c>
      <c r="AN14" s="4">
        <f t="shared" si="3"/>
        <v>3.737494578941599</v>
      </c>
    </row>
    <row r="15" spans="1:40" x14ac:dyDescent="0.2">
      <c r="A15">
        <v>136261</v>
      </c>
      <c r="B15" t="s">
        <v>39</v>
      </c>
      <c r="C15" t="s">
        <v>26</v>
      </c>
      <c r="D15">
        <v>867</v>
      </c>
      <c r="E15">
        <v>0.12144323517877739</v>
      </c>
      <c r="F15">
        <f>OriginalPup!F15</f>
        <v>6168.9693540945791</v>
      </c>
      <c r="G15">
        <v>4639.3139561707039</v>
      </c>
      <c r="H15">
        <v>349.68614763552483</v>
      </c>
      <c r="I15">
        <v>539.9815340253748</v>
      </c>
      <c r="J15">
        <v>510.80663206459053</v>
      </c>
      <c r="K15">
        <v>129.18108419838524</v>
      </c>
      <c r="L15">
        <v>0</v>
      </c>
      <c r="M15">
        <v>0</v>
      </c>
      <c r="N15">
        <v>4639.3139561707039</v>
      </c>
      <c r="O15" s="3">
        <f>IF(OriginalPup!O15&gt;(O$34+2*O$35),5,IF(OriginalPup!O15&gt;(O$34+O$35),4,IF(OriginalPup!O15&gt;(O$34),3,IF(OriginalPup!O15&gt;(O$34-O$35),2,IF(OriginalPup!O15&gt;(O$34-2*O$35),1,0)))))*O$32</f>
        <v>1.5121342418022947</v>
      </c>
      <c r="P15" s="3">
        <f>IF(OriginalPup!P15&gt;(P$34+2*P$35),5,IF(OriginalPup!P15&gt;(P$34+P$35),4,IF(OriginalPup!P15&gt;(P$34),3,IF(OriginalPup!P15&gt;(P$34-P$35),2,IF(OriginalPup!P15&gt;(P$34-2*P$35),1,0)))))*P$32</f>
        <v>6.8004069351608687E-2</v>
      </c>
      <c r="Q15" s="4">
        <f>IF(OriginalPup!Q15&gt;(Q$34+2*Q$35),5,IF(OriginalPup!Q15&gt;(Q$34+Q$35),4,IF(OriginalPup!Q15&gt;(Q$34),3,IF(OriginalPup!Q15&gt;(Q$34-Q$35),2,IF(OriginalPup!Q15&gt;(Q$34-2*Q$35),1,0)))))*Q$32</f>
        <v>1.9709921717939345E-2</v>
      </c>
      <c r="R15" s="6">
        <f>IF(OriginalPup!R15&gt;(R$34+2*R$35),5,IF(OriginalPup!R15&gt;(R$34+R$35),4,IF(OriginalPup!R15&gt;(R$34),3,IF(OriginalPup!R15&gt;(R$34-R$35),2,IF(OriginalPup!R15&gt;(R$34-2*R$35),1,0)))))*R$32</f>
        <v>0</v>
      </c>
      <c r="S15" s="3">
        <f>IF(OriginalPup!S15&gt;(S$34+2*S$35),5,IF(OriginalPup!S15&gt;(S$34+S$35),4,IF(OriginalPup!S15&gt;(S$34),3,IF(OriginalPup!S15&gt;(S$34-S$35),2,IF(OriginalPup!S15&gt;(S$34-2*S$35),1,0)))))*S$32</f>
        <v>3.843918677469968E-2</v>
      </c>
      <c r="T15" s="3">
        <f>IF(OriginalPup!T15&gt;(T$34+2*T$35),5,IF(OriginalPup!T15&gt;(T$34+T$35),4,IF(OriginalPup!T15&gt;(T$34),3,IF(OriginalPup!T15&gt;(T$34-T$35),2,IF(OriginalPup!T15&gt;(T$34-2*T$35),1,0)))))*T$32</f>
        <v>0.2265922761030244</v>
      </c>
      <c r="U15" s="3">
        <f>IF(OriginalPup!U15&gt;(U$34+2*U$35),5,IF(OriginalPup!U15&gt;(U$34+U$35),4,IF(OriginalPup!U15&gt;(U$34),3,IF(OriginalPup!U15&gt;(U$34-U$35),2,IF(OriginalPup!U15&gt;(U$34-2*U$35),1,0)))))*U$32</f>
        <v>0.24693461323347726</v>
      </c>
      <c r="V15" s="3">
        <f>IF(OriginalPup!V15&gt;(V$34+2*V$35),5,IF(OriginalPup!V15&gt;(V$34+V$35),4,IF(OriginalPup!V15&gt;(V$34),3,IF(OriginalPup!V15&gt;(V$34-V$35),2,IF(OriginalPup!V15&gt;(V$34-2*V$35),1,0)))))*V$32</f>
        <v>7.0740354781613002E-2</v>
      </c>
      <c r="W15" s="3">
        <f>IF(OriginalPup!W15&gt;(W$34+2*W$35),5,IF(OriginalPup!W15&gt;(W$34+W$35),4,IF(OriginalPup!W15&gt;(W$34),3,IF(OriginalPup!W15&gt;(W$34-W$35),2,IF(OriginalPup!W15&gt;(W$34-2*W$35),1,0)))))*W$32</f>
        <v>4.7561506559084081E-2</v>
      </c>
      <c r="X15" s="3">
        <f>IF(OriginalPup!X15&gt;(X$34+2*X$35),5,IF(OriginalPup!X15&gt;(X$34+X$35),4,IF(OriginalPup!X15&gt;(X$34),3,IF(OriginalPup!X15&gt;(X$34-X$35),2,IF(OriginalPup!X15&gt;(X$34-2*X$35),1,0)))))*X$32</f>
        <v>6.0658169833450555E-3</v>
      </c>
      <c r="Y15" s="3">
        <f>IF(OriginalPup!Y15&gt;(Y$34+2*Y$35),5,IF(OriginalPup!Y15&gt;(Y$34+Y$35),4,IF(OriginalPup!Y15&gt;(Y$34),3,IF(OriginalPup!Y15&gt;(Y$34-Y$35),2,IF(OriginalPup!Y15&gt;(Y$34-2*Y$35),1,0)))))*Y$32</f>
        <v>2.9565834727486636E-2</v>
      </c>
      <c r="Z15" s="3">
        <f>IF(OriginalPup!Z15&gt;(Z$34+2*Z$35),5,IF(OriginalPup!Z15&gt;(Z$34+Z$35),4,IF(OriginalPup!Z15&gt;(Z$34),3,IF(OriginalPup!Z15&gt;(Z$34-Z$35),2,IF(OriginalPup!Z15&gt;(Z$34-2*Z$35),1,0)))))*Z$32</f>
        <v>2.3301137400567004E-3</v>
      </c>
      <c r="AB15">
        <f t="shared" si="0"/>
        <v>2.2680779357746292</v>
      </c>
      <c r="AC15" t="str">
        <f t="shared" si="1"/>
        <v>A</v>
      </c>
      <c r="AE15" s="8"/>
      <c r="AF15" s="8"/>
      <c r="AG15" s="11" t="s">
        <v>39</v>
      </c>
      <c r="AH15" t="s">
        <v>61</v>
      </c>
      <c r="AI15" t="s">
        <v>61</v>
      </c>
      <c r="AJ15" s="12">
        <f t="shared" si="2"/>
        <v>1</v>
      </c>
      <c r="AK15" s="8"/>
      <c r="AL15">
        <v>2.2665233752099998</v>
      </c>
      <c r="AM15">
        <v>2.2680779357746292</v>
      </c>
      <c r="AN15" s="4">
        <f t="shared" si="3"/>
        <v>6.8587890230137269E-2</v>
      </c>
    </row>
    <row r="16" spans="1:40" x14ac:dyDescent="0.2">
      <c r="A16">
        <v>135684</v>
      </c>
      <c r="B16" t="s">
        <v>40</v>
      </c>
      <c r="C16" t="s">
        <v>26</v>
      </c>
      <c r="D16">
        <v>1416</v>
      </c>
      <c r="E16">
        <v>8.163841807909604E-2</v>
      </c>
      <c r="F16">
        <f>OriginalPup!F16</f>
        <v>7538.8418079096045</v>
      </c>
      <c r="G16">
        <v>5425.8474576271183</v>
      </c>
      <c r="H16">
        <v>297.31638418079098</v>
      </c>
      <c r="I16">
        <v>702.68361581920908</v>
      </c>
      <c r="J16">
        <v>597.45762711864404</v>
      </c>
      <c r="K16">
        <v>515.53672316384177</v>
      </c>
      <c r="L16">
        <v>0</v>
      </c>
      <c r="M16">
        <v>0</v>
      </c>
      <c r="N16">
        <v>5425.8474576271183</v>
      </c>
      <c r="O16" s="3">
        <f>IF(OriginalPup!O16&gt;(O$34+2*O$35),5,IF(OriginalPup!O16&gt;(O$34+O$35),4,IF(OriginalPup!O16&gt;(O$34),3,IF(OriginalPup!O16&gt;(O$34-O$35),2,IF(OriginalPup!O16&gt;(O$34-2*O$35),1,0)))))*O$32</f>
        <v>2.0161789890697261</v>
      </c>
      <c r="P16" s="3">
        <f>IF(OriginalPup!P16&gt;(P$34+2*P$35),5,IF(OriginalPup!P16&gt;(P$34+P$35),4,IF(OriginalPup!P16&gt;(P$34),3,IF(OriginalPup!P16&gt;(P$34-P$35),2,IF(OriginalPup!P16&gt;(P$34-2*P$35),1,0)))))*P$32</f>
        <v>6.8004069351608687E-2</v>
      </c>
      <c r="Q16" s="4">
        <f>IF(OriginalPup!Q16&gt;(Q$34+2*Q$35),5,IF(OriginalPup!Q16&gt;(Q$34+Q$35),4,IF(OriginalPup!Q16&gt;(Q$34),3,IF(OriginalPup!Q16&gt;(Q$34-Q$35),2,IF(OriginalPup!Q16&gt;(Q$34-2*Q$35),1,0)))))*Q$32</f>
        <v>1.9709921717939345E-2</v>
      </c>
      <c r="R16" s="6">
        <f>IF(OriginalPup!R16&gt;(R$34+2*R$35),5,IF(OriginalPup!R16&gt;(R$34+R$35),4,IF(OriginalPup!R16&gt;(R$34),3,IF(OriginalPup!R16&gt;(R$34-R$35),2,IF(OriginalPup!R16&gt;(R$34-2*R$35),1,0)))))*R$32</f>
        <v>0</v>
      </c>
      <c r="S16" s="3">
        <f>IF(OriginalPup!S16&gt;(S$34+2*S$35),5,IF(OriginalPup!S16&gt;(S$34+S$35),4,IF(OriginalPup!S16&gt;(S$34),3,IF(OriginalPup!S16&gt;(S$34-S$35),2,IF(OriginalPup!S16&gt;(S$34-2*S$35),1,0)))))*S$32</f>
        <v>5.1252249032932906E-2</v>
      </c>
      <c r="T16" s="3">
        <f>IF(OriginalPup!T16&gt;(T$34+2*T$35),5,IF(OriginalPup!T16&gt;(T$34+T$35),4,IF(OriginalPup!T16&gt;(T$34),3,IF(OriginalPup!T16&gt;(T$34-T$35),2,IF(OriginalPup!T16&gt;(T$34-2*T$35),1,0)))))*T$32</f>
        <v>0.2265922761030244</v>
      </c>
      <c r="U16" s="3">
        <f>IF(OriginalPup!U16&gt;(U$34+2*U$35),5,IF(OriginalPup!U16&gt;(U$34+U$35),4,IF(OriginalPup!U16&gt;(U$34),3,IF(OriginalPup!U16&gt;(U$34-U$35),2,IF(OriginalPup!U16&gt;(U$34-2*U$35),1,0)))))*U$32</f>
        <v>0.18520095992510793</v>
      </c>
      <c r="V16" s="3">
        <f>IF(OriginalPup!V16&gt;(V$34+2*V$35),5,IF(OriginalPup!V16&gt;(V$34+V$35),4,IF(OriginalPup!V16&gt;(V$34),3,IF(OriginalPup!V16&gt;(V$34-V$35),2,IF(OriginalPup!V16&gt;(V$34-2*V$35),1,0)))))*V$32</f>
        <v>0.141480709563226</v>
      </c>
      <c r="W16" s="3">
        <f>IF(OriginalPup!W16&gt;(W$34+2*W$35),5,IF(OriginalPup!W16&gt;(W$34+W$35),4,IF(OriginalPup!W16&gt;(W$34),3,IF(OriginalPup!W16&gt;(W$34-W$35),2,IF(OriginalPup!W16&gt;(W$34-2*W$35),1,0)))))*W$32</f>
        <v>9.5123013118168162E-2</v>
      </c>
      <c r="X16" s="3">
        <f>IF(OriginalPup!X16&gt;(X$34+2*X$35),5,IF(OriginalPup!X16&gt;(X$34+X$35),4,IF(OriginalPup!X16&gt;(X$34),3,IF(OriginalPup!X16&gt;(X$34-X$35),2,IF(OriginalPup!X16&gt;(X$34-2*X$35),1,0)))))*X$32</f>
        <v>6.0658169833450555E-3</v>
      </c>
      <c r="Y16" s="3">
        <f>IF(OriginalPup!Y16&gt;(Y$34+2*Y$35),5,IF(OriginalPup!Y16&gt;(Y$34+Y$35),4,IF(OriginalPup!Y16&gt;(Y$34),3,IF(OriginalPup!Y16&gt;(Y$34-Y$35),2,IF(OriginalPup!Y16&gt;(Y$34-2*Y$35),1,0)))))*Y$32</f>
        <v>2.2174376045614976E-2</v>
      </c>
      <c r="Z16" s="3">
        <f>IF(OriginalPup!Z16&gt;(Z$34+2*Z$35),5,IF(OriginalPup!Z16&gt;(Z$34+Z$35),4,IF(OriginalPup!Z16&gt;(Z$34),3,IF(OriginalPup!Z16&gt;(Z$34-Z$35),2,IF(OriginalPup!Z16&gt;(Z$34-2*Z$35),1,0)))))*Z$32</f>
        <v>2.3301137400567004E-3</v>
      </c>
      <c r="AB16">
        <f t="shared" si="0"/>
        <v>2.8341124946507499</v>
      </c>
      <c r="AC16" t="str">
        <f t="shared" si="1"/>
        <v>A</v>
      </c>
      <c r="AE16" s="8"/>
      <c r="AF16" s="8"/>
      <c r="AG16" s="11" t="s">
        <v>40</v>
      </c>
      <c r="AH16" t="s">
        <v>61</v>
      </c>
      <c r="AI16" t="s">
        <v>61</v>
      </c>
      <c r="AJ16" s="12">
        <f t="shared" si="2"/>
        <v>1</v>
      </c>
      <c r="AK16" s="8"/>
      <c r="AL16">
        <v>2.8314976267300001</v>
      </c>
      <c r="AM16">
        <v>2.8341124946507499</v>
      </c>
      <c r="AN16" s="4">
        <f t="shared" si="3"/>
        <v>9.2349288802676913E-2</v>
      </c>
    </row>
    <row r="17" spans="1:40" x14ac:dyDescent="0.2">
      <c r="A17">
        <v>141406</v>
      </c>
      <c r="B17" t="s">
        <v>41</v>
      </c>
      <c r="C17" t="s">
        <v>26</v>
      </c>
      <c r="D17">
        <v>176</v>
      </c>
      <c r="E17">
        <v>8.9785105113636368E-2</v>
      </c>
      <c r="F17">
        <f>OriginalPup!F17</f>
        <v>4820.7287500000002</v>
      </c>
      <c r="G17">
        <v>3641.3987500000003</v>
      </c>
      <c r="H17">
        <v>197.18312500000002</v>
      </c>
      <c r="I17">
        <v>463.11710227272727</v>
      </c>
      <c r="J17">
        <v>473.57517045454546</v>
      </c>
      <c r="K17">
        <v>22.727272727272727</v>
      </c>
      <c r="L17">
        <v>0</v>
      </c>
      <c r="M17">
        <v>22.727272727272727</v>
      </c>
      <c r="N17">
        <v>3641.3987500000003</v>
      </c>
      <c r="O17" s="3">
        <f>IF(OriginalPup!O17&gt;(O$34+2*O$35),5,IF(OriginalPup!O17&gt;(O$34+O$35),4,IF(OriginalPup!O17&gt;(O$34),3,IF(OriginalPup!O17&gt;(O$34-O$35),2,IF(OriginalPup!O17&gt;(O$34-2*O$35),1,0)))))*O$32</f>
        <v>0.50404474726743154</v>
      </c>
      <c r="P17" s="3">
        <f>IF(OriginalPup!P17&gt;(P$34+2*P$35),5,IF(OriginalPup!P17&gt;(P$34+P$35),4,IF(OriginalPup!P17&gt;(P$34),3,IF(OriginalPup!P17&gt;(P$34-P$35),2,IF(OriginalPup!P17&gt;(P$34-2*P$35),1,0)))))*P$32</f>
        <v>9.0672092468811583E-2</v>
      </c>
      <c r="Q17" s="4">
        <f>IF(OriginalPup!Q17&gt;(Q$34+2*Q$35),5,IF(OriginalPup!Q17&gt;(Q$34+Q$35),4,IF(OriginalPup!Q17&gt;(Q$34),3,IF(OriginalPup!Q17&gt;(Q$34-Q$35),2,IF(OriginalPup!Q17&gt;(Q$34-2*Q$35),1,0)))))*Q$32</f>
        <v>2.9564882576909018E-2</v>
      </c>
      <c r="R17" s="6">
        <f>IF(OriginalPup!R17&gt;(R$34+2*R$35),5,IF(OriginalPup!R17&gt;(R$34+R$35),4,IF(OriginalPup!R17&gt;(R$34),3,IF(OriginalPup!R17&gt;(R$34-R$35),2,IF(OriginalPup!R17&gt;(R$34-2*R$35),1,0)))))*R$32</f>
        <v>0</v>
      </c>
      <c r="S17" s="3">
        <f>IF(OriginalPup!S17&gt;(S$34+2*S$35),5,IF(OriginalPup!S17&gt;(S$34+S$35),4,IF(OriginalPup!S17&gt;(S$34),3,IF(OriginalPup!S17&gt;(S$34-S$35),2,IF(OriginalPup!S17&gt;(S$34-2*S$35),1,0)))))*S$32</f>
        <v>5.1252249032932906E-2</v>
      </c>
      <c r="T17" s="3">
        <f>IF(OriginalPup!T17&gt;(T$34+2*T$35),5,IF(OriginalPup!T17&gt;(T$34+T$35),4,IF(OriginalPup!T17&gt;(T$34),3,IF(OriginalPup!T17&gt;(T$34-T$35),2,IF(OriginalPup!T17&gt;(T$34-2*T$35),1,0)))))*T$32</f>
        <v>0.33988841415453663</v>
      </c>
      <c r="U17" s="3">
        <f>IF(OriginalPup!U17&gt;(U$34+2*U$35),5,IF(OriginalPup!U17&gt;(U$34+U$35),4,IF(OriginalPup!U17&gt;(U$34),3,IF(OriginalPup!U17&gt;(U$34-U$35),2,IF(OriginalPup!U17&gt;(U$34-2*U$35),1,0)))))*U$32</f>
        <v>6.1733653308369316E-2</v>
      </c>
      <c r="V17" s="3">
        <f>IF(OriginalPup!V17&gt;(V$34+2*V$35),5,IF(OriginalPup!V17&gt;(V$34+V$35),4,IF(OriginalPup!V17&gt;(V$34),3,IF(OriginalPup!V17&gt;(V$34-V$35),2,IF(OriginalPup!V17&gt;(V$34-2*V$35),1,0)))))*V$32</f>
        <v>7.0740354781613002E-2</v>
      </c>
      <c r="W17" s="3">
        <f>IF(OriginalPup!W17&gt;(W$34+2*W$35),5,IF(OriginalPup!W17&gt;(W$34+W$35),4,IF(OriginalPup!W17&gt;(W$34),3,IF(OriginalPup!W17&gt;(W$34-W$35),2,IF(OriginalPup!W17&gt;(W$34-2*W$35),1,0)))))*W$32</f>
        <v>4.7561506559084081E-2</v>
      </c>
      <c r="X17" s="3">
        <f>IF(OriginalPup!X17&gt;(X$34+2*X$35),5,IF(OriginalPup!X17&gt;(X$34+X$35),4,IF(OriginalPup!X17&gt;(X$34),3,IF(OriginalPup!X17&gt;(X$34-X$35),2,IF(OriginalPup!X17&gt;(X$34-2*X$35),1,0)))))*X$32</f>
        <v>9.0987254750175828E-3</v>
      </c>
      <c r="Y17" s="3">
        <f>IF(OriginalPup!Y17&gt;(Y$34+2*Y$35),5,IF(OriginalPup!Y17&gt;(Y$34+Y$35),4,IF(OriginalPup!Y17&gt;(Y$34),3,IF(OriginalPup!Y17&gt;(Y$34-Y$35),2,IF(OriginalPup!Y17&gt;(Y$34-2*Y$35),1,0)))))*Y$32</f>
        <v>1.4782917363743318E-2</v>
      </c>
      <c r="Z17" s="3">
        <f>IF(OriginalPup!Z17&gt;(Z$34+2*Z$35),5,IF(OriginalPup!Z17&gt;(Z$34+Z$35),4,IF(OriginalPup!Z17&gt;(Z$34),3,IF(OriginalPup!Z17&gt;(Z$34-Z$35),2,IF(OriginalPup!Z17&gt;(Z$34-2*Z$35),1,0)))))*Z$32</f>
        <v>5.8252843501417507E-3</v>
      </c>
      <c r="AB17">
        <f t="shared" si="0"/>
        <v>1.2251648273385907</v>
      </c>
      <c r="AC17" t="str">
        <f t="shared" si="1"/>
        <v>C</v>
      </c>
      <c r="AE17" s="8"/>
      <c r="AF17" s="8"/>
      <c r="AG17" s="11" t="s">
        <v>41</v>
      </c>
      <c r="AH17" t="s">
        <v>62</v>
      </c>
      <c r="AI17" t="s">
        <v>62</v>
      </c>
      <c r="AJ17" s="12">
        <f t="shared" si="2"/>
        <v>1</v>
      </c>
      <c r="AK17" s="8"/>
      <c r="AL17">
        <v>1.2128157765300001</v>
      </c>
      <c r="AM17">
        <v>1.2251648273385907</v>
      </c>
      <c r="AN17" s="4">
        <f t="shared" si="3"/>
        <v>1.0182132396003793</v>
      </c>
    </row>
    <row r="18" spans="1:40" x14ac:dyDescent="0.2">
      <c r="A18">
        <v>137040</v>
      </c>
      <c r="B18" t="s">
        <v>42</v>
      </c>
      <c r="C18" t="s">
        <v>26</v>
      </c>
      <c r="D18">
        <v>1065</v>
      </c>
      <c r="E18">
        <v>5.474178403755868E-2</v>
      </c>
      <c r="F18">
        <f>OriginalPup!F18</f>
        <v>6559.6244131455396</v>
      </c>
      <c r="G18">
        <v>4375.5868544600935</v>
      </c>
      <c r="H18">
        <v>880.75117370892019</v>
      </c>
      <c r="I18">
        <v>725.82159624413146</v>
      </c>
      <c r="J18">
        <v>569.0140845070423</v>
      </c>
      <c r="K18">
        <v>8.4507042253521121</v>
      </c>
      <c r="L18">
        <v>0</v>
      </c>
      <c r="M18">
        <v>0</v>
      </c>
      <c r="N18">
        <v>4375.5868544600935</v>
      </c>
      <c r="O18" s="3">
        <f>IF(OriginalPup!O18&gt;(O$34+2*O$35),5,IF(OriginalPup!O18&gt;(O$34+O$35),4,IF(OriginalPup!O18&gt;(O$34),3,IF(OriginalPup!O18&gt;(O$34-O$35),2,IF(OriginalPup!O18&gt;(O$34-2*O$35),1,0)))))*O$32</f>
        <v>2.0161789890697261</v>
      </c>
      <c r="P18" s="3">
        <f>IF(OriginalPup!P18&gt;(P$34+2*P$35),5,IF(OriginalPup!P18&gt;(P$34+P$35),4,IF(OriginalPup!P18&gt;(P$34),3,IF(OriginalPup!P18&gt;(P$34-P$35),2,IF(OriginalPup!P18&gt;(P$34-2*P$35),1,0)))))*P$32</f>
        <v>4.5336046234405791E-2</v>
      </c>
      <c r="Q18" s="4">
        <f>IF(OriginalPup!Q18&gt;(Q$34+2*Q$35),5,IF(OriginalPup!Q18&gt;(Q$34+Q$35),4,IF(OriginalPup!Q18&gt;(Q$34),3,IF(OriginalPup!Q18&gt;(Q$34-Q$35),2,IF(OriginalPup!Q18&gt;(Q$34-2*Q$35),1,0)))))*Q$32</f>
        <v>1.9709921717939345E-2</v>
      </c>
      <c r="R18" s="6">
        <f>IF(OriginalPup!R18&gt;(R$34+2*R$35),5,IF(OriginalPup!R18&gt;(R$34+R$35),4,IF(OriginalPup!R18&gt;(R$34),3,IF(OriginalPup!R18&gt;(R$34-R$35),2,IF(OriginalPup!R18&gt;(R$34-2*R$35),1,0)))))*R$32</f>
        <v>0</v>
      </c>
      <c r="S18" s="3">
        <f>IF(OriginalPup!S18&gt;(S$34+2*S$35),5,IF(OriginalPup!S18&gt;(S$34+S$35),4,IF(OriginalPup!S18&gt;(S$34),3,IF(OriginalPup!S18&gt;(S$34-S$35),2,IF(OriginalPup!S18&gt;(S$34-2*S$35),1,0)))))*S$32</f>
        <v>2.5626124516466453E-2</v>
      </c>
      <c r="T18" s="3">
        <f>IF(OriginalPup!T18&gt;(T$34+2*T$35),5,IF(OriginalPup!T18&gt;(T$34+T$35),4,IF(OriginalPup!T18&gt;(T$34),3,IF(OriginalPup!T18&gt;(T$34-T$35),2,IF(OriginalPup!T18&gt;(T$34-2*T$35),1,0)))))*T$32</f>
        <v>0.1132961380515122</v>
      </c>
      <c r="U18" s="3">
        <f>IF(OriginalPup!U18&gt;(U$34+2*U$35),5,IF(OriginalPup!U18&gt;(U$34+U$35),4,IF(OriginalPup!U18&gt;(U$34),3,IF(OriginalPup!U18&gt;(U$34-U$35),2,IF(OriginalPup!U18&gt;(U$34-2*U$35),1,0)))))*U$32</f>
        <v>0.18520095992510793</v>
      </c>
      <c r="V18" s="3">
        <f>IF(OriginalPup!V18&gt;(V$34+2*V$35),5,IF(OriginalPup!V18&gt;(V$34+V$35),4,IF(OriginalPup!V18&gt;(V$34),3,IF(OriginalPup!V18&gt;(V$34-V$35),2,IF(OriginalPup!V18&gt;(V$34-2*V$35),1,0)))))*V$32</f>
        <v>3.5370177390806501E-2</v>
      </c>
      <c r="W18" s="3">
        <f>IF(OriginalPup!W18&gt;(W$34+2*W$35),5,IF(OriginalPup!W18&gt;(W$34+W$35),4,IF(OriginalPup!W18&gt;(W$34),3,IF(OriginalPup!W18&gt;(W$34-W$35),2,IF(OriginalPup!W18&gt;(W$34-2*W$35),1,0)))))*W$32</f>
        <v>4.7561506559084081E-2</v>
      </c>
      <c r="X18" s="3">
        <f>IF(OriginalPup!X18&gt;(X$34+2*X$35),5,IF(OriginalPup!X18&gt;(X$34+X$35),4,IF(OriginalPup!X18&gt;(X$34),3,IF(OriginalPup!X18&gt;(X$34-X$35),2,IF(OriginalPup!X18&gt;(X$34-2*X$35),1,0)))))*X$32</f>
        <v>6.0658169833450555E-3</v>
      </c>
      <c r="Y18" s="3">
        <f>IF(OriginalPup!Y18&gt;(Y$34+2*Y$35),5,IF(OriginalPup!Y18&gt;(Y$34+Y$35),4,IF(OriginalPup!Y18&gt;(Y$34),3,IF(OriginalPup!Y18&gt;(Y$34-Y$35),2,IF(OriginalPup!Y18&gt;(Y$34-2*Y$35),1,0)))))*Y$32</f>
        <v>1.4782917363743318E-2</v>
      </c>
      <c r="Z18" s="3">
        <f>IF(OriginalPup!Z18&gt;(Z$34+2*Z$35),5,IF(OriginalPup!Z18&gt;(Z$34+Z$35),4,IF(OriginalPup!Z18&gt;(Z$34),3,IF(OriginalPup!Z18&gt;(Z$34-Z$35),2,IF(OriginalPup!Z18&gt;(Z$34-2*Z$35),1,0)))))*Z$32</f>
        <v>2.3301137400567004E-3</v>
      </c>
      <c r="AB18">
        <f t="shared" si="0"/>
        <v>2.5114587115521934</v>
      </c>
      <c r="AC18" t="str">
        <f t="shared" si="1"/>
        <v>A</v>
      </c>
      <c r="AE18" s="8"/>
      <c r="AF18" s="8"/>
      <c r="AG18" s="11" t="s">
        <v>42</v>
      </c>
      <c r="AH18" t="s">
        <v>61</v>
      </c>
      <c r="AI18" t="s">
        <v>61</v>
      </c>
      <c r="AJ18" s="12">
        <f t="shared" si="2"/>
        <v>1</v>
      </c>
      <c r="AK18" s="8"/>
      <c r="AL18">
        <v>2.5148131490200001</v>
      </c>
      <c r="AM18">
        <v>2.5114587115521934</v>
      </c>
      <c r="AN18" s="4">
        <f t="shared" si="3"/>
        <v>0.13338714524830281</v>
      </c>
    </row>
    <row r="19" spans="1:40" x14ac:dyDescent="0.2">
      <c r="A19">
        <v>137348</v>
      </c>
      <c r="B19" t="s">
        <v>43</v>
      </c>
      <c r="C19" t="s">
        <v>26</v>
      </c>
      <c r="D19">
        <v>40</v>
      </c>
      <c r="E19">
        <v>0.09</v>
      </c>
      <c r="F19">
        <f>OriginalPup!F19</f>
        <v>7425</v>
      </c>
      <c r="G19">
        <v>6050</v>
      </c>
      <c r="H19">
        <v>250</v>
      </c>
      <c r="I19">
        <v>575</v>
      </c>
      <c r="J19">
        <v>550</v>
      </c>
      <c r="K19">
        <v>0</v>
      </c>
      <c r="L19">
        <v>0</v>
      </c>
      <c r="M19">
        <v>0</v>
      </c>
      <c r="N19">
        <v>6050</v>
      </c>
      <c r="O19" s="3">
        <f>IF(OriginalPup!O19&gt;(O$34+2*O$35),5,IF(OriginalPup!O19&gt;(O$34+O$35),4,IF(OriginalPup!O19&gt;(O$34),3,IF(OriginalPup!O19&gt;(O$34-O$35),2,IF(OriginalPup!O19&gt;(O$34-2*O$35),1,0)))))*O$32</f>
        <v>2.0161789890697261</v>
      </c>
      <c r="P19" s="3">
        <f>IF(OriginalPup!P19&gt;(P$34+2*P$35),5,IF(OriginalPup!P19&gt;(P$34+P$35),4,IF(OriginalPup!P19&gt;(P$34),3,IF(OriginalPup!P19&gt;(P$34-P$35),2,IF(OriginalPup!P19&gt;(P$34-2*P$35),1,0)))))*P$32</f>
        <v>0.11334011558601448</v>
      </c>
      <c r="Q19" s="4">
        <f>IF(OriginalPup!Q19&gt;(Q$34+2*Q$35),5,IF(OriginalPup!Q19&gt;(Q$34+Q$35),4,IF(OriginalPup!Q19&gt;(Q$34),3,IF(OriginalPup!Q19&gt;(Q$34-Q$35),2,IF(OriginalPup!Q19&gt;(Q$34-2*Q$35),1,0)))))*Q$32</f>
        <v>4.9274804294848359E-2</v>
      </c>
      <c r="R19" s="6">
        <f>IF(OriginalPup!R19&gt;(R$34+2*R$35),5,IF(OriginalPup!R19&gt;(R$34+R$35),4,IF(OriginalPup!R19&gt;(R$34),3,IF(OriginalPup!R19&gt;(R$34-R$35),2,IF(OriginalPup!R19&gt;(R$34-2*R$35),1,0)))))*R$32</f>
        <v>0</v>
      </c>
      <c r="S19" s="3">
        <f>IF(OriginalPup!S19&gt;(S$34+2*S$35),5,IF(OriginalPup!S19&gt;(S$34+S$35),4,IF(OriginalPup!S19&gt;(S$34),3,IF(OriginalPup!S19&gt;(S$34-S$35),2,IF(OriginalPup!S19&gt;(S$34-2*S$35),1,0)))))*S$32</f>
        <v>2.5626124516466453E-2</v>
      </c>
      <c r="T19" s="3">
        <f>IF(OriginalPup!T19&gt;(T$34+2*T$35),5,IF(OriginalPup!T19&gt;(T$34+T$35),4,IF(OriginalPup!T19&gt;(T$34),3,IF(OriginalPup!T19&gt;(T$34-T$35),2,IF(OriginalPup!T19&gt;(T$34-2*T$35),1,0)))))*T$32</f>
        <v>0.2265922761030244</v>
      </c>
      <c r="U19" s="3">
        <f>IF(OriginalPup!U19&gt;(U$34+2*U$35),5,IF(OriginalPup!U19&gt;(U$34+U$35),4,IF(OriginalPup!U19&gt;(U$34),3,IF(OriginalPup!U19&gt;(U$34-U$35),2,IF(OriginalPup!U19&gt;(U$34-2*U$35),1,0)))))*U$32</f>
        <v>0.30866826654184659</v>
      </c>
      <c r="V19" s="3">
        <f>IF(OriginalPup!V19&gt;(V$34+2*V$35),5,IF(OriginalPup!V19&gt;(V$34+V$35),4,IF(OriginalPup!V19&gt;(V$34),3,IF(OriginalPup!V19&gt;(V$34-V$35),2,IF(OriginalPup!V19&gt;(V$34-2*V$35),1,0)))))*V$32</f>
        <v>7.0740354781613002E-2</v>
      </c>
      <c r="W19" s="3">
        <f>IF(OriginalPup!W19&gt;(W$34+2*W$35),5,IF(OriginalPup!W19&gt;(W$34+W$35),4,IF(OriginalPup!W19&gt;(W$34),3,IF(OriginalPup!W19&gt;(W$34-W$35),2,IF(OriginalPup!W19&gt;(W$34-2*W$35),1,0)))))*W$32</f>
        <v>4.7561506559084081E-2</v>
      </c>
      <c r="X19" s="3">
        <f>IF(OriginalPup!X19&gt;(X$34+2*X$35),5,IF(OriginalPup!X19&gt;(X$34+X$35),4,IF(OriginalPup!X19&gt;(X$34),3,IF(OriginalPup!X19&gt;(X$34-X$35),2,IF(OriginalPup!X19&gt;(X$34-2*X$35),1,0)))))*X$32</f>
        <v>6.0658169833450555E-3</v>
      </c>
      <c r="Y19" s="3">
        <f>IF(OriginalPup!Y19&gt;(Y$34+2*Y$35),5,IF(OriginalPup!Y19&gt;(Y$34+Y$35),4,IF(OriginalPup!Y19&gt;(Y$34),3,IF(OriginalPup!Y19&gt;(Y$34-Y$35),2,IF(OriginalPup!Y19&gt;(Y$34-2*Y$35),1,0)))))*Y$32</f>
        <v>2.2174376045614976E-2</v>
      </c>
      <c r="Z19" s="3">
        <f>IF(OriginalPup!Z19&gt;(Z$34+2*Z$35),5,IF(OriginalPup!Z19&gt;(Z$34+Z$35),4,IF(OriginalPup!Z19&gt;(Z$34),3,IF(OriginalPup!Z19&gt;(Z$34-Z$35),2,IF(OriginalPup!Z19&gt;(Z$34-2*Z$35),1,0)))))*Z$32</f>
        <v>2.3301137400567004E-3</v>
      </c>
      <c r="AB19">
        <f t="shared" si="0"/>
        <v>2.8885527442216401</v>
      </c>
      <c r="AC19" t="str">
        <f t="shared" si="1"/>
        <v>A</v>
      </c>
      <c r="AE19" s="8"/>
      <c r="AF19" s="8"/>
      <c r="AG19" s="11" t="s">
        <v>43</v>
      </c>
      <c r="AH19" t="s">
        <v>61</v>
      </c>
      <c r="AI19" t="s">
        <v>61</v>
      </c>
      <c r="AJ19" s="12">
        <f t="shared" si="2"/>
        <v>1</v>
      </c>
      <c r="AK19" s="8"/>
      <c r="AL19">
        <v>2.79372467001</v>
      </c>
      <c r="AM19">
        <v>2.8885527442216401</v>
      </c>
      <c r="AN19" s="4">
        <f t="shared" si="3"/>
        <v>3.3943242592800189</v>
      </c>
    </row>
    <row r="20" spans="1:40" x14ac:dyDescent="0.2">
      <c r="A20">
        <v>140648</v>
      </c>
      <c r="B20" t="s">
        <v>44</v>
      </c>
      <c r="C20" t="s">
        <v>26</v>
      </c>
      <c r="D20">
        <v>260</v>
      </c>
      <c r="E20">
        <v>9.6945816653846162E-2</v>
      </c>
      <c r="F20" t="e">
        <f>IF(AND(OriginalPup!#REF!&lt;$F$36, OriginalPup!#REF!&gt;$F$37), "T", "Out")</f>
        <v>#REF!</v>
      </c>
      <c r="G20">
        <v>2490.6991153846157</v>
      </c>
      <c r="H20">
        <v>119.23076923076923</v>
      </c>
      <c r="I20">
        <v>254.71988461538461</v>
      </c>
      <c r="J20">
        <v>11818.400153846154</v>
      </c>
      <c r="K20">
        <v>0</v>
      </c>
      <c r="L20">
        <v>0</v>
      </c>
      <c r="M20">
        <v>0</v>
      </c>
      <c r="N20">
        <v>2490.6991153846157</v>
      </c>
      <c r="O20" s="6">
        <f>IF(OriginalPup!O20&gt;(O$34+2*O$35),5,IF(OriginalPup!O20&gt;(O$34+O$35),4,IF(OriginalPup!O20&gt;(O$34),3,IF(OriginalPup!O20&gt;(O$34-O$35),2,IF(OriginalPup!O20&gt;(O$34-2*O$35),1,0)))))*O$32</f>
        <v>0</v>
      </c>
      <c r="P20" s="3">
        <f>IF(OriginalPup!P20&gt;(P$34+2*P$35),5,IF(OriginalPup!P20&gt;(P$34+P$35),4,IF(OriginalPup!P20&gt;(P$34),3,IF(OriginalPup!P20&gt;(P$34-P$35),2,IF(OriginalPup!P20&gt;(P$34-2*P$35),1,0)))))*P$32</f>
        <v>4.5336046234405791E-2</v>
      </c>
      <c r="Q20" s="4">
        <f>IF(OriginalPup!Q20&gt;(Q$34+2*Q$35),5,IF(OriginalPup!Q20&gt;(Q$34+Q$35),4,IF(OriginalPup!Q20&gt;(Q$34),3,IF(OriginalPup!Q20&gt;(Q$34-Q$35),2,IF(OriginalPup!Q20&gt;(Q$34-2*Q$35),1,0)))))*Q$32</f>
        <v>1.9709921717939345E-2</v>
      </c>
      <c r="R20" s="6">
        <f>IF(OriginalPup!R20&gt;(R$34+2*R$35),5,IF(OriginalPup!R20&gt;(R$34+R$35),4,IF(OriginalPup!R20&gt;(R$34),3,IF(OriginalPup!R20&gt;(R$34-R$35),2,IF(OriginalPup!R20&gt;(R$34-2*R$35),1,0)))))*R$32</f>
        <v>0</v>
      </c>
      <c r="S20" s="3">
        <f>IF(OriginalPup!S20&gt;(S$34+2*S$35),5,IF(OriginalPup!S20&gt;(S$34+S$35),4,IF(OriginalPup!S20&gt;(S$34),3,IF(OriginalPup!S20&gt;(S$34-S$35),2,IF(OriginalPup!S20&gt;(S$34-2*S$35),1,0)))))*S$32</f>
        <v>3.843918677469968E-2</v>
      </c>
      <c r="T20" s="3">
        <f>IF(OriginalPup!T20&gt;(T$34+2*T$35),5,IF(OriginalPup!T20&gt;(T$34+T$35),4,IF(OriginalPup!T20&gt;(T$34),3,IF(OriginalPup!T20&gt;(T$34-T$35),2,IF(OriginalPup!T20&gt;(T$34-2*T$35),1,0)))))*T$32</f>
        <v>0.2265922761030244</v>
      </c>
      <c r="U20" s="3">
        <f>IF(OriginalPup!U20&gt;(U$34+2*U$35),5,IF(OriginalPup!U20&gt;(U$34+U$35),4,IF(OriginalPup!U20&gt;(U$34),3,IF(OriginalPup!U20&gt;(U$34-U$35),2,IF(OriginalPup!U20&gt;(U$34-2*U$35),1,0)))))*U$32</f>
        <v>0.12346730661673863</v>
      </c>
      <c r="V20" s="3">
        <f>IF(OriginalPup!V20&gt;(V$34+2*V$35),5,IF(OriginalPup!V20&gt;(V$34+V$35),4,IF(OriginalPup!V20&gt;(V$34),3,IF(OriginalPup!V20&gt;(V$34-V$35),2,IF(OriginalPup!V20&gt;(V$34-2*V$35),1,0)))))*V$32</f>
        <v>7.0740354781613002E-2</v>
      </c>
      <c r="W20" s="3">
        <f>IF(OriginalPup!W20&gt;(W$34+2*W$35),5,IF(OriginalPup!W20&gt;(W$34+W$35),4,IF(OriginalPup!W20&gt;(W$34),3,IF(OriginalPup!W20&gt;(W$34-W$35),2,IF(OriginalPup!W20&gt;(W$34-2*W$35),1,0)))))*W$32</f>
        <v>7.1342259838626118E-2</v>
      </c>
      <c r="X20" s="3">
        <f>IF(OriginalPup!X20&gt;(X$34+2*X$35),5,IF(OriginalPup!X20&gt;(X$34+X$35),4,IF(OriginalPup!X20&gt;(X$34),3,IF(OriginalPup!X20&gt;(X$34-X$35),2,IF(OriginalPup!X20&gt;(X$34-2*X$35),1,0)))))*X$32</f>
        <v>6.0658169833450555E-3</v>
      </c>
      <c r="Y20" s="3">
        <f>IF(OriginalPup!Y20&gt;(Y$34+2*Y$35),5,IF(OriginalPup!Y20&gt;(Y$34+Y$35),4,IF(OriginalPup!Y20&gt;(Y$34),3,IF(OriginalPup!Y20&gt;(Y$34-Y$35),2,IF(OriginalPup!Y20&gt;(Y$34-2*Y$35),1,0)))))*Y$32</f>
        <v>1.4782917363743318E-2</v>
      </c>
      <c r="Z20" s="3">
        <f>IF(OriginalPup!Z20&gt;(Z$34+2*Z$35),5,IF(OriginalPup!Z20&gt;(Z$34+Z$35),4,IF(OriginalPup!Z20&gt;(Z$34),3,IF(OriginalPup!Z20&gt;(Z$34-Z$35),2,IF(OriginalPup!Z20&gt;(Z$34-2*Z$35),1,0)))))*Z$32</f>
        <v>3.4951706100850508E-3</v>
      </c>
      <c r="AB20">
        <f t="shared" si="0"/>
        <v>0.6199712570242204</v>
      </c>
      <c r="AC20" t="str">
        <f t="shared" si="1"/>
        <v>D</v>
      </c>
      <c r="AE20" s="8"/>
      <c r="AF20" s="8"/>
      <c r="AG20" s="11" t="s">
        <v>44</v>
      </c>
      <c r="AH20" t="s">
        <v>62</v>
      </c>
      <c r="AI20" t="s">
        <v>64</v>
      </c>
      <c r="AJ20" s="12">
        <f t="shared" si="2"/>
        <v>0</v>
      </c>
      <c r="AK20" s="8"/>
      <c r="AL20">
        <v>1.11756269032</v>
      </c>
      <c r="AM20">
        <v>0.6199712570242204</v>
      </c>
      <c r="AN20" s="4">
        <f t="shared" si="3"/>
        <v>44.524699831675711</v>
      </c>
    </row>
    <row r="21" spans="1:40" x14ac:dyDescent="0.2">
      <c r="A21">
        <v>137375</v>
      </c>
      <c r="B21" t="s">
        <v>45</v>
      </c>
      <c r="C21" t="s">
        <v>26</v>
      </c>
      <c r="D21">
        <v>945.5</v>
      </c>
      <c r="E21">
        <v>6.2400846113167638E-2</v>
      </c>
      <c r="F21">
        <f>OriginalPup!F20</f>
        <v>14683.049923076924</v>
      </c>
      <c r="G21">
        <v>4041.2480169222636</v>
      </c>
      <c r="H21">
        <v>327.86885245901641</v>
      </c>
      <c r="I21">
        <v>502.37969328397674</v>
      </c>
      <c r="J21">
        <v>410.36488630354307</v>
      </c>
      <c r="K21">
        <v>0</v>
      </c>
      <c r="L21">
        <v>0</v>
      </c>
      <c r="M21">
        <v>0</v>
      </c>
      <c r="N21">
        <v>4041.2480169222636</v>
      </c>
      <c r="O21" s="3">
        <f>IF(OriginalPup!O21&gt;(O$34+2*O$35),5,IF(OriginalPup!O21&gt;(O$34+O$35),4,IF(OriginalPup!O21&gt;(O$34),3,IF(OriginalPup!O21&gt;(O$34-O$35),2,IF(OriginalPup!O21&gt;(O$34-2*O$35),1,0)))))*O$32</f>
        <v>1.5121342418022947</v>
      </c>
      <c r="P21" s="3">
        <f>IF(OriginalPup!P21&gt;(P$34+2*P$35),5,IF(OriginalPup!P21&gt;(P$34+P$35),4,IF(OriginalPup!P21&gt;(P$34),3,IF(OriginalPup!P21&gt;(P$34-P$35),2,IF(OriginalPup!P21&gt;(P$34-2*P$35),1,0)))))*P$32</f>
        <v>4.5336046234405791E-2</v>
      </c>
      <c r="Q21" s="4">
        <f>IF(OriginalPup!Q21&gt;(Q$34+2*Q$35),5,IF(OriginalPup!Q21&gt;(Q$34+Q$35),4,IF(OriginalPup!Q21&gt;(Q$34),3,IF(OriginalPup!Q21&gt;(Q$34-Q$35),2,IF(OriginalPup!Q21&gt;(Q$34-2*Q$35),1,0)))))*Q$32</f>
        <v>1.9709921717939345E-2</v>
      </c>
      <c r="R21" s="6">
        <f>IF(OriginalPup!R21&gt;(R$34+2*R$35),5,IF(OriginalPup!R21&gt;(R$34+R$35),4,IF(OriginalPup!R21&gt;(R$34),3,IF(OriginalPup!R21&gt;(R$34-R$35),2,IF(OriginalPup!R21&gt;(R$34-2*R$35),1,0)))))*R$32</f>
        <v>0</v>
      </c>
      <c r="S21" s="3">
        <f>IF(OriginalPup!S21&gt;(S$34+2*S$35),5,IF(OriginalPup!S21&gt;(S$34+S$35),4,IF(OriginalPup!S21&gt;(S$34),3,IF(OriginalPup!S21&gt;(S$34-S$35),2,IF(OriginalPup!S21&gt;(S$34-2*S$35),1,0)))))*S$32</f>
        <v>2.5626124516466453E-2</v>
      </c>
      <c r="T21" s="3">
        <f>IF(OriginalPup!T21&gt;(T$34+2*T$35),5,IF(OriginalPup!T21&gt;(T$34+T$35),4,IF(OriginalPup!T21&gt;(T$34),3,IF(OriginalPup!T21&gt;(T$34-T$35),2,IF(OriginalPup!T21&gt;(T$34-2*T$35),1,0)))))*T$32</f>
        <v>0.2265922761030244</v>
      </c>
      <c r="U21" s="3">
        <f>IF(OriginalPup!U21&gt;(U$34+2*U$35),5,IF(OriginalPup!U21&gt;(U$34+U$35),4,IF(OriginalPup!U21&gt;(U$34),3,IF(OriginalPup!U21&gt;(U$34-U$35),2,IF(OriginalPup!U21&gt;(U$34-2*U$35),1,0)))))*U$32</f>
        <v>0.18520095992510793</v>
      </c>
      <c r="V21" s="3">
        <f>IF(OriginalPup!V21&gt;(V$34+2*V$35),5,IF(OriginalPup!V21&gt;(V$34+V$35),4,IF(OriginalPup!V21&gt;(V$34),3,IF(OriginalPup!V21&gt;(V$34-V$35),2,IF(OriginalPup!V21&gt;(V$34-2*V$35),1,0)))))*V$32</f>
        <v>7.0740354781613002E-2</v>
      </c>
      <c r="W21" s="3">
        <f>IF(OriginalPup!W21&gt;(W$34+2*W$35),5,IF(OriginalPup!W21&gt;(W$34+W$35),4,IF(OriginalPup!W21&gt;(W$34),3,IF(OriginalPup!W21&gt;(W$34-W$35),2,IF(OriginalPup!W21&gt;(W$34-2*W$35),1,0)))))*W$32</f>
        <v>4.7561506559084081E-2</v>
      </c>
      <c r="X21" s="3">
        <f>IF(OriginalPup!X21&gt;(X$34+2*X$35),5,IF(OriginalPup!X21&gt;(X$34+X$35),4,IF(OriginalPup!X21&gt;(X$34),3,IF(OriginalPup!X21&gt;(X$34-X$35),2,IF(OriginalPup!X21&gt;(X$34-2*X$35),1,0)))))*X$32</f>
        <v>6.0658169833450555E-3</v>
      </c>
      <c r="Y21" s="3">
        <f>IF(OriginalPup!Y21&gt;(Y$34+2*Y$35),5,IF(OriginalPup!Y21&gt;(Y$34+Y$35),4,IF(OriginalPup!Y21&gt;(Y$34),3,IF(OriginalPup!Y21&gt;(Y$34-Y$35),2,IF(OriginalPup!Y21&gt;(Y$34-2*Y$35),1,0)))))*Y$32</f>
        <v>1.4782917363743318E-2</v>
      </c>
      <c r="Z21" s="3">
        <f>IF(OriginalPup!Z21&gt;(Z$34+2*Z$35),5,IF(OriginalPup!Z21&gt;(Z$34+Z$35),4,IF(OriginalPup!Z21&gt;(Z$34),3,IF(OriginalPup!Z21&gt;(Z$34-Z$35),2,IF(OriginalPup!Z21&gt;(Z$34-2*Z$35),1,0)))))*Z$32</f>
        <v>3.4951706100850508E-3</v>
      </c>
      <c r="AB21">
        <f t="shared" si="0"/>
        <v>2.1572453365971089</v>
      </c>
      <c r="AC21" t="str">
        <f t="shared" si="1"/>
        <v>A</v>
      </c>
      <c r="AE21" s="8"/>
      <c r="AF21" s="8"/>
      <c r="AG21" s="11" t="s">
        <v>45</v>
      </c>
      <c r="AH21" t="s">
        <v>61</v>
      </c>
      <c r="AI21" t="s">
        <v>61</v>
      </c>
      <c r="AJ21" s="12">
        <f t="shared" si="2"/>
        <v>1</v>
      </c>
      <c r="AK21" s="8"/>
      <c r="AL21">
        <v>2.1561272205500002</v>
      </c>
      <c r="AM21">
        <v>2.1572453365971089</v>
      </c>
      <c r="AN21" s="4">
        <f t="shared" si="3"/>
        <v>5.1857610091465139E-2</v>
      </c>
    </row>
    <row r="22" spans="1:40" x14ac:dyDescent="0.2">
      <c r="A22">
        <v>141149</v>
      </c>
      <c r="B22" t="s">
        <v>46</v>
      </c>
      <c r="C22" t="s">
        <v>26</v>
      </c>
      <c r="D22">
        <v>138</v>
      </c>
      <c r="E22">
        <v>0.10408716014492754</v>
      </c>
      <c r="F22">
        <f>OriginalPup!F21</f>
        <v>5281.8614489687998</v>
      </c>
      <c r="G22">
        <v>3500</v>
      </c>
      <c r="H22">
        <v>188.40579710144928</v>
      </c>
      <c r="I22">
        <v>318.84057971014494</v>
      </c>
      <c r="J22">
        <v>855.07246376811599</v>
      </c>
      <c r="K22">
        <v>0</v>
      </c>
      <c r="L22">
        <v>0</v>
      </c>
      <c r="M22">
        <v>0</v>
      </c>
      <c r="N22">
        <v>3500</v>
      </c>
      <c r="O22" s="3">
        <f>IF(OriginalPup!O22&gt;(O$34+2*O$35),5,IF(OriginalPup!O22&gt;(O$34+O$35),4,IF(OriginalPup!O22&gt;(O$34),3,IF(OriginalPup!O22&gt;(O$34-O$35),2,IF(OriginalPup!O22&gt;(O$34-2*O$35),1,0)))))*O$32</f>
        <v>0.50404474726743154</v>
      </c>
      <c r="P22" s="3">
        <f>IF(OriginalPup!P22&gt;(P$34+2*P$35),5,IF(OriginalPup!P22&gt;(P$34+P$35),4,IF(OriginalPup!P22&gt;(P$34),3,IF(OriginalPup!P22&gt;(P$34-P$35),2,IF(OriginalPup!P22&gt;(P$34-2*P$35),1,0)))))*P$32</f>
        <v>6.8004069351608687E-2</v>
      </c>
      <c r="Q22" s="4">
        <f>IF(OriginalPup!Q22&gt;(Q$34+2*Q$35),5,IF(OriginalPup!Q22&gt;(Q$34+Q$35),4,IF(OriginalPup!Q22&gt;(Q$34),3,IF(OriginalPup!Q22&gt;(Q$34-Q$35),2,IF(OriginalPup!Q22&gt;(Q$34-2*Q$35),1,0)))))*Q$32</f>
        <v>3.941984343587869E-2</v>
      </c>
      <c r="R22" s="6">
        <f>IF(OriginalPup!R22&gt;(R$34+2*R$35),5,IF(OriginalPup!R22&gt;(R$34+R$35),4,IF(OriginalPup!R22&gt;(R$34),3,IF(OriginalPup!R22&gt;(R$34-R$35),2,IF(OriginalPup!R22&gt;(R$34-2*R$35),1,0)))))*R$32</f>
        <v>0</v>
      </c>
      <c r="S22" s="3">
        <f>IF(OriginalPup!S22&gt;(S$34+2*S$35),5,IF(OriginalPup!S22&gt;(S$34+S$35),4,IF(OriginalPup!S22&gt;(S$34),3,IF(OriginalPup!S22&gt;(S$34-S$35),2,IF(OriginalPup!S22&gt;(S$34-2*S$35),1,0)))))*S$32</f>
        <v>2.5626124516466453E-2</v>
      </c>
      <c r="T22" s="3">
        <f>IF(OriginalPup!T22&gt;(T$34+2*T$35),5,IF(OriginalPup!T22&gt;(T$34+T$35),4,IF(OriginalPup!T22&gt;(T$34),3,IF(OriginalPup!T22&gt;(T$34-T$35),2,IF(OriginalPup!T22&gt;(T$34-2*T$35),1,0)))))*T$32</f>
        <v>0.33988841415453663</v>
      </c>
      <c r="U22" s="3">
        <f>IF(OriginalPup!U22&gt;(U$34+2*U$35),5,IF(OriginalPup!U22&gt;(U$34+U$35),4,IF(OriginalPup!U22&gt;(U$34),3,IF(OriginalPup!U22&gt;(U$34-U$35),2,IF(OriginalPup!U22&gt;(U$34-2*U$35),1,0)))))*U$32</f>
        <v>0.12346730661673863</v>
      </c>
      <c r="V22" s="3">
        <f>IF(OriginalPup!V22&gt;(V$34+2*V$35),5,IF(OriginalPup!V22&gt;(V$34+V$35),4,IF(OriginalPup!V22&gt;(V$34),3,IF(OriginalPup!V22&gt;(V$34-V$35),2,IF(OriginalPup!V22&gt;(V$34-2*V$35),1,0)))))*V$32</f>
        <v>7.0740354781613002E-2</v>
      </c>
      <c r="W22" s="3">
        <f>IF(OriginalPup!W22&gt;(W$34+2*W$35),5,IF(OriginalPup!W22&gt;(W$34+W$35),4,IF(OriginalPup!W22&gt;(W$34),3,IF(OriginalPup!W22&gt;(W$34-W$35),2,IF(OriginalPup!W22&gt;(W$34-2*W$35),1,0)))))*W$32</f>
        <v>4.7561506559084081E-2</v>
      </c>
      <c r="X22" s="3">
        <f>IF(OriginalPup!X22&gt;(X$34+2*X$35),5,IF(OriginalPup!X22&gt;(X$34+X$35),4,IF(OriginalPup!X22&gt;(X$34),3,IF(OriginalPup!X22&gt;(X$34-X$35),2,IF(OriginalPup!X22&gt;(X$34-2*X$35),1,0)))))*X$32</f>
        <v>6.0658169833450555E-3</v>
      </c>
      <c r="Y22" s="3">
        <f>IF(OriginalPup!Y22&gt;(Y$34+2*Y$35),5,IF(OriginalPup!Y22&gt;(Y$34+Y$35),4,IF(OriginalPup!Y22&gt;(Y$34),3,IF(OriginalPup!Y22&gt;(Y$34-Y$35),2,IF(OriginalPup!Y22&gt;(Y$34-2*Y$35),1,0)))))*Y$32</f>
        <v>1.4782917363743318E-2</v>
      </c>
      <c r="Z22" s="3">
        <f>IF(OriginalPup!Z22&gt;(Z$34+2*Z$35),5,IF(OriginalPup!Z22&gt;(Z$34+Z$35),4,IF(OriginalPup!Z22&gt;(Z$34),3,IF(OriginalPup!Z22&gt;(Z$34-Z$35),2,IF(OriginalPup!Z22&gt;(Z$34-2*Z$35),1,0)))))*Z$32</f>
        <v>4.6602274801134007E-3</v>
      </c>
      <c r="AB22">
        <f t="shared" si="0"/>
        <v>1.2442613285105593</v>
      </c>
      <c r="AC22" t="str">
        <f t="shared" si="1"/>
        <v>C</v>
      </c>
      <c r="AE22" s="8"/>
      <c r="AF22" s="8"/>
      <c r="AG22" s="11" t="s">
        <v>46</v>
      </c>
      <c r="AH22" t="s">
        <v>62</v>
      </c>
      <c r="AI22" t="s">
        <v>62</v>
      </c>
      <c r="AJ22" s="12">
        <f t="shared" si="2"/>
        <v>1</v>
      </c>
      <c r="AK22" s="8"/>
      <c r="AL22">
        <v>1.2351018544900001</v>
      </c>
      <c r="AM22">
        <v>1.2442613285105593</v>
      </c>
      <c r="AN22" s="4">
        <f t="shared" si="3"/>
        <v>0.7415966535279237</v>
      </c>
    </row>
    <row r="23" spans="1:40" x14ac:dyDescent="0.2">
      <c r="A23">
        <v>137321</v>
      </c>
      <c r="B23" t="s">
        <v>47</v>
      </c>
      <c r="C23" t="s">
        <v>26</v>
      </c>
      <c r="D23">
        <v>1270</v>
      </c>
      <c r="E23">
        <v>0.12477832251968503</v>
      </c>
      <c r="F23">
        <f>OriginalPup!F22</f>
        <v>4862.31884057971</v>
      </c>
      <c r="G23">
        <v>4580.6294645669295</v>
      </c>
      <c r="H23">
        <v>378.81752755905512</v>
      </c>
      <c r="I23">
        <v>288.55748031496063</v>
      </c>
      <c r="J23">
        <v>556.83427559055121</v>
      </c>
      <c r="K23">
        <v>38.582677165354333</v>
      </c>
      <c r="L23">
        <v>0</v>
      </c>
      <c r="M23">
        <v>0</v>
      </c>
      <c r="N23">
        <v>4580.6294645669295</v>
      </c>
      <c r="O23" s="3">
        <f>IF(OriginalPup!O23&gt;(O$34+2*O$35),5,IF(OriginalPup!O23&gt;(O$34+O$35),4,IF(OriginalPup!O23&gt;(O$34),3,IF(OriginalPup!O23&gt;(O$34-O$35),2,IF(OriginalPup!O23&gt;(O$34-2*O$35),1,0)))))*O$32</f>
        <v>1.5121342418022947</v>
      </c>
      <c r="P23" s="3">
        <f>IF(OriginalPup!P23&gt;(P$34+2*P$35),5,IF(OriginalPup!P23&gt;(P$34+P$35),4,IF(OriginalPup!P23&gt;(P$34),3,IF(OriginalPup!P23&gt;(P$34-P$35),2,IF(OriginalPup!P23&gt;(P$34-2*P$35),1,0)))))*P$32</f>
        <v>4.5336046234405791E-2</v>
      </c>
      <c r="Q23" s="4">
        <f>IF(OriginalPup!Q23&gt;(Q$34+2*Q$35),5,IF(OriginalPup!Q23&gt;(Q$34+Q$35),4,IF(OriginalPup!Q23&gt;(Q$34),3,IF(OriginalPup!Q23&gt;(Q$34-Q$35),2,IF(OriginalPup!Q23&gt;(Q$34-2*Q$35),1,0)))))*Q$32</f>
        <v>1.9709921717939345E-2</v>
      </c>
      <c r="R23" s="6">
        <f>IF(OriginalPup!R23&gt;(R$34+2*R$35),5,IF(OriginalPup!R23&gt;(R$34+R$35),4,IF(OriginalPup!R23&gt;(R$34),3,IF(OriginalPup!R23&gt;(R$34-R$35),2,IF(OriginalPup!R23&gt;(R$34-2*R$35),1,0)))))*R$32</f>
        <v>0</v>
      </c>
      <c r="S23" s="3">
        <f>IF(OriginalPup!S23&gt;(S$34+2*S$35),5,IF(OriginalPup!S23&gt;(S$34+S$35),4,IF(OriginalPup!S23&gt;(S$34),3,IF(OriginalPup!S23&gt;(S$34-S$35),2,IF(OriginalPup!S23&gt;(S$34-2*S$35),1,0)))))*S$32</f>
        <v>3.843918677469968E-2</v>
      </c>
      <c r="T23" s="3">
        <f>IF(OriginalPup!T23&gt;(T$34+2*T$35),5,IF(OriginalPup!T23&gt;(T$34+T$35),4,IF(OriginalPup!T23&gt;(T$34),3,IF(OriginalPup!T23&gt;(T$34-T$35),2,IF(OriginalPup!T23&gt;(T$34-2*T$35),1,0)))))*T$32</f>
        <v>0.33988841415453663</v>
      </c>
      <c r="U23" s="3">
        <f>IF(OriginalPup!U23&gt;(U$34+2*U$35),5,IF(OriginalPup!U23&gt;(U$34+U$35),4,IF(OriginalPup!U23&gt;(U$34),3,IF(OriginalPup!U23&gt;(U$34-U$35),2,IF(OriginalPup!U23&gt;(U$34-2*U$35),1,0)))))*U$32</f>
        <v>0.24693461323347726</v>
      </c>
      <c r="V23" s="3">
        <f>IF(OriginalPup!V23&gt;(V$34+2*V$35),5,IF(OriginalPup!V23&gt;(V$34+V$35),4,IF(OriginalPup!V23&gt;(V$34),3,IF(OriginalPup!V23&gt;(V$34-V$35),2,IF(OriginalPup!V23&gt;(V$34-2*V$35),1,0)))))*V$32</f>
        <v>7.0740354781613002E-2</v>
      </c>
      <c r="W23" s="3">
        <f>IF(OriginalPup!W23&gt;(W$34+2*W$35),5,IF(OriginalPup!W23&gt;(W$34+W$35),4,IF(OriginalPup!W23&gt;(W$34),3,IF(OriginalPup!W23&gt;(W$34-W$35),2,IF(OriginalPup!W23&gt;(W$34-2*W$35),1,0)))))*W$32</f>
        <v>4.7561506559084081E-2</v>
      </c>
      <c r="X23" s="3">
        <f>IF(OriginalPup!X23&gt;(X$34+2*X$35),5,IF(OriginalPup!X23&gt;(X$34+X$35),4,IF(OriginalPup!X23&gt;(X$34),3,IF(OriginalPup!X23&gt;(X$34-X$35),2,IF(OriginalPup!X23&gt;(X$34-2*X$35),1,0)))))*X$32</f>
        <v>1.2131633966690111E-2</v>
      </c>
      <c r="Y23" s="3">
        <f>IF(OriginalPup!Y23&gt;(Y$34+2*Y$35),5,IF(OriginalPup!Y23&gt;(Y$34+Y$35),4,IF(OriginalPup!Y23&gt;(Y$34),3,IF(OriginalPup!Y23&gt;(Y$34-Y$35),2,IF(OriginalPup!Y23&gt;(Y$34-2*Y$35),1,0)))))*Y$32</f>
        <v>1.4782917363743318E-2</v>
      </c>
      <c r="Z23" s="3">
        <f>IF(OriginalPup!Z23&gt;(Z$34+2*Z$35),5,IF(OriginalPup!Z23&gt;(Z$34+Z$35),4,IF(OriginalPup!Z23&gt;(Z$34),3,IF(OriginalPup!Z23&gt;(Z$34-Z$35),2,IF(OriginalPup!Z23&gt;(Z$34-2*Z$35),1,0)))))*Z$32</f>
        <v>2.3301137400567004E-3</v>
      </c>
      <c r="AB23">
        <f t="shared" si="0"/>
        <v>2.34998895032854</v>
      </c>
      <c r="AC23" t="str">
        <f t="shared" si="1"/>
        <v>A</v>
      </c>
      <c r="AE23" s="8"/>
      <c r="AF23" s="8"/>
      <c r="AG23" s="11" t="s">
        <v>47</v>
      </c>
      <c r="AH23" t="s">
        <v>61</v>
      </c>
      <c r="AI23" t="s">
        <v>61</v>
      </c>
      <c r="AJ23" s="12">
        <f t="shared" si="2"/>
        <v>1</v>
      </c>
      <c r="AK23" s="8"/>
      <c r="AL23">
        <v>2.3473232496100001</v>
      </c>
      <c r="AM23">
        <v>2.34998895032854</v>
      </c>
      <c r="AN23" s="4">
        <f t="shared" si="3"/>
        <v>0.1135634267237329</v>
      </c>
    </row>
    <row r="24" spans="1:40" x14ac:dyDescent="0.2">
      <c r="A24">
        <v>136984</v>
      </c>
      <c r="B24" t="s">
        <v>48</v>
      </c>
      <c r="C24" t="s">
        <v>26</v>
      </c>
      <c r="D24">
        <v>333</v>
      </c>
      <c r="E24">
        <v>9.7437982102102097E-2</v>
      </c>
      <c r="F24">
        <f>OriginalPup!F23</f>
        <v>5843.4214173228347</v>
      </c>
      <c r="G24">
        <v>3842.6143543543544</v>
      </c>
      <c r="H24">
        <v>441.44144144144144</v>
      </c>
      <c r="I24">
        <v>324.32432432432432</v>
      </c>
      <c r="J24">
        <v>481.5366066066066</v>
      </c>
      <c r="K24">
        <v>0</v>
      </c>
      <c r="L24">
        <v>0</v>
      </c>
      <c r="M24">
        <v>0</v>
      </c>
      <c r="N24">
        <v>3842.6143543543544</v>
      </c>
      <c r="O24" s="3">
        <f>IF(OriginalPup!O24&gt;(O$34+2*O$35),5,IF(OriginalPup!O24&gt;(O$34+O$35),4,IF(OriginalPup!O24&gt;(O$34),3,IF(OriginalPup!O24&gt;(O$34-O$35),2,IF(OriginalPup!O24&gt;(O$34-2*O$35),1,0)))))*O$32</f>
        <v>1.0080894945348631</v>
      </c>
      <c r="P24" s="3">
        <f>IF(OriginalPup!P24&gt;(P$34+2*P$35),5,IF(OriginalPup!P24&gt;(P$34+P$35),4,IF(OriginalPup!P24&gt;(P$34),3,IF(OriginalPup!P24&gt;(P$34-P$35),2,IF(OriginalPup!P24&gt;(P$34-2*P$35),1,0)))))*P$32</f>
        <v>6.8004069351608687E-2</v>
      </c>
      <c r="Q24" s="4">
        <f>IF(OriginalPup!Q24&gt;(Q$34+2*Q$35),5,IF(OriginalPup!Q24&gt;(Q$34+Q$35),4,IF(OriginalPup!Q24&gt;(Q$34),3,IF(OriginalPup!Q24&gt;(Q$34-Q$35),2,IF(OriginalPup!Q24&gt;(Q$34-2*Q$35),1,0)))))*Q$32</f>
        <v>3.941984343587869E-2</v>
      </c>
      <c r="R24" s="6">
        <f>IF(OriginalPup!R24&gt;(R$34+2*R$35),5,IF(OriginalPup!R24&gt;(R$34+R$35),4,IF(OriginalPup!R24&gt;(R$34),3,IF(OriginalPup!R24&gt;(R$34-R$35),2,IF(OriginalPup!R24&gt;(R$34-2*R$35),1,0)))))*R$32</f>
        <v>0</v>
      </c>
      <c r="S24" s="3">
        <f>IF(OriginalPup!S24&gt;(S$34+2*S$35),5,IF(OriginalPup!S24&gt;(S$34+S$35),4,IF(OriginalPup!S24&gt;(S$34),3,IF(OriginalPup!S24&gt;(S$34-S$35),2,IF(OriginalPup!S24&gt;(S$34-2*S$35),1,0)))))*S$32</f>
        <v>2.5626124516466453E-2</v>
      </c>
      <c r="T24" s="3">
        <f>IF(OriginalPup!T24&gt;(T$34+2*T$35),5,IF(OriginalPup!T24&gt;(T$34+T$35),4,IF(OriginalPup!T24&gt;(T$34),3,IF(OriginalPup!T24&gt;(T$34-T$35),2,IF(OriginalPup!T24&gt;(T$34-2*T$35),1,0)))))*T$32</f>
        <v>0.33988841415453663</v>
      </c>
      <c r="U24" s="3">
        <f>IF(OriginalPup!U24&gt;(U$34+2*U$35),5,IF(OriginalPup!U24&gt;(U$34+U$35),4,IF(OriginalPup!U24&gt;(U$34),3,IF(OriginalPup!U24&gt;(U$34-U$35),2,IF(OriginalPup!U24&gt;(U$34-2*U$35),1,0)))))*U$32</f>
        <v>6.1733653308369316E-2</v>
      </c>
      <c r="V24" s="3">
        <f>IF(OriginalPup!V24&gt;(V$34+2*V$35),5,IF(OriginalPup!V24&gt;(V$34+V$35),4,IF(OriginalPup!V24&gt;(V$34),3,IF(OriginalPup!V24&gt;(V$34-V$35),2,IF(OriginalPup!V24&gt;(V$34-2*V$35),1,0)))))*V$32</f>
        <v>7.0740354781613002E-2</v>
      </c>
      <c r="W24" s="3">
        <f>IF(OriginalPup!W24&gt;(W$34+2*W$35),5,IF(OriginalPup!W24&gt;(W$34+W$35),4,IF(OriginalPup!W24&gt;(W$34),3,IF(OriginalPup!W24&gt;(W$34-W$35),2,IF(OriginalPup!W24&gt;(W$34-2*W$35),1,0)))))*W$32</f>
        <v>4.7561506559084081E-2</v>
      </c>
      <c r="X24" s="3">
        <f>IF(OriginalPup!X24&gt;(X$34+2*X$35),5,IF(OriginalPup!X24&gt;(X$34+X$35),4,IF(OriginalPup!X24&gt;(X$34),3,IF(OriginalPup!X24&gt;(X$34-X$35),2,IF(OriginalPup!X24&gt;(X$34-2*X$35),1,0)))))*X$32</f>
        <v>6.0658169833450555E-3</v>
      </c>
      <c r="Y24" s="3">
        <f>IF(OriginalPup!Y24&gt;(Y$34+2*Y$35),5,IF(OriginalPup!Y24&gt;(Y$34+Y$35),4,IF(OriginalPup!Y24&gt;(Y$34),3,IF(OriginalPup!Y24&gt;(Y$34-Y$35),2,IF(OriginalPup!Y24&gt;(Y$34-2*Y$35),1,0)))))*Y$32</f>
        <v>2.2174376045614976E-2</v>
      </c>
      <c r="Z24" s="3">
        <f>IF(OriginalPup!Z24&gt;(Z$34+2*Z$35),5,IF(OriginalPup!Z24&gt;(Z$34+Z$35),4,IF(OriginalPup!Z24&gt;(Z$34),3,IF(OriginalPup!Z24&gt;(Z$34-Z$35),2,IF(OriginalPup!Z24&gt;(Z$34-2*Z$35),1,0)))))*Z$32</f>
        <v>5.8252843501417507E-3</v>
      </c>
      <c r="AB24">
        <f t="shared" si="0"/>
        <v>1.6951289380215215</v>
      </c>
      <c r="AC24" t="str">
        <f t="shared" si="1"/>
        <v>B</v>
      </c>
      <c r="AE24" s="8"/>
      <c r="AF24" s="8"/>
      <c r="AG24" s="11" t="s">
        <v>48</v>
      </c>
      <c r="AH24" t="s">
        <v>63</v>
      </c>
      <c r="AI24" t="s">
        <v>63</v>
      </c>
      <c r="AJ24" s="12">
        <f t="shared" si="2"/>
        <v>1</v>
      </c>
      <c r="AK24" s="8"/>
      <c r="AL24">
        <v>1.6857524691600001</v>
      </c>
      <c r="AM24">
        <v>1.6951289380215215</v>
      </c>
      <c r="AN24" s="4">
        <f t="shared" si="3"/>
        <v>0.55621860463260486</v>
      </c>
    </row>
    <row r="25" spans="1:40" x14ac:dyDescent="0.2">
      <c r="A25">
        <v>136880</v>
      </c>
      <c r="B25" t="s">
        <v>49</v>
      </c>
      <c r="C25" t="s">
        <v>26</v>
      </c>
      <c r="D25">
        <v>1259</v>
      </c>
      <c r="E25">
        <v>6.830818109610802E-2</v>
      </c>
      <c r="F25">
        <f>OriginalPup!F24</f>
        <v>5089.9167267267267</v>
      </c>
      <c r="G25">
        <v>3917.3947577442414</v>
      </c>
      <c r="H25">
        <v>327.24384432088959</v>
      </c>
      <c r="I25">
        <v>405.0833995234313</v>
      </c>
      <c r="J25">
        <v>537.72835583796666</v>
      </c>
      <c r="K25">
        <v>26.211278792692614</v>
      </c>
      <c r="L25">
        <v>0</v>
      </c>
      <c r="M25">
        <v>0</v>
      </c>
      <c r="N25">
        <v>3917.3947577442414</v>
      </c>
      <c r="O25" s="3">
        <f>IF(OriginalPup!O25&gt;(O$34+2*O$35),5,IF(OriginalPup!O25&gt;(O$34+O$35),4,IF(OriginalPup!O25&gt;(O$34),3,IF(OriginalPup!O25&gt;(O$34-O$35),2,IF(OriginalPup!O25&gt;(O$34-2*O$35),1,0)))))*O$32</f>
        <v>1.5121342418022947</v>
      </c>
      <c r="P25" s="3">
        <f>IF(OriginalPup!P25&gt;(P$34+2*P$35),5,IF(OriginalPup!P25&gt;(P$34+P$35),4,IF(OriginalPup!P25&gt;(P$34),3,IF(OriginalPup!P25&gt;(P$34-P$35),2,IF(OriginalPup!P25&gt;(P$34-2*P$35),1,0)))))*P$32</f>
        <v>4.5336046234405791E-2</v>
      </c>
      <c r="Q25" s="4">
        <f>IF(OriginalPup!Q25&gt;(Q$34+2*Q$35),5,IF(OriginalPup!Q25&gt;(Q$34+Q$35),4,IF(OriginalPup!Q25&gt;(Q$34),3,IF(OriginalPup!Q25&gt;(Q$34-Q$35),2,IF(OriginalPup!Q25&gt;(Q$34-2*Q$35),1,0)))))*Q$32</f>
        <v>1.9709921717939345E-2</v>
      </c>
      <c r="R25" s="6">
        <f>IF(OriginalPup!R25&gt;(R$34+2*R$35),5,IF(OriginalPup!R25&gt;(R$34+R$35),4,IF(OriginalPup!R25&gt;(R$34),3,IF(OriginalPup!R25&gt;(R$34-R$35),2,IF(OriginalPup!R25&gt;(R$34-2*R$35),1,0)))))*R$32</f>
        <v>0</v>
      </c>
      <c r="S25" s="3">
        <f>IF(OriginalPup!S25&gt;(S$34+2*S$35),5,IF(OriginalPup!S25&gt;(S$34+S$35),4,IF(OriginalPup!S25&gt;(S$34),3,IF(OriginalPup!S25&gt;(S$34-S$35),2,IF(OriginalPup!S25&gt;(S$34-2*S$35),1,0)))))*S$32</f>
        <v>2.5626124516466453E-2</v>
      </c>
      <c r="T25" s="3">
        <f>IF(OriginalPup!T25&gt;(T$34+2*T$35),5,IF(OriginalPup!T25&gt;(T$34+T$35),4,IF(OriginalPup!T25&gt;(T$34),3,IF(OriginalPup!T25&gt;(T$34-T$35),2,IF(OriginalPup!T25&gt;(T$34-2*T$35),1,0)))))*T$32</f>
        <v>0.1132961380515122</v>
      </c>
      <c r="U25" s="3">
        <f>IF(OriginalPup!U25&gt;(U$34+2*U$35),5,IF(OriginalPup!U25&gt;(U$34+U$35),4,IF(OriginalPup!U25&gt;(U$34),3,IF(OriginalPup!U25&gt;(U$34-U$35),2,IF(OriginalPup!U25&gt;(U$34-2*U$35),1,0)))))*U$32</f>
        <v>0.12346730661673863</v>
      </c>
      <c r="V25" s="3">
        <f>IF(OriginalPup!V25&gt;(V$34+2*V$35),5,IF(OriginalPup!V25&gt;(V$34+V$35),4,IF(OriginalPup!V25&gt;(V$34),3,IF(OriginalPup!V25&gt;(V$34-V$35),2,IF(OriginalPup!V25&gt;(V$34-2*V$35),1,0)))))*V$32</f>
        <v>7.0740354781613002E-2</v>
      </c>
      <c r="W25" s="3">
        <f>IF(OriginalPup!W25&gt;(W$34+2*W$35),5,IF(OriginalPup!W25&gt;(W$34+W$35),4,IF(OriginalPup!W25&gt;(W$34),3,IF(OriginalPup!W25&gt;(W$34-W$35),2,IF(OriginalPup!W25&gt;(W$34-2*W$35),1,0)))))*W$32</f>
        <v>4.7561506559084081E-2</v>
      </c>
      <c r="X25" s="3">
        <f>IF(OriginalPup!X25&gt;(X$34+2*X$35),5,IF(OriginalPup!X25&gt;(X$34+X$35),4,IF(OriginalPup!X25&gt;(X$34),3,IF(OriginalPup!X25&gt;(X$34-X$35),2,IF(OriginalPup!X25&gt;(X$34-2*X$35),1,0)))))*X$32</f>
        <v>9.0987254750175828E-3</v>
      </c>
      <c r="Y25" s="3">
        <f>IF(OriginalPup!Y25&gt;(Y$34+2*Y$35),5,IF(OriginalPup!Y25&gt;(Y$34+Y$35),4,IF(OriginalPup!Y25&gt;(Y$34),3,IF(OriginalPup!Y25&gt;(Y$34-Y$35),2,IF(OriginalPup!Y25&gt;(Y$34-2*Y$35),1,0)))))*Y$32</f>
        <v>1.4782917363743318E-2</v>
      </c>
      <c r="Z25" s="3">
        <f>IF(OriginalPup!Z25&gt;(Z$34+2*Z$35),5,IF(OriginalPup!Z25&gt;(Z$34+Z$35),4,IF(OriginalPup!Z25&gt;(Z$34),3,IF(OriginalPup!Z25&gt;(Z$34-Z$35),2,IF(OriginalPup!Z25&gt;(Z$34-2*Z$35),1,0)))))*Z$32</f>
        <v>2.3301137400567004E-3</v>
      </c>
      <c r="AB25">
        <f t="shared" si="0"/>
        <v>1.9840833968588718</v>
      </c>
      <c r="AC25" t="str">
        <f t="shared" si="1"/>
        <v>B</v>
      </c>
      <c r="AE25" s="8"/>
      <c r="AF25" s="8"/>
      <c r="AG25" s="11" t="s">
        <v>49</v>
      </c>
      <c r="AH25" t="s">
        <v>63</v>
      </c>
      <c r="AI25" t="s">
        <v>63</v>
      </c>
      <c r="AJ25" s="12">
        <f t="shared" si="2"/>
        <v>1</v>
      </c>
      <c r="AK25" s="8"/>
      <c r="AL25">
        <v>1.9845080874500001</v>
      </c>
      <c r="AM25">
        <v>1.9840833968588718</v>
      </c>
      <c r="AN25" s="4">
        <f t="shared" si="3"/>
        <v>2.1400295308142095E-2</v>
      </c>
    </row>
    <row r="26" spans="1:40" x14ac:dyDescent="0.2">
      <c r="A26">
        <v>140693</v>
      </c>
      <c r="B26" t="s">
        <v>50</v>
      </c>
      <c r="C26" t="s">
        <v>26</v>
      </c>
      <c r="D26">
        <v>635</v>
      </c>
      <c r="E26">
        <v>0.10994297779527559</v>
      </c>
      <c r="F26">
        <f>OriginalPup!F25</f>
        <v>5213.6616362192217</v>
      </c>
      <c r="G26">
        <v>4830.8495590551183</v>
      </c>
      <c r="H26">
        <v>258.3955275590551</v>
      </c>
      <c r="I26">
        <v>285.38637795275594</v>
      </c>
      <c r="J26">
        <v>1022.5955275590552</v>
      </c>
      <c r="K26">
        <v>22.134</v>
      </c>
      <c r="L26">
        <v>0</v>
      </c>
      <c r="M26">
        <v>0</v>
      </c>
      <c r="N26">
        <v>4830.8495590551183</v>
      </c>
      <c r="O26" s="3">
        <f>IF(OriginalPup!O26&gt;(O$34+2*O$35),5,IF(OriginalPup!O26&gt;(O$34+O$35),4,IF(OriginalPup!O26&gt;(O$34),3,IF(OriginalPup!O26&gt;(O$34-O$35),2,IF(OriginalPup!O26&gt;(O$34-2*O$35),1,0)))))*O$32</f>
        <v>1.5121342418022947</v>
      </c>
      <c r="P26" s="3">
        <f>IF(OriginalPup!P26&gt;(P$34+2*P$35),5,IF(OriginalPup!P26&gt;(P$34+P$35),4,IF(OriginalPup!P26&gt;(P$34),3,IF(OriginalPup!P26&gt;(P$34-P$35),2,IF(OriginalPup!P26&gt;(P$34-2*P$35),1,0)))))*P$32</f>
        <v>6.8004069351608687E-2</v>
      </c>
      <c r="Q26" s="4">
        <f>IF(OriginalPup!Q26&gt;(Q$34+2*Q$35),5,IF(OriginalPup!Q26&gt;(Q$34+Q$35),4,IF(OriginalPup!Q26&gt;(Q$34),3,IF(OriginalPup!Q26&gt;(Q$34-Q$35),2,IF(OriginalPup!Q26&gt;(Q$34-2*Q$35),1,0)))))*Q$32</f>
        <v>1.9709921717939345E-2</v>
      </c>
      <c r="R26" s="6">
        <f>IF(OriginalPup!R26&gt;(R$34+2*R$35),5,IF(OriginalPup!R26&gt;(R$34+R$35),4,IF(OriginalPup!R26&gt;(R$34),3,IF(OriginalPup!R26&gt;(R$34-R$35),2,IF(OriginalPup!R26&gt;(R$34-2*R$35),1,0)))))*R$32</f>
        <v>0</v>
      </c>
      <c r="S26" s="3">
        <f>IF(OriginalPup!S26&gt;(S$34+2*S$35),5,IF(OriginalPup!S26&gt;(S$34+S$35),4,IF(OriginalPup!S26&gt;(S$34),3,IF(OriginalPup!S26&gt;(S$34-S$35),2,IF(OriginalPup!S26&gt;(S$34-2*S$35),1,0)))))*S$32</f>
        <v>5.1252249032932906E-2</v>
      </c>
      <c r="T26" s="3">
        <f>IF(OriginalPup!T26&gt;(T$34+2*T$35),5,IF(OriginalPup!T26&gt;(T$34+T$35),4,IF(OriginalPup!T26&gt;(T$34),3,IF(OriginalPup!T26&gt;(T$34-T$35),2,IF(OriginalPup!T26&gt;(T$34-2*T$35),1,0)))))*T$32</f>
        <v>0.33988841415453663</v>
      </c>
      <c r="U26" s="3">
        <f>IF(OriginalPup!U26&gt;(U$34+2*U$35),5,IF(OriginalPup!U26&gt;(U$34+U$35),4,IF(OriginalPup!U26&gt;(U$34),3,IF(OriginalPup!U26&gt;(U$34-U$35),2,IF(OriginalPup!U26&gt;(U$34-2*U$35),1,0)))))*U$32</f>
        <v>0.18520095992510793</v>
      </c>
      <c r="V26" s="3">
        <f>IF(OriginalPup!V26&gt;(V$34+2*V$35),5,IF(OriginalPup!V26&gt;(V$34+V$35),4,IF(OriginalPup!V26&gt;(V$34),3,IF(OriginalPup!V26&gt;(V$34-V$35),2,IF(OriginalPup!V26&gt;(V$34-2*V$35),1,0)))))*V$32</f>
        <v>7.0740354781613002E-2</v>
      </c>
      <c r="W26" s="3">
        <f>IF(OriginalPup!W26&gt;(W$34+2*W$35),5,IF(OriginalPup!W26&gt;(W$34+W$35),4,IF(OriginalPup!W26&gt;(W$34),3,IF(OriginalPup!W26&gt;(W$34-W$35),2,IF(OriginalPup!W26&gt;(W$34-2*W$35),1,0)))))*W$32</f>
        <v>4.7561506559084081E-2</v>
      </c>
      <c r="X26" s="3">
        <f>IF(OriginalPup!X26&gt;(X$34+2*X$35),5,IF(OriginalPup!X26&gt;(X$34+X$35),4,IF(OriginalPup!X26&gt;(X$34),3,IF(OriginalPup!X26&gt;(X$34-X$35),2,IF(OriginalPup!X26&gt;(X$34-2*X$35),1,0)))))*X$32</f>
        <v>9.0987254750175828E-3</v>
      </c>
      <c r="Y26" s="3">
        <f>IF(OriginalPup!Y26&gt;(Y$34+2*Y$35),5,IF(OriginalPup!Y26&gt;(Y$34+Y$35),4,IF(OriginalPup!Y26&gt;(Y$34),3,IF(OriginalPup!Y26&gt;(Y$34-Y$35),2,IF(OriginalPup!Y26&gt;(Y$34-2*Y$35),1,0)))))*Y$32</f>
        <v>1.4782917363743318E-2</v>
      </c>
      <c r="Z26" s="3">
        <f>IF(OriginalPup!Z26&gt;(Z$34+2*Z$35),5,IF(OriginalPup!Z26&gt;(Z$34+Z$35),4,IF(OriginalPup!Z26&gt;(Z$34),3,IF(OriginalPup!Z26&gt;(Z$34-Z$35),2,IF(OriginalPup!Z26&gt;(Z$34-2*Z$35),1,0)))))*Z$32</f>
        <v>2.3301137400567004E-3</v>
      </c>
      <c r="AB26">
        <f t="shared" si="0"/>
        <v>2.3207034739039347</v>
      </c>
      <c r="AC26" t="str">
        <f t="shared" si="1"/>
        <v>A</v>
      </c>
      <c r="AE26" s="8"/>
      <c r="AF26" s="8"/>
      <c r="AG26" s="11" t="s">
        <v>50</v>
      </c>
      <c r="AH26" t="s">
        <v>61</v>
      </c>
      <c r="AI26" t="s">
        <v>61</v>
      </c>
      <c r="AJ26" s="12">
        <f t="shared" si="2"/>
        <v>1</v>
      </c>
      <c r="AK26" s="8"/>
      <c r="AL26">
        <v>2.3159188407300002</v>
      </c>
      <c r="AM26">
        <v>2.3207034739039347</v>
      </c>
      <c r="AN26" s="4">
        <f t="shared" si="3"/>
        <v>0.20659761861198697</v>
      </c>
    </row>
    <row r="27" spans="1:40" x14ac:dyDescent="0.2">
      <c r="A27">
        <v>136774</v>
      </c>
      <c r="B27" t="s">
        <v>51</v>
      </c>
      <c r="C27" t="s">
        <v>26</v>
      </c>
      <c r="D27">
        <v>550</v>
      </c>
      <c r="E27">
        <v>0.10090690032727273</v>
      </c>
      <c r="F27">
        <f>OriginalPup!F26</f>
        <v>6419.3609763779532</v>
      </c>
      <c r="G27">
        <v>3309.2442545454546</v>
      </c>
      <c r="H27">
        <v>165.54216363636365</v>
      </c>
      <c r="I27">
        <v>210.42716363636364</v>
      </c>
      <c r="J27">
        <v>600.17525454545455</v>
      </c>
      <c r="K27">
        <v>0</v>
      </c>
      <c r="L27">
        <v>0</v>
      </c>
      <c r="M27">
        <v>0</v>
      </c>
      <c r="N27">
        <v>3309.2442545454546</v>
      </c>
      <c r="O27" s="3">
        <f>IF(OriginalPup!O27&gt;(O$34+2*O$35),5,IF(OriginalPup!O27&gt;(O$34+O$35),4,IF(OriginalPup!O27&gt;(O$34),3,IF(OriginalPup!O27&gt;(O$34-O$35),2,IF(OriginalPup!O27&gt;(O$34-2*O$35),1,0)))))*O$32</f>
        <v>0.50404474726743154</v>
      </c>
      <c r="P27" s="3">
        <f>IF(OriginalPup!P27&gt;(P$34+2*P$35),5,IF(OriginalPup!P27&gt;(P$34+P$35),4,IF(OriginalPup!P27&gt;(P$34),3,IF(OriginalPup!P27&gt;(P$34-P$35),2,IF(OriginalPup!P27&gt;(P$34-2*P$35),1,0)))))*P$32</f>
        <v>4.5336046234405791E-2</v>
      </c>
      <c r="Q27" s="4">
        <f>IF(OriginalPup!Q27&gt;(Q$34+2*Q$35),5,IF(OriginalPup!Q27&gt;(Q$34+Q$35),4,IF(OriginalPup!Q27&gt;(Q$34),3,IF(OriginalPup!Q27&gt;(Q$34-Q$35),2,IF(OriginalPup!Q27&gt;(Q$34-2*Q$35),1,0)))))*Q$32</f>
        <v>1.9709921717939345E-2</v>
      </c>
      <c r="R27" s="6">
        <f>IF(OriginalPup!R27&gt;(R$34+2*R$35),5,IF(OriginalPup!R27&gt;(R$34+R$35),4,IF(OriginalPup!R27&gt;(R$34),3,IF(OriginalPup!R27&gt;(R$34-R$35),2,IF(OriginalPup!R27&gt;(R$34-2*R$35),1,0)))))*R$32</f>
        <v>0</v>
      </c>
      <c r="S27" s="3">
        <f>IF(OriginalPup!S27&gt;(S$34+2*S$35),5,IF(OriginalPup!S27&gt;(S$34+S$35),4,IF(OriginalPup!S27&gt;(S$34),3,IF(OriginalPup!S27&gt;(S$34-S$35),2,IF(OriginalPup!S27&gt;(S$34-2*S$35),1,0)))))*S$32</f>
        <v>3.843918677469968E-2</v>
      </c>
      <c r="T27" s="3">
        <f>IF(OriginalPup!T27&gt;(T$34+2*T$35),5,IF(OriginalPup!T27&gt;(T$34+T$35),4,IF(OriginalPup!T27&gt;(T$34),3,IF(OriginalPup!T27&gt;(T$34-T$35),2,IF(OriginalPup!T27&gt;(T$34-2*T$35),1,0)))))*T$32</f>
        <v>0.33988841415453663</v>
      </c>
      <c r="U27" s="3">
        <f>IF(OriginalPup!U27&gt;(U$34+2*U$35),5,IF(OriginalPup!U27&gt;(U$34+U$35),4,IF(OriginalPup!U27&gt;(U$34),3,IF(OriginalPup!U27&gt;(U$34-U$35),2,IF(OriginalPup!U27&gt;(U$34-2*U$35),1,0)))))*U$32</f>
        <v>0.12346730661673863</v>
      </c>
      <c r="V27" s="3">
        <f>IF(OriginalPup!V27&gt;(V$34+2*V$35),5,IF(OriginalPup!V27&gt;(V$34+V$35),4,IF(OriginalPup!V27&gt;(V$34),3,IF(OriginalPup!V27&gt;(V$34-V$35),2,IF(OriginalPup!V27&gt;(V$34-2*V$35),1,0)))))*V$32</f>
        <v>7.0740354781613002E-2</v>
      </c>
      <c r="W27" s="3">
        <f>IF(OriginalPup!W27&gt;(W$34+2*W$35),5,IF(OriginalPup!W27&gt;(W$34+W$35),4,IF(OriginalPup!W27&gt;(W$34),3,IF(OriginalPup!W27&gt;(W$34-W$35),2,IF(OriginalPup!W27&gt;(W$34-2*W$35),1,0)))))*W$32</f>
        <v>7.1342259838626118E-2</v>
      </c>
      <c r="X27" s="3">
        <f>IF(OriginalPup!X27&gt;(X$34+2*X$35),5,IF(OriginalPup!X27&gt;(X$34+X$35),4,IF(OriginalPup!X27&gt;(X$34),3,IF(OriginalPup!X27&gt;(X$34-X$35),2,IF(OriginalPup!X27&gt;(X$34-2*X$35),1,0)))))*X$32</f>
        <v>6.0658169833450555E-3</v>
      </c>
      <c r="Y27" s="3">
        <f>IF(OriginalPup!Y27&gt;(Y$34+2*Y$35),5,IF(OriginalPup!Y27&gt;(Y$34+Y$35),4,IF(OriginalPup!Y27&gt;(Y$34),3,IF(OriginalPup!Y27&gt;(Y$34-Y$35),2,IF(OriginalPup!Y27&gt;(Y$34-2*Y$35),1,0)))))*Y$32</f>
        <v>1.4782917363743318E-2</v>
      </c>
      <c r="Z27" s="3">
        <f>IF(OriginalPup!Z27&gt;(Z$34+2*Z$35),5,IF(OriginalPup!Z27&gt;(Z$34+Z$35),4,IF(OriginalPup!Z27&gt;(Z$34),3,IF(OriginalPup!Z27&gt;(Z$34-Z$35),2,IF(OriginalPup!Z27&gt;(Z$34-2*Z$35),1,0)))))*Z$32</f>
        <v>2.3301137400567004E-3</v>
      </c>
      <c r="AB27">
        <f t="shared" si="0"/>
        <v>1.2361470854731358</v>
      </c>
      <c r="AC27" t="str">
        <f t="shared" si="1"/>
        <v>C</v>
      </c>
      <c r="AE27" s="8"/>
      <c r="AF27" s="8"/>
      <c r="AG27" s="11" t="s">
        <v>51</v>
      </c>
      <c r="AH27" t="s">
        <v>62</v>
      </c>
      <c r="AI27" t="s">
        <v>62</v>
      </c>
      <c r="AJ27" s="12">
        <f t="shared" si="2"/>
        <v>1</v>
      </c>
      <c r="AK27" s="8"/>
      <c r="AL27">
        <v>1.2275322828999999</v>
      </c>
      <c r="AM27">
        <v>1.2361470854731358</v>
      </c>
      <c r="AN27" s="4">
        <f t="shared" si="3"/>
        <v>0.70179845313588773</v>
      </c>
    </row>
    <row r="28" spans="1:40" x14ac:dyDescent="0.2">
      <c r="A28">
        <v>141065</v>
      </c>
      <c r="B28" t="s">
        <v>52</v>
      </c>
      <c r="C28" t="s">
        <v>26</v>
      </c>
      <c r="D28">
        <v>195</v>
      </c>
      <c r="E28">
        <v>8.8177962666666665E-2</v>
      </c>
      <c r="F28">
        <f>OriginalPup!F27</f>
        <v>4285.3888363636361</v>
      </c>
      <c r="G28">
        <v>3894.9710769230769</v>
      </c>
      <c r="H28">
        <v>343.58974358974359</v>
      </c>
      <c r="I28">
        <v>327.36830769230767</v>
      </c>
      <c r="J28">
        <v>258.30517948717949</v>
      </c>
      <c r="K28">
        <v>5.433128205128205</v>
      </c>
      <c r="L28">
        <v>0</v>
      </c>
      <c r="M28">
        <v>0</v>
      </c>
      <c r="N28">
        <v>3894.9710769230769</v>
      </c>
      <c r="O28" s="3">
        <f>IF(OriginalPup!O28&gt;(O$34+2*O$35),5,IF(OriginalPup!O28&gt;(O$34+O$35),4,IF(OriginalPup!O28&gt;(O$34),3,IF(OriginalPup!O28&gt;(O$34-O$35),2,IF(OriginalPup!O28&gt;(O$34-2*O$35),1,0)))))*O$32</f>
        <v>1.5121342418022947</v>
      </c>
      <c r="P28" s="3">
        <f>IF(OriginalPup!P28&gt;(P$34+2*P$35),5,IF(OriginalPup!P28&gt;(P$34+P$35),4,IF(OriginalPup!P28&gt;(P$34),3,IF(OriginalPup!P28&gt;(P$34-P$35),2,IF(OriginalPup!P28&gt;(P$34-2*P$35),1,0)))))*P$32</f>
        <v>4.5336046234405791E-2</v>
      </c>
      <c r="Q28" s="4">
        <f>IF(OriginalPup!Q28&gt;(Q$34+2*Q$35),5,IF(OriginalPup!Q28&gt;(Q$34+Q$35),4,IF(OriginalPup!Q28&gt;(Q$34),3,IF(OriginalPup!Q28&gt;(Q$34-Q$35),2,IF(OriginalPup!Q28&gt;(Q$34-2*Q$35),1,0)))))*Q$32</f>
        <v>1.9709921717939345E-2</v>
      </c>
      <c r="R28" s="6">
        <f>IF(OriginalPup!R28&gt;(R$34+2*R$35),5,IF(OriginalPup!R28&gt;(R$34+R$35),4,IF(OriginalPup!R28&gt;(R$34),3,IF(OriginalPup!R28&gt;(R$34-R$35),2,IF(OriginalPup!R28&gt;(R$34-2*R$35),1,0)))))*R$32</f>
        <v>0</v>
      </c>
      <c r="S28" s="3">
        <f>IF(OriginalPup!S28&gt;(S$34+2*S$35),5,IF(OriginalPup!S28&gt;(S$34+S$35),4,IF(OriginalPup!S28&gt;(S$34),3,IF(OriginalPup!S28&gt;(S$34-S$35),2,IF(OriginalPup!S28&gt;(S$34-2*S$35),1,0)))))*S$32</f>
        <v>3.843918677469968E-2</v>
      </c>
      <c r="T28" s="3">
        <f>IF(OriginalPup!T28&gt;(T$34+2*T$35),5,IF(OriginalPup!T28&gt;(T$34+T$35),4,IF(OriginalPup!T28&gt;(T$34),3,IF(OriginalPup!T28&gt;(T$34-T$35),2,IF(OriginalPup!T28&gt;(T$34-2*T$35),1,0)))))*T$32</f>
        <v>0.1132961380515122</v>
      </c>
      <c r="U28" s="3">
        <f>IF(OriginalPup!U28&gt;(U$34+2*U$35),5,IF(OriginalPup!U28&gt;(U$34+U$35),4,IF(OriginalPup!U28&gt;(U$34),3,IF(OriginalPup!U28&gt;(U$34-U$35),2,IF(OriginalPup!U28&gt;(U$34-2*U$35),1,0)))))*U$32</f>
        <v>0.12346730661673863</v>
      </c>
      <c r="V28" s="3">
        <f>IF(OriginalPup!V28&gt;(V$34+2*V$35),5,IF(OriginalPup!V28&gt;(V$34+V$35),4,IF(OriginalPup!V28&gt;(V$34),3,IF(OriginalPup!V28&gt;(V$34-V$35),2,IF(OriginalPup!V28&gt;(V$34-2*V$35),1,0)))))*V$32</f>
        <v>0.1061105321724195</v>
      </c>
      <c r="W28" s="3">
        <f>IF(OriginalPup!W28&gt;(W$34+2*W$35),5,IF(OriginalPup!W28&gt;(W$34+W$35),4,IF(OriginalPup!W28&gt;(W$34),3,IF(OriginalPup!W28&gt;(W$34-W$35),2,IF(OriginalPup!W28&gt;(W$34-2*W$35),1,0)))))*W$32</f>
        <v>7.1342259838626118E-2</v>
      </c>
      <c r="X28" s="3">
        <f>IF(OriginalPup!X28&gt;(X$34+2*X$35),5,IF(OriginalPup!X28&gt;(X$34+X$35),4,IF(OriginalPup!X28&gt;(X$34),3,IF(OriginalPup!X28&gt;(X$34-X$35),2,IF(OriginalPup!X28&gt;(X$34-2*X$35),1,0)))))*X$32</f>
        <v>1.2131633966690111E-2</v>
      </c>
      <c r="Y28" s="3">
        <f>IF(OriginalPup!Y28&gt;(Y$34+2*Y$35),5,IF(OriginalPup!Y28&gt;(Y$34+Y$35),4,IF(OriginalPup!Y28&gt;(Y$34),3,IF(OriginalPup!Y28&gt;(Y$34-Y$35),2,IF(OriginalPup!Y28&gt;(Y$34-2*Y$35),1,0)))))*Y$32</f>
        <v>7.391458681871659E-3</v>
      </c>
      <c r="Z28" s="3">
        <f>IF(OriginalPup!Z28&gt;(Z$34+2*Z$35),5,IF(OriginalPup!Z28&gt;(Z$34+Z$35),4,IF(OriginalPup!Z28&gt;(Z$34),3,IF(OriginalPup!Z28&gt;(Z$34-Z$35),2,IF(OriginalPup!Z28&gt;(Z$34-2*Z$35),1,0)))))*Z$32</f>
        <v>2.3301137400567004E-3</v>
      </c>
      <c r="AB28">
        <f t="shared" si="0"/>
        <v>2.0516888395972543</v>
      </c>
      <c r="AC28" t="str">
        <f t="shared" si="1"/>
        <v>A</v>
      </c>
      <c r="AE28" s="8"/>
      <c r="AF28" s="8"/>
      <c r="AG28" s="11" t="s">
        <v>52</v>
      </c>
      <c r="AH28" t="s">
        <v>61</v>
      </c>
      <c r="AI28" t="s">
        <v>61</v>
      </c>
      <c r="AJ28" s="12">
        <f t="shared" si="2"/>
        <v>1</v>
      </c>
      <c r="AK28" s="8"/>
      <c r="AL28">
        <v>2.0510073316100002</v>
      </c>
      <c r="AM28">
        <v>2.0516888395972543</v>
      </c>
      <c r="AN28" s="4">
        <f t="shared" si="3"/>
        <v>3.3227964461698074E-2</v>
      </c>
    </row>
    <row r="29" spans="1:40" x14ac:dyDescent="0.2">
      <c r="A29">
        <v>140914</v>
      </c>
      <c r="B29" t="s">
        <v>53</v>
      </c>
      <c r="C29" t="s">
        <v>26</v>
      </c>
      <c r="D29">
        <v>81</v>
      </c>
      <c r="E29">
        <v>0.10713766330864198</v>
      </c>
      <c r="F29">
        <f>OriginalPup!F28</f>
        <v>4829.667435897436</v>
      </c>
      <c r="G29">
        <v>4304.5606172839507</v>
      </c>
      <c r="H29">
        <v>345.9956790123457</v>
      </c>
      <c r="I29">
        <v>396.64506172839504</v>
      </c>
      <c r="J29">
        <v>1256.7572839506172</v>
      </c>
      <c r="K29">
        <v>0</v>
      </c>
      <c r="L29">
        <v>0</v>
      </c>
      <c r="M29">
        <v>0</v>
      </c>
      <c r="N29">
        <v>4304.5606172839507</v>
      </c>
      <c r="O29" s="3">
        <f>IF(OriginalPup!O29&gt;(O$34+2*O$35),5,IF(OriginalPup!O29&gt;(O$34+O$35),4,IF(OriginalPup!O29&gt;(O$34),3,IF(OriginalPup!O29&gt;(O$34-O$35),2,IF(OriginalPup!O29&gt;(O$34-2*O$35),1,0)))))*O$32</f>
        <v>1.0080894945348631</v>
      </c>
      <c r="P29" s="3">
        <f>IF(OriginalPup!P29&gt;(P$34+2*P$35),5,IF(OriginalPup!P29&gt;(P$34+P$35),4,IF(OriginalPup!P29&gt;(P$34),3,IF(OriginalPup!P29&gt;(P$34-P$35),2,IF(OriginalPup!P29&gt;(P$34-2*P$35),1,0)))))*P$32</f>
        <v>2.2668023117202896E-2</v>
      </c>
      <c r="Q29" s="4">
        <f>IF(OriginalPup!Q29&gt;(Q$34+2*Q$35),5,IF(OriginalPup!Q29&gt;(Q$34+Q$35),4,IF(OriginalPup!Q29&gt;(Q$34),3,IF(OriginalPup!Q29&gt;(Q$34-Q$35),2,IF(OriginalPup!Q29&gt;(Q$34-2*Q$35),1,0)))))*Q$32</f>
        <v>1.9709921717939345E-2</v>
      </c>
      <c r="R29" s="6">
        <f>IF(OriginalPup!R29&gt;(R$34+2*R$35),5,IF(OriginalPup!R29&gt;(R$34+R$35),4,IF(OriginalPup!R29&gt;(R$34),3,IF(OriginalPup!R29&gt;(R$34-R$35),2,IF(OriginalPup!R29&gt;(R$34-2*R$35),1,0)))))*R$32</f>
        <v>0</v>
      </c>
      <c r="S29" s="3">
        <f>IF(OriginalPup!S29&gt;(S$34+2*S$35),5,IF(OriginalPup!S29&gt;(S$34+S$35),4,IF(OriginalPup!S29&gt;(S$34),3,IF(OriginalPup!S29&gt;(S$34-S$35),2,IF(OriginalPup!S29&gt;(S$34-2*S$35),1,0)))))*S$32</f>
        <v>2.5626124516466453E-2</v>
      </c>
      <c r="T29" s="3">
        <f>IF(OriginalPup!T29&gt;(T$34+2*T$35),5,IF(OriginalPup!T29&gt;(T$34+T$35),4,IF(OriginalPup!T29&gt;(T$34),3,IF(OriginalPup!T29&gt;(T$34-T$35),2,IF(OriginalPup!T29&gt;(T$34-2*T$35),1,0)))))*T$32</f>
        <v>0.45318455220604881</v>
      </c>
      <c r="U29" s="3">
        <f>IF(OriginalPup!U29&gt;(U$34+2*U$35),5,IF(OriginalPup!U29&gt;(U$34+U$35),4,IF(OriginalPup!U29&gt;(U$34),3,IF(OriginalPup!U29&gt;(U$34-U$35),2,IF(OriginalPup!U29&gt;(U$34-2*U$35),1,0)))))*U$32</f>
        <v>0.18520095992510793</v>
      </c>
      <c r="V29" s="3">
        <f>IF(OriginalPup!V29&gt;(V$34+2*V$35),5,IF(OriginalPup!V29&gt;(V$34+V$35),4,IF(OriginalPup!V29&gt;(V$34),3,IF(OriginalPup!V29&gt;(V$34-V$35),2,IF(OriginalPup!V29&gt;(V$34-2*V$35),1,0)))))*V$32</f>
        <v>0.1061105321724195</v>
      </c>
      <c r="W29" s="3">
        <f>IF(OriginalPup!W29&gt;(W$34+2*W$35),5,IF(OriginalPup!W29&gt;(W$34+W$35),4,IF(OriginalPup!W29&gt;(W$34),3,IF(OriginalPup!W29&gt;(W$34-W$35),2,IF(OriginalPup!W29&gt;(W$34-2*W$35),1,0)))))*W$32</f>
        <v>4.7561506559084081E-2</v>
      </c>
      <c r="X29" s="3">
        <f>IF(OriginalPup!X29&gt;(X$34+2*X$35),5,IF(OriginalPup!X29&gt;(X$34+X$35),4,IF(OriginalPup!X29&gt;(X$34),3,IF(OriginalPup!X29&gt;(X$34-X$35),2,IF(OriginalPup!X29&gt;(X$34-2*X$35),1,0)))))*X$32</f>
        <v>6.0658169833450555E-3</v>
      </c>
      <c r="Y29" s="3">
        <f>IF(OriginalPup!Y29&gt;(Y$34+2*Y$35),5,IF(OriginalPup!Y29&gt;(Y$34+Y$35),4,IF(OriginalPup!Y29&gt;(Y$34),3,IF(OriginalPup!Y29&gt;(Y$34-Y$35),2,IF(OriginalPup!Y29&gt;(Y$34-2*Y$35),1,0)))))*Y$32</f>
        <v>3.6957293409358292E-2</v>
      </c>
      <c r="Z29" s="3">
        <f>IF(OriginalPup!Z29&gt;(Z$34+2*Z$35),5,IF(OriginalPup!Z29&gt;(Z$34+Z$35),4,IF(OriginalPup!Z29&gt;(Z$34),3,IF(OriginalPup!Z29&gt;(Z$34-Z$35),2,IF(OriginalPup!Z29&gt;(Z$34-2*Z$35),1,0)))))*Z$32</f>
        <v>2.3301137400567004E-3</v>
      </c>
      <c r="AB29">
        <f t="shared" si="0"/>
        <v>1.913504338881892</v>
      </c>
      <c r="AC29" t="str">
        <f t="shared" si="1"/>
        <v>B</v>
      </c>
      <c r="AE29" s="8"/>
      <c r="AF29" s="8"/>
      <c r="AG29" s="11" t="s">
        <v>53</v>
      </c>
      <c r="AH29" t="s">
        <v>63</v>
      </c>
      <c r="AI29" t="s">
        <v>63</v>
      </c>
      <c r="AJ29" s="12">
        <f t="shared" si="2"/>
        <v>1</v>
      </c>
      <c r="AK29" s="8"/>
      <c r="AL29">
        <v>1.8990287156300001</v>
      </c>
      <c r="AM29">
        <v>1.913504338881892</v>
      </c>
      <c r="AN29" s="4">
        <f t="shared" si="3"/>
        <v>0.76226457940050807</v>
      </c>
    </row>
    <row r="30" spans="1:40" x14ac:dyDescent="0.2">
      <c r="A30">
        <v>136901</v>
      </c>
      <c r="B30" t="s">
        <v>54</v>
      </c>
      <c r="C30" t="s">
        <v>26</v>
      </c>
      <c r="D30">
        <v>1391</v>
      </c>
      <c r="E30">
        <v>6.6786484543493896E-2</v>
      </c>
      <c r="F30">
        <f>OriginalPup!F29</f>
        <v>6303.9586419753086</v>
      </c>
      <c r="G30">
        <v>4291.8763479511144</v>
      </c>
      <c r="H30">
        <v>318.47591660675772</v>
      </c>
      <c r="I30">
        <v>521.20776419841843</v>
      </c>
      <c r="J30">
        <v>613.94680086268875</v>
      </c>
      <c r="K30">
        <v>0</v>
      </c>
      <c r="L30">
        <v>0</v>
      </c>
      <c r="M30">
        <v>244.42846872753415</v>
      </c>
      <c r="N30">
        <v>4291.8763479511144</v>
      </c>
      <c r="O30" s="3">
        <f>IF(OriginalPup!O30&gt;(O$34+2*O$35),5,IF(OriginalPup!O30&gt;(O$34+O$35),4,IF(OriginalPup!O30&gt;(O$34),3,IF(OriginalPup!O30&gt;(O$34-O$35),2,IF(OriginalPup!O30&gt;(O$34-2*O$35),1,0)))))*O$32</f>
        <v>1.5121342418022947</v>
      </c>
      <c r="P30" s="3">
        <f>IF(OriginalPup!P30&gt;(P$34+2*P$35),5,IF(OriginalPup!P30&gt;(P$34+P$35),4,IF(OriginalPup!P30&gt;(P$34),3,IF(OriginalPup!P30&gt;(P$34-P$35),2,IF(OriginalPup!P30&gt;(P$34-2*P$35),1,0)))))*P$32</f>
        <v>2.2668023117202896E-2</v>
      </c>
      <c r="Q30" s="4">
        <f>IF(OriginalPup!Q30&gt;(Q$34+2*Q$35),5,IF(OriginalPup!Q30&gt;(Q$34+Q$35),4,IF(OriginalPup!Q30&gt;(Q$34),3,IF(OriginalPup!Q30&gt;(Q$34-Q$35),2,IF(OriginalPup!Q30&gt;(Q$34-2*Q$35),1,0)))))*Q$32</f>
        <v>1.9709921717939345E-2</v>
      </c>
      <c r="R30" s="6">
        <f>IF(OriginalPup!R30&gt;(R$34+2*R$35),5,IF(OriginalPup!R30&gt;(R$34+R$35),4,IF(OriginalPup!R30&gt;(R$34),3,IF(OriginalPup!R30&gt;(R$34-R$35),2,IF(OriginalPup!R30&gt;(R$34-2*R$35),1,0)))))*R$32</f>
        <v>0</v>
      </c>
      <c r="S30" s="3">
        <f>IF(OriginalPup!S30&gt;(S$34+2*S$35),5,IF(OriginalPup!S30&gt;(S$34+S$35),4,IF(OriginalPup!S30&gt;(S$34),3,IF(OriginalPup!S30&gt;(S$34-S$35),2,IF(OriginalPup!S30&gt;(S$34-2*S$35),1,0)))))*S$32</f>
        <v>2.5626124516466453E-2</v>
      </c>
      <c r="T30" s="3">
        <f>IF(OriginalPup!T30&gt;(T$34+2*T$35),5,IF(OriginalPup!T30&gt;(T$34+T$35),4,IF(OriginalPup!T30&gt;(T$34),3,IF(OriginalPup!T30&gt;(T$34-T$35),2,IF(OriginalPup!T30&gt;(T$34-2*T$35),1,0)))))*T$32</f>
        <v>0.1132961380515122</v>
      </c>
      <c r="U30" s="3">
        <f>IF(OriginalPup!U30&gt;(U$34+2*U$35),5,IF(OriginalPup!U30&gt;(U$34+U$35),4,IF(OriginalPup!U30&gt;(U$34),3,IF(OriginalPup!U30&gt;(U$34-U$35),2,IF(OriginalPup!U30&gt;(U$34-2*U$35),1,0)))))*U$32</f>
        <v>0.18520095992510793</v>
      </c>
      <c r="V30" s="3">
        <f>IF(OriginalPup!V30&gt;(V$34+2*V$35),5,IF(OriginalPup!V30&gt;(V$34+V$35),4,IF(OriginalPup!V30&gt;(V$34),3,IF(OriginalPup!V30&gt;(V$34-V$35),2,IF(OriginalPup!V30&gt;(V$34-2*V$35),1,0)))))*V$32</f>
        <v>7.0740354781613002E-2</v>
      </c>
      <c r="W30" s="3">
        <f>IF(OriginalPup!W30&gt;(W$34+2*W$35),5,IF(OriginalPup!W30&gt;(W$34+W$35),4,IF(OriginalPup!W30&gt;(W$34),3,IF(OriginalPup!W30&gt;(W$34-W$35),2,IF(OriginalPup!W30&gt;(W$34-2*W$35),1,0)))))*W$32</f>
        <v>4.7561506559084081E-2</v>
      </c>
      <c r="X30" s="3">
        <f>IF(OriginalPup!X30&gt;(X$34+2*X$35),5,IF(OriginalPup!X30&gt;(X$34+X$35),4,IF(OriginalPup!X30&gt;(X$34),3,IF(OriginalPup!X30&gt;(X$34-X$35),2,IF(OriginalPup!X30&gt;(X$34-2*X$35),1,0)))))*X$32</f>
        <v>9.0987254750175828E-3</v>
      </c>
      <c r="Y30" s="3">
        <f>IF(OriginalPup!Y30&gt;(Y$34+2*Y$35),5,IF(OriginalPup!Y30&gt;(Y$34+Y$35),4,IF(OriginalPup!Y30&gt;(Y$34),3,IF(OriginalPup!Y30&gt;(Y$34-Y$35),2,IF(OriginalPup!Y30&gt;(Y$34-2*Y$35),1,0)))))*Y$32</f>
        <v>1.4782917363743318E-2</v>
      </c>
      <c r="Z30" s="3">
        <f>IF(OriginalPup!Z30&gt;(Z$34+2*Z$35),5,IF(OriginalPup!Z30&gt;(Z$34+Z$35),4,IF(OriginalPup!Z30&gt;(Z$34),3,IF(OriginalPup!Z30&gt;(Z$34-Z$35),2,IF(OriginalPup!Z30&gt;(Z$34-2*Z$35),1,0)))))*Z$32</f>
        <v>2.3301137400567004E-3</v>
      </c>
      <c r="AB30">
        <f t="shared" si="0"/>
        <v>2.0231490270500383</v>
      </c>
      <c r="AC30" t="str">
        <f t="shared" si="1"/>
        <v>A</v>
      </c>
      <c r="AE30" s="8"/>
      <c r="AF30" s="8"/>
      <c r="AG30" s="11" t="s">
        <v>54</v>
      </c>
      <c r="AH30" t="s">
        <v>61</v>
      </c>
      <c r="AI30" t="s">
        <v>61</v>
      </c>
      <c r="AJ30" s="12">
        <f t="shared" si="2"/>
        <v>1</v>
      </c>
      <c r="AK30" s="8"/>
      <c r="AL30">
        <v>2.0251319193700001</v>
      </c>
      <c r="AM30">
        <v>2.0231490270500383</v>
      </c>
      <c r="AN30" s="4">
        <f t="shared" si="3"/>
        <v>9.7914229734658867E-2</v>
      </c>
    </row>
    <row r="31" spans="1:40" x14ac:dyDescent="0.2">
      <c r="AE31" s="8"/>
      <c r="AF31" s="8"/>
      <c r="AG31" s="8"/>
      <c r="AH31" s="8"/>
      <c r="AI31" s="8"/>
      <c r="AJ31" s="8"/>
      <c r="AK31" s="8"/>
    </row>
    <row r="32" spans="1:40" x14ac:dyDescent="0.2">
      <c r="N32" t="s">
        <v>55</v>
      </c>
      <c r="O32">
        <v>0.50404474726743154</v>
      </c>
      <c r="P32">
        <v>2.2668023117202896E-2</v>
      </c>
      <c r="Q32">
        <v>9.8549608589696726E-3</v>
      </c>
      <c r="R32">
        <v>0</v>
      </c>
      <c r="S32">
        <v>1.2813062258233227E-2</v>
      </c>
      <c r="T32">
        <v>0.1132961380515122</v>
      </c>
      <c r="U32">
        <v>6.1733653308369316E-2</v>
      </c>
      <c r="V32">
        <v>3.5370177390806501E-2</v>
      </c>
      <c r="W32">
        <v>2.3780753279542041E-2</v>
      </c>
      <c r="X32">
        <v>3.0329084916725277E-3</v>
      </c>
      <c r="Y32">
        <v>7.391458681871659E-3</v>
      </c>
      <c r="Z32">
        <v>1.1650568700283502E-3</v>
      </c>
    </row>
    <row r="34" spans="1:28" x14ac:dyDescent="0.2">
      <c r="N34" t="s">
        <v>56</v>
      </c>
      <c r="O34">
        <v>3004.1715827847788</v>
      </c>
      <c r="P34">
        <v>129.81877315670675</v>
      </c>
      <c r="Q34">
        <v>54.544136929880281</v>
      </c>
      <c r="R34">
        <v>0</v>
      </c>
      <c r="S34">
        <v>75.274636226826473</v>
      </c>
      <c r="T34">
        <v>665.79969836971372</v>
      </c>
      <c r="U34">
        <v>378.70320872553708</v>
      </c>
      <c r="V34">
        <v>219.59884035870681</v>
      </c>
      <c r="W34">
        <v>151.64029186676743</v>
      </c>
      <c r="X34">
        <v>18.287091074368366</v>
      </c>
      <c r="Y34">
        <v>43.60307071935285</v>
      </c>
      <c r="Z34">
        <v>6.0683855994673817</v>
      </c>
      <c r="AB34">
        <f>AVERAGE(AB2:AB30)</f>
        <v>1.9882200908652046</v>
      </c>
    </row>
    <row r="35" spans="1:28" x14ac:dyDescent="0.2">
      <c r="N35" t="s">
        <v>57</v>
      </c>
      <c r="O35">
        <v>720.48750679934301</v>
      </c>
      <c r="P35">
        <v>118.67053140827367</v>
      </c>
      <c r="Q35">
        <v>105.50259238167899</v>
      </c>
      <c r="R35">
        <v>0</v>
      </c>
      <c r="S35">
        <v>83.403173903018839</v>
      </c>
      <c r="T35">
        <v>348.99045608676715</v>
      </c>
      <c r="U35">
        <v>147.61353526145089</v>
      </c>
      <c r="V35">
        <v>175.29064194471283</v>
      </c>
      <c r="W35">
        <v>182.9556797234531</v>
      </c>
      <c r="X35">
        <v>24.730533112417312</v>
      </c>
      <c r="Y35">
        <v>32.647610342335817</v>
      </c>
      <c r="Z35">
        <v>12.303130429324998</v>
      </c>
      <c r="AB35">
        <f>STDEV(AB2:AB30)</f>
        <v>0.61151756115749534</v>
      </c>
    </row>
    <row r="42" spans="1:28" x14ac:dyDescent="0.2">
      <c r="A42">
        <v>140648</v>
      </c>
      <c r="B42" t="s">
        <v>44</v>
      </c>
      <c r="C42" t="s">
        <v>26</v>
      </c>
      <c r="D42">
        <v>260</v>
      </c>
      <c r="E42">
        <v>9.6945816653846162E-2</v>
      </c>
      <c r="F42" t="str">
        <f>IF(AND(OriginalPup!F20&lt;$F$36, OriginalPup!F20&gt;$F$37), "T", "Out")</f>
        <v>Out</v>
      </c>
      <c r="G42">
        <v>2490.6991153846157</v>
      </c>
      <c r="H42">
        <v>119.23076923076923</v>
      </c>
      <c r="I42">
        <v>254.71988461538461</v>
      </c>
      <c r="J42">
        <v>11818.400153846154</v>
      </c>
      <c r="K42">
        <v>0</v>
      </c>
      <c r="L42">
        <v>0</v>
      </c>
      <c r="M42">
        <v>0</v>
      </c>
      <c r="N42">
        <v>2490.6991153846157</v>
      </c>
      <c r="O42">
        <v>1349.8034230769231</v>
      </c>
      <c r="P42">
        <v>119.23076923076923</v>
      </c>
      <c r="Q42">
        <v>0</v>
      </c>
      <c r="R42">
        <v>0</v>
      </c>
      <c r="S42">
        <v>119.23076923076923</v>
      </c>
      <c r="T42">
        <v>559.59438461538468</v>
      </c>
      <c r="U42">
        <v>247.38830769230768</v>
      </c>
      <c r="V42">
        <v>214.68226923076924</v>
      </c>
      <c r="W42">
        <v>157.69230769230768</v>
      </c>
      <c r="X42">
        <v>4.1373846153846152</v>
      </c>
      <c r="Y42">
        <v>37.467923076923078</v>
      </c>
      <c r="Z42">
        <v>15.384615384615385</v>
      </c>
    </row>
  </sheetData>
  <conditionalFormatting sqref="AJ2:AJ30">
    <cfRule type="colorScale" priority="2">
      <colorScale>
        <cfvo type="num" val="0"/>
        <cfvo type="num" val="1"/>
        <color theme="5" tint="0.39997558519241921"/>
        <color theme="9" tint="0.39997558519241921"/>
      </colorScale>
    </cfRule>
  </conditionalFormatting>
  <conditionalFormatting sqref="AN2:AN30">
    <cfRule type="colorScale" priority="1">
      <colorScale>
        <cfvo type="min"/>
        <cfvo type="percentile" val="50"/>
        <cfvo type="max"/>
        <color theme="9" tint="0.39997558519241921"/>
        <color theme="7" tint="0.39997558519241921"/>
        <color theme="5" tint="-0.249977111117893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B39C-245E-A44F-AC93-0AEFB1B97542}">
  <dimension ref="A1:Z30"/>
  <sheetViews>
    <sheetView topLeftCell="H1" workbookViewId="0"/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>
        <v>136631</v>
      </c>
      <c r="B2" t="s">
        <v>25</v>
      </c>
      <c r="C2" t="s">
        <v>26</v>
      </c>
      <c r="D2">
        <v>1132</v>
      </c>
      <c r="E2">
        <v>73.400000000000006</v>
      </c>
      <c r="F2">
        <v>6234000</v>
      </c>
      <c r="G2">
        <v>5229000</v>
      </c>
      <c r="H2">
        <v>179000</v>
      </c>
      <c r="I2">
        <v>422000</v>
      </c>
      <c r="J2">
        <v>404000</v>
      </c>
      <c r="K2">
        <v>0</v>
      </c>
      <c r="L2">
        <v>0</v>
      </c>
      <c r="M2">
        <v>0</v>
      </c>
      <c r="N2">
        <v>5229000</v>
      </c>
      <c r="O2">
        <v>4043000</v>
      </c>
      <c r="P2">
        <v>0</v>
      </c>
      <c r="Q2">
        <v>0</v>
      </c>
      <c r="R2">
        <v>0</v>
      </c>
      <c r="S2">
        <v>0</v>
      </c>
      <c r="T2">
        <v>344000</v>
      </c>
      <c r="U2">
        <v>436000</v>
      </c>
      <c r="V2">
        <v>406000</v>
      </c>
      <c r="W2">
        <v>342000</v>
      </c>
      <c r="X2">
        <v>0</v>
      </c>
      <c r="Y2">
        <v>64000</v>
      </c>
      <c r="Z2">
        <v>0</v>
      </c>
    </row>
    <row r="3" spans="1:26" x14ac:dyDescent="0.2">
      <c r="A3">
        <v>140681</v>
      </c>
      <c r="B3" t="s">
        <v>27</v>
      </c>
      <c r="C3" t="s">
        <v>26</v>
      </c>
      <c r="D3">
        <v>159</v>
      </c>
      <c r="E3">
        <v>16.012666240000001</v>
      </c>
      <c r="F3">
        <v>790625.71</v>
      </c>
      <c r="G3">
        <v>572017.73</v>
      </c>
      <c r="H3">
        <v>28050.35</v>
      </c>
      <c r="I3">
        <v>36251.74</v>
      </c>
      <c r="J3">
        <v>154305.89000000001</v>
      </c>
      <c r="K3">
        <v>0</v>
      </c>
      <c r="L3">
        <v>0</v>
      </c>
      <c r="M3">
        <v>0</v>
      </c>
      <c r="N3">
        <v>572017.73</v>
      </c>
      <c r="O3">
        <v>362000</v>
      </c>
      <c r="P3">
        <v>6000</v>
      </c>
      <c r="Q3">
        <v>0</v>
      </c>
      <c r="R3">
        <v>0</v>
      </c>
      <c r="S3">
        <v>6000</v>
      </c>
      <c r="T3">
        <v>137000</v>
      </c>
      <c r="U3">
        <v>43903.1</v>
      </c>
      <c r="V3">
        <v>23114.63</v>
      </c>
      <c r="W3">
        <v>15000</v>
      </c>
      <c r="X3">
        <v>0</v>
      </c>
      <c r="Y3">
        <v>8114.63</v>
      </c>
      <c r="Z3">
        <v>0</v>
      </c>
    </row>
    <row r="4" spans="1:26" x14ac:dyDescent="0.2">
      <c r="A4">
        <v>137487</v>
      </c>
      <c r="B4" t="s">
        <v>28</v>
      </c>
      <c r="C4" t="s">
        <v>26</v>
      </c>
      <c r="D4">
        <v>732</v>
      </c>
      <c r="E4">
        <v>44.1</v>
      </c>
      <c r="F4">
        <v>3907000</v>
      </c>
      <c r="G4">
        <v>2993000</v>
      </c>
      <c r="H4">
        <v>162000</v>
      </c>
      <c r="I4">
        <v>383000</v>
      </c>
      <c r="J4">
        <v>219000</v>
      </c>
      <c r="K4">
        <v>150000</v>
      </c>
      <c r="L4">
        <v>0</v>
      </c>
      <c r="M4">
        <v>0</v>
      </c>
      <c r="N4">
        <v>2993000</v>
      </c>
      <c r="O4">
        <v>2140000</v>
      </c>
      <c r="P4">
        <v>94000</v>
      </c>
      <c r="Q4">
        <v>54000</v>
      </c>
      <c r="R4">
        <v>0</v>
      </c>
      <c r="S4">
        <v>40000</v>
      </c>
      <c r="T4">
        <v>245000</v>
      </c>
      <c r="U4">
        <v>278000</v>
      </c>
      <c r="V4">
        <v>236000</v>
      </c>
      <c r="W4">
        <v>187000</v>
      </c>
      <c r="X4">
        <v>0</v>
      </c>
      <c r="Y4">
        <v>49000</v>
      </c>
      <c r="Z4">
        <v>0</v>
      </c>
    </row>
    <row r="5" spans="1:26" x14ac:dyDescent="0.2">
      <c r="A5">
        <v>136166</v>
      </c>
      <c r="B5" t="s">
        <v>29</v>
      </c>
      <c r="C5" t="s">
        <v>26</v>
      </c>
      <c r="D5">
        <v>834</v>
      </c>
      <c r="E5">
        <v>130.58546509999999</v>
      </c>
      <c r="F5">
        <v>6187000</v>
      </c>
      <c r="G5">
        <v>4690000</v>
      </c>
      <c r="H5">
        <v>266000</v>
      </c>
      <c r="I5">
        <v>335000</v>
      </c>
      <c r="J5">
        <v>829000</v>
      </c>
      <c r="K5">
        <v>67000</v>
      </c>
      <c r="L5">
        <v>0</v>
      </c>
      <c r="M5">
        <v>0</v>
      </c>
      <c r="N5">
        <v>4690000</v>
      </c>
      <c r="O5">
        <v>3279000</v>
      </c>
      <c r="P5">
        <v>53000</v>
      </c>
      <c r="Q5">
        <v>0</v>
      </c>
      <c r="R5">
        <v>0</v>
      </c>
      <c r="S5">
        <v>53000</v>
      </c>
      <c r="T5">
        <v>882000</v>
      </c>
      <c r="U5">
        <v>358000</v>
      </c>
      <c r="V5">
        <v>118000</v>
      </c>
      <c r="W5">
        <v>94000</v>
      </c>
      <c r="X5">
        <v>13000</v>
      </c>
      <c r="Y5">
        <v>11000</v>
      </c>
      <c r="Z5">
        <v>0</v>
      </c>
    </row>
    <row r="6" spans="1:26" x14ac:dyDescent="0.2">
      <c r="A6">
        <v>137419</v>
      </c>
      <c r="B6" t="s">
        <v>30</v>
      </c>
      <c r="C6" t="s">
        <v>26</v>
      </c>
      <c r="D6">
        <v>413</v>
      </c>
      <c r="E6">
        <v>20.5</v>
      </c>
      <c r="F6">
        <v>1803000</v>
      </c>
      <c r="G6">
        <v>1367000</v>
      </c>
      <c r="H6">
        <v>72000</v>
      </c>
      <c r="I6">
        <v>154000</v>
      </c>
      <c r="J6">
        <v>192000</v>
      </c>
      <c r="K6">
        <v>18000</v>
      </c>
      <c r="L6">
        <v>0</v>
      </c>
      <c r="M6">
        <v>0</v>
      </c>
      <c r="N6">
        <v>1367000</v>
      </c>
      <c r="O6">
        <v>803000</v>
      </c>
      <c r="P6">
        <v>0</v>
      </c>
      <c r="Q6">
        <v>0</v>
      </c>
      <c r="R6">
        <v>0</v>
      </c>
      <c r="S6">
        <v>0</v>
      </c>
      <c r="T6">
        <v>374000</v>
      </c>
      <c r="U6">
        <v>141000</v>
      </c>
      <c r="V6">
        <v>49000</v>
      </c>
      <c r="W6">
        <v>0</v>
      </c>
      <c r="X6">
        <v>0</v>
      </c>
      <c r="Y6">
        <v>40000</v>
      </c>
      <c r="Z6">
        <v>9000</v>
      </c>
    </row>
    <row r="7" spans="1:26" x14ac:dyDescent="0.2">
      <c r="A7">
        <v>136675</v>
      </c>
      <c r="B7" t="s">
        <v>31</v>
      </c>
      <c r="C7" t="s">
        <v>26</v>
      </c>
      <c r="D7">
        <v>691</v>
      </c>
      <c r="E7">
        <v>93.843168759999998</v>
      </c>
      <c r="F7">
        <v>4827237.1900000004</v>
      </c>
      <c r="G7">
        <v>3746760.62</v>
      </c>
      <c r="H7">
        <v>313438.24</v>
      </c>
      <c r="I7">
        <v>295950.36</v>
      </c>
      <c r="J7">
        <v>534363.19999999995</v>
      </c>
      <c r="K7">
        <v>-63275.23</v>
      </c>
      <c r="L7">
        <v>0</v>
      </c>
      <c r="M7">
        <v>0</v>
      </c>
      <c r="N7">
        <v>3746760.62</v>
      </c>
      <c r="O7">
        <v>2218875.56</v>
      </c>
      <c r="P7">
        <v>72997.460000000006</v>
      </c>
      <c r="Q7">
        <v>72997.460000000006</v>
      </c>
      <c r="R7">
        <v>0</v>
      </c>
      <c r="S7">
        <v>0</v>
      </c>
      <c r="T7">
        <v>913682.08</v>
      </c>
      <c r="U7">
        <v>249000</v>
      </c>
      <c r="V7">
        <v>292205.51</v>
      </c>
      <c r="W7">
        <v>249864.02</v>
      </c>
      <c r="X7">
        <v>24019.17</v>
      </c>
      <c r="Y7">
        <v>18322.330000000002</v>
      </c>
      <c r="Z7">
        <v>0</v>
      </c>
    </row>
    <row r="8" spans="1:26" x14ac:dyDescent="0.2">
      <c r="A8">
        <v>137299</v>
      </c>
      <c r="B8" t="s">
        <v>32</v>
      </c>
      <c r="C8" t="s">
        <v>26</v>
      </c>
      <c r="D8">
        <v>953</v>
      </c>
      <c r="E8">
        <v>69</v>
      </c>
      <c r="F8">
        <v>7113000</v>
      </c>
      <c r="G8">
        <v>5355000</v>
      </c>
      <c r="H8">
        <v>288000</v>
      </c>
      <c r="I8">
        <v>563000</v>
      </c>
      <c r="J8">
        <v>907000</v>
      </c>
      <c r="K8">
        <v>0</v>
      </c>
      <c r="L8">
        <v>0</v>
      </c>
      <c r="M8">
        <v>0</v>
      </c>
      <c r="N8">
        <v>5355000</v>
      </c>
      <c r="O8">
        <v>4057000</v>
      </c>
      <c r="P8">
        <v>0</v>
      </c>
      <c r="Q8">
        <v>0</v>
      </c>
      <c r="R8">
        <v>0</v>
      </c>
      <c r="S8">
        <v>0</v>
      </c>
      <c r="T8">
        <v>510000</v>
      </c>
      <c r="U8">
        <v>293000</v>
      </c>
      <c r="V8">
        <v>495000</v>
      </c>
      <c r="W8">
        <v>457000</v>
      </c>
      <c r="X8">
        <v>16000</v>
      </c>
      <c r="Y8">
        <v>22000</v>
      </c>
      <c r="Z8">
        <v>0</v>
      </c>
    </row>
    <row r="9" spans="1:26" x14ac:dyDescent="0.2">
      <c r="A9">
        <v>135685</v>
      </c>
      <c r="B9" t="s">
        <v>33</v>
      </c>
      <c r="C9" t="s">
        <v>26</v>
      </c>
      <c r="D9">
        <v>933</v>
      </c>
      <c r="E9">
        <v>56.6</v>
      </c>
      <c r="F9">
        <v>7587000</v>
      </c>
      <c r="G9">
        <v>5547000</v>
      </c>
      <c r="H9">
        <v>211000</v>
      </c>
      <c r="I9">
        <v>559000</v>
      </c>
      <c r="J9">
        <v>1220000</v>
      </c>
      <c r="K9">
        <v>50000</v>
      </c>
      <c r="L9">
        <v>0</v>
      </c>
      <c r="M9">
        <v>0</v>
      </c>
      <c r="N9">
        <v>5547000</v>
      </c>
      <c r="O9">
        <v>3250000</v>
      </c>
      <c r="P9">
        <v>151000</v>
      </c>
      <c r="Q9">
        <v>30000</v>
      </c>
      <c r="R9">
        <v>0</v>
      </c>
      <c r="S9">
        <v>121000</v>
      </c>
      <c r="T9">
        <v>1115000</v>
      </c>
      <c r="U9">
        <v>260000</v>
      </c>
      <c r="V9">
        <v>771000</v>
      </c>
      <c r="W9">
        <v>771000</v>
      </c>
      <c r="X9">
        <v>0</v>
      </c>
      <c r="Y9">
        <v>0</v>
      </c>
      <c r="Z9">
        <v>0</v>
      </c>
    </row>
    <row r="10" spans="1:26" x14ac:dyDescent="0.2">
      <c r="A10">
        <v>136894</v>
      </c>
      <c r="B10" t="s">
        <v>34</v>
      </c>
      <c r="C10" t="s">
        <v>26</v>
      </c>
      <c r="D10">
        <v>996</v>
      </c>
      <c r="E10">
        <v>58.9</v>
      </c>
      <c r="F10">
        <v>5185000</v>
      </c>
      <c r="G10">
        <v>3871000</v>
      </c>
      <c r="H10">
        <v>245000</v>
      </c>
      <c r="I10">
        <v>294000</v>
      </c>
      <c r="J10">
        <v>582000</v>
      </c>
      <c r="K10">
        <v>193000</v>
      </c>
      <c r="L10">
        <v>0</v>
      </c>
      <c r="M10">
        <v>0</v>
      </c>
      <c r="N10">
        <v>3871000</v>
      </c>
      <c r="O10">
        <v>2674000</v>
      </c>
      <c r="P10">
        <v>86000</v>
      </c>
      <c r="Q10">
        <v>37000</v>
      </c>
      <c r="R10">
        <v>0</v>
      </c>
      <c r="S10">
        <v>49000</v>
      </c>
      <c r="T10">
        <v>630000</v>
      </c>
      <c r="U10">
        <v>346000</v>
      </c>
      <c r="V10">
        <v>135000</v>
      </c>
      <c r="W10">
        <v>54000</v>
      </c>
      <c r="X10">
        <v>58000</v>
      </c>
      <c r="Y10">
        <v>23000</v>
      </c>
      <c r="Z10">
        <v>0</v>
      </c>
    </row>
    <row r="11" spans="1:26" x14ac:dyDescent="0.2">
      <c r="A11">
        <v>137441</v>
      </c>
      <c r="B11" t="s">
        <v>35</v>
      </c>
      <c r="C11" t="s">
        <v>26</v>
      </c>
      <c r="D11">
        <v>446</v>
      </c>
      <c r="E11">
        <v>52.160077129999998</v>
      </c>
      <c r="F11">
        <v>3143572.01</v>
      </c>
      <c r="G11">
        <v>2471028.89</v>
      </c>
      <c r="H11">
        <v>157801.03</v>
      </c>
      <c r="I11">
        <v>258462.06</v>
      </c>
      <c r="J11">
        <v>256280.03</v>
      </c>
      <c r="K11">
        <v>0</v>
      </c>
      <c r="L11">
        <v>0</v>
      </c>
      <c r="M11">
        <v>0</v>
      </c>
      <c r="N11">
        <v>2471028.89</v>
      </c>
      <c r="O11">
        <v>1388774.03</v>
      </c>
      <c r="P11">
        <v>78723.45</v>
      </c>
      <c r="Q11">
        <v>0</v>
      </c>
      <c r="R11">
        <v>0</v>
      </c>
      <c r="S11">
        <v>78723.45</v>
      </c>
      <c r="T11">
        <v>574598.65</v>
      </c>
      <c r="U11">
        <v>259593.77</v>
      </c>
      <c r="V11">
        <v>169339</v>
      </c>
      <c r="W11">
        <v>70000</v>
      </c>
      <c r="X11">
        <v>44607.1</v>
      </c>
      <c r="Y11">
        <v>43731.9</v>
      </c>
      <c r="Z11">
        <v>11000</v>
      </c>
    </row>
    <row r="12" spans="1:26" x14ac:dyDescent="0.2">
      <c r="A12">
        <v>137197</v>
      </c>
      <c r="B12" t="s">
        <v>36</v>
      </c>
      <c r="C12" t="s">
        <v>26</v>
      </c>
      <c r="D12">
        <v>960</v>
      </c>
      <c r="E12">
        <v>138.6</v>
      </c>
      <c r="F12">
        <v>6976000</v>
      </c>
      <c r="G12">
        <v>5361000</v>
      </c>
      <c r="H12">
        <v>465000</v>
      </c>
      <c r="I12">
        <v>251000</v>
      </c>
      <c r="J12">
        <v>899000</v>
      </c>
      <c r="K12">
        <v>0</v>
      </c>
      <c r="L12">
        <v>0</v>
      </c>
      <c r="M12">
        <v>0</v>
      </c>
      <c r="N12">
        <v>5361000</v>
      </c>
      <c r="O12">
        <v>3321000</v>
      </c>
      <c r="P12">
        <v>185000</v>
      </c>
      <c r="Q12">
        <v>13000</v>
      </c>
      <c r="R12">
        <v>0</v>
      </c>
      <c r="S12">
        <v>172000</v>
      </c>
      <c r="T12">
        <v>1015000</v>
      </c>
      <c r="U12">
        <v>552000</v>
      </c>
      <c r="V12">
        <v>288000</v>
      </c>
      <c r="W12">
        <v>213000</v>
      </c>
      <c r="X12">
        <v>0</v>
      </c>
      <c r="Y12">
        <v>75000</v>
      </c>
      <c r="Z12">
        <v>0</v>
      </c>
    </row>
    <row r="13" spans="1:26" x14ac:dyDescent="0.2">
      <c r="A13">
        <v>141058</v>
      </c>
      <c r="B13" t="s">
        <v>37</v>
      </c>
      <c r="C13" t="s">
        <v>26</v>
      </c>
      <c r="D13">
        <v>300</v>
      </c>
      <c r="E13">
        <v>30.041928410000001</v>
      </c>
      <c r="F13">
        <v>1253168.74</v>
      </c>
      <c r="G13">
        <v>999687.36</v>
      </c>
      <c r="H13">
        <v>2000</v>
      </c>
      <c r="I13">
        <v>149102.99</v>
      </c>
      <c r="J13">
        <v>102378.38</v>
      </c>
      <c r="K13">
        <v>0</v>
      </c>
      <c r="L13">
        <v>0</v>
      </c>
      <c r="M13">
        <v>0</v>
      </c>
      <c r="N13">
        <v>999687.36</v>
      </c>
      <c r="O13">
        <v>844977.36</v>
      </c>
      <c r="P13">
        <v>43000</v>
      </c>
      <c r="Q13">
        <v>43000</v>
      </c>
      <c r="R13">
        <v>0</v>
      </c>
      <c r="S13">
        <v>0</v>
      </c>
      <c r="T13">
        <v>96710.01</v>
      </c>
      <c r="U13">
        <v>0</v>
      </c>
      <c r="V13">
        <v>15000</v>
      </c>
      <c r="W13">
        <v>0</v>
      </c>
      <c r="X13">
        <v>6000</v>
      </c>
      <c r="Y13">
        <v>9000</v>
      </c>
      <c r="Z13">
        <v>0</v>
      </c>
    </row>
    <row r="14" spans="1:26" x14ac:dyDescent="0.2">
      <c r="A14">
        <v>140765</v>
      </c>
      <c r="B14" t="s">
        <v>38</v>
      </c>
      <c r="C14" t="s">
        <v>26</v>
      </c>
      <c r="D14">
        <v>166</v>
      </c>
      <c r="E14">
        <v>17.334943760000002</v>
      </c>
      <c r="F14">
        <v>830048.57</v>
      </c>
      <c r="G14">
        <v>637283.23</v>
      </c>
      <c r="H14">
        <v>35021.22</v>
      </c>
      <c r="I14">
        <v>62103.27</v>
      </c>
      <c r="J14">
        <v>84365.03</v>
      </c>
      <c r="K14">
        <v>11275.82</v>
      </c>
      <c r="L14">
        <v>0</v>
      </c>
      <c r="M14">
        <v>0</v>
      </c>
      <c r="N14">
        <v>637283.23</v>
      </c>
      <c r="O14">
        <v>361954.75</v>
      </c>
      <c r="P14">
        <v>70978.78</v>
      </c>
      <c r="Q14">
        <v>20000</v>
      </c>
      <c r="R14">
        <v>0</v>
      </c>
      <c r="S14">
        <v>50978.78</v>
      </c>
      <c r="T14">
        <v>127547.55</v>
      </c>
      <c r="U14">
        <v>37280.160000000003</v>
      </c>
      <c r="V14">
        <v>39521.980000000003</v>
      </c>
      <c r="W14">
        <v>29042.43</v>
      </c>
      <c r="X14">
        <v>4570.04</v>
      </c>
      <c r="Y14">
        <v>5909.51</v>
      </c>
      <c r="Z14">
        <v>0</v>
      </c>
    </row>
    <row r="15" spans="1:26" x14ac:dyDescent="0.2">
      <c r="A15">
        <v>136261</v>
      </c>
      <c r="B15" t="s">
        <v>39</v>
      </c>
      <c r="C15" t="s">
        <v>26</v>
      </c>
      <c r="D15">
        <v>867</v>
      </c>
      <c r="E15">
        <v>105.29128489999999</v>
      </c>
      <c r="F15">
        <v>5348496.43</v>
      </c>
      <c r="G15">
        <v>4022285.2</v>
      </c>
      <c r="H15">
        <v>303177.89</v>
      </c>
      <c r="I15">
        <v>468163.99</v>
      </c>
      <c r="J15">
        <v>442869.35</v>
      </c>
      <c r="K15">
        <v>112000</v>
      </c>
      <c r="L15">
        <v>0</v>
      </c>
      <c r="M15">
        <v>0</v>
      </c>
      <c r="N15">
        <v>4022285.2</v>
      </c>
      <c r="O15">
        <v>2794000</v>
      </c>
      <c r="P15">
        <v>126512.08</v>
      </c>
      <c r="Q15">
        <v>0</v>
      </c>
      <c r="R15">
        <v>0</v>
      </c>
      <c r="S15">
        <v>126512.08</v>
      </c>
      <c r="T15">
        <v>465000</v>
      </c>
      <c r="U15">
        <v>509172.1</v>
      </c>
      <c r="V15">
        <v>127601.03</v>
      </c>
      <c r="W15">
        <v>37000</v>
      </c>
      <c r="X15">
        <v>0</v>
      </c>
      <c r="Y15">
        <v>90601.03</v>
      </c>
      <c r="Z15">
        <v>0</v>
      </c>
    </row>
    <row r="16" spans="1:26" x14ac:dyDescent="0.2">
      <c r="A16">
        <v>135684</v>
      </c>
      <c r="B16" t="s">
        <v>40</v>
      </c>
      <c r="C16" t="s">
        <v>26</v>
      </c>
      <c r="D16">
        <v>1416</v>
      </c>
      <c r="E16">
        <v>115.6</v>
      </c>
      <c r="F16">
        <v>10675000</v>
      </c>
      <c r="G16">
        <v>7683000</v>
      </c>
      <c r="H16">
        <v>421000</v>
      </c>
      <c r="I16">
        <v>995000</v>
      </c>
      <c r="J16">
        <v>846000</v>
      </c>
      <c r="K16">
        <v>730000</v>
      </c>
      <c r="L16">
        <v>0</v>
      </c>
      <c r="M16">
        <v>0</v>
      </c>
      <c r="N16">
        <v>7683000</v>
      </c>
      <c r="O16">
        <v>5299000</v>
      </c>
      <c r="P16">
        <v>265000</v>
      </c>
      <c r="Q16">
        <v>0</v>
      </c>
      <c r="R16">
        <v>0</v>
      </c>
      <c r="S16">
        <v>265000</v>
      </c>
      <c r="T16">
        <v>832000</v>
      </c>
      <c r="U16">
        <v>652000</v>
      </c>
      <c r="V16">
        <v>635000</v>
      </c>
      <c r="W16">
        <v>542000</v>
      </c>
      <c r="X16">
        <v>0</v>
      </c>
      <c r="Y16">
        <v>93000</v>
      </c>
      <c r="Z16">
        <v>0</v>
      </c>
    </row>
    <row r="17" spans="1:26" x14ac:dyDescent="0.2">
      <c r="A17">
        <v>141406</v>
      </c>
      <c r="B17" t="s">
        <v>41</v>
      </c>
      <c r="C17" t="s">
        <v>26</v>
      </c>
      <c r="D17">
        <v>176</v>
      </c>
      <c r="E17">
        <v>15.8021785</v>
      </c>
      <c r="F17">
        <v>848448.26</v>
      </c>
      <c r="G17">
        <v>640886.18000000005</v>
      </c>
      <c r="H17">
        <v>34704.230000000003</v>
      </c>
      <c r="I17">
        <v>81508.61</v>
      </c>
      <c r="J17">
        <v>83349.23</v>
      </c>
      <c r="K17">
        <v>4000</v>
      </c>
      <c r="L17">
        <v>0</v>
      </c>
      <c r="M17">
        <v>4000</v>
      </c>
      <c r="N17">
        <v>640886.18000000005</v>
      </c>
      <c r="O17">
        <v>389571.41</v>
      </c>
      <c r="P17">
        <v>46000</v>
      </c>
      <c r="Q17">
        <v>12000</v>
      </c>
      <c r="R17">
        <v>0</v>
      </c>
      <c r="S17">
        <v>34000</v>
      </c>
      <c r="T17">
        <v>132103.37</v>
      </c>
      <c r="U17">
        <v>38411.69</v>
      </c>
      <c r="V17">
        <v>34799.71</v>
      </c>
      <c r="W17">
        <v>21430.37</v>
      </c>
      <c r="X17">
        <v>3391.24</v>
      </c>
      <c r="Y17">
        <v>2978.1</v>
      </c>
      <c r="Z17">
        <v>7000</v>
      </c>
    </row>
    <row r="18" spans="1:26" x14ac:dyDescent="0.2">
      <c r="A18">
        <v>137040</v>
      </c>
      <c r="B18" t="s">
        <v>42</v>
      </c>
      <c r="C18" t="s">
        <v>26</v>
      </c>
      <c r="D18">
        <v>1065</v>
      </c>
      <c r="E18">
        <v>58.3</v>
      </c>
      <c r="F18">
        <v>6986000</v>
      </c>
      <c r="G18">
        <v>4660000</v>
      </c>
      <c r="H18">
        <v>938000</v>
      </c>
      <c r="I18">
        <v>773000</v>
      </c>
      <c r="J18">
        <v>606000</v>
      </c>
      <c r="K18">
        <v>9000</v>
      </c>
      <c r="L18">
        <v>0</v>
      </c>
      <c r="M18">
        <v>0</v>
      </c>
      <c r="N18">
        <v>4660000</v>
      </c>
      <c r="O18">
        <v>4146000</v>
      </c>
      <c r="P18">
        <v>47000</v>
      </c>
      <c r="Q18">
        <v>47000</v>
      </c>
      <c r="R18">
        <v>0</v>
      </c>
      <c r="S18">
        <v>0</v>
      </c>
      <c r="T18">
        <v>0</v>
      </c>
      <c r="U18">
        <v>426000</v>
      </c>
      <c r="V18">
        <v>41000</v>
      </c>
      <c r="W18">
        <v>0</v>
      </c>
      <c r="X18">
        <v>17000</v>
      </c>
      <c r="Y18">
        <v>24000</v>
      </c>
      <c r="Z18">
        <v>0</v>
      </c>
    </row>
    <row r="19" spans="1:26" x14ac:dyDescent="0.2">
      <c r="A19">
        <v>137348</v>
      </c>
      <c r="B19" t="s">
        <v>43</v>
      </c>
      <c r="C19" t="s">
        <v>26</v>
      </c>
      <c r="D19">
        <v>40</v>
      </c>
      <c r="E19">
        <v>3.6</v>
      </c>
      <c r="F19">
        <v>297000</v>
      </c>
      <c r="G19">
        <v>242000</v>
      </c>
      <c r="H19">
        <v>10000</v>
      </c>
      <c r="I19">
        <v>23000</v>
      </c>
      <c r="J19">
        <v>22000</v>
      </c>
      <c r="K19">
        <v>0</v>
      </c>
      <c r="L19">
        <v>0</v>
      </c>
      <c r="M19">
        <v>0</v>
      </c>
      <c r="N19">
        <v>242000</v>
      </c>
      <c r="O19">
        <v>170000</v>
      </c>
      <c r="P19">
        <v>20000</v>
      </c>
      <c r="Q19">
        <v>20000</v>
      </c>
      <c r="R19">
        <v>0</v>
      </c>
      <c r="S19">
        <v>0</v>
      </c>
      <c r="T19">
        <v>22000</v>
      </c>
      <c r="U19">
        <v>27000</v>
      </c>
      <c r="V19">
        <v>3000</v>
      </c>
      <c r="W19">
        <v>0</v>
      </c>
      <c r="X19">
        <v>0</v>
      </c>
      <c r="Y19">
        <v>3000</v>
      </c>
      <c r="Z19">
        <v>0</v>
      </c>
    </row>
    <row r="20" spans="1:26" x14ac:dyDescent="0.2">
      <c r="A20">
        <v>140648</v>
      </c>
      <c r="B20" t="s">
        <v>44</v>
      </c>
      <c r="C20" t="s">
        <v>26</v>
      </c>
      <c r="D20">
        <v>260</v>
      </c>
      <c r="E20">
        <v>25.20591233</v>
      </c>
      <c r="F20">
        <v>3817592.98</v>
      </c>
      <c r="G20">
        <v>647581.77</v>
      </c>
      <c r="H20">
        <v>31000</v>
      </c>
      <c r="I20">
        <v>66227.17</v>
      </c>
      <c r="J20">
        <v>3072784.04</v>
      </c>
      <c r="K20">
        <v>0</v>
      </c>
      <c r="L20">
        <v>0</v>
      </c>
      <c r="M20">
        <v>0</v>
      </c>
      <c r="N20">
        <v>647581.77</v>
      </c>
      <c r="O20">
        <v>350948.89</v>
      </c>
      <c r="P20">
        <v>31000</v>
      </c>
      <c r="Q20">
        <v>0</v>
      </c>
      <c r="R20">
        <v>0</v>
      </c>
      <c r="S20">
        <v>31000</v>
      </c>
      <c r="T20">
        <v>145494.54</v>
      </c>
      <c r="U20">
        <v>64320.959999999999</v>
      </c>
      <c r="V20">
        <v>55817.39</v>
      </c>
      <c r="W20">
        <v>41000</v>
      </c>
      <c r="X20">
        <v>1075.72</v>
      </c>
      <c r="Y20">
        <v>9741.66</v>
      </c>
      <c r="Z20">
        <v>4000</v>
      </c>
    </row>
    <row r="21" spans="1:26" x14ac:dyDescent="0.2">
      <c r="A21">
        <v>137375</v>
      </c>
      <c r="B21" t="s">
        <v>45</v>
      </c>
      <c r="C21" t="s">
        <v>26</v>
      </c>
      <c r="D21">
        <v>945.5</v>
      </c>
      <c r="E21">
        <v>59</v>
      </c>
      <c r="F21">
        <v>4994000</v>
      </c>
      <c r="G21">
        <v>3821000</v>
      </c>
      <c r="H21">
        <v>310000</v>
      </c>
      <c r="I21">
        <v>475000</v>
      </c>
      <c r="J21">
        <v>388000</v>
      </c>
      <c r="K21">
        <v>0</v>
      </c>
      <c r="L21">
        <v>0</v>
      </c>
      <c r="M21">
        <v>0</v>
      </c>
      <c r="N21">
        <v>3821000</v>
      </c>
      <c r="O21">
        <v>3026000</v>
      </c>
      <c r="P21">
        <v>37000</v>
      </c>
      <c r="Q21">
        <v>19000</v>
      </c>
      <c r="R21">
        <v>0</v>
      </c>
      <c r="S21">
        <v>18000</v>
      </c>
      <c r="T21">
        <v>311000</v>
      </c>
      <c r="U21">
        <v>403000</v>
      </c>
      <c r="V21">
        <v>44000</v>
      </c>
      <c r="W21">
        <v>16000</v>
      </c>
      <c r="X21">
        <v>0</v>
      </c>
      <c r="Y21">
        <v>22000</v>
      </c>
      <c r="Z21">
        <v>6000</v>
      </c>
    </row>
    <row r="22" spans="1:26" x14ac:dyDescent="0.2">
      <c r="A22">
        <v>141149</v>
      </c>
      <c r="B22" t="s">
        <v>46</v>
      </c>
      <c r="C22" t="s">
        <v>26</v>
      </c>
      <c r="D22">
        <v>138</v>
      </c>
      <c r="E22">
        <v>14.364028100000001</v>
      </c>
      <c r="F22">
        <v>671000</v>
      </c>
      <c r="G22">
        <v>483000</v>
      </c>
      <c r="H22">
        <v>26000</v>
      </c>
      <c r="I22">
        <v>44000</v>
      </c>
      <c r="J22">
        <v>118000</v>
      </c>
      <c r="K22">
        <v>0</v>
      </c>
      <c r="L22">
        <v>0</v>
      </c>
      <c r="M22">
        <v>0</v>
      </c>
      <c r="N22">
        <v>483000</v>
      </c>
      <c r="O22">
        <v>297000</v>
      </c>
      <c r="P22">
        <v>28000</v>
      </c>
      <c r="Q22">
        <v>28000</v>
      </c>
      <c r="R22">
        <v>0</v>
      </c>
      <c r="S22">
        <v>0</v>
      </c>
      <c r="T22">
        <v>97000</v>
      </c>
      <c r="U22">
        <v>43000</v>
      </c>
      <c r="V22">
        <v>18000</v>
      </c>
      <c r="W22">
        <v>10000</v>
      </c>
      <c r="X22">
        <v>1000</v>
      </c>
      <c r="Y22">
        <v>3000</v>
      </c>
      <c r="Z22">
        <v>4000</v>
      </c>
    </row>
    <row r="23" spans="1:26" x14ac:dyDescent="0.2">
      <c r="A23">
        <v>137321</v>
      </c>
      <c r="B23" t="s">
        <v>47</v>
      </c>
      <c r="C23" t="s">
        <v>26</v>
      </c>
      <c r="D23">
        <v>1270</v>
      </c>
      <c r="E23">
        <v>158.46846959999999</v>
      </c>
      <c r="F23">
        <v>7421145.2000000002</v>
      </c>
      <c r="G23">
        <v>5817399.4199999999</v>
      </c>
      <c r="H23">
        <v>481098.26</v>
      </c>
      <c r="I23">
        <v>366468</v>
      </c>
      <c r="J23">
        <v>707179.53</v>
      </c>
      <c r="K23">
        <v>49000</v>
      </c>
      <c r="L23">
        <v>0</v>
      </c>
      <c r="M23">
        <v>0</v>
      </c>
      <c r="N23">
        <v>5817399.4199999999</v>
      </c>
      <c r="O23">
        <v>3907178.91</v>
      </c>
      <c r="P23">
        <v>154303.38</v>
      </c>
      <c r="Q23">
        <v>0</v>
      </c>
      <c r="R23">
        <v>0</v>
      </c>
      <c r="S23">
        <v>154303.38</v>
      </c>
      <c r="T23">
        <v>856105.68</v>
      </c>
      <c r="U23">
        <v>771499.48</v>
      </c>
      <c r="V23">
        <v>128311.98</v>
      </c>
      <c r="W23">
        <v>5000</v>
      </c>
      <c r="X23">
        <v>82212.05</v>
      </c>
      <c r="Y23">
        <v>41099.919999999998</v>
      </c>
      <c r="Z23">
        <v>0</v>
      </c>
    </row>
    <row r="24" spans="1:26" x14ac:dyDescent="0.2">
      <c r="A24">
        <v>136984</v>
      </c>
      <c r="B24" t="s">
        <v>48</v>
      </c>
      <c r="C24" t="s">
        <v>26</v>
      </c>
      <c r="D24">
        <v>333</v>
      </c>
      <c r="E24">
        <v>32.446848039999999</v>
      </c>
      <c r="F24">
        <v>1694942.27</v>
      </c>
      <c r="G24">
        <v>1279590.58</v>
      </c>
      <c r="H24">
        <v>147000</v>
      </c>
      <c r="I24">
        <v>108000</v>
      </c>
      <c r="J24">
        <v>160351.69</v>
      </c>
      <c r="K24">
        <v>0</v>
      </c>
      <c r="L24">
        <v>0</v>
      </c>
      <c r="M24">
        <v>0</v>
      </c>
      <c r="N24">
        <v>1279590.58</v>
      </c>
      <c r="O24">
        <v>832590.58</v>
      </c>
      <c r="P24">
        <v>71000</v>
      </c>
      <c r="Q24">
        <v>71000</v>
      </c>
      <c r="R24">
        <v>0</v>
      </c>
      <c r="S24">
        <v>0</v>
      </c>
      <c r="T24">
        <v>277000</v>
      </c>
      <c r="U24">
        <v>69000</v>
      </c>
      <c r="V24">
        <v>30000</v>
      </c>
      <c r="W24">
        <v>0</v>
      </c>
      <c r="X24">
        <v>1000</v>
      </c>
      <c r="Y24">
        <v>16000</v>
      </c>
      <c r="Z24">
        <v>13000</v>
      </c>
    </row>
    <row r="25" spans="1:26" x14ac:dyDescent="0.2">
      <c r="A25">
        <v>136880</v>
      </c>
      <c r="B25" t="s">
        <v>49</v>
      </c>
      <c r="C25" t="s">
        <v>26</v>
      </c>
      <c r="D25">
        <v>1259</v>
      </c>
      <c r="E25">
        <v>86</v>
      </c>
      <c r="F25">
        <v>6564000</v>
      </c>
      <c r="G25">
        <v>4932000</v>
      </c>
      <c r="H25">
        <v>412000</v>
      </c>
      <c r="I25">
        <v>510000</v>
      </c>
      <c r="J25">
        <v>677000</v>
      </c>
      <c r="K25">
        <v>33000</v>
      </c>
      <c r="L25">
        <v>0</v>
      </c>
      <c r="M25">
        <v>0</v>
      </c>
      <c r="N25">
        <v>4932000</v>
      </c>
      <c r="O25">
        <v>3991000</v>
      </c>
      <c r="P25">
        <v>51000</v>
      </c>
      <c r="Q25">
        <v>0</v>
      </c>
      <c r="R25">
        <v>0</v>
      </c>
      <c r="S25">
        <v>51000</v>
      </c>
      <c r="T25">
        <v>373000</v>
      </c>
      <c r="U25">
        <v>456000</v>
      </c>
      <c r="V25">
        <v>61000</v>
      </c>
      <c r="W25">
        <v>20000</v>
      </c>
      <c r="X25">
        <v>26000</v>
      </c>
      <c r="Y25">
        <v>15000</v>
      </c>
      <c r="Z25">
        <v>0</v>
      </c>
    </row>
    <row r="26" spans="1:26" x14ac:dyDescent="0.2">
      <c r="A26">
        <v>140693</v>
      </c>
      <c r="B26" t="s">
        <v>50</v>
      </c>
      <c r="C26" t="s">
        <v>26</v>
      </c>
      <c r="D26">
        <v>635</v>
      </c>
      <c r="E26">
        <v>69.813790900000001</v>
      </c>
      <c r="F26">
        <v>4076294.22</v>
      </c>
      <c r="G26">
        <v>3067589.47</v>
      </c>
      <c r="H26">
        <v>164081.16</v>
      </c>
      <c r="I26">
        <v>181220.35</v>
      </c>
      <c r="J26">
        <v>649348.16</v>
      </c>
      <c r="K26">
        <v>14055.09</v>
      </c>
      <c r="L26">
        <v>0</v>
      </c>
      <c r="M26">
        <v>0</v>
      </c>
      <c r="N26">
        <v>3067589.47</v>
      </c>
      <c r="O26">
        <v>2086652.22</v>
      </c>
      <c r="P26">
        <v>116918.84</v>
      </c>
      <c r="Q26">
        <v>0</v>
      </c>
      <c r="R26">
        <v>0</v>
      </c>
      <c r="S26">
        <v>116918.84</v>
      </c>
      <c r="T26">
        <v>531522.24</v>
      </c>
      <c r="U26">
        <v>292023.52</v>
      </c>
      <c r="V26">
        <v>40472.65</v>
      </c>
      <c r="W26">
        <v>4162.32</v>
      </c>
      <c r="X26">
        <v>16005.88</v>
      </c>
      <c r="Y26">
        <v>20304.45</v>
      </c>
      <c r="Z26">
        <v>0</v>
      </c>
    </row>
    <row r="27" spans="1:26" x14ac:dyDescent="0.2">
      <c r="A27">
        <v>136774</v>
      </c>
      <c r="B27" t="s">
        <v>51</v>
      </c>
      <c r="C27" t="s">
        <v>26</v>
      </c>
      <c r="D27">
        <v>550</v>
      </c>
      <c r="E27">
        <v>55.498795180000002</v>
      </c>
      <c r="F27">
        <v>2356963.86</v>
      </c>
      <c r="G27">
        <v>1820084.34</v>
      </c>
      <c r="H27">
        <v>91048.19</v>
      </c>
      <c r="I27">
        <v>115734.94</v>
      </c>
      <c r="J27">
        <v>330096.39</v>
      </c>
      <c r="K27">
        <v>0</v>
      </c>
      <c r="L27">
        <v>0</v>
      </c>
      <c r="M27">
        <v>0</v>
      </c>
      <c r="N27">
        <v>1820084.34</v>
      </c>
      <c r="O27">
        <v>1106144.58</v>
      </c>
      <c r="P27">
        <v>45192.77</v>
      </c>
      <c r="Q27">
        <v>0</v>
      </c>
      <c r="R27">
        <v>0</v>
      </c>
      <c r="S27">
        <v>45192.77</v>
      </c>
      <c r="T27">
        <v>411096.39</v>
      </c>
      <c r="U27">
        <v>146614.46</v>
      </c>
      <c r="V27">
        <v>111036.14</v>
      </c>
      <c r="W27">
        <v>101048.19</v>
      </c>
      <c r="X27">
        <v>1662.65</v>
      </c>
      <c r="Y27">
        <v>8325.2999999999993</v>
      </c>
      <c r="Z27">
        <v>0</v>
      </c>
    </row>
    <row r="28" spans="1:26" x14ac:dyDescent="0.2">
      <c r="A28">
        <v>141065</v>
      </c>
      <c r="B28" t="s">
        <v>52</v>
      </c>
      <c r="C28" t="s">
        <v>26</v>
      </c>
      <c r="D28">
        <v>195</v>
      </c>
      <c r="E28">
        <v>17.194702719999999</v>
      </c>
      <c r="F28">
        <v>941785.15</v>
      </c>
      <c r="G28">
        <v>759519.36</v>
      </c>
      <c r="H28">
        <v>67000</v>
      </c>
      <c r="I28">
        <v>63836.82</v>
      </c>
      <c r="J28">
        <v>50369.51</v>
      </c>
      <c r="K28">
        <v>1059.46</v>
      </c>
      <c r="L28">
        <v>0</v>
      </c>
      <c r="M28">
        <v>0</v>
      </c>
      <c r="N28">
        <v>759519.36</v>
      </c>
      <c r="O28">
        <v>645000</v>
      </c>
      <c r="P28">
        <v>18048.16</v>
      </c>
      <c r="Q28">
        <v>0</v>
      </c>
      <c r="R28">
        <v>0</v>
      </c>
      <c r="S28">
        <v>18048.16</v>
      </c>
      <c r="T28">
        <v>0</v>
      </c>
      <c r="U28">
        <v>51676.61</v>
      </c>
      <c r="V28">
        <v>44794.59</v>
      </c>
      <c r="W28">
        <v>34000</v>
      </c>
      <c r="X28">
        <v>10794.59</v>
      </c>
      <c r="Y28">
        <v>0</v>
      </c>
      <c r="Z28">
        <v>0</v>
      </c>
    </row>
    <row r="29" spans="1:26" x14ac:dyDescent="0.2">
      <c r="A29">
        <v>140914</v>
      </c>
      <c r="B29" t="s">
        <v>53</v>
      </c>
      <c r="C29" t="s">
        <v>26</v>
      </c>
      <c r="D29">
        <v>81</v>
      </c>
      <c r="E29">
        <v>8.6781507280000003</v>
      </c>
      <c r="F29">
        <v>510620.65</v>
      </c>
      <c r="G29">
        <v>348669.41</v>
      </c>
      <c r="H29">
        <v>28025.65</v>
      </c>
      <c r="I29">
        <v>32128.25</v>
      </c>
      <c r="J29">
        <v>101797.34</v>
      </c>
      <c r="K29">
        <v>0</v>
      </c>
      <c r="L29">
        <v>0</v>
      </c>
      <c r="M29">
        <v>0</v>
      </c>
      <c r="N29">
        <v>348669.41</v>
      </c>
      <c r="O29">
        <v>207000</v>
      </c>
      <c r="P29">
        <v>0</v>
      </c>
      <c r="Q29">
        <v>0</v>
      </c>
      <c r="R29">
        <v>0</v>
      </c>
      <c r="S29">
        <v>0</v>
      </c>
      <c r="T29">
        <v>83000</v>
      </c>
      <c r="U29">
        <v>39592.15</v>
      </c>
      <c r="V29">
        <v>19077.259999999998</v>
      </c>
      <c r="W29">
        <v>9000</v>
      </c>
      <c r="X29">
        <v>0</v>
      </c>
      <c r="Y29">
        <v>10077.26</v>
      </c>
      <c r="Z29">
        <v>0</v>
      </c>
    </row>
    <row r="30" spans="1:26" x14ac:dyDescent="0.2">
      <c r="A30">
        <v>136901</v>
      </c>
      <c r="B30" t="s">
        <v>54</v>
      </c>
      <c r="C30" t="s">
        <v>26</v>
      </c>
      <c r="D30">
        <v>1391</v>
      </c>
      <c r="E30">
        <v>92.9</v>
      </c>
      <c r="F30">
        <v>8332000</v>
      </c>
      <c r="G30">
        <v>5970000</v>
      </c>
      <c r="H30">
        <v>443000</v>
      </c>
      <c r="I30">
        <v>725000</v>
      </c>
      <c r="J30">
        <v>854000</v>
      </c>
      <c r="K30">
        <v>0</v>
      </c>
      <c r="L30">
        <v>0</v>
      </c>
      <c r="M30">
        <v>340000</v>
      </c>
      <c r="N30">
        <v>5970000</v>
      </c>
      <c r="O30">
        <v>4640000</v>
      </c>
      <c r="P30">
        <v>10000</v>
      </c>
      <c r="Q30">
        <v>10000</v>
      </c>
      <c r="R30">
        <v>0</v>
      </c>
      <c r="S30">
        <v>0</v>
      </c>
      <c r="T30">
        <v>412000</v>
      </c>
      <c r="U30">
        <v>712000</v>
      </c>
      <c r="V30">
        <v>196000</v>
      </c>
      <c r="W30">
        <v>94000</v>
      </c>
      <c r="X30">
        <v>54000</v>
      </c>
      <c r="Y30">
        <v>48000</v>
      </c>
      <c r="Z30">
        <v>0</v>
      </c>
    </row>
  </sheetData>
  <sortState ref="A2:Z30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5AA5-669B-1941-A424-C29749D58BE7}">
  <dimension ref="A1:Z34"/>
  <sheetViews>
    <sheetView workbookViewId="0">
      <selection activeCell="G2" sqref="G2:G30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>
        <v>136631</v>
      </c>
      <c r="B2" t="s">
        <v>25</v>
      </c>
      <c r="C2" t="s">
        <v>26</v>
      </c>
      <c r="D2">
        <v>1132</v>
      </c>
      <c r="E2">
        <v>6.4840989399293295E-2</v>
      </c>
      <c r="F2">
        <v>5507.0671378091874</v>
      </c>
      <c r="G2">
        <v>4.0806165640724696</v>
      </c>
      <c r="H2">
        <v>158.12720848056537</v>
      </c>
      <c r="I2">
        <v>372.79151943462898</v>
      </c>
      <c r="J2">
        <v>356.89045936395758</v>
      </c>
      <c r="K2">
        <v>0</v>
      </c>
      <c r="L2">
        <v>0</v>
      </c>
      <c r="M2">
        <v>0</v>
      </c>
      <c r="N2">
        <v>4619.2579505300355</v>
      </c>
      <c r="O2">
        <v>3571.5547703180214</v>
      </c>
      <c r="P2">
        <v>0</v>
      </c>
      <c r="Q2">
        <v>0</v>
      </c>
      <c r="R2">
        <v>0</v>
      </c>
      <c r="S2">
        <v>0</v>
      </c>
      <c r="T2">
        <v>303.886925795053</v>
      </c>
      <c r="U2">
        <v>385.15901060070672</v>
      </c>
      <c r="V2">
        <v>358.65724381625444</v>
      </c>
      <c r="W2">
        <v>302.1201413427562</v>
      </c>
      <c r="X2">
        <v>0</v>
      </c>
      <c r="Y2">
        <v>56.53710247349823</v>
      </c>
      <c r="Z2">
        <v>0</v>
      </c>
    </row>
    <row r="3" spans="1:26" x14ac:dyDescent="0.2">
      <c r="A3">
        <v>140681</v>
      </c>
      <c r="B3" t="s">
        <v>27</v>
      </c>
      <c r="C3" t="s">
        <v>26</v>
      </c>
      <c r="D3">
        <v>159</v>
      </c>
      <c r="E3">
        <v>0.10070859270440252</v>
      </c>
      <c r="F3">
        <v>4972.4887421383646</v>
      </c>
      <c r="G3">
        <v>22.62638859222341</v>
      </c>
      <c r="H3">
        <v>176.41729559748427</v>
      </c>
      <c r="I3">
        <v>227.99836477987421</v>
      </c>
      <c r="J3">
        <v>970.47729559748439</v>
      </c>
      <c r="K3">
        <v>0</v>
      </c>
      <c r="L3">
        <v>0</v>
      </c>
      <c r="M3">
        <v>0</v>
      </c>
      <c r="N3">
        <v>3597.595786163522</v>
      </c>
      <c r="O3">
        <v>2276.7295597484276</v>
      </c>
      <c r="P3">
        <v>37.735849056603776</v>
      </c>
      <c r="Q3">
        <v>0</v>
      </c>
      <c r="R3">
        <v>0</v>
      </c>
      <c r="S3">
        <v>37.735849056603776</v>
      </c>
      <c r="T3">
        <v>861.63522012578619</v>
      </c>
      <c r="U3">
        <v>276.1201257861635</v>
      </c>
      <c r="V3">
        <v>145.37503144654087</v>
      </c>
      <c r="W3">
        <v>94.339622641509436</v>
      </c>
      <c r="X3">
        <v>0</v>
      </c>
      <c r="Y3">
        <v>51.035408805031445</v>
      </c>
      <c r="Z3">
        <v>0</v>
      </c>
    </row>
    <row r="4" spans="1:26" x14ac:dyDescent="0.2">
      <c r="A4">
        <v>137487</v>
      </c>
      <c r="B4" t="s">
        <v>28</v>
      </c>
      <c r="C4" t="s">
        <v>26</v>
      </c>
      <c r="D4">
        <v>732</v>
      </c>
      <c r="E4">
        <v>6.0245901639344263E-2</v>
      </c>
      <c r="F4">
        <v>5337.4316939890714</v>
      </c>
      <c r="G4">
        <v>5.5857893636716538</v>
      </c>
      <c r="H4">
        <v>221.31147540983608</v>
      </c>
      <c r="I4">
        <v>523.22404371584696</v>
      </c>
      <c r="J4">
        <v>299.18032786885249</v>
      </c>
      <c r="K4">
        <v>204.91803278688525</v>
      </c>
      <c r="L4">
        <v>0</v>
      </c>
      <c r="M4">
        <v>0</v>
      </c>
      <c r="N4">
        <v>4088.7978142076504</v>
      </c>
      <c r="O4">
        <v>2923.4972677595629</v>
      </c>
      <c r="P4">
        <v>128.41530054644809</v>
      </c>
      <c r="Q4">
        <v>73.770491803278688</v>
      </c>
      <c r="R4">
        <v>0</v>
      </c>
      <c r="S4">
        <v>54.644808743169399</v>
      </c>
      <c r="T4">
        <v>334.69945355191254</v>
      </c>
      <c r="U4">
        <v>379.78142076502735</v>
      </c>
      <c r="V4">
        <v>322.40437158469945</v>
      </c>
      <c r="W4">
        <v>255.46448087431693</v>
      </c>
      <c r="X4">
        <v>0</v>
      </c>
      <c r="Y4">
        <v>66.939890710382514</v>
      </c>
      <c r="Z4">
        <v>0</v>
      </c>
    </row>
    <row r="5" spans="1:26" x14ac:dyDescent="0.2">
      <c r="A5">
        <v>136166</v>
      </c>
      <c r="B5" t="s">
        <v>29</v>
      </c>
      <c r="C5" t="s">
        <v>26</v>
      </c>
      <c r="D5">
        <v>834</v>
      </c>
      <c r="E5">
        <v>0.15657729628297362</v>
      </c>
      <c r="F5">
        <v>7418.4652278177455</v>
      </c>
      <c r="G5">
        <v>6.7428071930944453</v>
      </c>
      <c r="H5">
        <v>318.94484412470024</v>
      </c>
      <c r="I5">
        <v>401.67865707434055</v>
      </c>
      <c r="J5">
        <v>994.0047961630695</v>
      </c>
      <c r="K5">
        <v>80.335731414868107</v>
      </c>
      <c r="L5">
        <v>0</v>
      </c>
      <c r="M5">
        <v>0</v>
      </c>
      <c r="N5">
        <v>5623.5011990407675</v>
      </c>
      <c r="O5">
        <v>3931.6546762589928</v>
      </c>
      <c r="P5">
        <v>63.549160671462829</v>
      </c>
      <c r="Q5">
        <v>0</v>
      </c>
      <c r="R5">
        <v>0</v>
      </c>
      <c r="S5">
        <v>63.549160671462829</v>
      </c>
      <c r="T5">
        <v>1057.5539568345323</v>
      </c>
      <c r="U5">
        <v>429.25659472422063</v>
      </c>
      <c r="V5">
        <v>141.48681055155876</v>
      </c>
      <c r="W5">
        <v>112.70983213429257</v>
      </c>
      <c r="X5">
        <v>15.587529976019185</v>
      </c>
      <c r="Y5">
        <v>13.189448441247002</v>
      </c>
      <c r="Z5">
        <v>0</v>
      </c>
    </row>
    <row r="6" spans="1:26" x14ac:dyDescent="0.2">
      <c r="A6">
        <v>137419</v>
      </c>
      <c r="B6" t="s">
        <v>30</v>
      </c>
      <c r="C6" t="s">
        <v>26</v>
      </c>
      <c r="D6">
        <v>413</v>
      </c>
      <c r="E6">
        <v>4.9636803874092007E-2</v>
      </c>
      <c r="F6">
        <v>4365.6174334140433</v>
      </c>
      <c r="G6">
        <v>8.0143519631351534</v>
      </c>
      <c r="H6">
        <v>174.33414043583534</v>
      </c>
      <c r="I6">
        <v>372.88135593220341</v>
      </c>
      <c r="J6">
        <v>464.89104116222762</v>
      </c>
      <c r="K6">
        <v>43.583535108958834</v>
      </c>
      <c r="L6">
        <v>0</v>
      </c>
      <c r="M6">
        <v>0</v>
      </c>
      <c r="N6">
        <v>3309.9273607748182</v>
      </c>
      <c r="O6">
        <v>1944.3099273607747</v>
      </c>
      <c r="P6">
        <v>0</v>
      </c>
      <c r="Q6">
        <v>0</v>
      </c>
      <c r="R6">
        <v>0</v>
      </c>
      <c r="S6">
        <v>0</v>
      </c>
      <c r="T6">
        <v>905.56900726392257</v>
      </c>
      <c r="U6">
        <v>341.40435835351087</v>
      </c>
      <c r="V6">
        <v>118.64406779661017</v>
      </c>
      <c r="W6">
        <v>0</v>
      </c>
      <c r="X6">
        <v>0</v>
      </c>
      <c r="Y6">
        <v>96.852300242130752</v>
      </c>
      <c r="Z6">
        <v>21.791767554479417</v>
      </c>
    </row>
    <row r="7" spans="1:26" x14ac:dyDescent="0.2">
      <c r="A7">
        <v>136675</v>
      </c>
      <c r="B7" t="s">
        <v>31</v>
      </c>
      <c r="C7" t="s">
        <v>26</v>
      </c>
      <c r="D7">
        <v>691</v>
      </c>
      <c r="E7">
        <v>0.1358077695513748</v>
      </c>
      <c r="F7">
        <v>6985.8714761215633</v>
      </c>
      <c r="G7">
        <v>7.8469313333933712</v>
      </c>
      <c r="H7">
        <v>453.60092619392185</v>
      </c>
      <c r="I7">
        <v>428.29285094066569</v>
      </c>
      <c r="J7">
        <v>773.31866859623722</v>
      </c>
      <c r="K7">
        <v>-91.570520984081043</v>
      </c>
      <c r="L7">
        <v>0</v>
      </c>
      <c r="M7">
        <v>0</v>
      </c>
      <c r="N7">
        <v>5422.2295513748195</v>
      </c>
      <c r="O7">
        <v>3211.1079015918958</v>
      </c>
      <c r="P7">
        <v>105.64031837916065</v>
      </c>
      <c r="Q7">
        <v>105.64031837916065</v>
      </c>
      <c r="R7">
        <v>0</v>
      </c>
      <c r="S7">
        <v>0</v>
      </c>
      <c r="T7">
        <v>1322.2606078147612</v>
      </c>
      <c r="U7">
        <v>360.34732272069465</v>
      </c>
      <c r="V7">
        <v>422.87338639652677</v>
      </c>
      <c r="W7">
        <v>361.59771345875544</v>
      </c>
      <c r="X7">
        <v>34.760014471780025</v>
      </c>
      <c r="Y7">
        <v>26.515672937771349</v>
      </c>
      <c r="Z7">
        <v>0</v>
      </c>
    </row>
    <row r="8" spans="1:26" x14ac:dyDescent="0.2">
      <c r="A8">
        <v>137299</v>
      </c>
      <c r="B8" t="s">
        <v>32</v>
      </c>
      <c r="C8" t="s">
        <v>26</v>
      </c>
      <c r="D8">
        <v>953</v>
      </c>
      <c r="E8">
        <v>7.2402938090241342E-2</v>
      </c>
      <c r="F8">
        <v>7463.7985309548794</v>
      </c>
      <c r="G8">
        <v>5.8962199229472514</v>
      </c>
      <c r="H8">
        <v>302.20356768100737</v>
      </c>
      <c r="I8">
        <v>590.76600209863591</v>
      </c>
      <c r="J8">
        <v>951.73137460650582</v>
      </c>
      <c r="K8">
        <v>0</v>
      </c>
      <c r="L8">
        <v>0</v>
      </c>
      <c r="M8">
        <v>0</v>
      </c>
      <c r="N8">
        <v>5619.0975865687305</v>
      </c>
      <c r="O8">
        <v>4257.0828961175239</v>
      </c>
      <c r="P8">
        <v>0</v>
      </c>
      <c r="Q8">
        <v>0</v>
      </c>
      <c r="R8">
        <v>0</v>
      </c>
      <c r="S8">
        <v>0</v>
      </c>
      <c r="T8">
        <v>535.15215110178383</v>
      </c>
      <c r="U8">
        <v>307.4501573976915</v>
      </c>
      <c r="V8">
        <v>519.41238195173139</v>
      </c>
      <c r="W8">
        <v>479.53830010493181</v>
      </c>
      <c r="X8">
        <v>16.789087093389298</v>
      </c>
      <c r="Y8">
        <v>23.084994753410282</v>
      </c>
      <c r="Z8">
        <v>0</v>
      </c>
    </row>
    <row r="9" spans="1:26" x14ac:dyDescent="0.2">
      <c r="A9">
        <v>135685</v>
      </c>
      <c r="B9" t="s">
        <v>33</v>
      </c>
      <c r="C9" t="s">
        <v>26</v>
      </c>
      <c r="D9">
        <v>933</v>
      </c>
      <c r="E9">
        <v>6.066452304394427E-2</v>
      </c>
      <c r="F9">
        <v>8131.8327974276526</v>
      </c>
      <c r="G9">
        <v>6.3722804079086579</v>
      </c>
      <c r="H9">
        <v>226.15219721329046</v>
      </c>
      <c r="I9">
        <v>599.14255091103962</v>
      </c>
      <c r="J9">
        <v>1307.609860664523</v>
      </c>
      <c r="K9">
        <v>53.59056806002144</v>
      </c>
      <c r="L9">
        <v>0</v>
      </c>
      <c r="M9">
        <v>0</v>
      </c>
      <c r="N9">
        <v>5945.3376205787781</v>
      </c>
      <c r="O9">
        <v>3483.3869239013934</v>
      </c>
      <c r="P9">
        <v>161.84351554126474</v>
      </c>
      <c r="Q9">
        <v>32.154340836012864</v>
      </c>
      <c r="R9">
        <v>0</v>
      </c>
      <c r="S9">
        <v>129.68917470525187</v>
      </c>
      <c r="T9">
        <v>1195.0696677384781</v>
      </c>
      <c r="U9">
        <v>278.67095391211149</v>
      </c>
      <c r="V9">
        <v>826.3665594855305</v>
      </c>
      <c r="W9">
        <v>826.3665594855305</v>
      </c>
      <c r="X9">
        <v>0</v>
      </c>
      <c r="Y9">
        <v>0</v>
      </c>
      <c r="Z9">
        <v>0</v>
      </c>
    </row>
    <row r="10" spans="1:26" x14ac:dyDescent="0.2">
      <c r="A10">
        <v>136894</v>
      </c>
      <c r="B10" t="s">
        <v>34</v>
      </c>
      <c r="C10" t="s">
        <v>26</v>
      </c>
      <c r="D10">
        <v>996</v>
      </c>
      <c r="E10">
        <v>5.9136546184738951E-2</v>
      </c>
      <c r="F10">
        <v>5205.8232931726907</v>
      </c>
      <c r="G10">
        <v>3.9021548039547747</v>
      </c>
      <c r="H10">
        <v>245.98393574297188</v>
      </c>
      <c r="I10">
        <v>295.18072289156629</v>
      </c>
      <c r="J10">
        <v>584.3373493975904</v>
      </c>
      <c r="K10">
        <v>193.77510040160644</v>
      </c>
      <c r="L10">
        <v>0</v>
      </c>
      <c r="M10">
        <v>0</v>
      </c>
      <c r="N10">
        <v>3886.5461847389556</v>
      </c>
      <c r="O10">
        <v>2684.7389558232931</v>
      </c>
      <c r="P10">
        <v>86.345381526104418</v>
      </c>
      <c r="Q10">
        <v>37.148594377510037</v>
      </c>
      <c r="R10">
        <v>0</v>
      </c>
      <c r="S10">
        <v>49.196787148594375</v>
      </c>
      <c r="T10">
        <v>632.53012048192772</v>
      </c>
      <c r="U10">
        <v>347.38955823293173</v>
      </c>
      <c r="V10">
        <v>135.54216867469879</v>
      </c>
      <c r="W10">
        <v>54.216867469879517</v>
      </c>
      <c r="X10">
        <v>58.23293172690763</v>
      </c>
      <c r="Y10">
        <v>23.092369477911646</v>
      </c>
      <c r="Z10">
        <v>0</v>
      </c>
    </row>
    <row r="11" spans="1:26" x14ac:dyDescent="0.2">
      <c r="A11">
        <v>137441</v>
      </c>
      <c r="B11" t="s">
        <v>35</v>
      </c>
      <c r="C11" t="s">
        <v>26</v>
      </c>
      <c r="D11">
        <v>446</v>
      </c>
      <c r="E11">
        <v>0.11695084558295964</v>
      </c>
      <c r="F11">
        <v>7048.367735426008</v>
      </c>
      <c r="G11">
        <v>12.422474260491867</v>
      </c>
      <c r="H11">
        <v>353.81396860986547</v>
      </c>
      <c r="I11">
        <v>579.51134529147987</v>
      </c>
      <c r="J11">
        <v>574.61890134529153</v>
      </c>
      <c r="K11">
        <v>0</v>
      </c>
      <c r="L11">
        <v>0</v>
      </c>
      <c r="M11">
        <v>0</v>
      </c>
      <c r="N11">
        <v>5540.4235201793726</v>
      </c>
      <c r="O11">
        <v>3113.8431165919283</v>
      </c>
      <c r="P11">
        <v>176.50997757847534</v>
      </c>
      <c r="Q11">
        <v>0</v>
      </c>
      <c r="R11">
        <v>0</v>
      </c>
      <c r="S11">
        <v>176.50997757847534</v>
      </c>
      <c r="T11">
        <v>1288.3377802690584</v>
      </c>
      <c r="U11">
        <v>582.04881165919278</v>
      </c>
      <c r="V11">
        <v>379.68385650224218</v>
      </c>
      <c r="W11">
        <v>156.9506726457399</v>
      </c>
      <c r="X11">
        <v>100.01591928251121</v>
      </c>
      <c r="Y11">
        <v>98.053587443946185</v>
      </c>
      <c r="Z11">
        <v>24.663677130044842</v>
      </c>
    </row>
    <row r="12" spans="1:26" x14ac:dyDescent="0.2">
      <c r="A12">
        <v>137197</v>
      </c>
      <c r="B12" t="s">
        <v>36</v>
      </c>
      <c r="C12" t="s">
        <v>26</v>
      </c>
      <c r="D12">
        <v>960</v>
      </c>
      <c r="E12">
        <v>0.144375</v>
      </c>
      <c r="F12">
        <v>7266.666666666667</v>
      </c>
      <c r="G12">
        <v>5.817057291666667</v>
      </c>
      <c r="H12">
        <v>484.375</v>
      </c>
      <c r="I12">
        <v>261.45833333333331</v>
      </c>
      <c r="J12">
        <v>936.45833333333337</v>
      </c>
      <c r="K12">
        <v>0</v>
      </c>
      <c r="L12">
        <v>0</v>
      </c>
      <c r="M12">
        <v>0</v>
      </c>
      <c r="N12">
        <v>5584.375</v>
      </c>
      <c r="O12">
        <v>3459.375</v>
      </c>
      <c r="P12">
        <v>192.70833333333334</v>
      </c>
      <c r="Q12">
        <v>13.541666666666666</v>
      </c>
      <c r="R12">
        <v>0</v>
      </c>
      <c r="S12">
        <v>179.16666666666666</v>
      </c>
      <c r="T12">
        <v>1057.2916666666667</v>
      </c>
      <c r="U12">
        <v>575</v>
      </c>
      <c r="V12">
        <v>300</v>
      </c>
      <c r="W12">
        <v>221.875</v>
      </c>
      <c r="X12">
        <v>0</v>
      </c>
      <c r="Y12">
        <v>78.125</v>
      </c>
      <c r="Z12">
        <v>0</v>
      </c>
    </row>
    <row r="13" spans="1:26" x14ac:dyDescent="0.2">
      <c r="A13">
        <v>141058</v>
      </c>
      <c r="B13" t="s">
        <v>37</v>
      </c>
      <c r="C13" t="s">
        <v>26</v>
      </c>
      <c r="D13">
        <v>300</v>
      </c>
      <c r="E13">
        <v>0.10013976136666666</v>
      </c>
      <c r="F13">
        <v>4177.2291333333333</v>
      </c>
      <c r="G13">
        <v>11.107637333333333</v>
      </c>
      <c r="H13">
        <v>6.666666666666667</v>
      </c>
      <c r="I13">
        <v>497.00996666666663</v>
      </c>
      <c r="J13">
        <v>341.2612666666667</v>
      </c>
      <c r="K13">
        <v>0</v>
      </c>
      <c r="L13">
        <v>0</v>
      </c>
      <c r="M13">
        <v>0</v>
      </c>
      <c r="N13">
        <v>3332.2912000000001</v>
      </c>
      <c r="O13">
        <v>2816.5911999999998</v>
      </c>
      <c r="P13">
        <v>143.33333333333334</v>
      </c>
      <c r="Q13">
        <v>143.33333333333334</v>
      </c>
      <c r="R13">
        <v>0</v>
      </c>
      <c r="S13">
        <v>0</v>
      </c>
      <c r="T13">
        <v>322.36669999999998</v>
      </c>
      <c r="U13">
        <v>0</v>
      </c>
      <c r="V13">
        <v>50</v>
      </c>
      <c r="W13">
        <v>0</v>
      </c>
      <c r="X13">
        <v>20</v>
      </c>
      <c r="Y13">
        <v>30</v>
      </c>
      <c r="Z13">
        <v>0</v>
      </c>
    </row>
    <row r="14" spans="1:26" x14ac:dyDescent="0.2">
      <c r="A14">
        <v>140765</v>
      </c>
      <c r="B14" t="s">
        <v>38</v>
      </c>
      <c r="C14" t="s">
        <v>26</v>
      </c>
      <c r="D14">
        <v>166</v>
      </c>
      <c r="E14">
        <v>0.10442737204819279</v>
      </c>
      <c r="F14">
        <v>5000.292590361445</v>
      </c>
      <c r="G14">
        <v>23.126840978371316</v>
      </c>
      <c r="H14">
        <v>210.97120481927712</v>
      </c>
      <c r="I14">
        <v>374.11608433734938</v>
      </c>
      <c r="J14">
        <v>508.22307228915662</v>
      </c>
      <c r="K14">
        <v>67.926626506024093</v>
      </c>
      <c r="L14">
        <v>0</v>
      </c>
      <c r="M14">
        <v>0</v>
      </c>
      <c r="N14">
        <v>3839.0556024096386</v>
      </c>
      <c r="O14">
        <v>2180.4503012048194</v>
      </c>
      <c r="P14">
        <v>427.58301204819276</v>
      </c>
      <c r="Q14">
        <v>120.48192771084338</v>
      </c>
      <c r="R14">
        <v>0</v>
      </c>
      <c r="S14">
        <v>307.10108433734939</v>
      </c>
      <c r="T14">
        <v>768.35873493975907</v>
      </c>
      <c r="U14">
        <v>224.57927710843376</v>
      </c>
      <c r="V14">
        <v>238.08421686746991</v>
      </c>
      <c r="W14">
        <v>174.95439759036145</v>
      </c>
      <c r="X14">
        <v>27.530361445783132</v>
      </c>
      <c r="Y14">
        <v>35.599457831325303</v>
      </c>
      <c r="Z14">
        <v>0</v>
      </c>
    </row>
    <row r="15" spans="1:26" x14ac:dyDescent="0.2">
      <c r="A15">
        <v>136261</v>
      </c>
      <c r="B15" t="s">
        <v>39</v>
      </c>
      <c r="C15" t="s">
        <v>26</v>
      </c>
      <c r="D15">
        <v>867</v>
      </c>
      <c r="E15">
        <v>0.12144323517877739</v>
      </c>
      <c r="F15">
        <v>6168.9693540945791</v>
      </c>
      <c r="G15">
        <v>5.3509964892395665</v>
      </c>
      <c r="H15">
        <v>349.68614763552483</v>
      </c>
      <c r="I15">
        <v>539.9815340253748</v>
      </c>
      <c r="J15">
        <v>510.80663206459053</v>
      </c>
      <c r="K15">
        <v>129.18108419838524</v>
      </c>
      <c r="L15">
        <v>0</v>
      </c>
      <c r="M15">
        <v>0</v>
      </c>
      <c r="N15">
        <v>4639.3139561707039</v>
      </c>
      <c r="O15">
        <v>3222.6066897347173</v>
      </c>
      <c r="P15">
        <v>145.91935409457901</v>
      </c>
      <c r="Q15">
        <v>0</v>
      </c>
      <c r="R15">
        <v>0</v>
      </c>
      <c r="S15">
        <v>145.91935409457901</v>
      </c>
      <c r="T15">
        <v>536.33217993079586</v>
      </c>
      <c r="U15">
        <v>587.28039215686272</v>
      </c>
      <c r="V15">
        <v>147.17535178777393</v>
      </c>
      <c r="W15">
        <v>42.675893886966549</v>
      </c>
      <c r="X15">
        <v>0</v>
      </c>
      <c r="Y15">
        <v>104.49945790080739</v>
      </c>
      <c r="Z15">
        <v>0</v>
      </c>
    </row>
    <row r="16" spans="1:26" x14ac:dyDescent="0.2">
      <c r="A16">
        <v>135684</v>
      </c>
      <c r="B16" t="s">
        <v>40</v>
      </c>
      <c r="C16" t="s">
        <v>26</v>
      </c>
      <c r="D16">
        <v>1416</v>
      </c>
      <c r="E16">
        <v>8.163841807909604E-2</v>
      </c>
      <c r="F16">
        <v>7538.8418079096045</v>
      </c>
      <c r="G16">
        <v>3.8318131762903378</v>
      </c>
      <c r="H16">
        <v>297.31638418079098</v>
      </c>
      <c r="I16">
        <v>702.68361581920908</v>
      </c>
      <c r="J16">
        <v>597.45762711864404</v>
      </c>
      <c r="K16">
        <v>515.53672316384177</v>
      </c>
      <c r="L16">
        <v>0</v>
      </c>
      <c r="M16">
        <v>0</v>
      </c>
      <c r="N16">
        <v>5425.8474576271183</v>
      </c>
      <c r="O16">
        <v>3742.231638418079</v>
      </c>
      <c r="P16">
        <v>187.14689265536722</v>
      </c>
      <c r="Q16">
        <v>0</v>
      </c>
      <c r="R16">
        <v>0</v>
      </c>
      <c r="S16">
        <v>187.14689265536722</v>
      </c>
      <c r="T16">
        <v>587.57062146892656</v>
      </c>
      <c r="U16">
        <v>460.45197740112997</v>
      </c>
      <c r="V16">
        <v>448.44632768361583</v>
      </c>
      <c r="W16">
        <v>382.76836158192089</v>
      </c>
      <c r="X16">
        <v>0</v>
      </c>
      <c r="Y16">
        <v>65.677966101694921</v>
      </c>
      <c r="Z16">
        <v>0</v>
      </c>
    </row>
    <row r="17" spans="1:26" x14ac:dyDescent="0.2">
      <c r="A17">
        <v>141406</v>
      </c>
      <c r="B17" t="s">
        <v>41</v>
      </c>
      <c r="C17" t="s">
        <v>26</v>
      </c>
      <c r="D17">
        <v>176</v>
      </c>
      <c r="E17">
        <v>8.9785105113636368E-2</v>
      </c>
      <c r="F17">
        <v>4820.7287500000002</v>
      </c>
      <c r="G17">
        <v>20.689765625000003</v>
      </c>
      <c r="H17">
        <v>197.18312500000002</v>
      </c>
      <c r="I17">
        <v>463.11710227272727</v>
      </c>
      <c r="J17">
        <v>473.57517045454546</v>
      </c>
      <c r="K17">
        <v>22.727272727272727</v>
      </c>
      <c r="L17">
        <v>0</v>
      </c>
      <c r="M17">
        <v>22.727272727272727</v>
      </c>
      <c r="N17">
        <v>3641.3987500000003</v>
      </c>
      <c r="O17">
        <v>2213.4739204545454</v>
      </c>
      <c r="P17">
        <v>261.36363636363637</v>
      </c>
      <c r="Q17">
        <v>68.181818181818187</v>
      </c>
      <c r="R17">
        <v>0</v>
      </c>
      <c r="S17">
        <v>193.18181818181819</v>
      </c>
      <c r="T17">
        <v>750.58732954545451</v>
      </c>
      <c r="U17">
        <v>218.24823863636365</v>
      </c>
      <c r="V17">
        <v>197.72562500000001</v>
      </c>
      <c r="W17">
        <v>121.7634659090909</v>
      </c>
      <c r="X17">
        <v>19.268409090909088</v>
      </c>
      <c r="Y17">
        <v>16.921022727272728</v>
      </c>
      <c r="Z17">
        <v>39.772727272727273</v>
      </c>
    </row>
    <row r="18" spans="1:26" x14ac:dyDescent="0.2">
      <c r="A18">
        <v>137040</v>
      </c>
      <c r="B18" t="s">
        <v>42</v>
      </c>
      <c r="C18" t="s">
        <v>26</v>
      </c>
      <c r="D18">
        <v>1065</v>
      </c>
      <c r="E18">
        <v>5.474178403755868E-2</v>
      </c>
      <c r="F18">
        <v>6559.6244131455396</v>
      </c>
      <c r="G18">
        <v>4.1085322577090082</v>
      </c>
      <c r="H18">
        <v>880.75117370892019</v>
      </c>
      <c r="I18">
        <v>725.82159624413146</v>
      </c>
      <c r="J18">
        <v>569.0140845070423</v>
      </c>
      <c r="K18">
        <v>8.4507042253521121</v>
      </c>
      <c r="L18">
        <v>0</v>
      </c>
      <c r="M18">
        <v>0</v>
      </c>
      <c r="N18">
        <v>4375.5868544600935</v>
      </c>
      <c r="O18">
        <v>3892.9577464788731</v>
      </c>
      <c r="P18">
        <v>44.131455399061032</v>
      </c>
      <c r="Q18">
        <v>44.131455399061032</v>
      </c>
      <c r="R18">
        <v>0</v>
      </c>
      <c r="S18">
        <v>0</v>
      </c>
      <c r="T18">
        <v>0</v>
      </c>
      <c r="U18">
        <v>400</v>
      </c>
      <c r="V18">
        <v>38.497652582159624</v>
      </c>
      <c r="W18">
        <v>0</v>
      </c>
      <c r="X18">
        <v>15.96244131455399</v>
      </c>
      <c r="Y18">
        <v>22.535211267605632</v>
      </c>
      <c r="Z18">
        <v>0</v>
      </c>
    </row>
    <row r="19" spans="1:26" x14ac:dyDescent="0.2">
      <c r="A19">
        <v>137348</v>
      </c>
      <c r="B19" t="s">
        <v>43</v>
      </c>
      <c r="C19" t="s">
        <v>26</v>
      </c>
      <c r="D19">
        <v>40</v>
      </c>
      <c r="E19">
        <v>0.09</v>
      </c>
      <c r="F19">
        <v>7425</v>
      </c>
      <c r="G19">
        <v>151.25</v>
      </c>
      <c r="H19">
        <v>250</v>
      </c>
      <c r="I19">
        <v>575</v>
      </c>
      <c r="J19">
        <v>550</v>
      </c>
      <c r="K19">
        <v>0</v>
      </c>
      <c r="L19">
        <v>0</v>
      </c>
      <c r="M19">
        <v>0</v>
      </c>
      <c r="N19">
        <v>6050</v>
      </c>
      <c r="O19">
        <v>4250</v>
      </c>
      <c r="P19">
        <v>500</v>
      </c>
      <c r="Q19">
        <v>500</v>
      </c>
      <c r="R19">
        <v>0</v>
      </c>
      <c r="S19">
        <v>0</v>
      </c>
      <c r="T19">
        <v>550</v>
      </c>
      <c r="U19">
        <v>675</v>
      </c>
      <c r="V19">
        <v>75</v>
      </c>
      <c r="W19">
        <v>0</v>
      </c>
      <c r="X19">
        <v>0</v>
      </c>
      <c r="Y19">
        <v>75</v>
      </c>
      <c r="Z19">
        <v>0</v>
      </c>
    </row>
    <row r="20" spans="1:26" x14ac:dyDescent="0.2">
      <c r="A20">
        <v>140648</v>
      </c>
      <c r="B20" t="s">
        <v>44</v>
      </c>
      <c r="C20" t="s">
        <v>26</v>
      </c>
      <c r="D20">
        <v>260</v>
      </c>
      <c r="E20">
        <v>9.6945816653846162E-2</v>
      </c>
      <c r="F20">
        <v>14683.049923076924</v>
      </c>
      <c r="G20">
        <v>9.5796119822485224</v>
      </c>
      <c r="H20">
        <v>119.23076923076923</v>
      </c>
      <c r="I20">
        <v>254.71988461538461</v>
      </c>
      <c r="J20">
        <v>11818.400153846154</v>
      </c>
      <c r="K20">
        <v>0</v>
      </c>
      <c r="L20">
        <v>0</v>
      </c>
      <c r="M20">
        <v>0</v>
      </c>
      <c r="N20">
        <v>2490.6991153846157</v>
      </c>
      <c r="O20">
        <v>1349.8034230769231</v>
      </c>
      <c r="P20">
        <v>119.23076923076923</v>
      </c>
      <c r="Q20">
        <v>0</v>
      </c>
      <c r="R20">
        <v>0</v>
      </c>
      <c r="S20">
        <v>119.23076923076923</v>
      </c>
      <c r="T20">
        <v>559.59438461538468</v>
      </c>
      <c r="U20">
        <v>247.38830769230768</v>
      </c>
      <c r="V20">
        <v>214.68226923076924</v>
      </c>
      <c r="W20">
        <v>157.69230769230768</v>
      </c>
      <c r="X20">
        <v>4.1373846153846152</v>
      </c>
      <c r="Y20">
        <v>37.467923076923078</v>
      </c>
      <c r="Z20">
        <v>15.384615384615385</v>
      </c>
    </row>
    <row r="21" spans="1:26" x14ac:dyDescent="0.2">
      <c r="A21">
        <v>137375</v>
      </c>
      <c r="B21" t="s">
        <v>45</v>
      </c>
      <c r="C21" t="s">
        <v>26</v>
      </c>
      <c r="D21">
        <v>945.5</v>
      </c>
      <c r="E21">
        <v>6.2400846113167638E-2</v>
      </c>
      <c r="F21">
        <v>5281.8614489687998</v>
      </c>
      <c r="G21">
        <v>4.2741914510018653</v>
      </c>
      <c r="H21">
        <v>327.86885245901641</v>
      </c>
      <c r="I21">
        <v>502.37969328397674</v>
      </c>
      <c r="J21">
        <v>410.36488630354307</v>
      </c>
      <c r="K21">
        <v>0</v>
      </c>
      <c r="L21">
        <v>0</v>
      </c>
      <c r="M21">
        <v>0</v>
      </c>
      <c r="N21">
        <v>4041.2480169222636</v>
      </c>
      <c r="O21">
        <v>3200.4230565838179</v>
      </c>
      <c r="P21">
        <v>39.132734003172928</v>
      </c>
      <c r="Q21">
        <v>20.095187731359069</v>
      </c>
      <c r="R21">
        <v>0</v>
      </c>
      <c r="S21">
        <v>19.037546271813856</v>
      </c>
      <c r="T21">
        <v>328.92649391856162</v>
      </c>
      <c r="U21">
        <v>426.22950819672133</v>
      </c>
      <c r="V21">
        <v>46.536224219989421</v>
      </c>
      <c r="W21">
        <v>16.922263352723427</v>
      </c>
      <c r="X21">
        <v>0</v>
      </c>
      <c r="Y21">
        <v>23.268112109994711</v>
      </c>
      <c r="Z21">
        <v>6.3458487572712849</v>
      </c>
    </row>
    <row r="22" spans="1:26" x14ac:dyDescent="0.2">
      <c r="A22">
        <v>141149</v>
      </c>
      <c r="B22" t="s">
        <v>46</v>
      </c>
      <c r="C22" t="s">
        <v>26</v>
      </c>
      <c r="D22">
        <v>138</v>
      </c>
      <c r="E22">
        <v>0.10408716014492754</v>
      </c>
      <c r="F22">
        <v>4862.31884057971</v>
      </c>
      <c r="G22">
        <v>25.362318840579711</v>
      </c>
      <c r="H22">
        <v>188.40579710144928</v>
      </c>
      <c r="I22">
        <v>318.84057971014494</v>
      </c>
      <c r="J22">
        <v>855.07246376811599</v>
      </c>
      <c r="K22">
        <v>0</v>
      </c>
      <c r="L22">
        <v>0</v>
      </c>
      <c r="M22">
        <v>0</v>
      </c>
      <c r="N22">
        <v>3500</v>
      </c>
      <c r="O22">
        <v>2152.1739130434785</v>
      </c>
      <c r="P22">
        <v>202.89855072463769</v>
      </c>
      <c r="Q22">
        <v>202.89855072463769</v>
      </c>
      <c r="R22">
        <v>0</v>
      </c>
      <c r="S22">
        <v>0</v>
      </c>
      <c r="T22">
        <v>702.89855072463763</v>
      </c>
      <c r="U22">
        <v>311.59420289855075</v>
      </c>
      <c r="V22">
        <v>130.43478260869566</v>
      </c>
      <c r="W22">
        <v>72.463768115942031</v>
      </c>
      <c r="X22">
        <v>7.2463768115942031</v>
      </c>
      <c r="Y22">
        <v>21.739130434782609</v>
      </c>
      <c r="Z22">
        <v>28.985507246376812</v>
      </c>
    </row>
    <row r="23" spans="1:26" x14ac:dyDescent="0.2">
      <c r="A23">
        <v>137321</v>
      </c>
      <c r="B23" t="s">
        <v>47</v>
      </c>
      <c r="C23" t="s">
        <v>26</v>
      </c>
      <c r="D23">
        <v>1270</v>
      </c>
      <c r="E23">
        <v>0.12477832251968503</v>
      </c>
      <c r="F23">
        <v>5843.4214173228347</v>
      </c>
      <c r="G23">
        <v>3.6067948539897081</v>
      </c>
      <c r="H23">
        <v>378.81752755905512</v>
      </c>
      <c r="I23">
        <v>288.55748031496063</v>
      </c>
      <c r="J23">
        <v>556.83427559055121</v>
      </c>
      <c r="K23">
        <v>38.582677165354333</v>
      </c>
      <c r="L23">
        <v>0</v>
      </c>
      <c r="M23">
        <v>0</v>
      </c>
      <c r="N23">
        <v>4580.6294645669295</v>
      </c>
      <c r="O23">
        <v>3076.5188267716535</v>
      </c>
      <c r="P23">
        <v>121.49872440944883</v>
      </c>
      <c r="Q23">
        <v>0</v>
      </c>
      <c r="R23">
        <v>0</v>
      </c>
      <c r="S23">
        <v>121.49872440944883</v>
      </c>
      <c r="T23">
        <v>674.09896062992129</v>
      </c>
      <c r="U23">
        <v>607.47990551181101</v>
      </c>
      <c r="V23">
        <v>101.03305511811023</v>
      </c>
      <c r="W23">
        <v>3.9370078740157481</v>
      </c>
      <c r="X23">
        <v>64.73389763779528</v>
      </c>
      <c r="Y23">
        <v>32.362141732283462</v>
      </c>
      <c r="Z23">
        <v>0</v>
      </c>
    </row>
    <row r="24" spans="1:26" x14ac:dyDescent="0.2">
      <c r="A24">
        <v>136984</v>
      </c>
      <c r="B24" t="s">
        <v>48</v>
      </c>
      <c r="C24" t="s">
        <v>26</v>
      </c>
      <c r="D24">
        <v>333</v>
      </c>
      <c r="E24">
        <v>9.7437982102102097E-2</v>
      </c>
      <c r="F24">
        <v>5089.9167267267267</v>
      </c>
      <c r="G24">
        <v>11.539382445508572</v>
      </c>
      <c r="H24">
        <v>441.44144144144144</v>
      </c>
      <c r="I24">
        <v>324.32432432432432</v>
      </c>
      <c r="J24">
        <v>481.5366066066066</v>
      </c>
      <c r="K24">
        <v>0</v>
      </c>
      <c r="L24">
        <v>0</v>
      </c>
      <c r="M24">
        <v>0</v>
      </c>
      <c r="N24">
        <v>3842.6143543543544</v>
      </c>
      <c r="O24">
        <v>2500.2720120120121</v>
      </c>
      <c r="P24">
        <v>213.21321321321321</v>
      </c>
      <c r="Q24">
        <v>213.21321321321321</v>
      </c>
      <c r="R24">
        <v>0</v>
      </c>
      <c r="S24">
        <v>0</v>
      </c>
      <c r="T24">
        <v>831.83183183183178</v>
      </c>
      <c r="U24">
        <v>207.2072072072072</v>
      </c>
      <c r="V24">
        <v>90.090090090090087</v>
      </c>
      <c r="W24">
        <v>0</v>
      </c>
      <c r="X24">
        <v>3.0030030030030028</v>
      </c>
      <c r="Y24">
        <v>48.048048048048045</v>
      </c>
      <c r="Z24">
        <v>39.039039039039039</v>
      </c>
    </row>
    <row r="25" spans="1:26" x14ac:dyDescent="0.2">
      <c r="A25">
        <v>136880</v>
      </c>
      <c r="B25" t="s">
        <v>49</v>
      </c>
      <c r="C25" t="s">
        <v>26</v>
      </c>
      <c r="D25">
        <v>1259</v>
      </c>
      <c r="E25">
        <v>6.830818109610802E-2</v>
      </c>
      <c r="F25">
        <v>5213.6616362192217</v>
      </c>
      <c r="G25">
        <v>3.1115129132202077</v>
      </c>
      <c r="H25">
        <v>327.24384432088959</v>
      </c>
      <c r="I25">
        <v>405.0833995234313</v>
      </c>
      <c r="J25">
        <v>537.72835583796666</v>
      </c>
      <c r="K25">
        <v>26.211278792692614</v>
      </c>
      <c r="L25">
        <v>0</v>
      </c>
      <c r="M25">
        <v>0</v>
      </c>
      <c r="N25">
        <v>3917.3947577442414</v>
      </c>
      <c r="O25">
        <v>3169.9761715647337</v>
      </c>
      <c r="P25">
        <v>40.508339952343128</v>
      </c>
      <c r="Q25">
        <v>0</v>
      </c>
      <c r="R25">
        <v>0</v>
      </c>
      <c r="S25">
        <v>40.508339952343128</v>
      </c>
      <c r="T25">
        <v>296.26687847498016</v>
      </c>
      <c r="U25">
        <v>362.19221604447972</v>
      </c>
      <c r="V25">
        <v>48.451151707704526</v>
      </c>
      <c r="W25">
        <v>15.885623510722796</v>
      </c>
      <c r="X25">
        <v>20.651310563939635</v>
      </c>
      <c r="Y25">
        <v>11.914217633042098</v>
      </c>
      <c r="Z25">
        <v>0</v>
      </c>
    </row>
    <row r="26" spans="1:26" x14ac:dyDescent="0.2">
      <c r="A26">
        <v>140693</v>
      </c>
      <c r="B26" t="s">
        <v>50</v>
      </c>
      <c r="C26" t="s">
        <v>26</v>
      </c>
      <c r="D26">
        <v>635</v>
      </c>
      <c r="E26">
        <v>0.10994297779527559</v>
      </c>
      <c r="F26">
        <v>6419.3609763779532</v>
      </c>
      <c r="G26">
        <v>7.6076371008742019</v>
      </c>
      <c r="H26">
        <v>258.3955275590551</v>
      </c>
      <c r="I26">
        <v>285.38637795275594</v>
      </c>
      <c r="J26">
        <v>1022.5955275590552</v>
      </c>
      <c r="K26">
        <v>22.134</v>
      </c>
      <c r="L26">
        <v>0</v>
      </c>
      <c r="M26">
        <v>0</v>
      </c>
      <c r="N26">
        <v>4830.8495590551183</v>
      </c>
      <c r="O26">
        <v>3286.0664881889761</v>
      </c>
      <c r="P26">
        <v>184.12415748031495</v>
      </c>
      <c r="Q26">
        <v>0</v>
      </c>
      <c r="R26">
        <v>0</v>
      </c>
      <c r="S26">
        <v>184.12415748031495</v>
      </c>
      <c r="T26">
        <v>837.04289763779525</v>
      </c>
      <c r="U26">
        <v>459.87955905511814</v>
      </c>
      <c r="V26">
        <v>63.736456692913386</v>
      </c>
      <c r="W26">
        <v>6.554834645669291</v>
      </c>
      <c r="X26">
        <v>25.206110236220471</v>
      </c>
      <c r="Y26">
        <v>31.975511811023622</v>
      </c>
      <c r="Z26">
        <v>0</v>
      </c>
    </row>
    <row r="27" spans="1:26" x14ac:dyDescent="0.2">
      <c r="A27">
        <v>136774</v>
      </c>
      <c r="B27" t="s">
        <v>51</v>
      </c>
      <c r="C27" t="s">
        <v>26</v>
      </c>
      <c r="D27">
        <v>550</v>
      </c>
      <c r="E27">
        <v>0.10090690032727273</v>
      </c>
      <c r="F27">
        <v>4285.3888363636361</v>
      </c>
      <c r="G27">
        <v>6.0168077355371903</v>
      </c>
      <c r="H27">
        <v>165.54216363636365</v>
      </c>
      <c r="I27">
        <v>210.42716363636364</v>
      </c>
      <c r="J27">
        <v>600.17525454545455</v>
      </c>
      <c r="K27">
        <v>0</v>
      </c>
      <c r="L27">
        <v>0</v>
      </c>
      <c r="M27">
        <v>0</v>
      </c>
      <c r="N27">
        <v>3309.2442545454546</v>
      </c>
      <c r="O27">
        <v>2011.1719636363637</v>
      </c>
      <c r="P27">
        <v>82.168672727272721</v>
      </c>
      <c r="Q27">
        <v>0</v>
      </c>
      <c r="R27">
        <v>0</v>
      </c>
      <c r="S27">
        <v>82.168672727272721</v>
      </c>
      <c r="T27">
        <v>747.4479818181818</v>
      </c>
      <c r="U27">
        <v>266.57174545454546</v>
      </c>
      <c r="V27">
        <v>201.88389090909089</v>
      </c>
      <c r="W27">
        <v>183.72398181818181</v>
      </c>
      <c r="X27">
        <v>3.0230000000000001</v>
      </c>
      <c r="Y27">
        <v>15.136909090909089</v>
      </c>
      <c r="Z27">
        <v>0</v>
      </c>
    </row>
    <row r="28" spans="1:26" x14ac:dyDescent="0.2">
      <c r="A28">
        <v>141065</v>
      </c>
      <c r="B28" t="s">
        <v>52</v>
      </c>
      <c r="C28" t="s">
        <v>26</v>
      </c>
      <c r="D28">
        <v>195</v>
      </c>
      <c r="E28">
        <v>8.8177962666666665E-2</v>
      </c>
      <c r="F28">
        <v>4829.667435897436</v>
      </c>
      <c r="G28">
        <v>19.974210650887574</v>
      </c>
      <c r="H28">
        <v>343.58974358974359</v>
      </c>
      <c r="I28">
        <v>327.36830769230767</v>
      </c>
      <c r="J28">
        <v>258.30517948717949</v>
      </c>
      <c r="K28">
        <v>5.433128205128205</v>
      </c>
      <c r="L28">
        <v>0</v>
      </c>
      <c r="M28">
        <v>0</v>
      </c>
      <c r="N28">
        <v>3894.9710769230769</v>
      </c>
      <c r="O28">
        <v>3307.6923076923076</v>
      </c>
      <c r="P28">
        <v>92.554666666666662</v>
      </c>
      <c r="Q28">
        <v>0</v>
      </c>
      <c r="R28">
        <v>0</v>
      </c>
      <c r="S28">
        <v>92.554666666666662</v>
      </c>
      <c r="T28">
        <v>0</v>
      </c>
      <c r="U28">
        <v>265.00825641025642</v>
      </c>
      <c r="V28">
        <v>229.71584615384614</v>
      </c>
      <c r="W28">
        <v>174.35897435897436</v>
      </c>
      <c r="X28">
        <v>55.356871794871793</v>
      </c>
      <c r="Y28">
        <v>0</v>
      </c>
      <c r="Z28">
        <v>0</v>
      </c>
    </row>
    <row r="29" spans="1:26" x14ac:dyDescent="0.2">
      <c r="A29">
        <v>140914</v>
      </c>
      <c r="B29" t="s">
        <v>53</v>
      </c>
      <c r="C29" t="s">
        <v>26</v>
      </c>
      <c r="D29">
        <v>81</v>
      </c>
      <c r="E29">
        <v>0.10713766330864198</v>
      </c>
      <c r="F29">
        <v>6303.9586419753086</v>
      </c>
      <c r="G29">
        <v>53.142723670172231</v>
      </c>
      <c r="H29">
        <v>345.9956790123457</v>
      </c>
      <c r="I29">
        <v>396.64506172839504</v>
      </c>
      <c r="J29">
        <v>1256.7572839506172</v>
      </c>
      <c r="K29">
        <v>0</v>
      </c>
      <c r="L29">
        <v>0</v>
      </c>
      <c r="M29">
        <v>0</v>
      </c>
      <c r="N29">
        <v>4304.5606172839507</v>
      </c>
      <c r="O29">
        <v>2555.5555555555557</v>
      </c>
      <c r="P29">
        <v>0</v>
      </c>
      <c r="Q29">
        <v>0</v>
      </c>
      <c r="R29">
        <v>0</v>
      </c>
      <c r="S29">
        <v>0</v>
      </c>
      <c r="T29">
        <v>1024.6913580246915</v>
      </c>
      <c r="U29">
        <v>488.79197530864201</v>
      </c>
      <c r="V29">
        <v>235.5217283950617</v>
      </c>
      <c r="W29">
        <v>111.11111111111111</v>
      </c>
      <c r="X29">
        <v>0</v>
      </c>
      <c r="Y29">
        <v>124.41061728395061</v>
      </c>
      <c r="Z29">
        <v>0</v>
      </c>
    </row>
    <row r="30" spans="1:26" x14ac:dyDescent="0.2">
      <c r="A30">
        <v>136901</v>
      </c>
      <c r="B30" t="s">
        <v>54</v>
      </c>
      <c r="C30" t="s">
        <v>26</v>
      </c>
      <c r="D30">
        <v>1391</v>
      </c>
      <c r="E30">
        <v>6.6786484543493896E-2</v>
      </c>
      <c r="F30">
        <v>5989.9352983465133</v>
      </c>
      <c r="G30">
        <v>3.08546106969886</v>
      </c>
      <c r="H30">
        <v>318.47591660675772</v>
      </c>
      <c r="I30">
        <v>521.20776419841843</v>
      </c>
      <c r="J30">
        <v>613.94680086268875</v>
      </c>
      <c r="K30">
        <v>0</v>
      </c>
      <c r="L30">
        <v>0</v>
      </c>
      <c r="M30">
        <v>244.42846872753415</v>
      </c>
      <c r="N30">
        <v>4291.8763479511144</v>
      </c>
      <c r="O30">
        <v>3335.7296908698777</v>
      </c>
      <c r="P30">
        <v>7.1890726096333575</v>
      </c>
      <c r="Q30">
        <v>7.1890726096333575</v>
      </c>
      <c r="R30">
        <v>0</v>
      </c>
      <c r="S30">
        <v>0</v>
      </c>
      <c r="T30">
        <v>296.18979151689433</v>
      </c>
      <c r="U30">
        <v>511.86196980589506</v>
      </c>
      <c r="V30">
        <v>140.90582314881379</v>
      </c>
      <c r="W30">
        <v>67.57728253055356</v>
      </c>
      <c r="X30">
        <v>38.820992092020127</v>
      </c>
      <c r="Y30">
        <v>34.507548526240114</v>
      </c>
      <c r="Z30">
        <v>0</v>
      </c>
    </row>
    <row r="33" spans="15:26" x14ac:dyDescent="0.2">
      <c r="O33">
        <f>AVERAGE(O2:O30)</f>
        <v>3004.1715827847788</v>
      </c>
      <c r="P33">
        <f t="shared" ref="P33:Z33" si="0">AVERAGE(P2:P30)</f>
        <v>129.81877315670675</v>
      </c>
      <c r="Q33">
        <f t="shared" si="0"/>
        <v>54.544136929880281</v>
      </c>
      <c r="R33">
        <f t="shared" si="0"/>
        <v>0</v>
      </c>
      <c r="S33">
        <f t="shared" si="0"/>
        <v>75.274636226826473</v>
      </c>
      <c r="T33">
        <f t="shared" si="0"/>
        <v>665.79969836971372</v>
      </c>
      <c r="U33">
        <f t="shared" si="0"/>
        <v>378.70320872553708</v>
      </c>
      <c r="V33">
        <f t="shared" si="0"/>
        <v>219.59884035870681</v>
      </c>
      <c r="W33">
        <f t="shared" si="0"/>
        <v>151.64029186676743</v>
      </c>
      <c r="X33">
        <f t="shared" si="0"/>
        <v>18.287091074368366</v>
      </c>
      <c r="Y33">
        <f t="shared" si="0"/>
        <v>43.60307071935285</v>
      </c>
      <c r="Z33">
        <f t="shared" si="0"/>
        <v>6.0683855994673817</v>
      </c>
    </row>
    <row r="34" spans="15:26" x14ac:dyDescent="0.2">
      <c r="O34">
        <f>STDEV(O2:O30)</f>
        <v>720.48750679934301</v>
      </c>
      <c r="P34">
        <f t="shared" ref="P34:Z34" si="1">STDEV(P2:P30)</f>
        <v>118.67053140827367</v>
      </c>
      <c r="Q34">
        <f t="shared" si="1"/>
        <v>105.50259238167899</v>
      </c>
      <c r="R34">
        <f t="shared" si="1"/>
        <v>0</v>
      </c>
      <c r="S34">
        <f t="shared" si="1"/>
        <v>83.403173903018839</v>
      </c>
      <c r="T34">
        <f t="shared" si="1"/>
        <v>348.99045608676715</v>
      </c>
      <c r="U34">
        <f t="shared" si="1"/>
        <v>147.61353526145089</v>
      </c>
      <c r="V34">
        <f t="shared" si="1"/>
        <v>175.29064194471283</v>
      </c>
      <c r="W34">
        <f t="shared" si="1"/>
        <v>182.9556797234531</v>
      </c>
      <c r="X34">
        <f t="shared" si="1"/>
        <v>24.730533112417312</v>
      </c>
      <c r="Y34">
        <f t="shared" si="1"/>
        <v>32.647610342335817</v>
      </c>
      <c r="Z34">
        <f t="shared" si="1"/>
        <v>12.303130429324998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1C91-3F19-AA48-849C-04A5F5802C28}">
  <dimension ref="A1:E30"/>
  <sheetViews>
    <sheetView zoomScale="130" zoomScaleNormal="130" workbookViewId="0">
      <selection activeCell="A2" sqref="A2:A30"/>
    </sheetView>
  </sheetViews>
  <sheetFormatPr baseColWidth="10" defaultRowHeight="16" x14ac:dyDescent="0.2"/>
  <cols>
    <col min="1" max="1" width="5.6640625" bestFit="1" customWidth="1"/>
    <col min="2" max="2" width="4.83203125" bestFit="1" customWidth="1"/>
    <col min="3" max="3" width="4.5" customWidth="1"/>
    <col min="4" max="4" width="7" bestFit="1" customWidth="1"/>
    <col min="5" max="5" width="4.6640625" bestFit="1" customWidth="1"/>
  </cols>
  <sheetData>
    <row r="1" spans="1:5" x14ac:dyDescent="0.2">
      <c r="A1" t="s">
        <v>59</v>
      </c>
      <c r="B1" t="s">
        <v>60</v>
      </c>
      <c r="D1" s="7" t="s">
        <v>56</v>
      </c>
      <c r="E1" s="4">
        <f>AVERAGE(A2:A30)</f>
        <v>1.9882200908652048</v>
      </c>
    </row>
    <row r="2" spans="1:5" x14ac:dyDescent="0.2">
      <c r="A2" s="4">
        <v>0.6199712570242204</v>
      </c>
      <c r="B2" s="4">
        <f t="shared" ref="B2:B30" si="0">_xlfn.NORM.DIST(A2,$E$1,$E$2, FALSE)</f>
        <v>5.338365745053586E-2</v>
      </c>
      <c r="D2" s="7" t="s">
        <v>57</v>
      </c>
      <c r="E2" s="4">
        <f>STDEV(A2:A30)</f>
        <v>0.61151756115749534</v>
      </c>
    </row>
    <row r="3" spans="1:5" x14ac:dyDescent="0.2">
      <c r="A3" s="4">
        <v>1.1939982779219573</v>
      </c>
      <c r="B3" s="4">
        <f t="shared" si="0"/>
        <v>0.28068250438906572</v>
      </c>
    </row>
    <row r="4" spans="1:5" x14ac:dyDescent="0.2">
      <c r="A4" s="4">
        <v>1.2069447286172321</v>
      </c>
      <c r="B4" s="4">
        <f t="shared" si="0"/>
        <v>0.28844267692621989</v>
      </c>
    </row>
    <row r="5" spans="1:5" x14ac:dyDescent="0.2">
      <c r="A5" s="4">
        <v>1.2251648273385907</v>
      </c>
      <c r="B5" s="4">
        <f t="shared" si="0"/>
        <v>0.29950121748016012</v>
      </c>
    </row>
    <row r="6" spans="1:5" x14ac:dyDescent="0.2">
      <c r="A6" s="4">
        <v>1.2361470854731358</v>
      </c>
      <c r="B6" s="4">
        <f t="shared" si="0"/>
        <v>0.30623923059272706</v>
      </c>
    </row>
    <row r="7" spans="1:5" x14ac:dyDescent="0.2">
      <c r="A7" s="4">
        <v>1.2442613285105593</v>
      </c>
      <c r="B7" s="4">
        <f t="shared" si="0"/>
        <v>0.31125030716243757</v>
      </c>
    </row>
    <row r="8" spans="1:5" x14ac:dyDescent="0.2">
      <c r="A8" s="4">
        <v>1.31630167277429</v>
      </c>
      <c r="B8" s="4">
        <f t="shared" si="0"/>
        <v>0.35672968786995779</v>
      </c>
    </row>
    <row r="9" spans="1:5" x14ac:dyDescent="0.2">
      <c r="A9" s="4">
        <v>1.502390465002386</v>
      </c>
      <c r="B9" s="4">
        <f t="shared" si="0"/>
        <v>0.47582046533131128</v>
      </c>
    </row>
    <row r="10" spans="1:5" x14ac:dyDescent="0.2">
      <c r="A10" s="4">
        <v>1.5963676961346245</v>
      </c>
      <c r="B10" s="4">
        <f t="shared" si="0"/>
        <v>0.5312987475542128</v>
      </c>
    </row>
    <row r="11" spans="1:5" x14ac:dyDescent="0.2">
      <c r="A11" s="4">
        <v>1.6951289380215215</v>
      </c>
      <c r="B11" s="4">
        <f t="shared" si="0"/>
        <v>0.58159325495639025</v>
      </c>
    </row>
    <row r="12" spans="1:5" x14ac:dyDescent="0.2">
      <c r="A12" s="4">
        <v>1.7284328826708386</v>
      </c>
      <c r="B12" s="4">
        <f t="shared" si="0"/>
        <v>0.59608944151270349</v>
      </c>
    </row>
    <row r="13" spans="1:5" x14ac:dyDescent="0.2">
      <c r="A13" s="4">
        <v>1.913504338881892</v>
      </c>
      <c r="B13" s="4">
        <f t="shared" si="0"/>
        <v>0.64752944569473736</v>
      </c>
    </row>
    <row r="14" spans="1:5" x14ac:dyDescent="0.2">
      <c r="A14" s="4">
        <v>1.9840833968588718</v>
      </c>
      <c r="B14" s="4">
        <f t="shared" si="0"/>
        <v>0.6523658157750577</v>
      </c>
    </row>
    <row r="15" spans="1:5" x14ac:dyDescent="0.2">
      <c r="A15" s="4">
        <v>2.0231490270500383</v>
      </c>
      <c r="B15" s="4">
        <f t="shared" si="0"/>
        <v>0.6513174079020263</v>
      </c>
    </row>
    <row r="16" spans="1:5" x14ac:dyDescent="0.2">
      <c r="A16" s="4">
        <v>2.0516888395972543</v>
      </c>
      <c r="B16" s="4">
        <f t="shared" si="0"/>
        <v>0.64887641942942764</v>
      </c>
    </row>
    <row r="17" spans="1:2" x14ac:dyDescent="0.2">
      <c r="A17" s="4">
        <v>2.0866585079105855</v>
      </c>
      <c r="B17" s="4">
        <f t="shared" si="0"/>
        <v>0.64398281463378859</v>
      </c>
    </row>
    <row r="18" spans="1:2" x14ac:dyDescent="0.2">
      <c r="A18" s="4">
        <v>2.1572453365971089</v>
      </c>
      <c r="B18" s="4">
        <f t="shared" si="0"/>
        <v>0.62793023026190264</v>
      </c>
    </row>
    <row r="19" spans="1:2" x14ac:dyDescent="0.2">
      <c r="A19" s="4">
        <v>2.2680779357746292</v>
      </c>
      <c r="B19" s="4">
        <f t="shared" si="0"/>
        <v>0.58751922019876601</v>
      </c>
    </row>
    <row r="20" spans="1:2" x14ac:dyDescent="0.2">
      <c r="A20" s="4">
        <v>2.3207034739039347</v>
      </c>
      <c r="B20" s="4">
        <f t="shared" si="0"/>
        <v>0.56274261933743452</v>
      </c>
    </row>
    <row r="21" spans="1:2" x14ac:dyDescent="0.2">
      <c r="A21" s="4">
        <v>2.34998895032854</v>
      </c>
      <c r="B21" s="4">
        <f t="shared" si="0"/>
        <v>0.54765079093377866</v>
      </c>
    </row>
    <row r="22" spans="1:2" x14ac:dyDescent="0.2">
      <c r="A22" s="4">
        <v>2.4521286332130749</v>
      </c>
      <c r="B22" s="4">
        <f t="shared" si="0"/>
        <v>0.48925182107954562</v>
      </c>
    </row>
    <row r="23" spans="1:2" x14ac:dyDescent="0.2">
      <c r="A23" s="4">
        <v>2.5114587115521934</v>
      </c>
      <c r="B23" s="4">
        <f t="shared" si="0"/>
        <v>0.4524009383267994</v>
      </c>
    </row>
    <row r="24" spans="1:2" x14ac:dyDescent="0.2">
      <c r="A24" s="4">
        <v>2.5264813212263455</v>
      </c>
      <c r="B24" s="4">
        <f t="shared" si="0"/>
        <v>0.44285718336567659</v>
      </c>
    </row>
    <row r="25" spans="1:2" x14ac:dyDescent="0.2">
      <c r="A25" s="4">
        <v>2.5666342048062356</v>
      </c>
      <c r="B25" s="4">
        <f t="shared" si="0"/>
        <v>0.41708766163955885</v>
      </c>
    </row>
    <row r="26" spans="1:2" x14ac:dyDescent="0.2">
      <c r="A26" s="4">
        <v>2.5780630440213099</v>
      </c>
      <c r="B26" s="4">
        <f t="shared" si="0"/>
        <v>0.4097077829502635</v>
      </c>
    </row>
    <row r="27" spans="1:2" x14ac:dyDescent="0.2">
      <c r="A27" s="4">
        <v>2.6940252119096368</v>
      </c>
      <c r="B27" s="4">
        <f t="shared" si="0"/>
        <v>0.33514238685893155</v>
      </c>
    </row>
    <row r="28" spans="1:2" x14ac:dyDescent="0.2">
      <c r="A28" s="4">
        <v>2.8341124946507499</v>
      </c>
      <c r="B28" s="4">
        <f t="shared" si="0"/>
        <v>0.25061396889767246</v>
      </c>
    </row>
    <row r="29" spans="1:2" x14ac:dyDescent="0.2">
      <c r="A29" s="4">
        <v>2.8867173030975368</v>
      </c>
      <c r="B29" s="4">
        <f t="shared" si="0"/>
        <v>0.22167678969962859</v>
      </c>
    </row>
    <row r="30" spans="1:2" x14ac:dyDescent="0.2">
      <c r="A30" s="4">
        <v>2.8885527442216401</v>
      </c>
      <c r="B30" s="4">
        <f t="shared" si="0"/>
        <v>0.22070035172275701</v>
      </c>
    </row>
  </sheetData>
  <sortState ref="A2:A3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Analysed</vt:lpstr>
      <vt:lpstr>Original</vt:lpstr>
      <vt:lpstr>OriginalPup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Joshua</dc:creator>
  <cp:lastModifiedBy>Hall, Joshua</cp:lastModifiedBy>
  <dcterms:created xsi:type="dcterms:W3CDTF">2018-03-21T15:54:20Z</dcterms:created>
  <dcterms:modified xsi:type="dcterms:W3CDTF">2018-05-02T14:05:40Z</dcterms:modified>
</cp:coreProperties>
</file>