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OL\MIDS\W203 Stats\lab_3_github\w203_lab3\"/>
    </mc:Choice>
  </mc:AlternateContent>
  <bookViews>
    <workbookView xWindow="0" yWindow="0" windowWidth="13860" windowHeight="6315" activeTab="3"/>
  </bookViews>
  <sheets>
    <sheet name="Sheet1" sheetId="1" r:id="rId1"/>
    <sheet name="Sheet2" sheetId="2" r:id="rId2"/>
    <sheet name="Check" sheetId="4" r:id="rId3"/>
    <sheet name="Exhibit" sheetId="3" r:id="rId4"/>
    <sheet name="Each one one percen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4" l="1"/>
  <c r="J12" i="4" s="1"/>
  <c r="F10" i="4"/>
  <c r="J10" i="4" s="1"/>
  <c r="D10" i="5"/>
  <c r="H10" i="5" s="1"/>
  <c r="H13" i="5"/>
  <c r="H12" i="5"/>
  <c r="H11" i="5"/>
  <c r="J15" i="5"/>
  <c r="J16" i="5" s="1"/>
  <c r="G15" i="5"/>
  <c r="G16" i="5" s="1"/>
  <c r="H8" i="5"/>
  <c r="F9" i="4"/>
  <c r="J9" i="4" s="1"/>
  <c r="F8" i="4"/>
  <c r="J8" i="4" s="1"/>
  <c r="I12" i="4"/>
  <c r="H12" i="4"/>
  <c r="G12" i="4"/>
  <c r="J11" i="4"/>
  <c r="I11" i="4"/>
  <c r="H11" i="4"/>
  <c r="G11" i="4"/>
  <c r="I10" i="4"/>
  <c r="H10" i="4"/>
  <c r="G10" i="4"/>
  <c r="I9" i="4"/>
  <c r="H9" i="4"/>
  <c r="G9" i="4"/>
  <c r="I8" i="4"/>
  <c r="H8" i="4"/>
  <c r="H14" i="4" s="1"/>
  <c r="H15" i="4" s="1"/>
  <c r="G8" i="4"/>
  <c r="G14" i="4" s="1"/>
  <c r="G15" i="4" s="1"/>
  <c r="E8" i="4"/>
  <c r="D8" i="4"/>
  <c r="J7" i="4"/>
  <c r="I7" i="4"/>
  <c r="I14" i="4" s="1"/>
  <c r="I15" i="4" s="1"/>
  <c r="H7" i="4"/>
  <c r="G7" i="4"/>
  <c r="F9" i="3"/>
  <c r="J9" i="3" s="1"/>
  <c r="E9" i="3"/>
  <c r="I9" i="3" s="1"/>
  <c r="K8" i="3"/>
  <c r="K13" i="3"/>
  <c r="K12" i="3"/>
  <c r="K15" i="3" s="1"/>
  <c r="K16" i="3" s="1"/>
  <c r="K11" i="3"/>
  <c r="K10" i="3"/>
  <c r="K9" i="3"/>
  <c r="H13" i="3"/>
  <c r="H12" i="3"/>
  <c r="H11" i="3"/>
  <c r="H10" i="3"/>
  <c r="H9" i="3"/>
  <c r="H15" i="3" s="1"/>
  <c r="H16" i="3" s="1"/>
  <c r="H8" i="3"/>
  <c r="J13" i="3"/>
  <c r="I13" i="3"/>
  <c r="J12" i="3"/>
  <c r="I12" i="3"/>
  <c r="J11" i="3"/>
  <c r="I11" i="3"/>
  <c r="J10" i="3"/>
  <c r="I10" i="3"/>
  <c r="J8" i="3"/>
  <c r="I8" i="3"/>
  <c r="D9" i="5" l="1"/>
  <c r="H9" i="5" s="1"/>
  <c r="H15" i="5" s="1"/>
  <c r="H16" i="5" s="1"/>
  <c r="H17" i="5" s="1"/>
  <c r="I15" i="5"/>
  <c r="I16" i="5" s="1"/>
  <c r="J14" i="4"/>
  <c r="J15" i="4" s="1"/>
  <c r="J16" i="4" s="1"/>
  <c r="J15" i="3"/>
  <c r="J16" i="3" s="1"/>
  <c r="I15" i="3"/>
  <c r="I16" i="3" s="1"/>
  <c r="E5" i="2"/>
  <c r="G5" i="2" s="1"/>
  <c r="D5" i="2"/>
  <c r="F5" i="2" s="1"/>
  <c r="G9" i="2"/>
  <c r="F9" i="2"/>
  <c r="G8" i="2"/>
  <c r="F8" i="2"/>
  <c r="G7" i="2"/>
  <c r="F7" i="2"/>
  <c r="G6" i="2"/>
  <c r="F6" i="2"/>
  <c r="G4" i="2"/>
  <c r="F4" i="2"/>
  <c r="I2" i="1"/>
  <c r="H2" i="1"/>
  <c r="F11" i="1"/>
  <c r="G2" i="1"/>
  <c r="F2" i="1"/>
  <c r="G9" i="1"/>
  <c r="G8" i="1"/>
  <c r="G7" i="1"/>
  <c r="G6" i="1"/>
  <c r="G5" i="1"/>
  <c r="F9" i="1"/>
  <c r="F8" i="1"/>
  <c r="F7" i="1"/>
  <c r="F6" i="1"/>
  <c r="F5" i="1"/>
  <c r="G4" i="1"/>
  <c r="F4" i="1"/>
  <c r="G2" i="2" l="1"/>
  <c r="I2" i="2" s="1"/>
  <c r="I3" i="2" s="1"/>
  <c r="F2" i="2"/>
  <c r="H2" i="2" s="1"/>
  <c r="H3" i="2" s="1"/>
  <c r="F11" i="2" l="1"/>
</calcChain>
</file>

<file path=xl/sharedStrings.xml><?xml version="1.0" encoding="utf-8"?>
<sst xmlns="http://schemas.openxmlformats.org/spreadsheetml/2006/main" count="113" uniqueCount="23">
  <si>
    <t>crmrte</t>
  </si>
  <si>
    <t>prbarr</t>
  </si>
  <si>
    <t>prbconv</t>
  </si>
  <si>
    <t>polpc</t>
  </si>
  <si>
    <t>density</t>
  </si>
  <si>
    <t>pctmin80</t>
  </si>
  <si>
    <t>median</t>
  </si>
  <si>
    <t>mean</t>
  </si>
  <si>
    <t>predicted(mean)</t>
  </si>
  <si>
    <t>predicted(median)</t>
  </si>
  <si>
    <t>exp(median)</t>
  </si>
  <si>
    <t>exp(mean)</t>
  </si>
  <si>
    <t>Intercept</t>
  </si>
  <si>
    <t>Coefficient</t>
  </si>
  <si>
    <t>25th</t>
  </si>
  <si>
    <t>75th</t>
  </si>
  <si>
    <t>Prediction (exp)</t>
  </si>
  <si>
    <t>Sum</t>
  </si>
  <si>
    <t>Dependent</t>
  </si>
  <si>
    <t>Variables</t>
  </si>
  <si>
    <t>Percentiles</t>
  </si>
  <si>
    <t>Predictions</t>
  </si>
  <si>
    <t>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</si>
</sst>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8" formatCode="0.000%"/>
  </numFmts>
  <fonts count="3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10" fontId="0" fillId="0" borderId="0" xfId="2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8" fontId="0" fillId="0" borderId="0" xfId="2" applyNumberFormat="1" applyFont="1"/>
    <xf numFmtId="9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65" fontId="0" fillId="0" borderId="7" xfId="1" applyNumberFormat="1" applyFont="1" applyBorder="1"/>
    <xf numFmtId="165" fontId="0" fillId="0" borderId="0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2" fillId="0" borderId="4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5" fontId="0" fillId="0" borderId="12" xfId="0" applyNumberFormat="1" applyBorder="1"/>
    <xf numFmtId="0" fontId="2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2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G14" sqref="G14"/>
    </sheetView>
  </sheetViews>
  <sheetFormatPr defaultRowHeight="12.75" x14ac:dyDescent="0.2"/>
  <cols>
    <col min="6" max="6" width="16" bestFit="1" customWidth="1"/>
    <col min="7" max="7" width="14.625" bestFit="1" customWidth="1"/>
    <col min="8" max="8" width="11" bestFit="1" customWidth="1"/>
  </cols>
  <sheetData>
    <row r="1" spans="2:9" x14ac:dyDescent="0.2">
      <c r="D1" t="s">
        <v>6</v>
      </c>
      <c r="E1" t="s">
        <v>7</v>
      </c>
      <c r="F1" t="s">
        <v>9</v>
      </c>
      <c r="G1" t="s">
        <v>8</v>
      </c>
      <c r="H1" t="s">
        <v>10</v>
      </c>
      <c r="I1" t="s">
        <v>11</v>
      </c>
    </row>
    <row r="2" spans="2:9" x14ac:dyDescent="0.2">
      <c r="C2" t="s">
        <v>0</v>
      </c>
      <c r="D2">
        <v>2.9985999999999999E-2</v>
      </c>
      <c r="E2">
        <v>3.3399999999999999E-2</v>
      </c>
      <c r="F2" s="1">
        <f>SUM(F4:F9)</f>
        <v>-3.5293801660000002</v>
      </c>
      <c r="G2" s="1">
        <f>SUM(G4:G9)</f>
        <v>-3.5482600619999998</v>
      </c>
      <c r="H2" s="1">
        <f>EXP(F2)</f>
        <v>2.9323085680814726E-2</v>
      </c>
      <c r="I2" s="1">
        <f>EXP(G2)</f>
        <v>2.8774662251799529E-2</v>
      </c>
    </row>
    <row r="4" spans="2:9" x14ac:dyDescent="0.2">
      <c r="B4">
        <v>-3.26</v>
      </c>
      <c r="C4" t="s">
        <v>12</v>
      </c>
      <c r="F4" s="1">
        <f>B4</f>
        <v>-3.26</v>
      </c>
      <c r="G4" s="1">
        <f>B4</f>
        <v>-3.26</v>
      </c>
    </row>
    <row r="5" spans="2:9" x14ac:dyDescent="0.2">
      <c r="B5">
        <v>-2.2759999999999998</v>
      </c>
      <c r="C5" t="s">
        <v>1</v>
      </c>
      <c r="D5">
        <v>0.27095000000000002</v>
      </c>
      <c r="E5">
        <v>0.29491699999999998</v>
      </c>
      <c r="F5" s="1">
        <f>$B5*D5</f>
        <v>-0.61668219999999996</v>
      </c>
      <c r="G5" s="1">
        <f>$B5*E5</f>
        <v>-0.67123109199999986</v>
      </c>
    </row>
    <row r="6" spans="2:9" x14ac:dyDescent="0.2">
      <c r="B6">
        <v>-0.75800000000000001</v>
      </c>
      <c r="C6" t="s">
        <v>2</v>
      </c>
      <c r="D6">
        <v>0.45283000000000001</v>
      </c>
      <c r="E6">
        <v>0.55127899999999996</v>
      </c>
      <c r="F6" s="1">
        <f t="shared" ref="F6:G9" si="0">$B6*D6</f>
        <v>-0.34324514</v>
      </c>
      <c r="G6" s="1">
        <f t="shared" si="0"/>
        <v>-0.41786948199999996</v>
      </c>
    </row>
    <row r="7" spans="2:9" x14ac:dyDescent="0.2">
      <c r="B7">
        <v>193.39</v>
      </c>
      <c r="C7" t="s">
        <v>3</v>
      </c>
      <c r="D7">
        <v>1.485E-3</v>
      </c>
      <c r="E7">
        <v>1.702E-3</v>
      </c>
      <c r="F7" s="1">
        <f t="shared" si="0"/>
        <v>0.28718414999999997</v>
      </c>
      <c r="G7" s="1">
        <f t="shared" si="0"/>
        <v>0.32914977999999995</v>
      </c>
    </row>
    <row r="8" spans="2:9" x14ac:dyDescent="0.2">
      <c r="B8">
        <v>0.11600000000000001</v>
      </c>
      <c r="C8" t="s">
        <v>4</v>
      </c>
      <c r="D8">
        <v>0.96226400000000001</v>
      </c>
      <c r="E8">
        <v>1.4288369999999999</v>
      </c>
      <c r="F8" s="1">
        <f t="shared" si="0"/>
        <v>0.111622624</v>
      </c>
      <c r="G8" s="1">
        <f t="shared" si="0"/>
        <v>0.16574509200000001</v>
      </c>
    </row>
    <row r="9" spans="2:9" x14ac:dyDescent="0.2">
      <c r="B9">
        <v>1.2E-2</v>
      </c>
      <c r="C9" t="s">
        <v>5</v>
      </c>
      <c r="D9">
        <v>24.311699999999998</v>
      </c>
      <c r="E9">
        <v>25.495470000000001</v>
      </c>
      <c r="F9" s="1">
        <f t="shared" si="0"/>
        <v>0.29174040000000001</v>
      </c>
      <c r="G9" s="1">
        <f t="shared" si="0"/>
        <v>0.30594564000000002</v>
      </c>
    </row>
    <row r="11" spans="2:9" x14ac:dyDescent="0.2">
      <c r="F11" s="1">
        <f>EXP(F2)</f>
        <v>2.9323085680814726E-2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/>
  </sheetViews>
  <sheetFormatPr defaultRowHeight="12.75" x14ac:dyDescent="0.2"/>
  <cols>
    <col min="6" max="6" width="16" bestFit="1" customWidth="1"/>
    <col min="7" max="7" width="14.625" bestFit="1" customWidth="1"/>
    <col min="8" max="8" width="11" bestFit="1" customWidth="1"/>
  </cols>
  <sheetData>
    <row r="1" spans="2:9" x14ac:dyDescent="0.2">
      <c r="D1" t="s">
        <v>6</v>
      </c>
      <c r="E1" t="s">
        <v>7</v>
      </c>
      <c r="F1" t="s">
        <v>9</v>
      </c>
      <c r="G1" t="s">
        <v>8</v>
      </c>
      <c r="H1" t="s">
        <v>10</v>
      </c>
      <c r="I1" t="s">
        <v>11</v>
      </c>
    </row>
    <row r="2" spans="2:9" x14ac:dyDescent="0.2">
      <c r="C2" t="s">
        <v>0</v>
      </c>
      <c r="D2">
        <v>2.9985999999999999E-2</v>
      </c>
      <c r="E2">
        <v>3.3399999999999999E-2</v>
      </c>
      <c r="F2" s="1">
        <f>SUM(F4:F9)</f>
        <v>-3.552140166</v>
      </c>
      <c r="G2" s="1">
        <f>SUM(G4:G9)</f>
        <v>-3.5710200619999997</v>
      </c>
      <c r="H2" s="1">
        <f>EXP(F2)</f>
        <v>2.8663229894069209E-2</v>
      </c>
      <c r="I2" s="1">
        <f>EXP(G2)</f>
        <v>2.8127147607359484E-2</v>
      </c>
    </row>
    <row r="3" spans="2:9" x14ac:dyDescent="0.2">
      <c r="H3" s="2">
        <f>H2/Sheet1!H2-1</f>
        <v>-2.2502945083205939E-2</v>
      </c>
      <c r="I3" s="2">
        <f>I2/Sheet1!I2-1</f>
        <v>-2.2502945083205939E-2</v>
      </c>
    </row>
    <row r="4" spans="2:9" x14ac:dyDescent="0.2">
      <c r="B4">
        <v>-3.26</v>
      </c>
      <c r="C4" t="s">
        <v>12</v>
      </c>
      <c r="F4" s="1">
        <f>B4</f>
        <v>-3.26</v>
      </c>
      <c r="G4" s="1">
        <f>B4</f>
        <v>-3.26</v>
      </c>
    </row>
    <row r="5" spans="2:9" x14ac:dyDescent="0.2">
      <c r="B5">
        <v>-2.2759999999999998</v>
      </c>
      <c r="C5" t="s">
        <v>1</v>
      </c>
      <c r="D5">
        <f>Sheet1!D5+0.01</f>
        <v>0.28095000000000003</v>
      </c>
      <c r="E5">
        <f>Sheet1!E5+0.01</f>
        <v>0.30491699999999999</v>
      </c>
      <c r="F5" s="1">
        <f>$B5*D5</f>
        <v>-0.63944220000000007</v>
      </c>
      <c r="G5" s="1">
        <f>$B5*E5</f>
        <v>-0.69399109199999998</v>
      </c>
    </row>
    <row r="6" spans="2:9" x14ac:dyDescent="0.2">
      <c r="B6">
        <v>-0.75800000000000001</v>
      </c>
      <c r="C6" t="s">
        <v>2</v>
      </c>
      <c r="D6">
        <v>0.45283000000000001</v>
      </c>
      <c r="E6">
        <v>0.55127899999999996</v>
      </c>
      <c r="F6" s="1">
        <f t="shared" ref="F6:G9" si="0">$B6*D6</f>
        <v>-0.34324514</v>
      </c>
      <c r="G6" s="1">
        <f t="shared" si="0"/>
        <v>-0.41786948199999996</v>
      </c>
    </row>
    <row r="7" spans="2:9" x14ac:dyDescent="0.2">
      <c r="B7">
        <v>193.39</v>
      </c>
      <c r="C7" t="s">
        <v>3</v>
      </c>
      <c r="D7">
        <v>1.485E-3</v>
      </c>
      <c r="E7">
        <v>1.702E-3</v>
      </c>
      <c r="F7" s="1">
        <f t="shared" si="0"/>
        <v>0.28718414999999997</v>
      </c>
      <c r="G7" s="1">
        <f t="shared" si="0"/>
        <v>0.32914977999999995</v>
      </c>
    </row>
    <row r="8" spans="2:9" x14ac:dyDescent="0.2">
      <c r="B8">
        <v>0.11600000000000001</v>
      </c>
      <c r="C8" t="s">
        <v>4</v>
      </c>
      <c r="D8">
        <v>0.96226400000000001</v>
      </c>
      <c r="E8">
        <v>1.4288369999999999</v>
      </c>
      <c r="F8" s="1">
        <f t="shared" si="0"/>
        <v>0.111622624</v>
      </c>
      <c r="G8" s="1">
        <f t="shared" si="0"/>
        <v>0.16574509200000001</v>
      </c>
    </row>
    <row r="9" spans="2:9" x14ac:dyDescent="0.2">
      <c r="B9">
        <v>1.2E-2</v>
      </c>
      <c r="C9" t="s">
        <v>5</v>
      </c>
      <c r="D9">
        <v>24.311699999999998</v>
      </c>
      <c r="E9">
        <v>25.495470000000001</v>
      </c>
      <c r="F9" s="1">
        <f t="shared" si="0"/>
        <v>0.29174040000000001</v>
      </c>
      <c r="G9" s="1">
        <f t="shared" si="0"/>
        <v>0.30594564000000002</v>
      </c>
    </row>
    <row r="11" spans="2:9" x14ac:dyDescent="0.2">
      <c r="F11" s="1">
        <f>EXP(F2)</f>
        <v>2.8663229894069209E-2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2" sqref="A12"/>
    </sheetView>
  </sheetViews>
  <sheetFormatPr defaultRowHeight="12.75" x14ac:dyDescent="0.2"/>
  <cols>
    <col min="1" max="1" width="9.75" bestFit="1" customWidth="1"/>
    <col min="2" max="2" width="13" customWidth="1"/>
    <col min="6" max="6" width="11" customWidth="1"/>
    <col min="7" max="8" width="10" customWidth="1"/>
    <col min="9" max="9" width="8.75" bestFit="1" customWidth="1"/>
    <col min="10" max="10" width="9.125" bestFit="1" customWidth="1"/>
  </cols>
  <sheetData>
    <row r="1" spans="1:11" x14ac:dyDescent="0.2">
      <c r="B1" s="4" t="s">
        <v>22</v>
      </c>
      <c r="C1" s="5" t="s">
        <v>20</v>
      </c>
      <c r="D1" s="5"/>
      <c r="E1" s="5"/>
      <c r="F1" s="5"/>
      <c r="G1" s="5"/>
      <c r="H1" s="5"/>
      <c r="I1" s="5"/>
      <c r="J1" s="5"/>
    </row>
    <row r="2" spans="1:11" x14ac:dyDescent="0.2">
      <c r="B2" s="4" t="s">
        <v>19</v>
      </c>
      <c r="C2" s="4" t="s">
        <v>14</v>
      </c>
      <c r="D2" s="4" t="s">
        <v>6</v>
      </c>
      <c r="E2" s="4" t="s">
        <v>7</v>
      </c>
      <c r="F2" s="4" t="s">
        <v>15</v>
      </c>
      <c r="G2" s="4"/>
      <c r="H2" s="4"/>
      <c r="I2" s="4"/>
      <c r="J2" s="4"/>
    </row>
    <row r="3" spans="1:11" x14ac:dyDescent="0.2">
      <c r="B3" t="s">
        <v>0</v>
      </c>
      <c r="C3">
        <v>2.0604000000000001E-2</v>
      </c>
      <c r="D3">
        <v>3.0000200000000001E-2</v>
      </c>
      <c r="E3">
        <v>3.3509999999999998E-2</v>
      </c>
      <c r="F3" s="1">
        <v>4.0249E-2</v>
      </c>
      <c r="G3" s="1"/>
      <c r="H3" s="1"/>
      <c r="I3" s="1"/>
      <c r="J3" s="1"/>
    </row>
    <row r="4" spans="1:11" x14ac:dyDescent="0.2">
      <c r="F4" s="1"/>
      <c r="G4" s="1"/>
      <c r="H4" s="1"/>
      <c r="I4" s="1"/>
      <c r="J4" s="1"/>
    </row>
    <row r="5" spans="1:11" x14ac:dyDescent="0.2">
      <c r="B5" s="4" t="s">
        <v>18</v>
      </c>
      <c r="C5" s="5" t="s">
        <v>20</v>
      </c>
      <c r="D5" s="5"/>
      <c r="E5" s="5"/>
      <c r="F5" s="5"/>
      <c r="G5" s="5" t="s">
        <v>21</v>
      </c>
      <c r="H5" s="5"/>
      <c r="I5" s="5"/>
      <c r="J5" s="5"/>
    </row>
    <row r="6" spans="1:11" x14ac:dyDescent="0.2">
      <c r="A6" t="s">
        <v>13</v>
      </c>
      <c r="B6" s="4" t="s">
        <v>19</v>
      </c>
      <c r="C6" s="4" t="s">
        <v>14</v>
      </c>
      <c r="D6" s="4" t="s">
        <v>6</v>
      </c>
      <c r="E6" s="4" t="s">
        <v>7</v>
      </c>
      <c r="F6" s="4" t="s">
        <v>15</v>
      </c>
      <c r="G6" s="4" t="s">
        <v>14</v>
      </c>
      <c r="H6" s="4" t="s">
        <v>6</v>
      </c>
      <c r="I6" s="4" t="s">
        <v>7</v>
      </c>
      <c r="J6" s="4" t="s">
        <v>15</v>
      </c>
      <c r="K6" s="2"/>
    </row>
    <row r="7" spans="1:11" x14ac:dyDescent="0.2">
      <c r="A7">
        <v>-3.26</v>
      </c>
      <c r="B7" t="s">
        <v>12</v>
      </c>
      <c r="G7" s="1">
        <f>A7</f>
        <v>-3.26</v>
      </c>
      <c r="H7" s="1">
        <f>A7</f>
        <v>-3.26</v>
      </c>
      <c r="I7" s="1">
        <f>A7</f>
        <v>-3.26</v>
      </c>
      <c r="J7" s="1">
        <f>A7</f>
        <v>-3.26</v>
      </c>
    </row>
    <row r="8" spans="1:11" x14ac:dyDescent="0.2">
      <c r="A8">
        <v>-2.2759999999999998</v>
      </c>
      <c r="B8" t="s">
        <v>1</v>
      </c>
      <c r="C8" s="1">
        <v>0.20494999999999999</v>
      </c>
      <c r="D8" s="1">
        <f>Sheet1!D5</f>
        <v>0.27095000000000002</v>
      </c>
      <c r="E8" s="1">
        <f>Sheet1!E5</f>
        <v>0.29491699999999998</v>
      </c>
      <c r="F8" s="1">
        <f>Exhibit!G9</f>
        <v>0.34487000000000001</v>
      </c>
      <c r="G8" s="1">
        <f>$A8*C8</f>
        <v>-0.46646619999999994</v>
      </c>
      <c r="H8" s="1">
        <f>$A8*D8</f>
        <v>-0.61668219999999996</v>
      </c>
      <c r="I8" s="1">
        <f>$A8*E8</f>
        <v>-0.67123109199999986</v>
      </c>
      <c r="J8" s="1">
        <f>$A8*F8</f>
        <v>-0.78492412</v>
      </c>
    </row>
    <row r="9" spans="1:11" x14ac:dyDescent="0.2">
      <c r="A9">
        <v>-0.75800000000000001</v>
      </c>
      <c r="B9" t="s">
        <v>2</v>
      </c>
      <c r="C9" s="1">
        <v>0.34422000000000003</v>
      </c>
      <c r="D9" s="1">
        <v>0.45283000000000001</v>
      </c>
      <c r="E9" s="1">
        <v>0.55127899999999996</v>
      </c>
      <c r="F9" s="1">
        <f>0.58513</f>
        <v>0.58513000000000004</v>
      </c>
      <c r="G9" s="1">
        <f t="shared" ref="G9:G12" si="0">$A9*C9</f>
        <v>-0.26091876000000003</v>
      </c>
      <c r="H9" s="1">
        <f>$A9*D9</f>
        <v>-0.34324514</v>
      </c>
      <c r="I9" s="1">
        <f>$A9*E9</f>
        <v>-0.41786948199999996</v>
      </c>
      <c r="J9" s="1">
        <f t="shared" ref="J9:J12" si="1">$A9*F9</f>
        <v>-0.44352854000000003</v>
      </c>
    </row>
    <row r="10" spans="1:11" x14ac:dyDescent="0.2">
      <c r="A10">
        <v>193.39</v>
      </c>
      <c r="B10" t="s">
        <v>3</v>
      </c>
      <c r="C10" s="1">
        <v>1.2378000000000001E-3</v>
      </c>
      <c r="D10" s="1">
        <v>1.485E-3</v>
      </c>
      <c r="E10" s="1">
        <v>1.702E-3</v>
      </c>
      <c r="F10" s="1">
        <f>0.0018856</f>
        <v>1.8856000000000001E-3</v>
      </c>
      <c r="G10" s="1">
        <f t="shared" si="0"/>
        <v>0.23937814199999999</v>
      </c>
      <c r="H10" s="1">
        <f>$A10*D10</f>
        <v>0.28718414999999997</v>
      </c>
      <c r="I10" s="1">
        <f>$A10*E10</f>
        <v>0.32914977999999995</v>
      </c>
      <c r="J10" s="1">
        <f t="shared" si="1"/>
        <v>0.36465618399999999</v>
      </c>
      <c r="K10" s="8">
        <v>5.91</v>
      </c>
    </row>
    <row r="11" spans="1:11" x14ac:dyDescent="0.2">
      <c r="A11">
        <v>0.11600000000000001</v>
      </c>
      <c r="B11" t="s">
        <v>4</v>
      </c>
      <c r="C11" s="1">
        <v>0.54720000000000002</v>
      </c>
      <c r="D11" s="1">
        <v>0.96226400000000001</v>
      </c>
      <c r="E11" s="1">
        <v>1.4288369999999999</v>
      </c>
      <c r="F11" s="1">
        <v>1.5692999999999999</v>
      </c>
      <c r="G11" s="1">
        <f t="shared" si="0"/>
        <v>6.3475200000000009E-2</v>
      </c>
      <c r="H11" s="1">
        <f>$A11*D11</f>
        <v>0.111622624</v>
      </c>
      <c r="I11" s="1">
        <f>$A11*E11</f>
        <v>0.16574509200000001</v>
      </c>
      <c r="J11" s="1">
        <f t="shared" si="1"/>
        <v>0.1820388</v>
      </c>
    </row>
    <row r="12" spans="1:11" x14ac:dyDescent="0.2">
      <c r="A12">
        <v>1.2E-2</v>
      </c>
      <c r="B12" t="s">
        <v>5</v>
      </c>
      <c r="C12" s="1">
        <v>10.023999999999999</v>
      </c>
      <c r="D12" s="1">
        <v>24.311699999999998</v>
      </c>
      <c r="E12" s="1">
        <v>25.495470000000001</v>
      </c>
      <c r="F12" s="1">
        <f>38.183+10</f>
        <v>48.183</v>
      </c>
      <c r="G12" s="1">
        <f t="shared" si="0"/>
        <v>0.12028799999999999</v>
      </c>
      <c r="H12" s="1">
        <f>$A12*D12</f>
        <v>0.29174040000000001</v>
      </c>
      <c r="I12" s="1">
        <f>$A12*E12</f>
        <v>0.30594564000000002</v>
      </c>
      <c r="J12" s="1">
        <f t="shared" si="1"/>
        <v>0.57819600000000004</v>
      </c>
    </row>
    <row r="14" spans="1:11" x14ac:dyDescent="0.2">
      <c r="F14" s="6" t="s">
        <v>17</v>
      </c>
      <c r="G14" s="3">
        <f>SUM(G7:G12)</f>
        <v>-3.5642436179999999</v>
      </c>
      <c r="H14" s="3">
        <f t="shared" ref="H14:J14" si="2">SUM(H7:H12)</f>
        <v>-3.5293801660000002</v>
      </c>
      <c r="I14" s="3">
        <f t="shared" si="2"/>
        <v>-3.5482600619999998</v>
      </c>
      <c r="J14" s="3">
        <f t="shared" si="2"/>
        <v>-3.3635616759999998</v>
      </c>
    </row>
    <row r="15" spans="1:11" x14ac:dyDescent="0.2">
      <c r="F15" s="6" t="s">
        <v>16</v>
      </c>
      <c r="G15" s="3">
        <f>EXP(G14)</f>
        <v>2.8318396911249554E-2</v>
      </c>
      <c r="H15" s="3">
        <f t="shared" ref="H15:J15" si="3">EXP(H14)</f>
        <v>2.9323085680814726E-2</v>
      </c>
      <c r="I15" s="3">
        <f t="shared" si="3"/>
        <v>2.8774662251799529E-2</v>
      </c>
      <c r="J15" s="3">
        <f t="shared" si="3"/>
        <v>3.4611763262954981E-2</v>
      </c>
    </row>
    <row r="16" spans="1:11" x14ac:dyDescent="0.2">
      <c r="J16" s="7">
        <f>J15/Exhibit!K16-1</f>
        <v>0.12749685157937574</v>
      </c>
    </row>
  </sheetData>
  <mergeCells count="4">
    <mergeCell ref="C1:F1"/>
    <mergeCell ref="G1:J1"/>
    <mergeCell ref="C5:F5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abSelected="1" workbookViewId="0"/>
  </sheetViews>
  <sheetFormatPr defaultRowHeight="12.75" x14ac:dyDescent="0.2"/>
  <cols>
    <col min="1" max="1" width="2.75" customWidth="1"/>
    <col min="2" max="2" width="10.875" bestFit="1" customWidth="1"/>
    <col min="3" max="3" width="13" customWidth="1"/>
    <col min="7" max="7" width="11" customWidth="1"/>
    <col min="8" max="9" width="10" customWidth="1"/>
    <col min="10" max="11" width="8.75" bestFit="1" customWidth="1"/>
  </cols>
  <sheetData>
    <row r="1" spans="2:12" ht="13.5" thickBot="1" x14ac:dyDescent="0.25"/>
    <row r="2" spans="2:12" x14ac:dyDescent="0.2">
      <c r="C2" s="22" t="s">
        <v>22</v>
      </c>
      <c r="D2" s="10" t="s">
        <v>20</v>
      </c>
      <c r="E2" s="11"/>
      <c r="F2" s="11"/>
      <c r="G2" s="12"/>
      <c r="H2" s="5"/>
      <c r="I2" s="5"/>
      <c r="J2" s="5"/>
      <c r="K2" s="5"/>
    </row>
    <row r="3" spans="2:12" ht="13.5" thickBot="1" x14ac:dyDescent="0.25">
      <c r="C3" s="26" t="s">
        <v>19</v>
      </c>
      <c r="D3" s="26" t="s">
        <v>14</v>
      </c>
      <c r="E3" s="27" t="s">
        <v>6</v>
      </c>
      <c r="F3" s="27" t="s">
        <v>7</v>
      </c>
      <c r="G3" s="28" t="s">
        <v>15</v>
      </c>
      <c r="H3" s="4"/>
      <c r="I3" s="4"/>
      <c r="J3" s="4"/>
      <c r="K3" s="4"/>
    </row>
    <row r="4" spans="2:12" ht="13.5" thickBot="1" x14ac:dyDescent="0.25">
      <c r="C4" s="23" t="s">
        <v>0</v>
      </c>
      <c r="D4" s="23">
        <v>2.0604000000000001E-2</v>
      </c>
      <c r="E4" s="24">
        <v>3.0000200000000001E-2</v>
      </c>
      <c r="F4" s="24">
        <v>3.3509999999999998E-2</v>
      </c>
      <c r="G4" s="21">
        <v>4.0249E-2</v>
      </c>
      <c r="H4" s="1"/>
      <c r="I4" s="1"/>
      <c r="J4" s="1"/>
      <c r="K4" s="1"/>
    </row>
    <row r="5" spans="2:12" ht="13.5" thickBot="1" x14ac:dyDescent="0.25">
      <c r="G5" s="1"/>
      <c r="H5" s="1"/>
      <c r="I5" s="1"/>
      <c r="J5" s="1"/>
      <c r="K5" s="1"/>
    </row>
    <row r="6" spans="2:12" x14ac:dyDescent="0.2">
      <c r="B6" s="29"/>
      <c r="C6" s="9" t="s">
        <v>18</v>
      </c>
      <c r="D6" s="10" t="s">
        <v>20</v>
      </c>
      <c r="E6" s="11"/>
      <c r="F6" s="11"/>
      <c r="G6" s="12"/>
      <c r="H6" s="10" t="s">
        <v>21</v>
      </c>
      <c r="I6" s="11"/>
      <c r="J6" s="11"/>
      <c r="K6" s="12"/>
    </row>
    <row r="7" spans="2:12" ht="13.5" thickBot="1" x14ac:dyDescent="0.25">
      <c r="B7" s="30" t="s">
        <v>13</v>
      </c>
      <c r="C7" s="25" t="s">
        <v>19</v>
      </c>
      <c r="D7" s="26" t="s">
        <v>14</v>
      </c>
      <c r="E7" s="27" t="s">
        <v>6</v>
      </c>
      <c r="F7" s="27" t="s">
        <v>7</v>
      </c>
      <c r="G7" s="28" t="s">
        <v>15</v>
      </c>
      <c r="H7" s="26" t="s">
        <v>14</v>
      </c>
      <c r="I7" s="27" t="s">
        <v>6</v>
      </c>
      <c r="J7" s="27" t="s">
        <v>7</v>
      </c>
      <c r="K7" s="28" t="s">
        <v>15</v>
      </c>
      <c r="L7" s="2"/>
    </row>
    <row r="8" spans="2:12" x14ac:dyDescent="0.2">
      <c r="B8" s="31">
        <v>-3.26</v>
      </c>
      <c r="C8" s="35" t="s">
        <v>12</v>
      </c>
      <c r="D8" s="13"/>
      <c r="E8" s="14"/>
      <c r="F8" s="14"/>
      <c r="G8" s="15"/>
      <c r="H8" s="16">
        <f>B8</f>
        <v>-3.26</v>
      </c>
      <c r="I8" s="17">
        <f>B8</f>
        <v>-3.26</v>
      </c>
      <c r="J8" s="17">
        <f>B8</f>
        <v>-3.26</v>
      </c>
      <c r="K8" s="18">
        <f>B8</f>
        <v>-3.26</v>
      </c>
    </row>
    <row r="9" spans="2:12" x14ac:dyDescent="0.2">
      <c r="B9" s="31">
        <v>-2.2759999999999998</v>
      </c>
      <c r="C9" s="35" t="s">
        <v>1</v>
      </c>
      <c r="D9" s="16">
        <v>0.20494999999999999</v>
      </c>
      <c r="E9" s="17">
        <f>Sheet1!D5</f>
        <v>0.27095000000000002</v>
      </c>
      <c r="F9" s="17">
        <f>Sheet1!E5</f>
        <v>0.29491699999999998</v>
      </c>
      <c r="G9" s="18">
        <v>0.34487000000000001</v>
      </c>
      <c r="H9" s="16">
        <f>$B9*D9</f>
        <v>-0.46646619999999994</v>
      </c>
      <c r="I9" s="17">
        <f>$B9*E9</f>
        <v>-0.61668219999999996</v>
      </c>
      <c r="J9" s="17">
        <f>$B9*F9</f>
        <v>-0.67123109199999986</v>
      </c>
      <c r="K9" s="18">
        <f>$B9*G9</f>
        <v>-0.78492412</v>
      </c>
    </row>
    <row r="10" spans="2:12" x14ac:dyDescent="0.2">
      <c r="B10" s="31">
        <v>-0.75800000000000001</v>
      </c>
      <c r="C10" s="35" t="s">
        <v>2</v>
      </c>
      <c r="D10" s="16">
        <v>0.34422000000000003</v>
      </c>
      <c r="E10" s="17">
        <v>0.45283000000000001</v>
      </c>
      <c r="F10" s="17">
        <v>0.55127899999999996</v>
      </c>
      <c r="G10" s="18">
        <v>0.58513000000000004</v>
      </c>
      <c r="H10" s="16">
        <f t="shared" ref="H10:H13" si="0">$B10*D10</f>
        <v>-0.26091876000000003</v>
      </c>
      <c r="I10" s="17">
        <f>$B10*E10</f>
        <v>-0.34324514</v>
      </c>
      <c r="J10" s="17">
        <f>$B10*F10</f>
        <v>-0.41786948199999996</v>
      </c>
      <c r="K10" s="18">
        <f t="shared" ref="K10:K13" si="1">$B10*G10</f>
        <v>-0.44352854000000003</v>
      </c>
    </row>
    <row r="11" spans="2:12" x14ac:dyDescent="0.2">
      <c r="B11" s="31">
        <v>193.39</v>
      </c>
      <c r="C11" s="35" t="s">
        <v>3</v>
      </c>
      <c r="D11" s="16">
        <v>1.2378000000000001E-3</v>
      </c>
      <c r="E11" s="17">
        <v>1.485E-3</v>
      </c>
      <c r="F11" s="17">
        <v>1.702E-3</v>
      </c>
      <c r="G11" s="18">
        <v>1.8856000000000001E-3</v>
      </c>
      <c r="H11" s="16">
        <f t="shared" si="0"/>
        <v>0.23937814199999999</v>
      </c>
      <c r="I11" s="17">
        <f>$B11*E11</f>
        <v>0.28718414999999997</v>
      </c>
      <c r="J11" s="17">
        <f>$B11*F11</f>
        <v>0.32914977999999995</v>
      </c>
      <c r="K11" s="18">
        <f t="shared" si="1"/>
        <v>0.36465618399999999</v>
      </c>
    </row>
    <row r="12" spans="2:12" x14ac:dyDescent="0.2">
      <c r="B12" s="31">
        <v>0.11600000000000001</v>
      </c>
      <c r="C12" s="35" t="s">
        <v>4</v>
      </c>
      <c r="D12" s="16">
        <v>0.54720000000000002</v>
      </c>
      <c r="E12" s="17">
        <v>0.96226400000000001</v>
      </c>
      <c r="F12" s="17">
        <v>1.4288369999999999</v>
      </c>
      <c r="G12" s="18">
        <v>1.5692999999999999</v>
      </c>
      <c r="H12" s="16">
        <f t="shared" si="0"/>
        <v>6.3475200000000009E-2</v>
      </c>
      <c r="I12" s="17">
        <f>$B12*E12</f>
        <v>0.111622624</v>
      </c>
      <c r="J12" s="17">
        <f>$B12*F12</f>
        <v>0.16574509200000001</v>
      </c>
      <c r="K12" s="18">
        <f t="shared" si="1"/>
        <v>0.1820388</v>
      </c>
    </row>
    <row r="13" spans="2:12" ht="13.5" thickBot="1" x14ac:dyDescent="0.25">
      <c r="B13" s="32">
        <v>1.2E-2</v>
      </c>
      <c r="C13" s="36" t="s">
        <v>5</v>
      </c>
      <c r="D13" s="19">
        <v>10.023999999999999</v>
      </c>
      <c r="E13" s="20">
        <v>24.311699999999998</v>
      </c>
      <c r="F13" s="20">
        <v>25.495470000000001</v>
      </c>
      <c r="G13" s="21">
        <v>38.183</v>
      </c>
      <c r="H13" s="19">
        <f t="shared" si="0"/>
        <v>0.12028799999999999</v>
      </c>
      <c r="I13" s="20">
        <f>$B13*E13</f>
        <v>0.29174040000000001</v>
      </c>
      <c r="J13" s="20">
        <f>$B13*F13</f>
        <v>0.30594564000000002</v>
      </c>
      <c r="K13" s="21">
        <f t="shared" si="1"/>
        <v>0.45819599999999999</v>
      </c>
    </row>
    <row r="15" spans="2:12" x14ac:dyDescent="0.2">
      <c r="G15" s="6" t="s">
        <v>17</v>
      </c>
      <c r="H15" s="3">
        <f>SUM(H8:H13)</f>
        <v>-3.5642436179999999</v>
      </c>
      <c r="I15" s="3">
        <f t="shared" ref="I15:K15" si="2">SUM(I8:I13)</f>
        <v>-3.5293801660000002</v>
      </c>
      <c r="J15" s="3">
        <f t="shared" si="2"/>
        <v>-3.5482600619999998</v>
      </c>
      <c r="K15" s="3">
        <f t="shared" si="2"/>
        <v>-3.4835616759999999</v>
      </c>
    </row>
    <row r="16" spans="2:12" x14ac:dyDescent="0.2">
      <c r="G16" s="34" t="s">
        <v>16</v>
      </c>
      <c r="H16" s="33">
        <f>EXP(H15)</f>
        <v>2.8318396911249554E-2</v>
      </c>
      <c r="I16" s="33">
        <f t="shared" ref="I16:K16" si="3">EXP(I15)</f>
        <v>2.9323085680814726E-2</v>
      </c>
      <c r="J16" s="33">
        <f t="shared" si="3"/>
        <v>2.8774662251799529E-2</v>
      </c>
      <c r="K16" s="33">
        <f t="shared" si="3"/>
        <v>3.0697880188730896E-2</v>
      </c>
    </row>
  </sheetData>
  <mergeCells count="4">
    <mergeCell ref="D6:G6"/>
    <mergeCell ref="H6:K6"/>
    <mergeCell ref="D2:G2"/>
    <mergeCell ref="H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10" sqref="D10"/>
    </sheetView>
  </sheetViews>
  <sheetFormatPr defaultRowHeight="12.75" x14ac:dyDescent="0.2"/>
  <cols>
    <col min="1" max="1" width="10.875" bestFit="1" customWidth="1"/>
    <col min="2" max="2" width="13" customWidth="1"/>
    <col min="6" max="6" width="11" customWidth="1"/>
    <col min="7" max="8" width="10" customWidth="1"/>
    <col min="9" max="10" width="8.75" bestFit="1" customWidth="1"/>
  </cols>
  <sheetData>
    <row r="1" spans="1:11" ht="13.5" thickBot="1" x14ac:dyDescent="0.25"/>
    <row r="2" spans="1:11" x14ac:dyDescent="0.2">
      <c r="B2" s="22" t="s">
        <v>22</v>
      </c>
      <c r="C2" s="10" t="s">
        <v>20</v>
      </c>
      <c r="D2" s="11"/>
      <c r="E2" s="11"/>
      <c r="F2" s="12"/>
      <c r="G2" s="5"/>
      <c r="H2" s="5"/>
      <c r="I2" s="5"/>
      <c r="J2" s="5"/>
    </row>
    <row r="3" spans="1:11" ht="13.5" thickBot="1" x14ac:dyDescent="0.25">
      <c r="B3" s="26" t="s">
        <v>19</v>
      </c>
      <c r="C3" s="26" t="s">
        <v>14</v>
      </c>
      <c r="D3" s="27" t="s">
        <v>6</v>
      </c>
      <c r="E3" s="27" t="s">
        <v>7</v>
      </c>
      <c r="F3" s="28" t="s">
        <v>15</v>
      </c>
      <c r="G3" s="4"/>
      <c r="H3" s="4"/>
      <c r="I3" s="4"/>
      <c r="J3" s="4"/>
    </row>
    <row r="4" spans="1:11" ht="13.5" thickBot="1" x14ac:dyDescent="0.25">
      <c r="B4" s="23" t="s">
        <v>0</v>
      </c>
      <c r="C4" s="23">
        <v>2.0604000000000001E-2</v>
      </c>
      <c r="D4" s="24">
        <v>3.0000200000000001E-2</v>
      </c>
      <c r="E4" s="24">
        <v>3.3509999999999998E-2</v>
      </c>
      <c r="F4" s="21">
        <v>4.0249E-2</v>
      </c>
      <c r="G4" s="1"/>
      <c r="H4" s="1"/>
      <c r="I4" s="1"/>
      <c r="J4" s="1"/>
    </row>
    <row r="5" spans="1:11" ht="13.5" thickBot="1" x14ac:dyDescent="0.25">
      <c r="F5" s="1"/>
      <c r="G5" s="1"/>
      <c r="H5" s="1"/>
      <c r="I5" s="1"/>
      <c r="J5" s="1"/>
    </row>
    <row r="6" spans="1:11" x14ac:dyDescent="0.2">
      <c r="A6" s="29"/>
      <c r="B6" s="9" t="s">
        <v>18</v>
      </c>
      <c r="C6" s="10" t="s">
        <v>20</v>
      </c>
      <c r="D6" s="11"/>
      <c r="E6" s="11"/>
      <c r="F6" s="12"/>
      <c r="G6" s="10" t="s">
        <v>21</v>
      </c>
      <c r="H6" s="11"/>
      <c r="I6" s="11"/>
      <c r="J6" s="12"/>
    </row>
    <row r="7" spans="1:11" ht="13.5" thickBot="1" x14ac:dyDescent="0.25">
      <c r="A7" s="30" t="s">
        <v>13</v>
      </c>
      <c r="B7" s="25" t="s">
        <v>19</v>
      </c>
      <c r="C7" s="26" t="s">
        <v>14</v>
      </c>
      <c r="D7" s="27" t="s">
        <v>6</v>
      </c>
      <c r="E7" s="27" t="s">
        <v>7</v>
      </c>
      <c r="F7" s="28" t="s">
        <v>15</v>
      </c>
      <c r="G7" s="26" t="s">
        <v>14</v>
      </c>
      <c r="H7" s="27" t="s">
        <v>6</v>
      </c>
      <c r="I7" s="27" t="s">
        <v>7</v>
      </c>
      <c r="J7" s="28" t="s">
        <v>15</v>
      </c>
      <c r="K7" s="2"/>
    </row>
    <row r="8" spans="1:11" x14ac:dyDescent="0.2">
      <c r="A8" s="31">
        <v>-3.26</v>
      </c>
      <c r="B8" s="35" t="s">
        <v>12</v>
      </c>
      <c r="C8" s="13"/>
      <c r="D8" s="14"/>
      <c r="E8" s="14"/>
      <c r="F8" s="15"/>
      <c r="G8" s="16"/>
      <c r="H8" s="17">
        <f>A8</f>
        <v>-3.26</v>
      </c>
      <c r="I8" s="17"/>
      <c r="J8" s="18"/>
    </row>
    <row r="9" spans="1:11" x14ac:dyDescent="0.2">
      <c r="A9" s="31">
        <v>-2.2759999999999998</v>
      </c>
      <c r="B9" s="35" t="s">
        <v>1</v>
      </c>
      <c r="C9" s="16"/>
      <c r="D9" s="37">
        <f>Exhibit!E9+0.1</f>
        <v>0.37095</v>
      </c>
      <c r="E9" s="17"/>
      <c r="F9" s="18"/>
      <c r="G9" s="16"/>
      <c r="H9" s="17">
        <f>$A9*D9</f>
        <v>-0.84428219999999998</v>
      </c>
      <c r="I9" s="17"/>
      <c r="J9" s="18"/>
    </row>
    <row r="10" spans="1:11" x14ac:dyDescent="0.2">
      <c r="A10" s="31">
        <v>-0.75800000000000001</v>
      </c>
      <c r="B10" s="35" t="s">
        <v>2</v>
      </c>
      <c r="C10" s="16"/>
      <c r="D10" s="37">
        <f>Exhibit!E10+0.1</f>
        <v>0.55283000000000004</v>
      </c>
      <c r="E10" s="17"/>
      <c r="F10" s="18"/>
      <c r="G10" s="16"/>
      <c r="H10" s="17">
        <f>$A10*D10</f>
        <v>-0.41904514000000004</v>
      </c>
      <c r="I10" s="17"/>
      <c r="J10" s="18"/>
    </row>
    <row r="11" spans="1:11" x14ac:dyDescent="0.2">
      <c r="A11" s="31">
        <v>193.39</v>
      </c>
      <c r="B11" s="35" t="s">
        <v>3</v>
      </c>
      <c r="C11" s="16"/>
      <c r="D11" s="17">
        <v>1.485E-3</v>
      </c>
      <c r="E11" s="17"/>
      <c r="F11" s="18"/>
      <c r="G11" s="16"/>
      <c r="H11" s="17">
        <f>$A11*D11</f>
        <v>0.28718414999999997</v>
      </c>
      <c r="I11" s="17"/>
      <c r="J11" s="18"/>
    </row>
    <row r="12" spans="1:11" x14ac:dyDescent="0.2">
      <c r="A12" s="31">
        <v>0.11600000000000001</v>
      </c>
      <c r="B12" s="35" t="s">
        <v>4</v>
      </c>
      <c r="C12" s="16"/>
      <c r="D12" s="17">
        <v>0.96226400000000001</v>
      </c>
      <c r="E12" s="17"/>
      <c r="F12" s="18"/>
      <c r="G12" s="16"/>
      <c r="H12" s="17">
        <f>$A12*D12</f>
        <v>0.111622624</v>
      </c>
      <c r="I12" s="17"/>
      <c r="J12" s="18"/>
    </row>
    <row r="13" spans="1:11" ht="13.5" thickBot="1" x14ac:dyDescent="0.25">
      <c r="A13" s="32">
        <v>1.2E-2</v>
      </c>
      <c r="B13" s="36" t="s">
        <v>5</v>
      </c>
      <c r="C13" s="19"/>
      <c r="D13" s="20">
        <v>24.311699999999998</v>
      </c>
      <c r="E13" s="20"/>
      <c r="F13" s="21"/>
      <c r="G13" s="19"/>
      <c r="H13" s="20">
        <f>$A13*D13</f>
        <v>0.29174040000000001</v>
      </c>
      <c r="I13" s="20"/>
      <c r="J13" s="21"/>
    </row>
    <row r="15" spans="1:11" x14ac:dyDescent="0.2">
      <c r="F15" s="6" t="s">
        <v>17</v>
      </c>
      <c r="G15" s="3">
        <f>SUM(G8:G13)</f>
        <v>0</v>
      </c>
      <c r="H15" s="3">
        <f t="shared" ref="H15:J15" si="0">SUM(H8:H13)</f>
        <v>-3.832780166</v>
      </c>
      <c r="I15" s="3">
        <f t="shared" si="0"/>
        <v>0</v>
      </c>
      <c r="J15" s="3">
        <f t="shared" si="0"/>
        <v>0</v>
      </c>
    </row>
    <row r="16" spans="1:11" x14ac:dyDescent="0.2">
      <c r="F16" s="34" t="s">
        <v>16</v>
      </c>
      <c r="G16" s="33">
        <f>EXP(G15)</f>
        <v>1</v>
      </c>
      <c r="H16" s="33">
        <f t="shared" ref="H16:J16" si="1">EXP(H15)</f>
        <v>2.1649343117218708E-2</v>
      </c>
      <c r="I16" s="33">
        <f t="shared" si="1"/>
        <v>1</v>
      </c>
      <c r="J16" s="33">
        <f t="shared" si="1"/>
        <v>1</v>
      </c>
    </row>
    <row r="17" spans="8:8" x14ac:dyDescent="0.2">
      <c r="H17" s="2">
        <f>H16/Exhibit!I16-1</f>
        <v>-0.26169628418801549</v>
      </c>
    </row>
  </sheetData>
  <mergeCells count="4">
    <mergeCell ref="C2:F2"/>
    <mergeCell ref="G2:J2"/>
    <mergeCell ref="C6:F6"/>
    <mergeCell ref="G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Check</vt:lpstr>
      <vt:lpstr>Exhibit</vt:lpstr>
      <vt:lpstr>Each one one percent</vt:lpstr>
    </vt:vector>
  </TitlesOfParts>
  <Company>AJO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</dc:creator>
  <cp:lastModifiedBy>ROL</cp:lastModifiedBy>
  <dcterms:created xsi:type="dcterms:W3CDTF">2020-04-12T02:14:25Z</dcterms:created>
  <dcterms:modified xsi:type="dcterms:W3CDTF">2020-04-14T00:55:38Z</dcterms:modified>
</cp:coreProperties>
</file>