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projects\H2A\data\"/>
    </mc:Choice>
  </mc:AlternateContent>
  <xr:revisionPtr revIDLastSave="0" documentId="13_ncr:1_{A7B80C30-15EE-4E6C-94FA-B057013274F1}" xr6:coauthVersionLast="44" xr6:coauthVersionMax="44" xr10:uidLastSave="{00000000-0000-0000-0000-000000000000}"/>
  <bookViews>
    <workbookView xWindow="-110" yWindow="-110" windowWidth="19420" windowHeight="12420" tabRatio="816" activeTab="5" xr2:uid="{47DA3E96-83C8-4735-9DDE-0853F6955E18}"/>
  </bookViews>
  <sheets>
    <sheet name="Apprehensions" sheetId="5" r:id="rId1"/>
    <sheet name="Residence" sheetId="3" r:id="rId2"/>
    <sheet name="MxUndWkfrc" sheetId="2" r:id="rId3"/>
    <sheet name="MexImm" sheetId="6" r:id="rId4"/>
    <sheet name="MxEmig" sheetId="9" r:id="rId5"/>
    <sheet name="Undocumented" sheetId="1" r:id="rId6"/>
    <sheet name="Moving Average" sheetId="24" r:id="rId7"/>
    <sheet name="DecliningArrivals" sheetId="4" r:id="rId8"/>
    <sheet name="MXEntries" sheetId="12" r:id="rId9"/>
    <sheet name="Occupations" sheetId="21" r:id="rId10"/>
    <sheet name="FarmWorkers (2)" sheetId="23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24" l="1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Q10" i="1" l="1"/>
  <c r="G29" i="1"/>
  <c r="G19" i="1"/>
  <c r="G2" i="1"/>
  <c r="F29" i="1"/>
  <c r="F19" i="1"/>
  <c r="F2" i="1"/>
  <c r="E2" i="23" l="1"/>
  <c r="E7" i="23"/>
  <c r="E30" i="23"/>
  <c r="E28" i="23"/>
  <c r="E17" i="23"/>
  <c r="N13" i="21"/>
  <c r="L5" i="21"/>
  <c r="M5" i="21"/>
  <c r="L6" i="21"/>
  <c r="M6" i="21"/>
  <c r="L7" i="21"/>
  <c r="M7" i="21"/>
  <c r="L8" i="21"/>
  <c r="M8" i="21"/>
  <c r="K6" i="21"/>
  <c r="K7" i="21"/>
  <c r="K8" i="21"/>
  <c r="K5" i="21"/>
  <c r="J30" i="1" l="1"/>
  <c r="I20" i="1"/>
  <c r="J17" i="1"/>
  <c r="J2" i="1"/>
  <c r="I2" i="1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2" i="5"/>
  <c r="AS78" i="12" l="1"/>
  <c r="AR78" i="12"/>
  <c r="AQ78" i="12"/>
  <c r="AP78" i="12"/>
  <c r="AM78" i="12"/>
  <c r="AL78" i="12"/>
  <c r="AK78" i="12"/>
  <c r="AJ78" i="12"/>
  <c r="AS77" i="12"/>
  <c r="AR77" i="12"/>
  <c r="AQ77" i="12"/>
  <c r="AP77" i="12"/>
  <c r="AM77" i="12"/>
  <c r="AL77" i="12"/>
  <c r="AK77" i="12"/>
  <c r="AJ77" i="12"/>
  <c r="AS76" i="12"/>
  <c r="AR76" i="12"/>
  <c r="AQ76" i="12"/>
  <c r="AP76" i="12"/>
  <c r="AM76" i="12"/>
  <c r="AL76" i="12"/>
  <c r="AK76" i="12"/>
  <c r="AJ76" i="12"/>
  <c r="AS75" i="12"/>
  <c r="AR75" i="12"/>
  <c r="AQ75" i="12"/>
  <c r="AP75" i="12"/>
  <c r="AM75" i="12"/>
  <c r="AL75" i="12"/>
  <c r="AK75" i="12"/>
  <c r="AJ75" i="12"/>
  <c r="AS74" i="12"/>
  <c r="AR74" i="12"/>
  <c r="AQ74" i="12"/>
  <c r="AP74" i="12"/>
  <c r="AM74" i="12"/>
  <c r="AL74" i="12"/>
  <c r="AK74" i="12"/>
  <c r="AJ74" i="12"/>
  <c r="AS73" i="12"/>
  <c r="AR73" i="12"/>
  <c r="AQ73" i="12"/>
  <c r="AP73" i="12"/>
  <c r="AM73" i="12"/>
  <c r="AL73" i="12"/>
  <c r="AK73" i="12"/>
  <c r="AJ73" i="12"/>
  <c r="AS72" i="12"/>
  <c r="AR72" i="12"/>
  <c r="AQ72" i="12"/>
  <c r="AP72" i="12"/>
  <c r="AM72" i="12"/>
  <c r="AL72" i="12"/>
  <c r="AK72" i="12"/>
  <c r="AJ72" i="12"/>
  <c r="AS71" i="12"/>
  <c r="AR71" i="12"/>
  <c r="AQ71" i="12"/>
  <c r="AP71" i="12"/>
  <c r="AM71" i="12"/>
  <c r="AL71" i="12"/>
  <c r="AK71" i="12"/>
  <c r="AJ71" i="12"/>
  <c r="AS70" i="12"/>
  <c r="AR70" i="12"/>
  <c r="AQ70" i="12"/>
  <c r="AP70" i="12"/>
  <c r="AM70" i="12"/>
  <c r="AL70" i="12"/>
  <c r="AK70" i="12"/>
  <c r="AJ70" i="12"/>
  <c r="AS69" i="12"/>
  <c r="AR69" i="12"/>
  <c r="AQ69" i="12"/>
  <c r="AP69" i="12"/>
  <c r="AM69" i="12"/>
  <c r="AL69" i="12"/>
  <c r="AK69" i="12"/>
  <c r="AJ69" i="12"/>
  <c r="AS68" i="12"/>
  <c r="AR68" i="12"/>
  <c r="AQ68" i="12"/>
  <c r="AP68" i="12"/>
  <c r="AM68" i="12"/>
  <c r="AL68" i="12"/>
  <c r="AK68" i="12"/>
  <c r="AJ68" i="12"/>
  <c r="AS67" i="12"/>
  <c r="AR67" i="12"/>
  <c r="AQ67" i="12"/>
  <c r="AP67" i="12"/>
  <c r="AM67" i="12"/>
  <c r="AL67" i="12"/>
  <c r="AK67" i="12"/>
  <c r="AJ67" i="12"/>
  <c r="AS66" i="12"/>
  <c r="AR66" i="12"/>
  <c r="AQ66" i="12"/>
  <c r="AP66" i="12"/>
  <c r="AM66" i="12"/>
  <c r="AL66" i="12"/>
  <c r="AK66" i="12"/>
  <c r="AJ66" i="12"/>
  <c r="AS65" i="12"/>
  <c r="AR65" i="12"/>
  <c r="AQ65" i="12"/>
  <c r="AP65" i="12"/>
  <c r="AM65" i="12"/>
  <c r="AL65" i="12"/>
  <c r="AK65" i="12"/>
  <c r="AJ65" i="12"/>
  <c r="AS64" i="12"/>
  <c r="AR64" i="12"/>
  <c r="AQ64" i="12"/>
  <c r="AP64" i="12"/>
  <c r="AM64" i="12"/>
  <c r="AL64" i="12"/>
  <c r="AK64" i="12"/>
  <c r="AJ64" i="12"/>
  <c r="AS63" i="12"/>
  <c r="AR63" i="12"/>
  <c r="AQ63" i="12"/>
  <c r="AP63" i="12"/>
  <c r="AM63" i="12"/>
  <c r="AL63" i="12"/>
  <c r="AK63" i="12"/>
  <c r="AJ63" i="12"/>
  <c r="AS62" i="12"/>
  <c r="AR62" i="12"/>
  <c r="AQ62" i="12"/>
  <c r="AP62" i="12"/>
  <c r="AM62" i="12"/>
  <c r="AL62" i="12"/>
  <c r="AK62" i="12"/>
  <c r="AJ62" i="12"/>
  <c r="AS61" i="12"/>
  <c r="AR61" i="12"/>
  <c r="AQ61" i="12"/>
  <c r="AP61" i="12"/>
  <c r="AM61" i="12"/>
  <c r="AL61" i="12"/>
  <c r="AK61" i="12"/>
  <c r="AJ61" i="12"/>
  <c r="AS60" i="12"/>
  <c r="AR60" i="12"/>
  <c r="AQ60" i="12"/>
  <c r="AP60" i="12"/>
  <c r="AM60" i="12"/>
  <c r="AL60" i="12"/>
  <c r="AK60" i="12"/>
  <c r="AJ60" i="12"/>
  <c r="AS59" i="12"/>
  <c r="AR59" i="12"/>
  <c r="AQ59" i="12"/>
  <c r="AP59" i="12"/>
  <c r="AM59" i="12"/>
  <c r="AL59" i="12"/>
  <c r="AK59" i="12"/>
  <c r="AJ59" i="12"/>
  <c r="AS58" i="12"/>
  <c r="AR58" i="12"/>
  <c r="AQ58" i="12"/>
  <c r="AP58" i="12"/>
  <c r="AM58" i="12"/>
  <c r="AL58" i="12"/>
  <c r="AK58" i="12"/>
  <c r="AJ58" i="12"/>
  <c r="AS57" i="12"/>
  <c r="AR57" i="12"/>
  <c r="AQ57" i="12"/>
  <c r="AP57" i="12"/>
  <c r="AM57" i="12"/>
  <c r="AL57" i="12"/>
  <c r="AK57" i="12"/>
  <c r="AJ57" i="12"/>
  <c r="AS56" i="12"/>
  <c r="AR56" i="12"/>
  <c r="AQ56" i="12"/>
  <c r="AP56" i="12"/>
  <c r="AM56" i="12"/>
  <c r="AL56" i="12"/>
  <c r="AK56" i="12"/>
  <c r="AJ56" i="12"/>
  <c r="AS55" i="12"/>
  <c r="AR55" i="12"/>
  <c r="AQ55" i="12"/>
  <c r="AP55" i="12"/>
  <c r="AM55" i="12"/>
  <c r="AL55" i="12"/>
  <c r="AK55" i="12"/>
  <c r="AJ55" i="12"/>
  <c r="AS54" i="12"/>
  <c r="AR54" i="12"/>
  <c r="AQ54" i="12"/>
  <c r="AP54" i="12"/>
  <c r="AM54" i="12"/>
  <c r="AL54" i="12"/>
  <c r="AK54" i="12"/>
  <c r="AJ54" i="12"/>
  <c r="AS53" i="12"/>
  <c r="AR53" i="12"/>
  <c r="AQ53" i="12"/>
  <c r="AP53" i="12"/>
  <c r="AM53" i="12"/>
  <c r="AL53" i="12"/>
  <c r="AK53" i="12"/>
  <c r="AJ53" i="12"/>
  <c r="AS52" i="12"/>
  <c r="AR52" i="12"/>
  <c r="AQ52" i="12"/>
  <c r="AP52" i="12"/>
  <c r="AM52" i="12"/>
  <c r="AL52" i="12"/>
  <c r="AK52" i="12"/>
  <c r="AJ52" i="12"/>
  <c r="AS51" i="12"/>
  <c r="AR51" i="12"/>
  <c r="AQ51" i="12"/>
  <c r="AP51" i="12"/>
  <c r="AM51" i="12"/>
  <c r="AL51" i="12"/>
  <c r="AK51" i="12"/>
  <c r="AJ51" i="12"/>
  <c r="AS50" i="12"/>
  <c r="AR50" i="12"/>
  <c r="AQ50" i="12"/>
  <c r="AP50" i="12"/>
  <c r="AM50" i="12"/>
  <c r="AL50" i="12"/>
  <c r="AK50" i="12"/>
  <c r="AJ50" i="12"/>
  <c r="AS49" i="12"/>
  <c r="AR49" i="12"/>
  <c r="AQ49" i="12"/>
  <c r="AP49" i="12"/>
  <c r="AM49" i="12"/>
  <c r="AL49" i="12"/>
  <c r="AK49" i="12"/>
  <c r="AJ49" i="12"/>
  <c r="AS48" i="12"/>
  <c r="AR48" i="12"/>
  <c r="AQ48" i="12"/>
  <c r="AP48" i="12"/>
  <c r="AM48" i="12"/>
  <c r="AL48" i="12"/>
  <c r="AK48" i="12"/>
  <c r="AJ48" i="12"/>
  <c r="AS47" i="12"/>
  <c r="AR47" i="12"/>
  <c r="AQ47" i="12"/>
  <c r="AP47" i="12"/>
  <c r="AM47" i="12"/>
  <c r="AL47" i="12"/>
  <c r="AK47" i="12"/>
  <c r="AJ47" i="12"/>
  <c r="AS46" i="12"/>
  <c r="AR46" i="12"/>
  <c r="AQ46" i="12"/>
  <c r="AP46" i="12"/>
  <c r="AM46" i="12"/>
  <c r="AL46" i="12"/>
  <c r="AK46" i="12"/>
  <c r="AJ46" i="12"/>
  <c r="AS45" i="12"/>
  <c r="AR45" i="12"/>
  <c r="AQ45" i="12"/>
  <c r="AP45" i="12"/>
  <c r="AM45" i="12"/>
  <c r="AL45" i="12"/>
  <c r="AK45" i="12"/>
  <c r="AJ45" i="12"/>
  <c r="AS44" i="12"/>
  <c r="AR44" i="12"/>
  <c r="AQ44" i="12"/>
  <c r="AP44" i="12"/>
  <c r="AM44" i="12"/>
  <c r="AL44" i="12"/>
  <c r="AK44" i="12"/>
  <c r="AJ44" i="12"/>
  <c r="AS43" i="12"/>
  <c r="AR43" i="12"/>
  <c r="AQ43" i="12"/>
  <c r="AP43" i="12"/>
  <c r="AM43" i="12"/>
  <c r="AL43" i="12"/>
  <c r="AK43" i="12"/>
  <c r="AJ43" i="12"/>
  <c r="AS42" i="12"/>
  <c r="AR42" i="12"/>
  <c r="AQ42" i="12"/>
  <c r="AP42" i="12"/>
  <c r="AM42" i="12"/>
  <c r="AL42" i="12"/>
  <c r="AK42" i="12"/>
  <c r="AJ42" i="12"/>
  <c r="AS41" i="12"/>
  <c r="AR41" i="12"/>
  <c r="AQ41" i="12"/>
  <c r="AP41" i="12"/>
  <c r="AM41" i="12"/>
  <c r="AL41" i="12"/>
  <c r="AK41" i="12"/>
  <c r="AJ41" i="12"/>
  <c r="AS40" i="12"/>
  <c r="AR40" i="12"/>
  <c r="AQ40" i="12"/>
  <c r="AP40" i="12"/>
  <c r="AM40" i="12"/>
  <c r="AL40" i="12"/>
  <c r="AK40" i="12"/>
  <c r="AJ40" i="12"/>
  <c r="AS39" i="12"/>
  <c r="AR39" i="12"/>
  <c r="AQ39" i="12"/>
  <c r="AP39" i="12"/>
  <c r="AM39" i="12"/>
  <c r="AL39" i="12"/>
  <c r="AK39" i="12"/>
  <c r="AJ39" i="12"/>
  <c r="AS38" i="12"/>
  <c r="AR38" i="12"/>
  <c r="AQ38" i="12"/>
  <c r="AP38" i="12"/>
  <c r="AM38" i="12"/>
  <c r="AL38" i="12"/>
  <c r="AK38" i="12"/>
  <c r="AJ38" i="12"/>
  <c r="AS37" i="12"/>
  <c r="AR37" i="12"/>
  <c r="AQ37" i="12"/>
  <c r="AP37" i="12"/>
  <c r="AM37" i="12"/>
  <c r="AL37" i="12"/>
  <c r="AK37" i="12"/>
  <c r="AJ37" i="12"/>
  <c r="AS36" i="12"/>
  <c r="AR36" i="12"/>
  <c r="AQ36" i="12"/>
  <c r="AP36" i="12"/>
  <c r="AM36" i="12"/>
  <c r="AL36" i="12"/>
  <c r="AK36" i="12"/>
  <c r="AJ36" i="12"/>
  <c r="AS35" i="12"/>
  <c r="AR35" i="12"/>
  <c r="AQ35" i="12"/>
  <c r="AP35" i="12"/>
  <c r="AM35" i="12"/>
  <c r="AL35" i="12"/>
  <c r="AK35" i="12"/>
  <c r="AJ35" i="12"/>
  <c r="AS34" i="12"/>
  <c r="AR34" i="12"/>
  <c r="AQ34" i="12"/>
  <c r="AP34" i="12"/>
  <c r="AM34" i="12"/>
  <c r="AL34" i="12"/>
  <c r="AK34" i="12"/>
  <c r="AJ34" i="12"/>
  <c r="AS33" i="12"/>
  <c r="AR33" i="12"/>
  <c r="AQ33" i="12"/>
  <c r="AP33" i="12"/>
  <c r="AM33" i="12"/>
  <c r="AL33" i="12"/>
  <c r="AK33" i="12"/>
  <c r="AJ33" i="12"/>
  <c r="AS32" i="12"/>
  <c r="AR32" i="12"/>
  <c r="AQ32" i="12"/>
  <c r="AP32" i="12"/>
  <c r="AM32" i="12"/>
  <c r="AL32" i="12"/>
  <c r="AK32" i="12"/>
  <c r="AJ32" i="12"/>
  <c r="AS31" i="12"/>
  <c r="AR31" i="12"/>
  <c r="AQ31" i="12"/>
  <c r="AP31" i="12"/>
  <c r="AM31" i="12"/>
  <c r="AL31" i="12"/>
  <c r="AK31" i="12"/>
  <c r="AJ31" i="12"/>
  <c r="AS30" i="12"/>
  <c r="AR30" i="12"/>
  <c r="AQ30" i="12"/>
  <c r="AP30" i="12"/>
  <c r="AM30" i="12"/>
  <c r="AL30" i="12"/>
  <c r="AK30" i="12"/>
  <c r="AJ30" i="12"/>
  <c r="AS29" i="12"/>
  <c r="AR29" i="12"/>
  <c r="AQ29" i="12"/>
  <c r="AP29" i="12"/>
  <c r="AM29" i="12"/>
  <c r="AL29" i="12"/>
  <c r="AK29" i="12"/>
  <c r="AJ29" i="12"/>
  <c r="AS28" i="12"/>
  <c r="AR28" i="12"/>
  <c r="AQ28" i="12"/>
  <c r="AP28" i="12"/>
  <c r="AM28" i="12"/>
  <c r="AL28" i="12"/>
  <c r="AK28" i="12"/>
  <c r="AJ28" i="12"/>
  <c r="AS27" i="12"/>
  <c r="AR27" i="12"/>
  <c r="AQ27" i="12"/>
  <c r="AP27" i="12"/>
  <c r="AM27" i="12"/>
  <c r="AL27" i="12"/>
  <c r="AK27" i="12"/>
  <c r="AJ27" i="12"/>
  <c r="J27" i="12"/>
  <c r="I27" i="12"/>
  <c r="H27" i="12"/>
  <c r="AS26" i="12"/>
  <c r="AR26" i="12"/>
  <c r="AQ26" i="12"/>
  <c r="AP26" i="12"/>
  <c r="AM26" i="12"/>
  <c r="AL26" i="12"/>
  <c r="AK26" i="12"/>
  <c r="AJ26" i="12"/>
  <c r="AS25" i="12"/>
  <c r="AR25" i="12"/>
  <c r="AQ25" i="12"/>
  <c r="AP25" i="12"/>
  <c r="AM25" i="12"/>
  <c r="AL25" i="12"/>
  <c r="AK25" i="12"/>
  <c r="AJ25" i="12"/>
  <c r="AS24" i="12"/>
  <c r="AR24" i="12"/>
  <c r="AQ24" i="12"/>
  <c r="AP24" i="12"/>
  <c r="AM24" i="12"/>
  <c r="AL24" i="12"/>
  <c r="AK24" i="12"/>
  <c r="AJ24" i="12"/>
  <c r="AS23" i="12"/>
  <c r="AR23" i="12"/>
  <c r="AQ23" i="12"/>
  <c r="AP23" i="12"/>
  <c r="AM23" i="12"/>
  <c r="AL23" i="12"/>
  <c r="AK23" i="12"/>
  <c r="AJ23" i="12"/>
  <c r="AS22" i="12"/>
  <c r="AR22" i="12"/>
  <c r="AQ22" i="12"/>
  <c r="AP22" i="12"/>
  <c r="AM22" i="12"/>
  <c r="AL22" i="12"/>
  <c r="AK22" i="12"/>
  <c r="AJ22" i="12"/>
  <c r="AS21" i="12"/>
  <c r="AR21" i="12"/>
  <c r="AQ21" i="12"/>
  <c r="AP21" i="12"/>
  <c r="AM21" i="12"/>
  <c r="AL21" i="12"/>
  <c r="AK21" i="12"/>
  <c r="AJ21" i="12"/>
  <c r="AS20" i="12"/>
  <c r="AR20" i="12"/>
  <c r="AQ20" i="12"/>
  <c r="AP20" i="12"/>
  <c r="AM20" i="12"/>
  <c r="AL20" i="12"/>
  <c r="AK20" i="12"/>
  <c r="AJ20" i="12"/>
  <c r="AS19" i="12"/>
  <c r="AR19" i="12"/>
  <c r="AQ19" i="12"/>
  <c r="AP19" i="12"/>
  <c r="AM19" i="12"/>
  <c r="AL19" i="12"/>
  <c r="AK19" i="12"/>
  <c r="AJ19" i="12"/>
  <c r="AS18" i="12"/>
  <c r="AR18" i="12"/>
  <c r="AQ18" i="12"/>
  <c r="AP18" i="12"/>
  <c r="AM18" i="12"/>
  <c r="AL18" i="12"/>
  <c r="AK18" i="12"/>
  <c r="AJ18" i="12"/>
  <c r="AS17" i="12"/>
  <c r="AR17" i="12"/>
  <c r="AQ17" i="12"/>
  <c r="AP17" i="12"/>
  <c r="AM17" i="12"/>
  <c r="AL17" i="12"/>
  <c r="AK17" i="12"/>
  <c r="AJ17" i="12"/>
  <c r="AS16" i="12"/>
  <c r="AR16" i="12"/>
  <c r="AQ16" i="12"/>
  <c r="AP16" i="12"/>
  <c r="AM16" i="12"/>
  <c r="AL16" i="12"/>
  <c r="AK16" i="12"/>
  <c r="AJ16" i="12"/>
  <c r="AS15" i="12"/>
  <c r="AR15" i="12"/>
  <c r="AQ15" i="12"/>
  <c r="AP15" i="12"/>
  <c r="AM15" i="12"/>
  <c r="AL15" i="12"/>
  <c r="AK15" i="12"/>
  <c r="AJ15" i="12"/>
  <c r="AS14" i="12"/>
  <c r="AR14" i="12"/>
  <c r="AQ14" i="12"/>
  <c r="AP14" i="12"/>
  <c r="AM14" i="12"/>
  <c r="AL14" i="12"/>
  <c r="AK14" i="12"/>
  <c r="AJ14" i="12"/>
  <c r="AS13" i="12"/>
  <c r="AR13" i="12"/>
  <c r="AQ13" i="12"/>
  <c r="AP13" i="12"/>
  <c r="AM13" i="12"/>
  <c r="AL13" i="12"/>
  <c r="AK13" i="12"/>
  <c r="AJ13" i="12"/>
  <c r="AS12" i="12"/>
  <c r="AR12" i="12"/>
  <c r="AQ12" i="12"/>
  <c r="AP12" i="12"/>
  <c r="AM12" i="12"/>
  <c r="AL12" i="12"/>
  <c r="AK12" i="12"/>
  <c r="AJ12" i="12"/>
  <c r="AS11" i="12"/>
  <c r="AR11" i="12"/>
  <c r="AQ11" i="12"/>
  <c r="AP11" i="12"/>
  <c r="AM11" i="12"/>
  <c r="AL11" i="12"/>
  <c r="AK11" i="12"/>
  <c r="AJ11" i="12"/>
  <c r="AS10" i="12"/>
  <c r="AR10" i="12"/>
  <c r="AQ10" i="12"/>
  <c r="AP10" i="12"/>
  <c r="AM10" i="12"/>
  <c r="AL10" i="12"/>
  <c r="AK10" i="12"/>
  <c r="AJ10" i="12"/>
  <c r="AS9" i="12"/>
  <c r="AR9" i="12"/>
  <c r="AQ9" i="12"/>
  <c r="AP9" i="12"/>
  <c r="AM9" i="12"/>
  <c r="AL9" i="12"/>
  <c r="AK9" i="12"/>
  <c r="AJ9" i="12"/>
  <c r="AS8" i="12"/>
  <c r="AR8" i="12"/>
  <c r="AQ8" i="12"/>
  <c r="AP8" i="12"/>
  <c r="AM8" i="12"/>
  <c r="AL8" i="12"/>
  <c r="AK8" i="12"/>
  <c r="AJ8" i="12"/>
  <c r="AS7" i="12"/>
  <c r="AR7" i="12"/>
  <c r="AQ7" i="12"/>
  <c r="AP7" i="12"/>
  <c r="AM7" i="12"/>
  <c r="AL7" i="12"/>
  <c r="AK7" i="12"/>
  <c r="AJ7" i="12"/>
  <c r="AS6" i="12"/>
  <c r="AR6" i="12"/>
  <c r="AQ6" i="12"/>
  <c r="AP6" i="12"/>
  <c r="AM6" i="12"/>
  <c r="AL6" i="12"/>
  <c r="AK6" i="12"/>
  <c r="AJ6" i="12"/>
  <c r="AS5" i="12"/>
  <c r="AR5" i="12"/>
  <c r="AQ5" i="12"/>
  <c r="AP5" i="12"/>
  <c r="AM5" i="12"/>
  <c r="AL5" i="12"/>
  <c r="AK5" i="12"/>
  <c r="AJ5" i="12"/>
  <c r="AS4" i="12"/>
  <c r="AR4" i="12"/>
  <c r="AQ4" i="12"/>
  <c r="AP4" i="12"/>
  <c r="AM4" i="12"/>
  <c r="AL4" i="12"/>
  <c r="AK4" i="12"/>
  <c r="AJ4" i="12"/>
  <c r="AS3" i="12"/>
  <c r="AR3" i="12"/>
  <c r="AQ3" i="12"/>
  <c r="AP3" i="12"/>
  <c r="AM3" i="12"/>
  <c r="AL3" i="12"/>
  <c r="AK3" i="12"/>
  <c r="AJ3" i="12"/>
  <c r="C7" i="4" l="1"/>
  <c r="C6" i="4"/>
  <c r="C5" i="4"/>
  <c r="C4" i="4"/>
  <c r="C3" i="4"/>
  <c r="E4" i="4"/>
  <c r="E5" i="4"/>
  <c r="E6" i="4"/>
  <c r="E7" i="4"/>
  <c r="E3" i="4"/>
  <c r="B11" i="2"/>
  <c r="B10" i="2"/>
  <c r="B9" i="2"/>
  <c r="B8" i="2"/>
  <c r="B15" i="2"/>
  <c r="B16" i="2" s="1"/>
  <c r="B13" i="2"/>
  <c r="B5" i="2"/>
  <c r="B4" i="2"/>
  <c r="B6" i="2"/>
  <c r="B3" i="2"/>
</calcChain>
</file>

<file path=xl/sharedStrings.xml><?xml version="1.0" encoding="utf-8"?>
<sst xmlns="http://schemas.openxmlformats.org/spreadsheetml/2006/main" count="126" uniqueCount="63">
  <si>
    <t>Year</t>
  </si>
  <si>
    <t>Pew Research Center</t>
  </si>
  <si>
    <t>Mexico</t>
  </si>
  <si>
    <t>&lt;5</t>
  </si>
  <si>
    <t>10+</t>
  </si>
  <si>
    <t>Years of residence among all undocumented</t>
  </si>
  <si>
    <t>Avg stay</t>
  </si>
  <si>
    <t>Volume</t>
  </si>
  <si>
    <t>Share</t>
  </si>
  <si>
    <t>Northern Triangle</t>
  </si>
  <si>
    <t>Asia</t>
  </si>
  <si>
    <t>Other</t>
  </si>
  <si>
    <t>Total</t>
  </si>
  <si>
    <t>MxLabel</t>
  </si>
  <si>
    <t>OthLab</t>
  </si>
  <si>
    <t>MX Emig</t>
  </si>
  <si>
    <t>MX-Am Unemp</t>
  </si>
  <si>
    <t>Vol lab</t>
  </si>
  <si>
    <t xml:space="preserve">           Mexican Entries</t>
  </si>
  <si>
    <t>Visas Issued to Mexicans</t>
  </si>
  <si>
    <t>Entries by Mexicans</t>
  </si>
  <si>
    <t>Likelihood of First U.S. Trip from Mexico</t>
  </si>
  <si>
    <t>Likelihood of Additional US Trips from Mexico</t>
  </si>
  <si>
    <t>First Trip Moving Averages</t>
  </si>
  <si>
    <t>Additional Trips Moving Averages</t>
  </si>
  <si>
    <t>Legal Residents</t>
  </si>
  <si>
    <t>Temporary workers</t>
  </si>
  <si>
    <t>H-2A Visas</t>
  </si>
  <si>
    <t>H-2B Visas</t>
  </si>
  <si>
    <t>Other Work Visas</t>
  </si>
  <si>
    <t>H-2A Entries</t>
  </si>
  <si>
    <t>H-2B Entries</t>
  </si>
  <si>
    <t>Other Worker Entries</t>
  </si>
  <si>
    <t>Legal Permanent</t>
  </si>
  <si>
    <t>Legal temporary</t>
  </si>
  <si>
    <t>Tourist</t>
  </si>
  <si>
    <t>Undocumented</t>
  </si>
  <si>
    <t>Legal permanent</t>
  </si>
  <si>
    <t>Percentage</t>
  </si>
  <si>
    <t>In-flow</t>
  </si>
  <si>
    <t>Mexican in-migration</t>
  </si>
  <si>
    <t>H-2A Visa</t>
  </si>
  <si>
    <t>H2Lab</t>
  </si>
  <si>
    <t>H2A</t>
  </si>
  <si>
    <t>H2B</t>
  </si>
  <si>
    <t>'18</t>
  </si>
  <si>
    <t>Agriculture</t>
  </si>
  <si>
    <t>Construction</t>
  </si>
  <si>
    <t>Services</t>
  </si>
  <si>
    <t>Overall</t>
  </si>
  <si>
    <t>US Totals</t>
  </si>
  <si>
    <t>Undocumented Share of occupation group</t>
  </si>
  <si>
    <t>Undocumented Raw Number</t>
  </si>
  <si>
    <t>H-2A Labels</t>
  </si>
  <si>
    <t>MMP118</t>
  </si>
  <si>
    <t>Un-Adjusted</t>
  </si>
  <si>
    <t>3-Year Average</t>
  </si>
  <si>
    <t>Female Undoc Trip</t>
  </si>
  <si>
    <t>Female Doc Trip</t>
  </si>
  <si>
    <t>Male Undoc Trip</t>
  </si>
  <si>
    <t>Male Doc Trip</t>
  </si>
  <si>
    <t>Total Undoc Trip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</si>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</sst>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0.0000"/>
  </numFmts>
  <fonts count="2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Inherit"/>
    </font>
    <font>
      <sz val="12"/>
      <color rgb="FF000000"/>
      <name val="Inherit"/>
    </font>
    <font>
      <sz val="10"/>
      <name val="Arial"/>
      <family val="2"/>
    </font>
    <font>
      <sz val="10"/>
      <name val="Geneva"/>
    </font>
    <font>
      <sz val="8"/>
      <color rgb="FF000000"/>
      <name val="Segoe UI"/>
      <family val="2"/>
    </font>
    <font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2"/>
      <color rgb="FF000000"/>
      <name val="Times New Roman"/>
      <family val="1"/>
    </font>
    <font>
      <sz val="10"/>
      <name val="Arial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52"/>
        <bgColor indexed="47"/>
      </patternFill>
    </fill>
    <fill>
      <patternFill patternType="gray125">
        <fgColor indexed="51"/>
        <bgColor indexed="43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CCCCC"/>
      </top>
      <bottom style="dotted">
        <color rgb="FFCCCCCC"/>
      </bottom>
      <diagonal/>
    </border>
    <border>
      <left/>
      <right/>
      <top/>
      <bottom style="dotted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Font="0" applyAlignment="0">
      <alignment horizontal="left"/>
    </xf>
    <xf numFmtId="0" fontId="14" fillId="0" borderId="0"/>
    <xf numFmtId="43" fontId="14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78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 vertical="center" wrapText="1"/>
    </xf>
    <xf numFmtId="9" fontId="0" fillId="0" borderId="0" xfId="2" applyFont="1"/>
    <xf numFmtId="164" fontId="0" fillId="0" borderId="0" xfId="1" applyNumberFormat="1" applyFont="1"/>
    <xf numFmtId="3" fontId="0" fillId="0" borderId="0" xfId="0" applyNumberFormat="1"/>
    <xf numFmtId="3" fontId="6" fillId="0" borderId="0" xfId="0" applyNumberFormat="1" applyFont="1" applyAlignment="1">
      <alignment horizontal="right"/>
    </xf>
    <xf numFmtId="3" fontId="8" fillId="0" borderId="0" xfId="0" applyNumberFormat="1" applyFont="1"/>
    <xf numFmtId="3" fontId="9" fillId="0" borderId="0" xfId="0" applyNumberFormat="1" applyFont="1"/>
    <xf numFmtId="3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" wrapText="1"/>
    </xf>
    <xf numFmtId="41" fontId="11" fillId="0" borderId="0" xfId="0" applyNumberFormat="1" applyFont="1" applyFill="1" applyBorder="1" applyAlignment="1">
      <alignment horizontal="right" vertical="center"/>
    </xf>
    <xf numFmtId="41" fontId="11" fillId="0" borderId="0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Border="1"/>
    <xf numFmtId="3" fontId="11" fillId="0" borderId="0" xfId="0" applyNumberFormat="1" applyFont="1" applyAlignment="1">
      <alignment horizontal="right"/>
    </xf>
    <xf numFmtId="3" fontId="12" fillId="3" borderId="0" xfId="0" applyNumberFormat="1" applyFont="1" applyFill="1" applyBorder="1" applyAlignment="1">
      <alignment horizontal="right" wrapText="1"/>
    </xf>
    <xf numFmtId="0" fontId="13" fillId="0" borderId="0" xfId="0" applyFont="1" applyBorder="1"/>
    <xf numFmtId="3" fontId="9" fillId="0" borderId="0" xfId="0" applyNumberFormat="1" applyFont="1" applyBorder="1"/>
    <xf numFmtId="3" fontId="10" fillId="3" borderId="0" xfId="0" applyNumberFormat="1" applyFont="1" applyFill="1" applyBorder="1" applyAlignment="1">
      <alignment horizontal="right" wrapText="1"/>
    </xf>
    <xf numFmtId="0" fontId="13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165" fontId="11" fillId="0" borderId="0" xfId="0" applyNumberFormat="1" applyFont="1" applyFill="1" applyBorder="1"/>
    <xf numFmtId="9" fontId="9" fillId="0" borderId="0" xfId="2" applyFont="1"/>
    <xf numFmtId="0" fontId="14" fillId="0" borderId="0" xfId="4"/>
    <xf numFmtId="0" fontId="15" fillId="0" borderId="0" xfId="4" applyFont="1"/>
    <xf numFmtId="1" fontId="14" fillId="0" borderId="0" xfId="4" applyNumberFormat="1"/>
    <xf numFmtId="1" fontId="16" fillId="0" borderId="0" xfId="5" applyNumberFormat="1" applyFont="1"/>
    <xf numFmtId="1" fontId="16" fillId="0" borderId="0" xfId="4" applyNumberFormat="1" applyFont="1"/>
    <xf numFmtId="0" fontId="6" fillId="0" borderId="0" xfId="4" applyFont="1"/>
    <xf numFmtId="0" fontId="16" fillId="0" borderId="0" xfId="5" applyNumberFormat="1" applyFont="1"/>
    <xf numFmtId="0" fontId="16" fillId="0" borderId="0" xfId="4" applyFont="1"/>
    <xf numFmtId="1" fontId="0" fillId="0" borderId="0" xfId="0" applyNumberFormat="1"/>
    <xf numFmtId="166" fontId="0" fillId="0" borderId="0" xfId="2" applyNumberFormat="1" applyFont="1"/>
    <xf numFmtId="10" fontId="0" fillId="0" borderId="0" xfId="2" applyNumberFormat="1" applyFont="1"/>
    <xf numFmtId="167" fontId="9" fillId="0" borderId="0" xfId="0" applyNumberFormat="1" applyFont="1"/>
    <xf numFmtId="0" fontId="17" fillId="2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13" fillId="0" borderId="0" xfId="0" applyNumberFormat="1" applyFont="1"/>
    <xf numFmtId="0" fontId="9" fillId="2" borderId="2" xfId="0" quotePrefix="1" applyFont="1" applyFill="1" applyBorder="1" applyAlignment="1">
      <alignment horizontal="left" vertical="center" wrapText="1"/>
    </xf>
    <xf numFmtId="0" fontId="9" fillId="2" borderId="0" xfId="0" quotePrefix="1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19" fillId="4" borderId="0" xfId="10" applyFont="1" applyFill="1"/>
    <xf numFmtId="0" fontId="19" fillId="4" borderId="0" xfId="10" applyFont="1" applyFill="1" applyAlignment="1">
      <alignment horizontal="center"/>
    </xf>
    <xf numFmtId="0" fontId="18" fillId="4" borderId="0" xfId="10" applyFill="1" applyAlignment="1">
      <alignment horizontal="center"/>
    </xf>
    <xf numFmtId="0" fontId="18" fillId="4" borderId="0" xfId="10" applyFill="1"/>
    <xf numFmtId="0" fontId="18" fillId="0" borderId="0" xfId="10"/>
    <xf numFmtId="0" fontId="18" fillId="4" borderId="3" xfId="10" applyFill="1" applyBorder="1"/>
    <xf numFmtId="0" fontId="19" fillId="5" borderId="4" xfId="10" applyFont="1" applyFill="1" applyBorder="1" applyAlignment="1">
      <alignment horizontal="center"/>
    </xf>
    <xf numFmtId="0" fontId="19" fillId="6" borderId="5" xfId="10" applyFont="1" applyFill="1" applyBorder="1" applyAlignment="1">
      <alignment horizontal="center"/>
    </xf>
    <xf numFmtId="0" fontId="19" fillId="6" borderId="4" xfId="10" applyFont="1" applyFill="1" applyBorder="1"/>
    <xf numFmtId="0" fontId="19" fillId="6" borderId="6" xfId="10" applyFont="1" applyFill="1" applyBorder="1"/>
    <xf numFmtId="0" fontId="19" fillId="6" borderId="5" xfId="10" applyFont="1" applyFill="1" applyBorder="1" applyAlignment="1">
      <alignment horizontal="center"/>
    </xf>
    <xf numFmtId="0" fontId="19" fillId="4" borderId="7" xfId="10" applyFont="1" applyFill="1" applyBorder="1" applyAlignment="1">
      <alignment wrapText="1"/>
    </xf>
    <xf numFmtId="0" fontId="19" fillId="7" borderId="4" xfId="10" applyFont="1" applyFill="1" applyBorder="1" applyAlignment="1">
      <alignment horizontal="center" wrapText="1"/>
    </xf>
    <xf numFmtId="0" fontId="19" fillId="8" borderId="5" xfId="10" applyFont="1" applyFill="1" applyBorder="1" applyAlignment="1">
      <alignment horizontal="center" wrapText="1"/>
    </xf>
    <xf numFmtId="0" fontId="19" fillId="8" borderId="4" xfId="10" applyFont="1" applyFill="1" applyBorder="1" applyAlignment="1">
      <alignment horizontal="center" wrapText="1"/>
    </xf>
    <xf numFmtId="0" fontId="19" fillId="8" borderId="6" xfId="10" applyFont="1" applyFill="1" applyBorder="1" applyAlignment="1">
      <alignment horizontal="center" wrapText="1"/>
    </xf>
    <xf numFmtId="0" fontId="18" fillId="9" borderId="0" xfId="10" applyFill="1"/>
    <xf numFmtId="167" fontId="18" fillId="9" borderId="0" xfId="10" applyNumberFormat="1" applyFill="1"/>
    <xf numFmtId="0" fontId="19" fillId="9" borderId="0" xfId="10" applyFont="1" applyFill="1" applyAlignment="1">
      <alignment horizontal="center" wrapText="1"/>
    </xf>
    <xf numFmtId="167" fontId="18" fillId="0" borderId="0" xfId="10" applyNumberFormat="1"/>
  </cellXfs>
  <cellStyles count="11">
    <cellStyle name="Comma" xfId="1" builtinId="3"/>
    <cellStyle name="Comma 2" xfId="5" xr:uid="{FE16875B-8A72-4939-B1FB-5C76A882BE6E}"/>
    <cellStyle name="Comma 3" xfId="8" xr:uid="{9C665F95-30F2-4864-B9E6-CEB57A0A5102}"/>
    <cellStyle name="Normal" xfId="0" builtinId="0"/>
    <cellStyle name="Normal 2" xfId="3" xr:uid="{8FD9301D-DB05-4F02-80EB-A1CB15599F0C}"/>
    <cellStyle name="Normal 3" xfId="4" xr:uid="{0AAA6586-5269-4501-9811-3F381C169B8C}"/>
    <cellStyle name="Normal 4" xfId="6" xr:uid="{1A561ACD-93EB-461B-BC62-3DF110398D71}"/>
    <cellStyle name="Normal 4 2" xfId="10" xr:uid="{8EB93BA3-FE60-4A59-B0E7-F6BA197998F3}"/>
    <cellStyle name="Normal 5" xfId="7" xr:uid="{95E1B7E4-A505-4874-BD53-79B073FAE5E3}"/>
    <cellStyle name="Percent" xfId="2" builtinId="5"/>
    <cellStyle name="Percent 2" xfId="9" xr:uid="{1D308C52-1246-49FF-A3B4-C89B210567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Apprehensions!$B$1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Apprehensions!$A$2:$A$50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Apprehensions!$B$2:$B$50</c:f>
              <c:numCache>
                <c:formatCode>#,##0</c:formatCode>
                <c:ptCount val="49"/>
                <c:pt idx="0">
                  <c:v>219.25399999999999</c:v>
                </c:pt>
                <c:pt idx="1">
                  <c:v>288.78699999999998</c:v>
                </c:pt>
                <c:pt idx="2">
                  <c:v>380.89699999999999</c:v>
                </c:pt>
                <c:pt idx="3">
                  <c:v>480.65699999999998</c:v>
                </c:pt>
                <c:pt idx="4">
                  <c:v>615.44299999999998</c:v>
                </c:pt>
                <c:pt idx="5">
                  <c:v>575.59400000000005</c:v>
                </c:pt>
                <c:pt idx="6">
                  <c:v>672.96900000000005</c:v>
                </c:pt>
                <c:pt idx="7">
                  <c:v>787.60299999999995</c:v>
                </c:pt>
                <c:pt idx="8">
                  <c:v>836.03099999999995</c:v>
                </c:pt>
                <c:pt idx="9">
                  <c:v>860.05499999999995</c:v>
                </c:pt>
                <c:pt idx="10">
                  <c:v>728.87800000000004</c:v>
                </c:pt>
                <c:pt idx="11">
                  <c:v>792.88</c:v>
                </c:pt>
                <c:pt idx="12">
                  <c:v>785.64099999999996</c:v>
                </c:pt>
                <c:pt idx="13">
                  <c:v>1069.5239999999999</c:v>
                </c:pt>
                <c:pt idx="14">
                  <c:v>1100.5519999999999</c:v>
                </c:pt>
                <c:pt idx="15">
                  <c:v>1222.5530000000001</c:v>
                </c:pt>
                <c:pt idx="16">
                  <c:v>1650.7940000000001</c:v>
                </c:pt>
                <c:pt idx="17">
                  <c:v>1114.412</c:v>
                </c:pt>
                <c:pt idx="18">
                  <c:v>923.72799999999995</c:v>
                </c:pt>
                <c:pt idx="19">
                  <c:v>843.79300000000001</c:v>
                </c:pt>
                <c:pt idx="20">
                  <c:v>1054.1310000000001</c:v>
                </c:pt>
                <c:pt idx="21">
                  <c:v>1080.943</c:v>
                </c:pt>
                <c:pt idx="22">
                  <c:v>1168.9459999999999</c:v>
                </c:pt>
                <c:pt idx="23">
                  <c:v>1230.124</c:v>
                </c:pt>
                <c:pt idx="24">
                  <c:v>999.89</c:v>
                </c:pt>
                <c:pt idx="25">
                  <c:v>1293.508</c:v>
                </c:pt>
                <c:pt idx="26">
                  <c:v>1523.1410000000001</c:v>
                </c:pt>
                <c:pt idx="27">
                  <c:v>1387.65</c:v>
                </c:pt>
                <c:pt idx="28">
                  <c:v>1522.9179999999999</c:v>
                </c:pt>
                <c:pt idx="29">
                  <c:v>1534.5150000000001</c:v>
                </c:pt>
                <c:pt idx="30">
                  <c:v>1636.883</c:v>
                </c:pt>
                <c:pt idx="31">
                  <c:v>1224.047</c:v>
                </c:pt>
                <c:pt idx="32">
                  <c:v>917.99300000000005</c:v>
                </c:pt>
                <c:pt idx="33">
                  <c:v>882.01199999999994</c:v>
                </c:pt>
                <c:pt idx="34">
                  <c:v>1085.0060000000001</c:v>
                </c:pt>
                <c:pt idx="35">
                  <c:v>1023.905</c:v>
                </c:pt>
                <c:pt idx="36">
                  <c:v>981.06600000000003</c:v>
                </c:pt>
                <c:pt idx="37">
                  <c:v>808.68799999999999</c:v>
                </c:pt>
                <c:pt idx="38">
                  <c:v>661.76599999999996</c:v>
                </c:pt>
                <c:pt idx="39">
                  <c:v>503.38600000000002</c:v>
                </c:pt>
                <c:pt idx="40">
                  <c:v>404.36500000000001</c:v>
                </c:pt>
                <c:pt idx="41">
                  <c:v>286.154</c:v>
                </c:pt>
                <c:pt idx="42">
                  <c:v>265.755</c:v>
                </c:pt>
                <c:pt idx="43">
                  <c:v>267.73399999999998</c:v>
                </c:pt>
                <c:pt idx="44">
                  <c:v>229.178</c:v>
                </c:pt>
                <c:pt idx="45">
                  <c:v>188.12200000000001</c:v>
                </c:pt>
                <c:pt idx="46">
                  <c:v>192.96899999999999</c:v>
                </c:pt>
                <c:pt idx="47">
                  <c:v>130.45400000000001</c:v>
                </c:pt>
                <c:pt idx="48">
                  <c:v>155.452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67-4D3C-A002-BCB4FC278A92}"/>
            </c:ext>
          </c:extLst>
        </c:ser>
        <c:ser>
          <c:idx val="0"/>
          <c:order val="1"/>
          <c:tx>
            <c:strRef>
              <c:f>Apprehensions!$C$1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767-4D3C-A002-BCB4FC278A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6AD125-8066-4E10-B192-22E8FC26D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767-4D3C-A002-BCB4FC278A92}"/>
                </c:ext>
              </c:extLst>
            </c:dLbl>
            <c:dLbl>
              <c:idx val="2"/>
              <c:layout>
                <c:manualLayout>
                  <c:x val="-3.6277777777777777E-2"/>
                  <c:y val="-4.7856418175778112E-2"/>
                </c:manualLayout>
              </c:layout>
              <c:tx>
                <c:rich>
                  <a:bodyPr/>
                  <a:lstStyle/>
                  <a:p>
                    <a:fld id="{CDF9C4FB-3237-4461-97B0-3ED5A4342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767-4D3C-A002-BCB4FC278A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90E055-F868-4264-80B2-89867CDE5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767-4D3C-A002-BCB4FC278A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35DBB2-DAC7-4080-934E-2389D4257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767-4D3C-A002-BCB4FC278A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87E196-573F-4FDE-8F26-09FAC37DF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767-4D3C-A002-BCB4FC278A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99D285-E481-4261-9F82-49664DF45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767-4D3C-A002-BCB4FC278A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32A4B0-61B1-40B4-B7E4-4CD1A6986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767-4D3C-A002-BCB4FC278A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4B0596-5B2A-4CA2-9BAA-09F36E117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767-4D3C-A002-BCB4FC278A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01F160-73D7-4475-9595-1494235A7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767-4D3C-A002-BCB4FC278A9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3B7BA1-F830-4450-A167-E6FDA98A9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767-4D3C-A002-BCB4FC278A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B13A4EE-DAEA-4764-80EA-C3C41C396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767-4D3C-A002-BCB4FC278A9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F16C89-CDB7-482A-92A4-566454F2F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767-4D3C-A002-BCB4FC278A9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EE7698-308E-4636-A0BC-EDDF94F8C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767-4D3C-A002-BCB4FC278A9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411F8D-412A-4DF4-B688-F89994128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767-4D3C-A002-BCB4FC278A9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6711F2-CED2-437D-86FC-37CA1E6E5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767-4D3C-A002-BCB4FC278A9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767-4D3C-A002-BCB4FC278A9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A6F9FE-8992-4415-AC7C-19F8A2229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767-4D3C-A002-BCB4FC278A9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FE210C-9B25-4CCA-B977-EE85535DD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767-4D3C-A002-BCB4FC278A9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7EB1F02-D338-42D0-936D-CF2C375DB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767-4D3C-A002-BCB4FC278A9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C3F171-96D4-40B4-A7B9-841C16C2D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767-4D3C-A002-BCB4FC278A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DD2D67-A42F-4EC5-9658-132C98C8B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767-4D3C-A002-BCB4FC278A9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D9186E1-318B-4415-9649-EA6BCA8C8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767-4D3C-A002-BCB4FC278A9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352B43-BDC2-41DD-878F-2CFF18464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767-4D3C-A002-BCB4FC278A9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11096CB-56C4-4C3A-B6BC-D84DFB73F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767-4D3C-A002-BCB4FC278A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C80313A-697F-41C2-9476-CD8F02D93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767-4D3C-A002-BCB4FC278A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DDCFE51-3E8D-4681-A4DA-494C3E325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767-4D3C-A002-BCB4FC278A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2274842-E221-4A89-B52E-5B37C14E4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767-4D3C-A002-BCB4FC278A9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FC5974-BC01-4C42-9CFA-C4620AA09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767-4D3C-A002-BCB4FC278A9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6472AE-8517-4C78-912D-4A116DBF6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767-4D3C-A002-BCB4FC278A9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767-4D3C-A002-BCB4FC278A9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0EEEBC0-9413-4D87-A069-341F7C8D9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767-4D3C-A002-BCB4FC278A9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60E9C29-8705-4E8D-BDBD-CBB70EE71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767-4D3C-A002-BCB4FC278A9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F16FC17-0C29-474D-8B5D-9916E09B8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767-4D3C-A002-BCB4FC278A9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49A4B4E-4CB9-4736-8BE5-78FD01D4E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767-4D3C-A002-BCB4FC278A92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767-4D3C-A002-BCB4FC278A9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51BBE66-EEA9-4FFE-8D6D-735D7E885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767-4D3C-A002-BCB4FC278A9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412E7F9-EEA8-4095-BBAF-B1E31C971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767-4D3C-A002-BCB4FC278A9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759C1A9-C346-4863-A294-DF6B4ADA2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767-4D3C-A002-BCB4FC278A9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044C211-582C-469F-9D54-B5F1878A1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767-4D3C-A002-BCB4FC278A9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7255C19-B323-480B-BACF-8C3EDC3E9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767-4D3C-A002-BCB4FC278A9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4628879-E485-49F9-AFEE-22D41D4D7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767-4D3C-A002-BCB4FC278A9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ED7C442-5AA7-4BF9-A0AB-8FBA551BC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767-4D3C-A002-BCB4FC278A9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5B4572A-943E-4D73-8124-304A7C053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767-4D3C-A002-BCB4FC278A9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4930749-B372-4781-81FA-C5C93CBA5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767-4D3C-A002-BCB4FC278A9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2EE7097-1137-49C8-B578-DEA012722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767-4D3C-A002-BCB4FC278A9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13B5010-85F9-44B2-9562-A850FEDE2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767-4D3C-A002-BCB4FC278A9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AF9F287-D395-4452-B041-DB11FED09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767-4D3C-A002-BCB4FC278A92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5767-4D3C-A002-BCB4FC278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Apprehensions!$A$2:$A$50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Apprehensions!$C$2:$C$50</c:f>
              <c:numCache>
                <c:formatCode>#,##0</c:formatCode>
                <c:ptCount val="49"/>
                <c:pt idx="0">
                  <c:v>11.862</c:v>
                </c:pt>
                <c:pt idx="1">
                  <c:v>13.73</c:v>
                </c:pt>
                <c:pt idx="2">
                  <c:v>15.598000000000001</c:v>
                </c:pt>
                <c:pt idx="3">
                  <c:v>17.466000000000001</c:v>
                </c:pt>
                <c:pt idx="4">
                  <c:v>19.334</c:v>
                </c:pt>
                <c:pt idx="5">
                  <c:v>21.202000000000002</c:v>
                </c:pt>
                <c:pt idx="6">
                  <c:v>23.07</c:v>
                </c:pt>
                <c:pt idx="7">
                  <c:v>24.937999999999999</c:v>
                </c:pt>
                <c:pt idx="8">
                  <c:v>26.806000000000001</c:v>
                </c:pt>
                <c:pt idx="9">
                  <c:v>28.673999999999999</c:v>
                </c:pt>
                <c:pt idx="10">
                  <c:v>30.542000000000002</c:v>
                </c:pt>
                <c:pt idx="11">
                  <c:v>32.409999999999997</c:v>
                </c:pt>
                <c:pt idx="12">
                  <c:v>34.277999999999999</c:v>
                </c:pt>
                <c:pt idx="13">
                  <c:v>36.146000000000001</c:v>
                </c:pt>
                <c:pt idx="14">
                  <c:v>38.014000000000003</c:v>
                </c:pt>
                <c:pt idx="15">
                  <c:v>39.881999999999998</c:v>
                </c:pt>
                <c:pt idx="16">
                  <c:v>41.75</c:v>
                </c:pt>
                <c:pt idx="17">
                  <c:v>43.618000000000002</c:v>
                </c:pt>
                <c:pt idx="18">
                  <c:v>45.485999999999997</c:v>
                </c:pt>
                <c:pt idx="19">
                  <c:v>47.353999999999999</c:v>
                </c:pt>
                <c:pt idx="20">
                  <c:v>49.222000000000001</c:v>
                </c:pt>
                <c:pt idx="21">
                  <c:v>51.09</c:v>
                </c:pt>
                <c:pt idx="22">
                  <c:v>52.957999999999998</c:v>
                </c:pt>
                <c:pt idx="23">
                  <c:v>51.597000000000001</c:v>
                </c:pt>
                <c:pt idx="24">
                  <c:v>46.686</c:v>
                </c:pt>
                <c:pt idx="25">
                  <c:v>43.01</c:v>
                </c:pt>
                <c:pt idx="26">
                  <c:v>38.093000000000004</c:v>
                </c:pt>
                <c:pt idx="27">
                  <c:v>35.179000000000002</c:v>
                </c:pt>
                <c:pt idx="28">
                  <c:v>44.066000000000003</c:v>
                </c:pt>
                <c:pt idx="29">
                  <c:v>57.454000000000001</c:v>
                </c:pt>
                <c:pt idx="30">
                  <c:v>39.555</c:v>
                </c:pt>
                <c:pt idx="31">
                  <c:v>42.167000000000002</c:v>
                </c:pt>
                <c:pt idx="32">
                  <c:v>37.317</c:v>
                </c:pt>
                <c:pt idx="33">
                  <c:v>49.545000000000002</c:v>
                </c:pt>
                <c:pt idx="34">
                  <c:v>75.388999999999996</c:v>
                </c:pt>
                <c:pt idx="35">
                  <c:v>165.17</c:v>
                </c:pt>
                <c:pt idx="36">
                  <c:v>108.026</c:v>
                </c:pt>
                <c:pt idx="37">
                  <c:v>68.016000000000005</c:v>
                </c:pt>
                <c:pt idx="38">
                  <c:v>62.058999999999997</c:v>
                </c:pt>
                <c:pt idx="39">
                  <c:v>52.655000000000001</c:v>
                </c:pt>
                <c:pt idx="40">
                  <c:v>59.017000000000003</c:v>
                </c:pt>
                <c:pt idx="41">
                  <c:v>54.097999999999999</c:v>
                </c:pt>
                <c:pt idx="42">
                  <c:v>99.013000000000005</c:v>
                </c:pt>
                <c:pt idx="43">
                  <c:v>153.05500000000001</c:v>
                </c:pt>
                <c:pt idx="44">
                  <c:v>257.47300000000001</c:v>
                </c:pt>
                <c:pt idx="45">
                  <c:v>148.995</c:v>
                </c:pt>
                <c:pt idx="46">
                  <c:v>222.84700000000001</c:v>
                </c:pt>
                <c:pt idx="47">
                  <c:v>180.077</c:v>
                </c:pt>
                <c:pt idx="48">
                  <c:v>248.69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Apprehensions!$G$2:$G$50</c15:f>
                <c15:dlblRangeCache>
                  <c:ptCount val="49"/>
                  <c:pt idx="0">
                    <c:v>12</c:v>
                  </c:pt>
                  <c:pt idx="16">
                    <c:v>42</c:v>
                  </c:pt>
                  <c:pt idx="30">
                    <c:v>40</c:v>
                  </c:pt>
                  <c:pt idx="35">
                    <c:v>165</c:v>
                  </c:pt>
                  <c:pt idx="48">
                    <c:v>249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5767-4D3C-A002-BCB4FC27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13416"/>
        <c:axId val="444924568"/>
      </c:lineChart>
      <c:lineChart>
        <c:grouping val="standard"/>
        <c:varyColors val="0"/>
        <c:ser>
          <c:idx val="2"/>
          <c:order val="2"/>
          <c:tx>
            <c:strRef>
              <c:f>Apprehensions!$D$1</c:f>
              <c:strCache>
                <c:ptCount val="1"/>
                <c:pt idx="0">
                  <c:v>H-2A Visa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Apprehensions!$E$2:$E$50</c:f>
              <c:numCache>
                <c:formatCode>#,##0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4.3999999999999997E-2</c:v>
                </c:pt>
                <c:pt idx="18">
                  <c:v>2.6120000000000001</c:v>
                </c:pt>
                <c:pt idx="19">
                  <c:v>3.9649999999999999</c:v>
                </c:pt>
                <c:pt idx="20">
                  <c:v>5.3179999999999996</c:v>
                </c:pt>
                <c:pt idx="21">
                  <c:v>6.8470000000000004</c:v>
                </c:pt>
                <c:pt idx="22">
                  <c:v>6.4450000000000003</c:v>
                </c:pt>
                <c:pt idx="23">
                  <c:v>7.2430000000000003</c:v>
                </c:pt>
                <c:pt idx="24">
                  <c:v>7.7210000000000001</c:v>
                </c:pt>
                <c:pt idx="25">
                  <c:v>8.3789999999999996</c:v>
                </c:pt>
                <c:pt idx="26">
                  <c:v>11.004</c:v>
                </c:pt>
                <c:pt idx="27">
                  <c:v>16.010999999999999</c:v>
                </c:pt>
                <c:pt idx="28">
                  <c:v>22.675999999999998</c:v>
                </c:pt>
                <c:pt idx="29">
                  <c:v>28.568000000000001</c:v>
                </c:pt>
                <c:pt idx="30">
                  <c:v>30.201000000000001</c:v>
                </c:pt>
                <c:pt idx="31">
                  <c:v>31.523</c:v>
                </c:pt>
                <c:pt idx="32">
                  <c:v>31.538</c:v>
                </c:pt>
                <c:pt idx="33">
                  <c:v>29.882000000000001</c:v>
                </c:pt>
                <c:pt idx="34">
                  <c:v>31.774000000000001</c:v>
                </c:pt>
                <c:pt idx="35">
                  <c:v>31.891999999999999</c:v>
                </c:pt>
                <c:pt idx="36">
                  <c:v>37.149000000000001</c:v>
                </c:pt>
                <c:pt idx="37">
                  <c:v>50.790999999999997</c:v>
                </c:pt>
                <c:pt idx="38">
                  <c:v>60.404000000000003</c:v>
                </c:pt>
                <c:pt idx="39">
                  <c:v>60.112000000000002</c:v>
                </c:pt>
                <c:pt idx="40">
                  <c:v>55.920999999999999</c:v>
                </c:pt>
                <c:pt idx="41">
                  <c:v>55.384</c:v>
                </c:pt>
                <c:pt idx="42">
                  <c:v>65.344999999999999</c:v>
                </c:pt>
                <c:pt idx="43">
                  <c:v>74.191999999999993</c:v>
                </c:pt>
                <c:pt idx="44">
                  <c:v>89.274000000000001</c:v>
                </c:pt>
                <c:pt idx="45">
                  <c:v>108.14400000000001</c:v>
                </c:pt>
                <c:pt idx="46">
                  <c:v>134.36799999999999</c:v>
                </c:pt>
                <c:pt idx="47">
                  <c:v>161.583</c:v>
                </c:pt>
                <c:pt idx="48">
                  <c:v>196.40899999999999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6-4BDE-A0C5-248F0AD5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484895"/>
        <c:axId val="693268943"/>
      </c:lineChart>
      <c:catAx>
        <c:axId val="4449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24568"/>
        <c:crosses val="autoZero"/>
        <c:auto val="1"/>
        <c:lblAlgn val="ctr"/>
        <c:lblOffset val="100"/>
        <c:noMultiLvlLbl val="0"/>
      </c:catAx>
      <c:valAx>
        <c:axId val="44492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(000s)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13416"/>
        <c:crosses val="autoZero"/>
        <c:crossBetween val="between"/>
      </c:valAx>
      <c:valAx>
        <c:axId val="69326894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484895"/>
        <c:crosses val="max"/>
        <c:crossBetween val="between"/>
      </c:valAx>
      <c:catAx>
        <c:axId val="92048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9326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'FarmWorkers (2)'!$D$1</c:f>
              <c:strCache>
                <c:ptCount val="1"/>
                <c:pt idx="0">
                  <c:v>H-2A Visas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1B5751A-4EC0-41EB-9EA9-1295BAF1B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500-43AD-A6DF-60D8EC1637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AD511D-4F74-48E3-883A-7D7FD981B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500-43AD-A6DF-60D8EC1637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DEE8C6-4839-4132-A554-D8E7EA6D9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00-43AD-A6DF-60D8EC1637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1C905D-E0AE-49C2-A5BC-AEF1CE48D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00-43AD-A6DF-60D8EC1637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CFBB22-0D93-4AF1-8C7E-538D89D9B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00-43AD-A6DF-60D8EC1637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D24844A-1C66-4BFC-BEAA-CEB5E73C2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00-43AD-A6DF-60D8EC1637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D8D2EF-C88E-4E7C-BF91-83EB9C835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00-43AD-A6DF-60D8EC1637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162164-2072-4C2E-94DD-33E1F3CA3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500-43AD-A6DF-60D8EC1637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A92250-BA88-4A3C-AD79-ECD10894B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00-43AD-A6DF-60D8EC1637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A7B971-5A30-4D3D-B026-8B48E77A9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00-43AD-A6DF-60D8EC1637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464C3D-6F03-41A8-8589-13453AC3C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500-43AD-A6DF-60D8EC1637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4EA41D-9F11-4324-91E7-E1AB43EDD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00-43AD-A6DF-60D8EC1637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445EF0-6D7C-4A97-8D83-36A565CC4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500-43AD-A6DF-60D8EC1637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1C189D-A231-4BB1-B5B9-711074E7E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500-43AD-A6DF-60D8EC16376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A39DE0-0480-45C2-9B1C-0F248A9CF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500-43AD-A6DF-60D8EC16376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B15A716-ACE6-4303-897A-0FBEF4055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500-43AD-A6DF-60D8EC1637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79BC06-13AC-4AE3-84BC-CB1F73E4F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500-43AD-A6DF-60D8EC16376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489EB6B-24DC-416F-8745-3C79AA41A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500-43AD-A6DF-60D8EC16376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7C5322A-935A-43C8-8A6D-6F28CBBF1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500-43AD-A6DF-60D8EC16376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786825-8A1E-48A7-B241-5EBD37FFA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500-43AD-A6DF-60D8EC16376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C928672-1C96-40F6-A172-F9E3E60C0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500-43AD-A6DF-60D8EC16376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81A2A5-24F8-41FA-8CA5-90013372A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500-43AD-A6DF-60D8EC16376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C827242-B30B-4383-A2FF-1956FD94C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500-43AD-A6DF-60D8EC16376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E23200-8686-4C54-AD16-CE6AB71DB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500-43AD-A6DF-60D8EC16376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7AA1D0F-6EA6-47D1-AFFC-1B73A69D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500-43AD-A6DF-60D8EC16376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56896D0-0E44-43AF-9C36-82BBFF68A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500-43AD-A6DF-60D8EC16376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8F530F4-B357-4D27-A98E-46B031E82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500-43AD-A6DF-60D8EC16376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A60D19C-EF57-4870-B08E-15596F7A3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500-43AD-A6DF-60D8EC16376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FFA9FF1-98CD-45A3-9ED0-7EF15F16B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500-43AD-A6DF-60D8EC1637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'FarmWorkers (2)'!$A$2:$A$30</c:f>
              <c:strCache>
                <c:ptCount val="29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25">
                  <c:v>2015</c:v>
                </c:pt>
                <c:pt idx="28">
                  <c:v>'18</c:v>
                </c:pt>
              </c:strCache>
            </c:strRef>
          </c:cat>
          <c:val>
            <c:numRef>
              <c:f>'FarmWorkers (2)'!$D$2:$D$30</c:f>
              <c:numCache>
                <c:formatCode>0</c:formatCode>
                <c:ptCount val="29"/>
                <c:pt idx="0">
                  <c:v>5.3179999999999996</c:v>
                </c:pt>
                <c:pt idx="1">
                  <c:v>6.8470000000000004</c:v>
                </c:pt>
                <c:pt idx="2">
                  <c:v>6.4450000000000003</c:v>
                </c:pt>
                <c:pt idx="3">
                  <c:v>7.2430000000000003</c:v>
                </c:pt>
                <c:pt idx="4">
                  <c:v>7.7210000000000001</c:v>
                </c:pt>
                <c:pt idx="5">
                  <c:v>8.3789999999999996</c:v>
                </c:pt>
                <c:pt idx="6">
                  <c:v>11.004</c:v>
                </c:pt>
                <c:pt idx="7">
                  <c:v>16.010999999999999</c:v>
                </c:pt>
                <c:pt idx="8">
                  <c:v>22.675999999999998</c:v>
                </c:pt>
                <c:pt idx="9">
                  <c:v>28.568000000000001</c:v>
                </c:pt>
                <c:pt idx="10">
                  <c:v>30.201000000000001</c:v>
                </c:pt>
                <c:pt idx="11">
                  <c:v>31.523</c:v>
                </c:pt>
                <c:pt idx="12">
                  <c:v>31.538</c:v>
                </c:pt>
                <c:pt idx="13">
                  <c:v>29.882000000000001</c:v>
                </c:pt>
                <c:pt idx="14">
                  <c:v>31.774000000000001</c:v>
                </c:pt>
                <c:pt idx="15">
                  <c:v>31.891999999999999</c:v>
                </c:pt>
                <c:pt idx="16">
                  <c:v>37.149000000000001</c:v>
                </c:pt>
                <c:pt idx="17">
                  <c:v>50.790999999999997</c:v>
                </c:pt>
                <c:pt idx="18">
                  <c:v>60.404000000000003</c:v>
                </c:pt>
                <c:pt idx="19">
                  <c:v>60.112000000000002</c:v>
                </c:pt>
                <c:pt idx="20">
                  <c:v>55.920999999999999</c:v>
                </c:pt>
                <c:pt idx="21">
                  <c:v>55.384</c:v>
                </c:pt>
                <c:pt idx="22">
                  <c:v>65.344999999999999</c:v>
                </c:pt>
                <c:pt idx="23">
                  <c:v>74.191999999999993</c:v>
                </c:pt>
                <c:pt idx="24">
                  <c:v>89.274000000000001</c:v>
                </c:pt>
                <c:pt idx="25">
                  <c:v>108.14400000000001</c:v>
                </c:pt>
                <c:pt idx="26">
                  <c:v>134.36799999999999</c:v>
                </c:pt>
                <c:pt idx="27">
                  <c:v>161.583</c:v>
                </c:pt>
                <c:pt idx="28" formatCode="#,##0">
                  <c:v>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'FarmWorkers (2)'!$E$2:$E$30</c15:f>
                <c15:dlblRangeCache>
                  <c:ptCount val="29"/>
                  <c:pt idx="0">
                    <c:v>5</c:v>
                  </c:pt>
                  <c:pt idx="5">
                    <c:v>8</c:v>
                  </c:pt>
                  <c:pt idx="10">
                    <c:v>30</c:v>
                  </c:pt>
                  <c:pt idx="15">
                    <c:v>32</c:v>
                  </c:pt>
                  <c:pt idx="21">
                    <c:v>55</c:v>
                  </c:pt>
                  <c:pt idx="26">
                    <c:v>134</c:v>
                  </c:pt>
                  <c:pt idx="28">
                    <c:v>196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00-43AD-A6DF-60D8EC16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655343"/>
        <c:axId val="1343925343"/>
      </c:lineChart>
      <c:catAx>
        <c:axId val="13926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25343"/>
        <c:crosses val="autoZero"/>
        <c:auto val="1"/>
        <c:lblAlgn val="ctr"/>
        <c:lblOffset val="100"/>
        <c:noMultiLvlLbl val="0"/>
      </c:catAx>
      <c:valAx>
        <c:axId val="13439253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Years of residence among all</a:t>
            </a:r>
            <a:r>
              <a:rPr lang="en-US" sz="14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Undocumented</a:t>
            </a:r>
            <a:endPara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Residence!$B$2</c:f>
              <c:strCache>
                <c:ptCount val="1"/>
                <c:pt idx="0">
                  <c:v>&lt;5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Residence!$A$3:$A$8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2007</c:v>
                </c:pt>
                <c:pt idx="4">
                  <c:v>2010</c:v>
                </c:pt>
                <c:pt idx="5">
                  <c:v>2016</c:v>
                </c:pt>
              </c:numCache>
            </c:numRef>
          </c:cat>
          <c:val>
            <c:numRef>
              <c:f>Residence!$B$3:$B$8</c:f>
              <c:numCache>
                <c:formatCode>0%</c:formatCode>
                <c:ptCount val="6"/>
                <c:pt idx="0">
                  <c:v>0.36</c:v>
                </c:pt>
                <c:pt idx="1">
                  <c:v>0.38</c:v>
                </c:pt>
                <c:pt idx="2">
                  <c:v>0.36</c:v>
                </c:pt>
                <c:pt idx="3">
                  <c:v>0.3</c:v>
                </c:pt>
                <c:pt idx="4">
                  <c:v>0.23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C-4355-A1BA-FA0AD977698A}"/>
            </c:ext>
          </c:extLst>
        </c:ser>
        <c:ser>
          <c:idx val="1"/>
          <c:order val="1"/>
          <c:tx>
            <c:strRef>
              <c:f>Residence!$C$2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Residence!$A$3:$A$8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2007</c:v>
                </c:pt>
                <c:pt idx="4">
                  <c:v>2010</c:v>
                </c:pt>
                <c:pt idx="5">
                  <c:v>2016</c:v>
                </c:pt>
              </c:numCache>
            </c:numRef>
          </c:cat>
          <c:val>
            <c:numRef>
              <c:f>Residence!$C$3:$C$8</c:f>
              <c:numCache>
                <c:formatCode>0%</c:formatCode>
                <c:ptCount val="6"/>
                <c:pt idx="0">
                  <c:v>0.33</c:v>
                </c:pt>
                <c:pt idx="1">
                  <c:v>0.35</c:v>
                </c:pt>
                <c:pt idx="2">
                  <c:v>0.36</c:v>
                </c:pt>
                <c:pt idx="3">
                  <c:v>0.41</c:v>
                </c:pt>
                <c:pt idx="4">
                  <c:v>0.5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355-A1BA-FA0AD977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86472"/>
        <c:axId val="445887784"/>
      </c:lineChart>
      <c:lineChart>
        <c:grouping val="standard"/>
        <c:varyColors val="0"/>
        <c:ser>
          <c:idx val="2"/>
          <c:order val="2"/>
          <c:tx>
            <c:strRef>
              <c:f>Residence!$D$2</c:f>
              <c:strCache>
                <c:ptCount val="1"/>
                <c:pt idx="0">
                  <c:v>Avg 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Residence!$D$3:$D$8</c:f>
              <c:numCache>
                <c:formatCode>General</c:formatCode>
                <c:ptCount val="6"/>
                <c:pt idx="0">
                  <c:v>7.1</c:v>
                </c:pt>
                <c:pt idx="1">
                  <c:v>7.2</c:v>
                </c:pt>
                <c:pt idx="2">
                  <c:v>8</c:v>
                </c:pt>
                <c:pt idx="3">
                  <c:v>8.6</c:v>
                </c:pt>
                <c:pt idx="4">
                  <c:v>10.6</c:v>
                </c:pt>
                <c:pt idx="5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C-4355-A1BA-FA0AD977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8024"/>
        <c:axId val="445926056"/>
      </c:lineChart>
      <c:catAx>
        <c:axId val="4458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7784"/>
        <c:crosses val="autoZero"/>
        <c:auto val="1"/>
        <c:lblAlgn val="ctr"/>
        <c:lblOffset val="100"/>
        <c:noMultiLvlLbl val="0"/>
      </c:catAx>
      <c:valAx>
        <c:axId val="4458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6472"/>
        <c:crosses val="autoZero"/>
        <c:crossBetween val="between"/>
      </c:valAx>
      <c:valAx>
        <c:axId val="445926056"/>
        <c:scaling>
          <c:orientation val="minMax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8024"/>
        <c:crosses val="max"/>
        <c:crossBetween val="between"/>
      </c:valAx>
      <c:catAx>
        <c:axId val="445928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4592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MxUndWkfrc!$B$1</c:f>
              <c:strCache>
                <c:ptCount val="1"/>
                <c:pt idx="0">
                  <c:v> Volume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32F655A-6287-4B73-BA3E-FE72073A7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F3A-461C-9F22-D81FF44387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BEE609-8BC7-40A3-B33D-54EC9563F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3A-461C-9F22-D81FF44387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97038C-A84C-4991-8D47-559D4B95F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3A-461C-9F22-D81FF44387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B4DF3-FB6A-409C-BDFB-E41102851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3A-461C-9F22-D81FF44387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01A198-B7B5-4108-8094-7FE4D0A42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3A-461C-9F22-D81FF44387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8A8ACF-B946-4D43-B508-E311AFC67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3A-461C-9F22-D81FF44387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1571FA-F994-4177-A161-39A5D75FB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3A-461C-9F22-D81FF44387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271A74-00CE-4266-9269-4CC9FD697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3A-461C-9F22-D81FF44387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12E37A-5549-4FFF-AFDB-AC89D5D22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3A-461C-9F22-D81FF44387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5BB648-4C2A-4225-B03C-1DF0325AF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3A-461C-9F22-D81FF44387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A6E437-04D9-425C-BE9F-0D76367A6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3A-461C-9F22-D81FF44387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8FD6DA-FBCD-4AC3-BEA8-3BC933016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3A-461C-9F22-D81FF44387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A32011-74B1-4DF4-BE2F-0306ABCD1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3A-461C-9F22-D81FF44387C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300D22-B876-4C3A-AC9D-C282F6C22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3A-461C-9F22-D81FF44387C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C3C79C-62C2-4F1E-BD0F-9664BBCEE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3A-461C-9F22-D81FF44387C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DEA142-CD2B-4952-AEB0-D27FCB351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3A-461C-9F22-D81FF44387C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7A7F8D-C98E-44D2-A160-77F1F0CB6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3A-461C-9F22-D81FF44387C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9B97D1-928B-48D1-A8B7-310F646CC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3A-461C-9F22-D81FF44387C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602DC9-3860-40E1-B168-9320110E1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3A-461C-9F22-D81FF44387C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1F684CB-C25C-4BD0-A098-DFAFDBE47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3A-461C-9F22-D81FF44387C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F0F4E1-454B-4777-860B-E4D502A94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3A-461C-9F22-D81FF44387C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3643A80-BDBA-4326-A2A4-751789D72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3A-461C-9F22-D81FF44387C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50D9EEA-483B-43B5-B5A5-7760925A5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3A-461C-9F22-D81FF4438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MxUndWkfrc!$A$2:$A$24</c:f>
              <c:numCache>
                <c:formatCode>General</c:formatCode>
                <c:ptCount val="23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</c:numCache>
            </c:numRef>
          </c:cat>
          <c:val>
            <c:numRef>
              <c:f>MxUndWkfrc!$B$2:$B$24</c:f>
              <c:numCache>
                <c:formatCode>_(* #,##0_);_(* \(#,##0\);_(* "-"??_);_(@_)</c:formatCode>
                <c:ptCount val="23"/>
                <c:pt idx="0">
                  <c:v>3600</c:v>
                </c:pt>
                <c:pt idx="1">
                  <c:v>4000</c:v>
                </c:pt>
                <c:pt idx="2">
                  <c:v>4400</c:v>
                </c:pt>
                <c:pt idx="3">
                  <c:v>4800</c:v>
                </c:pt>
                <c:pt idx="4">
                  <c:v>5200</c:v>
                </c:pt>
                <c:pt idx="5">
                  <c:v>5600</c:v>
                </c:pt>
                <c:pt idx="6">
                  <c:v>5940</c:v>
                </c:pt>
                <c:pt idx="7">
                  <c:v>6280</c:v>
                </c:pt>
                <c:pt idx="8">
                  <c:v>6620</c:v>
                </c:pt>
                <c:pt idx="9">
                  <c:v>6960</c:v>
                </c:pt>
                <c:pt idx="10">
                  <c:v>7300</c:v>
                </c:pt>
                <c:pt idx="11">
                  <c:v>7750</c:v>
                </c:pt>
                <c:pt idx="12">
                  <c:v>8200</c:v>
                </c:pt>
                <c:pt idx="13">
                  <c:v>8166.666666666667</c:v>
                </c:pt>
                <c:pt idx="14">
                  <c:v>8055.5555555555557</c:v>
                </c:pt>
                <c:pt idx="15">
                  <c:v>8100</c:v>
                </c:pt>
                <c:pt idx="16">
                  <c:v>8080</c:v>
                </c:pt>
                <c:pt idx="17">
                  <c:v>8060</c:v>
                </c:pt>
                <c:pt idx="18">
                  <c:v>8040</c:v>
                </c:pt>
                <c:pt idx="19">
                  <c:v>8020</c:v>
                </c:pt>
                <c:pt idx="20">
                  <c:v>8000</c:v>
                </c:pt>
                <c:pt idx="21">
                  <c:v>7800</c:v>
                </c:pt>
                <c:pt idx="22">
                  <c:v>7600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MxUndWkfrc!$C$2:$C$24</c15:f>
                <c15:dlblRangeCache>
                  <c:ptCount val="23"/>
                  <c:pt idx="0">
                    <c:v> 3,600 </c:v>
                  </c:pt>
                  <c:pt idx="12">
                    <c:v> 8,200 </c:v>
                  </c:pt>
                  <c:pt idx="22">
                    <c:v> 7,600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A24-4040-8680-08B44A7F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52336"/>
        <c:axId val="612152664"/>
      </c:lineChart>
      <c:catAx>
        <c:axId val="6121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2664"/>
        <c:crosses val="autoZero"/>
        <c:auto val="1"/>
        <c:lblAlgn val="ctr"/>
        <c:lblOffset val="100"/>
        <c:noMultiLvlLbl val="0"/>
      </c:catAx>
      <c:valAx>
        <c:axId val="6121526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MexImm!$B$1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A31641D-70AE-4DFE-BE99-2141B1BDA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715-45CC-921C-3571DFBC94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67795F-0853-4680-BB7D-D44794274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715-45CC-921C-3571DFBC94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B85E7B-71E0-48F2-A2C6-C6A843D87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15-45CC-921C-3571DFBC94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21EA97-4C82-4AC4-ACE3-ED572A4BF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15-45CC-921C-3571DFBC94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121D1A-739E-4724-A5A7-D0D10D84D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15-45CC-921C-3571DFBC94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883316-1455-4FBF-92A2-233984057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15-45CC-921C-3571DFBC94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C670D9-A088-4F79-9918-505A5D432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715-45CC-921C-3571DFBC94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3B6F55-6956-4CA2-90A4-794494626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15-45CC-921C-3571DFBC94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E03F7C-B666-4CE9-B765-01586968C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15-45CC-921C-3571DFBC94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179E1B-9EBB-4812-B1C2-96F80196B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15-45CC-921C-3571DFBC94F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24768E-A726-48D0-8BB0-6182CBA8E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15-45CC-921C-3571DFBC94F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908DA7-0D2D-4288-ADC8-4B12DC494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715-45CC-921C-3571DFBC94F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4F9BD9-DCC7-4323-9AE6-902A01B36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715-45CC-921C-3571DFBC94F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34637D-FBD0-42F3-B068-9D7410545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715-45CC-921C-3571DFBC94F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F297B9C-F9B2-4677-885A-906A8C9B6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715-45CC-921C-3571DFBC94F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C5A738-FC1A-46C7-B3BA-B92803C5D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715-45CC-921C-3571DFBC94F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2CD5310-6F91-4D62-A279-252764D2E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715-45CC-921C-3571DFBC94F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A534B0-3F23-4AD3-AE74-2469FCC72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15-45CC-921C-3571DFBC94F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E697F23-1688-4CF1-81C1-1FB7317FC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715-45CC-921C-3571DFBC94F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97C745-94B5-4063-BE8F-ADAB1D96B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715-45CC-921C-3571DFBC94F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378249-004B-4349-9900-D4BC4AB31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715-45CC-921C-3571DFBC94F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9980929-DEB0-4B85-8737-D61EC7F67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715-45CC-921C-3571DFBC94F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3654F06-A440-408C-82D3-DE374EF10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715-45CC-921C-3571DFBC94F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EBE41A1-044A-4CE8-A3FC-0BF8D8FF0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715-45CC-921C-3571DFBC94F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AE594A8-0CF0-4F77-807F-3FB9A2876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715-45CC-921C-3571DFBC94F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50593BF-D67A-4D6D-BD04-DFC5D040D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715-45CC-921C-3571DFBC94F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48B6CB-6A1E-4A09-B605-57248A918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715-45CC-921C-3571DFBC94F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2D9A1B-0E0A-437B-B84A-13C118742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715-45CC-921C-3571DFBC94F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CA4C413-1521-455F-BB9A-0987942FC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715-45CC-921C-3571DFBC94F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78EF6A-61DF-47EF-B0F6-441FB138B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715-45CC-921C-3571DFBC94F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5B97703-28C0-4908-83D9-73149C522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715-45CC-921C-3571DFBC94F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065F2ED-0689-4D54-8D89-047D7F3B0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715-45CC-921C-3571DFBC94F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B1BE346-1C7A-4BF7-9208-D064A4CA4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715-45CC-921C-3571DFBC94F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EDA2CEB-29D3-4E97-9403-DC8FAFEA1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715-45CC-921C-3571DFBC94F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9FC328-8493-4D17-8D52-E9BD071E2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715-45CC-921C-3571DFBC94F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1DCE91E-1A78-4CAD-A8EB-599781584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715-45CC-921C-3571DFBC94F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D7AC66E-21A4-40B1-A565-E8154496B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715-45CC-921C-3571DFBC94F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F71A8C0-DEC7-4F9E-9DEF-788F5B870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715-45CC-921C-3571DFBC9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MexImm!$A$2:$A$51</c15:sqref>
                  </c15:fullRef>
                </c:ext>
              </c:extLst>
              <c:f>(MexImm!$A$2:$A$39,MexImm!$A$50:$A$51)</c:f>
              <c:numCache>
                <c:formatCode>General</c:formatCode>
                <c:ptCount val="40"/>
                <c:pt idx="0">
                  <c:v>1970</c:v>
                </c:pt>
                <c:pt idx="10">
                  <c:v>1980</c:v>
                </c:pt>
                <c:pt idx="20">
                  <c:v>1990</c:v>
                </c:pt>
                <c:pt idx="30">
                  <c:v>2000</c:v>
                </c:pt>
                <c:pt idx="37">
                  <c:v>2007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MexImm!$B$2:$B$49</c15:sqref>
                  </c15:fullRef>
                </c:ext>
              </c:extLst>
              <c:f>MexImm!$B$2:$B$39</c:f>
              <c:numCache>
                <c:formatCode>#,##0</c:formatCode>
                <c:ptCount val="38"/>
                <c:pt idx="0">
                  <c:v>759.71100000000001</c:v>
                </c:pt>
                <c:pt idx="1">
                  <c:v>903.66200000000003</c:v>
                </c:pt>
                <c:pt idx="2">
                  <c:v>1047.6130000000001</c:v>
                </c:pt>
                <c:pt idx="3">
                  <c:v>1191.5640000000001</c:v>
                </c:pt>
                <c:pt idx="4">
                  <c:v>1335.5150000000001</c:v>
                </c:pt>
                <c:pt idx="5">
                  <c:v>1479.4659999999999</c:v>
                </c:pt>
                <c:pt idx="6">
                  <c:v>1623.4169999999999</c:v>
                </c:pt>
                <c:pt idx="7">
                  <c:v>1767.3679999999999</c:v>
                </c:pt>
                <c:pt idx="8">
                  <c:v>1911.319</c:v>
                </c:pt>
                <c:pt idx="9">
                  <c:v>2055.27</c:v>
                </c:pt>
                <c:pt idx="10">
                  <c:v>2199.221</c:v>
                </c:pt>
                <c:pt idx="11">
                  <c:v>2409.1002999999996</c:v>
                </c:pt>
                <c:pt idx="12">
                  <c:v>2618.9795999999997</c:v>
                </c:pt>
                <c:pt idx="13">
                  <c:v>2828.8588999999993</c:v>
                </c:pt>
                <c:pt idx="14">
                  <c:v>3038.7381999999993</c:v>
                </c:pt>
                <c:pt idx="15">
                  <c:v>3248.6174999999989</c:v>
                </c:pt>
                <c:pt idx="16">
                  <c:v>3458.496799999999</c:v>
                </c:pt>
                <c:pt idx="17">
                  <c:v>3668.3760999999986</c:v>
                </c:pt>
                <c:pt idx="18">
                  <c:v>3878.2553999999986</c:v>
                </c:pt>
                <c:pt idx="19">
                  <c:v>4088.1346999999982</c:v>
                </c:pt>
                <c:pt idx="20">
                  <c:v>4298.0140000000001</c:v>
                </c:pt>
                <c:pt idx="21">
                  <c:v>4785.9612999999999</c:v>
                </c:pt>
                <c:pt idx="22">
                  <c:v>5273.9085999999998</c:v>
                </c:pt>
                <c:pt idx="23">
                  <c:v>5761.8558999999996</c:v>
                </c:pt>
                <c:pt idx="24">
                  <c:v>6249.8031999999994</c:v>
                </c:pt>
                <c:pt idx="25">
                  <c:v>6737.7504999999992</c:v>
                </c:pt>
                <c:pt idx="26">
                  <c:v>7225.697799999999</c:v>
                </c:pt>
                <c:pt idx="27">
                  <c:v>7713.6450999999988</c:v>
                </c:pt>
                <c:pt idx="28">
                  <c:v>8201.5923999999977</c:v>
                </c:pt>
                <c:pt idx="29">
                  <c:v>8689.5396999999994</c:v>
                </c:pt>
                <c:pt idx="30">
                  <c:v>9177.4869999999992</c:v>
                </c:pt>
                <c:pt idx="31">
                  <c:v>9571.4731666666667</c:v>
                </c:pt>
                <c:pt idx="32">
                  <c:v>9965.4593333333323</c:v>
                </c:pt>
                <c:pt idx="33">
                  <c:v>10359.445499999998</c:v>
                </c:pt>
                <c:pt idx="34">
                  <c:v>10753.431666666664</c:v>
                </c:pt>
                <c:pt idx="35">
                  <c:v>11147.417833333329</c:v>
                </c:pt>
                <c:pt idx="36">
                  <c:v>11541.404</c:v>
                </c:pt>
                <c:pt idx="37">
                  <c:v>11738.537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MexImm!$D$2:$D$51</c15:f>
                <c15:dlblRangeCache>
                  <c:ptCount val="50"/>
                  <c:pt idx="0">
                    <c:v>760</c:v>
                  </c:pt>
                  <c:pt idx="10">
                    <c:v>2,199</c:v>
                  </c:pt>
                  <c:pt idx="20">
                    <c:v>4,298</c:v>
                  </c:pt>
                  <c:pt idx="37">
                    <c:v>11,739</c:v>
                  </c:pt>
                  <c:pt idx="47">
                    <c:v>11,270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MexImm!$B$40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15F2-496A-BBFE-7FFC8434FF6E}"/>
                      </c:ext>
                    </c:extLst>
                  </c15:dLbl>
                </c15:categoryFilterException>
                <c15:categoryFilterException>
                  <c15:sqref>MexImm!$B$41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15F2-496A-BBFE-7FFC8434FF6E}"/>
                      </c:ext>
                    </c:extLst>
                  </c15:dLbl>
                </c15:categoryFilterException>
                <c15:categoryFilterException>
                  <c15:sqref>MexImm!$B$42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15F2-496A-BBFE-7FFC8434FF6E}"/>
                      </c:ext>
                    </c:extLst>
                  </c15:dLbl>
                </c15:categoryFilterException>
                <c15:categoryFilterException>
                  <c15:sqref>MexImm!$B$43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15F2-496A-BBFE-7FFC8434FF6E}"/>
                      </c:ext>
                    </c:extLst>
                  </c15:dLbl>
                </c15:categoryFilterException>
                <c15:categoryFilterException>
                  <c15:sqref>MexImm!$B$44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15F2-496A-BBFE-7FFC8434FF6E}"/>
                      </c:ext>
                    </c:extLst>
                  </c15:dLbl>
                </c15:categoryFilterException>
                <c15:categoryFilterException>
                  <c15:sqref>MexImm!$B$45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15F2-496A-BBFE-7FFC8434FF6E}"/>
                      </c:ext>
                    </c:extLst>
                  </c15:dLbl>
                </c15:categoryFilterException>
                <c15:categoryFilterException>
                  <c15:sqref>MexImm!$B$46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15F2-496A-BBFE-7FFC8434FF6E}"/>
                      </c:ext>
                    </c:extLst>
                  </c15:dLbl>
                </c15:categoryFilterException>
                <c15:categoryFilterException>
                  <c15:sqref>MexImm!$B$47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15F2-496A-BBFE-7FFC8434FF6E}"/>
                      </c:ext>
                    </c:extLst>
                  </c15:dLbl>
                </c15:categoryFilterException>
                <c15:categoryFilterException>
                  <c15:sqref>MexImm!$B$48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15F2-496A-BBFE-7FFC8434FF6E}"/>
                      </c:ext>
                    </c:extLst>
                  </c15:dLbl>
                </c15:categoryFilterException>
                <c15:categoryFilterException>
                  <c15:sqref>MexImm!$B$49</c15:sqref>
                  <c15:dLbl>
                    <c:idx val="37"/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15F2-496A-BBFE-7FFC8434FF6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1-5715-45CC-921C-3571DFBC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13416"/>
        <c:axId val="444924568"/>
      </c:lineChart>
      <c:catAx>
        <c:axId val="4449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24568"/>
        <c:crosses val="autoZero"/>
        <c:auto val="1"/>
        <c:lblAlgn val="ctr"/>
        <c:lblOffset val="100"/>
        <c:noMultiLvlLbl val="0"/>
      </c:catAx>
      <c:valAx>
        <c:axId val="4449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(000s)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1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MxEmig!$B$1</c:f>
              <c:strCache>
                <c:ptCount val="1"/>
                <c:pt idx="0">
                  <c:v>MX Emig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6CAD10B-A6C6-44F5-8B3F-5AB35F367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80-4956-89AA-FAB59F822D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2AA225-67EB-4C00-8C86-3B569BC0E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80-4956-89AA-FAB59F822D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18F47D-6CCC-42ED-B04C-20A01DF81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80-4956-89AA-FAB59F822D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E022D1-5407-4591-9569-F1155D1AD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680-4956-89AA-FAB59F822D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A22F2F-DA24-43A6-B3B8-C4A3E1D9F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680-4956-89AA-FAB59F822D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7FAB95-5E22-42CF-85E2-A7D8A06CB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680-4956-89AA-FAB59F822D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B2C5EA-0DE5-4D9B-BF8C-0DD742D07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680-4956-89AA-FAB59F822D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94A21C-64EB-49DA-AB1D-DD2583329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80-4956-89AA-FAB59F822D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C278DD-C734-41AE-9988-22F7E9DED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680-4956-89AA-FAB59F822D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D9C53E-D37D-460C-AB3B-D5100AEE6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680-4956-89AA-FAB59F822D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BBC777-9D1A-413D-AC35-66D41B285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80-4956-89AA-FAB59F822D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D069BC-024A-48F7-98D4-1B3162879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680-4956-89AA-FAB59F822D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80-4956-89AA-FAB59F822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MxEmig!$A$2:$A$16</c:f>
              <c:numCache>
                <c:formatCode>General</c:formatCode>
                <c:ptCount val="15"/>
                <c:pt idx="0">
                  <c:v>2005</c:v>
                </c:pt>
                <c:pt idx="5">
                  <c:v>2010</c:v>
                </c:pt>
                <c:pt idx="10">
                  <c:v>2015</c:v>
                </c:pt>
                <c:pt idx="14">
                  <c:v>2005</c:v>
                </c:pt>
              </c:numCache>
            </c:numRef>
          </c:cat>
          <c:val>
            <c:numRef>
              <c:f>MxEmig!$B$2:$B$14</c:f>
              <c:numCache>
                <c:formatCode>#,##0</c:formatCode>
                <c:ptCount val="13"/>
                <c:pt idx="0">
                  <c:v>17.05</c:v>
                </c:pt>
                <c:pt idx="1">
                  <c:v>15.049999999999999</c:v>
                </c:pt>
                <c:pt idx="2">
                  <c:v>13.05</c:v>
                </c:pt>
                <c:pt idx="3">
                  <c:v>10.35</c:v>
                </c:pt>
                <c:pt idx="4">
                  <c:v>7.8500000000000005</c:v>
                </c:pt>
                <c:pt idx="5">
                  <c:v>6.35</c:v>
                </c:pt>
                <c:pt idx="6">
                  <c:v>4.8</c:v>
                </c:pt>
                <c:pt idx="7">
                  <c:v>4.5</c:v>
                </c:pt>
                <c:pt idx="8">
                  <c:v>4.5</c:v>
                </c:pt>
                <c:pt idx="9">
                  <c:v>4.2</c:v>
                </c:pt>
                <c:pt idx="10">
                  <c:v>4.3000000000000007</c:v>
                </c:pt>
                <c:pt idx="11">
                  <c:v>4.6000000000000005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MxEmig!$C$2:$C$16</c15:f>
                <c15:dlblRangeCache>
                  <c:ptCount val="15"/>
                  <c:pt idx="0">
                    <c:v>17.1</c:v>
                  </c:pt>
                  <c:pt idx="7">
                    <c:v>4.5</c:v>
                  </c:pt>
                  <c:pt idx="11">
                    <c:v>4.6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6680-4956-89AA-FAB59F82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13416"/>
        <c:axId val="444924568"/>
      </c:lineChart>
      <c:catAx>
        <c:axId val="4449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24568"/>
        <c:crosses val="autoZero"/>
        <c:auto val="1"/>
        <c:lblAlgn val="ctr"/>
        <c:lblOffset val="100"/>
        <c:noMultiLvlLbl val="0"/>
      </c:catAx>
      <c:valAx>
        <c:axId val="4449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Moves /1,000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adults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91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Undocumented!$C$1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E3725E7-13D7-44F9-90BA-5199D7F01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45B-4D4E-AD78-99C4EC897F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C028C2-115A-4108-8C8C-D559DF068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5B-4D4E-AD78-99C4EC897F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1BDF40-9756-4CF7-9CBF-C9B519909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5B-4D4E-AD78-99C4EC897F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52F1EC-50DF-4868-B946-FA6178D67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5B-4D4E-AD78-99C4EC897F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64958C-E94D-4C29-AA9C-5A2A0D198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45B-4D4E-AD78-99C4EC897F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BB94EF-19B2-4861-86B7-4E73B1436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5B-4D4E-AD78-99C4EC897F4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A18CBD-76B5-4F7F-9D6A-64E6D463B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5B-4D4E-AD78-99C4EC897F4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874161-0C8A-4BC5-A085-A0B45E975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45B-4D4E-AD78-99C4EC897F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264D32-E3EC-4151-AA06-FCF3A642F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5B-4D4E-AD78-99C4EC897F4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9EAD33-20FB-4BE2-978E-CA0B1902F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45B-4D4E-AD78-99C4EC897F4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7A26B5-D0EB-4F7F-A7C9-31C004032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45B-4D4E-AD78-99C4EC897F4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362FE1-5833-4AD7-979A-1B0CBB20C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45B-4D4E-AD78-99C4EC897F4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5C8110-1CA5-4977-A00D-0E69BA810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45B-4D4E-AD78-99C4EC897F4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5E94352-BC3D-45DE-9F99-5058BB980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45B-4D4E-AD78-99C4EC897F4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9F20BF-71F1-468A-857B-B10C42783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45B-4D4E-AD78-99C4EC897F4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C89EB49-B527-4DE8-9E78-A0BAA2A33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45B-4D4E-AD78-99C4EC897F4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74F972-71C8-4E0C-8C57-41B003942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45B-4D4E-AD78-99C4EC897F4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CC618B2-8188-4396-95CB-59A6568C3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45B-4D4E-AD78-99C4EC897F4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A8AB9B8-5354-42BE-B1B0-24DFFCB47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45B-4D4E-AD78-99C4EC897F4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435AAB0-4298-4EC2-B5FE-3C5D987DF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45B-4D4E-AD78-99C4EC897F4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2787E4-D2D9-4928-8319-071A858B5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45B-4D4E-AD78-99C4EC897F4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E00EF7D-8A6B-4E7F-99C4-6ADF2D2D3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45B-4D4E-AD78-99C4EC897F4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9C8CE21-86E5-4A63-B507-758779A40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45B-4D4E-AD78-99C4EC897F4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A7E563D-8ACD-4D39-B41A-A2ABDD494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45B-4D4E-AD78-99C4EC897F4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AF28F4-57D1-446C-9409-ED017D094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45B-4D4E-AD78-99C4EC897F4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26D07D9-810D-4067-B541-30F768190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45B-4D4E-AD78-99C4EC897F4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E582B7A-4E90-439F-9458-753A913BA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45B-4D4E-AD78-99C4EC897F4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9ECC39A-E07E-4F8B-92CF-45F3C32C5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45B-4D4E-AD78-99C4EC897F4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45B-4D4E-AD78-99C4EC89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Undocumented!$A$2:$A$30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Undocumented!$C$2:$C$30</c:f>
              <c:numCache>
                <c:formatCode>#,##0</c:formatCode>
                <c:ptCount val="29"/>
                <c:pt idx="0">
                  <c:v>1450</c:v>
                </c:pt>
                <c:pt idx="1">
                  <c:v>1720</c:v>
                </c:pt>
                <c:pt idx="2">
                  <c:v>1990</c:v>
                </c:pt>
                <c:pt idx="3">
                  <c:v>2260</c:v>
                </c:pt>
                <c:pt idx="4">
                  <c:v>2530</c:v>
                </c:pt>
                <c:pt idx="5">
                  <c:v>2800</c:v>
                </c:pt>
                <c:pt idx="6">
                  <c:v>3070</c:v>
                </c:pt>
                <c:pt idx="7">
                  <c:v>3340</c:v>
                </c:pt>
                <c:pt idx="8">
                  <c:v>3610</c:v>
                </c:pt>
                <c:pt idx="9">
                  <c:v>3880</c:v>
                </c:pt>
                <c:pt idx="10">
                  <c:v>4150</c:v>
                </c:pt>
                <c:pt idx="11">
                  <c:v>4280</c:v>
                </c:pt>
                <c:pt idx="12">
                  <c:v>4410</c:v>
                </c:pt>
                <c:pt idx="13">
                  <c:v>4540</c:v>
                </c:pt>
                <c:pt idx="14">
                  <c:v>4670</c:v>
                </c:pt>
                <c:pt idx="15">
                  <c:v>4800</c:v>
                </c:pt>
                <c:pt idx="16">
                  <c:v>5050</c:v>
                </c:pt>
                <c:pt idx="17">
                  <c:v>5250</c:v>
                </c:pt>
                <c:pt idx="18">
                  <c:v>5100</c:v>
                </c:pt>
                <c:pt idx="19">
                  <c:v>4950</c:v>
                </c:pt>
                <c:pt idx="20">
                  <c:v>5250</c:v>
                </c:pt>
                <c:pt idx="21">
                  <c:v>5350</c:v>
                </c:pt>
                <c:pt idx="22">
                  <c:v>5350</c:v>
                </c:pt>
                <c:pt idx="23">
                  <c:v>5350</c:v>
                </c:pt>
                <c:pt idx="24">
                  <c:v>5250</c:v>
                </c:pt>
                <c:pt idx="25">
                  <c:v>5450</c:v>
                </c:pt>
                <c:pt idx="26">
                  <c:v>5250</c:v>
                </c:pt>
                <c:pt idx="27">
                  <c:v>5550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Undocumented!$F$2:$F$29</c15:f>
                <c15:dlblRangeCache>
                  <c:ptCount val="28"/>
                  <c:pt idx="0">
                    <c:v>1,450</c:v>
                  </c:pt>
                  <c:pt idx="17">
                    <c:v>5,250</c:v>
                  </c:pt>
                  <c:pt idx="27">
                    <c:v>5,550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5B-4D4E-AD78-99C4EC897F44}"/>
            </c:ext>
          </c:extLst>
        </c:ser>
        <c:ser>
          <c:idx val="3"/>
          <c:order val="3"/>
          <c:tx>
            <c:strRef>
              <c:f>Undocumented!$B$1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0C9175B-3F38-498F-AE25-E6C618C65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6B-4656-A98D-C5C8BD9B7B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DF45F4-0BE1-4049-8EAB-7BAAD89D5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6B-4656-A98D-C5C8BD9B7B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8D29EE-8C0C-4000-A924-1ACA4B67B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6B-4656-A98D-C5C8BD9B7B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A78915-B03B-4A18-A81E-FF1EF3E79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96B-4656-A98D-C5C8BD9B7B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AE9757-8E2A-456D-B05C-613BC889B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96B-4656-A98D-C5C8BD9B7B7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97B440-6244-4A17-9EFE-6A61F780F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96B-4656-A98D-C5C8BD9B7B7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069E90-D162-4FC4-A04F-E4F65D647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96B-4656-A98D-C5C8BD9B7B7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E6CFA1E-9FC3-4C86-B1D3-A741983A9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96B-4656-A98D-C5C8BD9B7B7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4B4FDF-40A3-4081-A193-1DDD56546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96B-4656-A98D-C5C8BD9B7B7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248FA2-5777-49AF-B49E-42069C26D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96B-4656-A98D-C5C8BD9B7B7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F5ADA7-D62D-4F21-969E-D1B6417C6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96B-4656-A98D-C5C8BD9B7B7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E97D90-31E6-49F1-96D9-DF9A2205F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96B-4656-A98D-C5C8BD9B7B7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FD0AF6-8EA3-4F9F-A8C7-51C7656DF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96B-4656-A98D-C5C8BD9B7B7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8012DE-DE92-4E0F-8A45-77D1F262E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96B-4656-A98D-C5C8BD9B7B7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E4C51E0-90FE-4841-9C54-23C5D7D72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96B-4656-A98D-C5C8BD9B7B7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7AE9AC-FC7C-4169-8A92-37913B1AD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96B-4656-A98D-C5C8BD9B7B7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1F9E00-B88E-4ED9-86F2-B9A7C9DDA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96B-4656-A98D-C5C8BD9B7B7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86DFFB8-87F8-4830-8A73-F4AF4E2FA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96B-4656-A98D-C5C8BD9B7B7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0BE229-FB1B-45C2-9CC7-6F0BC7EA5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96B-4656-A98D-C5C8BD9B7B7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19EEA32-75F5-40FC-B1E4-72239F4E2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96B-4656-A98D-C5C8BD9B7B7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A6CBC67-42E6-480F-8750-A45D5EF77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96B-4656-A98D-C5C8BD9B7B7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5E2691A-13FC-46FB-88CE-63F1786F1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96B-4656-A98D-C5C8BD9B7B7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156AABE-3968-4A49-A465-63976BD00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96B-4656-A98D-C5C8BD9B7B7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DD25B4-7887-4FDB-983A-24B9B71CE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96B-4656-A98D-C5C8BD9B7B7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22E9736-F537-4140-B615-E5C43DD97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96B-4656-A98D-C5C8BD9B7B7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0D6A8EA-945A-4AA4-8150-8E98C3CC8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96B-4656-A98D-C5C8BD9B7B7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9DDEF73-B265-4FD8-B981-AFB7DD260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96B-4656-A98D-C5C8BD9B7B7F}"/>
                </c:ext>
              </c:extLst>
            </c:dLbl>
            <c:dLbl>
              <c:idx val="27"/>
              <c:layout>
                <c:manualLayout>
                  <c:x val="-2.4986985944820558E-2"/>
                  <c:y val="2.0527859237536656E-2"/>
                </c:manualLayout>
              </c:layout>
              <c:tx>
                <c:rich>
                  <a:bodyPr/>
                  <a:lstStyle/>
                  <a:p>
                    <a:fld id="{F4EA58E0-26AA-43F1-89AE-18487B3BB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6B-4656-A98D-C5C8BD9B7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Undocumented!$B$2:$B$29</c:f>
              <c:numCache>
                <c:formatCode>#,##0</c:formatCode>
                <c:ptCount val="28"/>
                <c:pt idx="0">
                  <c:v>2050</c:v>
                </c:pt>
                <c:pt idx="1">
                  <c:v>2220</c:v>
                </c:pt>
                <c:pt idx="2">
                  <c:v>2390</c:v>
                </c:pt>
                <c:pt idx="3">
                  <c:v>2560</c:v>
                </c:pt>
                <c:pt idx="4">
                  <c:v>2730</c:v>
                </c:pt>
                <c:pt idx="5">
                  <c:v>2900</c:v>
                </c:pt>
                <c:pt idx="6">
                  <c:v>3210</c:v>
                </c:pt>
                <c:pt idx="7">
                  <c:v>3520</c:v>
                </c:pt>
                <c:pt idx="8">
                  <c:v>3830</c:v>
                </c:pt>
                <c:pt idx="9">
                  <c:v>4140</c:v>
                </c:pt>
                <c:pt idx="10">
                  <c:v>4450</c:v>
                </c:pt>
                <c:pt idx="11">
                  <c:v>4820</c:v>
                </c:pt>
                <c:pt idx="12">
                  <c:v>5190</c:v>
                </c:pt>
                <c:pt idx="13">
                  <c:v>5560</c:v>
                </c:pt>
                <c:pt idx="14">
                  <c:v>5930</c:v>
                </c:pt>
                <c:pt idx="15">
                  <c:v>6300</c:v>
                </c:pt>
                <c:pt idx="16">
                  <c:v>6550</c:v>
                </c:pt>
                <c:pt idx="17">
                  <c:v>6950</c:v>
                </c:pt>
                <c:pt idx="18">
                  <c:v>6600</c:v>
                </c:pt>
                <c:pt idx="19">
                  <c:v>6350</c:v>
                </c:pt>
                <c:pt idx="20">
                  <c:v>6150</c:v>
                </c:pt>
                <c:pt idx="21">
                  <c:v>6150</c:v>
                </c:pt>
                <c:pt idx="22">
                  <c:v>5850</c:v>
                </c:pt>
                <c:pt idx="23">
                  <c:v>5850</c:v>
                </c:pt>
                <c:pt idx="24">
                  <c:v>5850</c:v>
                </c:pt>
                <c:pt idx="25">
                  <c:v>5550</c:v>
                </c:pt>
                <c:pt idx="26">
                  <c:v>5450</c:v>
                </c:pt>
                <c:pt idx="27">
                  <c:v>4950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Undocumented!$G$2:$G$30</c15:f>
                <c15:dlblRangeCache>
                  <c:ptCount val="29"/>
                  <c:pt idx="0">
                    <c:v>2,050</c:v>
                  </c:pt>
                  <c:pt idx="17">
                    <c:v>6,950</c:v>
                  </c:pt>
                  <c:pt idx="27">
                    <c:v>4,950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96B-4656-A98D-C5C8BD9B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10063"/>
        <c:axId val="759581151"/>
      </c:lineChart>
      <c:lineChart>
        <c:grouping val="standard"/>
        <c:varyColors val="0"/>
        <c:ser>
          <c:idx val="1"/>
          <c:order val="1"/>
          <c:tx>
            <c:strRef>
              <c:f>Undocumented!$D$1</c:f>
              <c:strCache>
                <c:ptCount val="1"/>
                <c:pt idx="0">
                  <c:v>H-2A Visas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C499B7C-42BF-4B0A-9F47-89FF6041E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45B-4D4E-AD78-99C4EC897F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3C6C0C-D09C-468D-8F30-EDEF91981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45B-4D4E-AD78-99C4EC897F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BC7A66-1244-4E72-9DB0-A6C444DEC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45B-4D4E-AD78-99C4EC897F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8F3DD4-4A90-4AF3-A629-A0DC7CD8C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45B-4D4E-AD78-99C4EC897F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7E3D11-79F2-47E5-96B5-C9E2B284F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45B-4D4E-AD78-99C4EC897F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661F6B-9EB6-47AD-864A-ED6271EC3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45B-4D4E-AD78-99C4EC897F4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FBFD52-1896-4E3F-BA91-524468FC9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45B-4D4E-AD78-99C4EC897F4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15E987-ED2D-4F56-86F5-DB7E8ED1F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45B-4D4E-AD78-99C4EC897F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4B884D-ED23-41E7-868A-DF0195D6A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45B-4D4E-AD78-99C4EC897F4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0E64E4-1D65-4ADF-B0DF-C5AC7B74A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45B-4D4E-AD78-99C4EC897F4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51D879-B93A-40A5-BC1C-6D1AEC6DA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45B-4D4E-AD78-99C4EC897F4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98F0EF-A15F-45A6-8858-8916DD55A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45B-4D4E-AD78-99C4EC897F4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E430C8-8AAD-46EB-A820-3F37B01BE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45B-4D4E-AD78-99C4EC897F4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35B159B-A9B2-4845-864F-F18AE9A31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45B-4D4E-AD78-99C4EC897F4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3400EF8-065B-4068-8EDE-EC2728201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45B-4D4E-AD78-99C4EC897F4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284F3E-7069-42CF-8D66-F53788620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45B-4D4E-AD78-99C4EC897F4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62CF559-A831-4A32-85F3-7DBA77EE2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45B-4D4E-AD78-99C4EC897F4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123E74-25D7-434F-99E8-155641E79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45B-4D4E-AD78-99C4EC897F44}"/>
                </c:ext>
              </c:extLst>
            </c:dLbl>
            <c:dLbl>
              <c:idx val="18"/>
              <c:layout>
                <c:manualLayout>
                  <c:x val="-2.7194169703279619E-2"/>
                  <c:y val="-2.1972198489851633E-2"/>
                </c:manualLayout>
              </c:layout>
              <c:tx>
                <c:rich>
                  <a:bodyPr/>
                  <a:lstStyle/>
                  <a:p>
                    <a:fld id="{6E6AE89C-BA37-4005-BB66-B2944E48B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E45B-4D4E-AD78-99C4EC897F4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6886A7-1F51-45B4-9387-D4E90F483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45B-4D4E-AD78-99C4EC897F4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8D9FC9-F2F9-431D-8A5F-A7E39E1C2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45B-4D4E-AD78-99C4EC897F4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1686E0-7485-44A5-9F93-90796CB1D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45B-4D4E-AD78-99C4EC897F4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F80D403-B26D-4358-A506-0E4D61F12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45B-4D4E-AD78-99C4EC897F4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450C9AE-1042-4D98-A8D7-D6F9135D3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45B-4D4E-AD78-99C4EC897F4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269304-3BCF-4641-A9A5-3D238E2F7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45B-4D4E-AD78-99C4EC897F4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B804AF-3080-4495-AA5B-86889DFA0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45B-4D4E-AD78-99C4EC897F4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218449-B3C7-4C2E-AFB4-E1D6EE40B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45B-4D4E-AD78-99C4EC897F4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EB387B1-E9AD-4EAF-B799-491767D02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45B-4D4E-AD78-99C4EC897F4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539092-66D8-4C7C-9800-61E3DE30F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45B-4D4E-AD78-99C4EC89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Undocumented!$D$2:$D$30</c:f>
              <c:numCache>
                <c:formatCode>0</c:formatCode>
                <c:ptCount val="29"/>
                <c:pt idx="0">
                  <c:v>5.3179999999999996</c:v>
                </c:pt>
                <c:pt idx="1">
                  <c:v>6.8470000000000004</c:v>
                </c:pt>
                <c:pt idx="2">
                  <c:v>6.4450000000000003</c:v>
                </c:pt>
                <c:pt idx="3">
                  <c:v>7.2430000000000003</c:v>
                </c:pt>
                <c:pt idx="4">
                  <c:v>7.7210000000000001</c:v>
                </c:pt>
                <c:pt idx="5">
                  <c:v>8.3789999999999996</c:v>
                </c:pt>
                <c:pt idx="6">
                  <c:v>11.004</c:v>
                </c:pt>
                <c:pt idx="7">
                  <c:v>16.010999999999999</c:v>
                </c:pt>
                <c:pt idx="8">
                  <c:v>22.675999999999998</c:v>
                </c:pt>
                <c:pt idx="9">
                  <c:v>28.568000000000001</c:v>
                </c:pt>
                <c:pt idx="10">
                  <c:v>30.201000000000001</c:v>
                </c:pt>
                <c:pt idx="11">
                  <c:v>31.523</c:v>
                </c:pt>
                <c:pt idx="12">
                  <c:v>31.538</c:v>
                </c:pt>
                <c:pt idx="13">
                  <c:v>29.882000000000001</c:v>
                </c:pt>
                <c:pt idx="14">
                  <c:v>31.774000000000001</c:v>
                </c:pt>
                <c:pt idx="15">
                  <c:v>31.891999999999999</c:v>
                </c:pt>
                <c:pt idx="16">
                  <c:v>37.149000000000001</c:v>
                </c:pt>
                <c:pt idx="17">
                  <c:v>50.790999999999997</c:v>
                </c:pt>
                <c:pt idx="18">
                  <c:v>60.404000000000003</c:v>
                </c:pt>
                <c:pt idx="19">
                  <c:v>60.112000000000002</c:v>
                </c:pt>
                <c:pt idx="20">
                  <c:v>55.920999999999999</c:v>
                </c:pt>
                <c:pt idx="21">
                  <c:v>55.384</c:v>
                </c:pt>
                <c:pt idx="22">
                  <c:v>65.344999999999999</c:v>
                </c:pt>
                <c:pt idx="23">
                  <c:v>74.191999999999993</c:v>
                </c:pt>
                <c:pt idx="24">
                  <c:v>89.274000000000001</c:v>
                </c:pt>
                <c:pt idx="25">
                  <c:v>108.14400000000001</c:v>
                </c:pt>
                <c:pt idx="26">
                  <c:v>134.36799999999999</c:v>
                </c:pt>
                <c:pt idx="27">
                  <c:v>161.583</c:v>
                </c:pt>
                <c:pt idx="28" formatCode="#,##0">
                  <c:v>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Undocumented!$I$2:$I$30</c15:f>
                <c15:dlblRangeCache>
                  <c:ptCount val="29"/>
                  <c:pt idx="0">
                    <c:v>5</c:v>
                  </c:pt>
                  <c:pt idx="18">
                    <c:v>60</c:v>
                  </c:pt>
                  <c:pt idx="28">
                    <c:v>196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45B-4D4E-AD78-99C4EC897F44}"/>
            </c:ext>
          </c:extLst>
        </c:ser>
        <c:ser>
          <c:idx val="2"/>
          <c:order val="2"/>
          <c:tx>
            <c:strRef>
              <c:f>Undocumented!$E$1</c:f>
              <c:strCache>
                <c:ptCount val="1"/>
                <c:pt idx="0">
                  <c:v>H-2B Visas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1C26655-0046-467A-AAC3-003BBEC80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45B-4D4E-AD78-99C4EC897F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44CF3A-F82C-4E5E-B686-218A4533B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45B-4D4E-AD78-99C4EC897F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2A5166-1EE3-4AA9-BA14-9E1376924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45B-4D4E-AD78-99C4EC897F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9152BA-309B-4E21-8A43-C79620995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45B-4D4E-AD78-99C4EC897F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BAB139-739E-46C3-987F-C4A800D84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45B-4D4E-AD78-99C4EC897F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A521C6-2DBC-4A92-A099-C136ABCA1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45B-4D4E-AD78-99C4EC897F4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8EC008-DB7F-4475-A8DA-ACB8F508B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45B-4D4E-AD78-99C4EC897F4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F97DF7-DB09-42A4-BE2D-8BF0C7785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45B-4D4E-AD78-99C4EC897F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6DD101-9CFA-4727-9E86-224C891D9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45B-4D4E-AD78-99C4EC897F4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F58EC55-4A6B-455B-BF18-D872766D0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45B-4D4E-AD78-99C4EC897F4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A7DCEA-12FE-4F00-ABAC-43CD9A856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45B-4D4E-AD78-99C4EC897F4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C31100-1371-4C34-94F3-D099FE57A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45B-4D4E-AD78-99C4EC897F4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6F5746-9FB4-40AB-A7F9-4EA954808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45B-4D4E-AD78-99C4EC897F4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807AB4-895E-404A-B215-226964072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45B-4D4E-AD78-99C4EC897F4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C1E3C8-01BC-44C2-8612-75100CABB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45B-4D4E-AD78-99C4EC897F4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B86E886-6DF8-4F63-8A43-3AD287F56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45B-4D4E-AD78-99C4EC897F4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93699A-7775-49B1-BB93-43BD130D2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45B-4D4E-AD78-99C4EC897F4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070118-AEF6-4CF3-A107-5F8143F49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45B-4D4E-AD78-99C4EC897F4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417C0BE-332E-43D3-BD88-093E06B3D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45B-4D4E-AD78-99C4EC897F4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9E118E-5B2C-4F6E-9F1F-4AB290469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45B-4D4E-AD78-99C4EC897F4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7EE0F6-77AB-4CBB-8D7A-2632604B5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45B-4D4E-AD78-99C4EC897F4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A22083-5575-4FC4-8738-3B9FB7FE8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45B-4D4E-AD78-99C4EC897F4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54575DE-5CFE-4091-8D5E-6F5B18546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45B-4D4E-AD78-99C4EC897F4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5973EAC-B972-4B9D-9BA0-0A876C84E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45B-4D4E-AD78-99C4EC897F4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CBCDE2-2A9F-41F4-B003-F7D92BBEF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45B-4D4E-AD78-99C4EC897F4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4C51C03-56F1-4D22-93C5-6CD2A11C6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45B-4D4E-AD78-99C4EC897F4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0F1C23C-8200-4F1E-9257-CF55BF9E5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45B-4D4E-AD78-99C4EC897F4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83E26F5-B93D-4B64-BB56-0DE06FED2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45B-4D4E-AD78-99C4EC897F4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2FD3C04-26AD-4A58-8221-82F038100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45B-4D4E-AD78-99C4EC89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Undocumented!$E$2:$E$30</c:f>
              <c:numCache>
                <c:formatCode>#,##0</c:formatCode>
                <c:ptCount val="29"/>
                <c:pt idx="0">
                  <c:v>11.843</c:v>
                </c:pt>
                <c:pt idx="1">
                  <c:v>14.573</c:v>
                </c:pt>
                <c:pt idx="2">
                  <c:v>12.552</c:v>
                </c:pt>
                <c:pt idx="3">
                  <c:v>9.6910000000000007</c:v>
                </c:pt>
                <c:pt idx="4">
                  <c:v>10.4</c:v>
                </c:pt>
                <c:pt idx="5">
                  <c:v>11.737</c:v>
                </c:pt>
                <c:pt idx="6">
                  <c:v>12.2</c:v>
                </c:pt>
                <c:pt idx="7">
                  <c:v>15.706</c:v>
                </c:pt>
                <c:pt idx="8">
                  <c:v>20.192</c:v>
                </c:pt>
                <c:pt idx="9">
                  <c:v>30.641999999999999</c:v>
                </c:pt>
                <c:pt idx="10">
                  <c:v>45.036999999999999</c:v>
                </c:pt>
                <c:pt idx="11">
                  <c:v>58.215000000000003</c:v>
                </c:pt>
                <c:pt idx="12">
                  <c:v>62.591000000000001</c:v>
                </c:pt>
                <c:pt idx="13">
                  <c:v>78.954999999999998</c:v>
                </c:pt>
                <c:pt idx="14">
                  <c:v>76.168999999999997</c:v>
                </c:pt>
                <c:pt idx="15">
                  <c:v>87.492000000000004</c:v>
                </c:pt>
                <c:pt idx="16">
                  <c:v>71.686999999999998</c:v>
                </c:pt>
                <c:pt idx="17">
                  <c:v>60.226999999999997</c:v>
                </c:pt>
                <c:pt idx="18">
                  <c:v>94.304000000000002</c:v>
                </c:pt>
                <c:pt idx="19">
                  <c:v>44.847000000000001</c:v>
                </c:pt>
                <c:pt idx="20">
                  <c:v>47.402999999999999</c:v>
                </c:pt>
                <c:pt idx="21">
                  <c:v>50.826000000000001</c:v>
                </c:pt>
                <c:pt idx="22">
                  <c:v>50.009</c:v>
                </c:pt>
                <c:pt idx="23">
                  <c:v>57.6</c:v>
                </c:pt>
                <c:pt idx="24">
                  <c:v>68.102000000000004</c:v>
                </c:pt>
                <c:pt idx="25">
                  <c:v>69.683999999999997</c:v>
                </c:pt>
                <c:pt idx="26">
                  <c:v>84.626999999999995</c:v>
                </c:pt>
                <c:pt idx="27">
                  <c:v>83.6</c:v>
                </c:pt>
                <c:pt idx="28">
                  <c:v>83.774000000000001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Undocumented!$J$2:$J$30</c15:f>
                <c15:dlblRangeCache>
                  <c:ptCount val="29"/>
                  <c:pt idx="0">
                    <c:v>12</c:v>
                  </c:pt>
                  <c:pt idx="15">
                    <c:v>87</c:v>
                  </c:pt>
                  <c:pt idx="28">
                    <c:v>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A-E45B-4D4E-AD78-99C4EC89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88463"/>
        <c:axId val="759585727"/>
      </c:lineChart>
      <c:catAx>
        <c:axId val="7594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581151"/>
        <c:crosses val="autoZero"/>
        <c:auto val="1"/>
        <c:lblAlgn val="ctr"/>
        <c:lblOffset val="100"/>
        <c:noMultiLvlLbl val="0"/>
      </c:catAx>
      <c:valAx>
        <c:axId val="7595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Undocumented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Immigrants </a:t>
                </a: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(1,000s)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410063"/>
        <c:crosses val="autoZero"/>
        <c:crossBetween val="between"/>
      </c:valAx>
      <c:valAx>
        <c:axId val="759585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H2 Visas (1,000s)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388463"/>
        <c:crosses val="max"/>
        <c:crossBetween val="between"/>
      </c:valAx>
      <c:catAx>
        <c:axId val="759388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5958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Average'!$A$20:$A$57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'Moving Average'!$B$20:$B$57</c:f>
              <c:numCache>
                <c:formatCode>0.0000</c:formatCode>
                <c:ptCount val="38"/>
                <c:pt idx="0">
                  <c:v>1.0642069664855563E-2</c:v>
                </c:pt>
                <c:pt idx="1">
                  <c:v>9.6416915649842408E-3</c:v>
                </c:pt>
                <c:pt idx="2">
                  <c:v>8.0735967705763065E-3</c:v>
                </c:pt>
                <c:pt idx="3">
                  <c:v>8.9463643422450674E-3</c:v>
                </c:pt>
                <c:pt idx="4">
                  <c:v>1.0007769896140896E-2</c:v>
                </c:pt>
                <c:pt idx="5">
                  <c:v>1.1005755479117073E-2</c:v>
                </c:pt>
                <c:pt idx="6">
                  <c:v>1.0896372495969087E-2</c:v>
                </c:pt>
                <c:pt idx="7">
                  <c:v>1.0878528782522323E-2</c:v>
                </c:pt>
                <c:pt idx="8">
                  <c:v>1.1102045368657413E-2</c:v>
                </c:pt>
                <c:pt idx="9">
                  <c:v>1.2301420605545553E-2</c:v>
                </c:pt>
                <c:pt idx="10">
                  <c:v>1.1530950056942182E-2</c:v>
                </c:pt>
                <c:pt idx="11">
                  <c:v>1.0508359612272533E-2</c:v>
                </c:pt>
                <c:pt idx="12">
                  <c:v>9.1231501463757431E-3</c:v>
                </c:pt>
                <c:pt idx="13">
                  <c:v>9.0232384332318456E-3</c:v>
                </c:pt>
                <c:pt idx="14">
                  <c:v>9.5202582526707456E-3</c:v>
                </c:pt>
                <c:pt idx="15">
                  <c:v>9.3383666446412213E-3</c:v>
                </c:pt>
                <c:pt idx="16">
                  <c:v>8.9946834518304219E-3</c:v>
                </c:pt>
                <c:pt idx="17">
                  <c:v>8.9949582280876173E-3</c:v>
                </c:pt>
                <c:pt idx="18">
                  <c:v>9.6267329573739568E-3</c:v>
                </c:pt>
                <c:pt idx="19">
                  <c:v>1.1154240064255432E-2</c:v>
                </c:pt>
                <c:pt idx="20">
                  <c:v>1.0369401246333291E-2</c:v>
                </c:pt>
                <c:pt idx="21">
                  <c:v>9.4568891524225655E-3</c:v>
                </c:pt>
                <c:pt idx="22">
                  <c:v>7.4436649115868113E-3</c:v>
                </c:pt>
                <c:pt idx="23">
                  <c:v>6.8589331621361641E-3</c:v>
                </c:pt>
                <c:pt idx="24">
                  <c:v>6.4862850162198758E-3</c:v>
                </c:pt>
                <c:pt idx="25">
                  <c:v>5.8751868132285775E-3</c:v>
                </c:pt>
                <c:pt idx="26">
                  <c:v>4.7913556695595265E-3</c:v>
                </c:pt>
                <c:pt idx="27">
                  <c:v>3.490788942655395E-3</c:v>
                </c:pt>
                <c:pt idx="28">
                  <c:v>2.7059145246644506E-3</c:v>
                </c:pt>
                <c:pt idx="29">
                  <c:v>2.2790173798208709E-3</c:v>
                </c:pt>
                <c:pt idx="30">
                  <c:v>1.6296213233413463E-3</c:v>
                </c:pt>
                <c:pt idx="31">
                  <c:v>1.1123628549474969E-3</c:v>
                </c:pt>
                <c:pt idx="32">
                  <c:v>8.3983641000136603E-4</c:v>
                </c:pt>
                <c:pt idx="33">
                  <c:v>8.0419261331858278E-4</c:v>
                </c:pt>
                <c:pt idx="34">
                  <c:v>5.9081297243774775E-4</c:v>
                </c:pt>
                <c:pt idx="35">
                  <c:v>6.783810814544166E-4</c:v>
                </c:pt>
                <c:pt idx="36">
                  <c:v>5.4306639931927571E-4</c:v>
                </c:pt>
                <c:pt idx="37">
                  <c:v>4.3215861913849615E-4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7-4E44-994A-FD17006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99184"/>
        <c:axId val="286896560"/>
      </c:lineChart>
      <c:lineChart>
        <c:grouping val="standard"/>
        <c:varyColors val="0"/>
        <c:ser>
          <c:idx val="1"/>
          <c:order val="1"/>
          <c:tx>
            <c:strRef>
              <c:f>[1]MXEntries!$C$2</c:f>
              <c:strCache>
                <c:ptCount val="1"/>
                <c:pt idx="0">
                  <c:v>Temporary 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3947ED4-6D1C-4721-BD49-3D5DB74E1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57-4E44-994A-FD170062CB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4A0DBE-7CA9-4FFD-A21B-26E689903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57-4E44-994A-FD170062CB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680DD0-C0AB-4596-99EA-64A66C0A6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57-4E44-994A-FD170062CB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8D6FB4-629F-4434-9C65-351AF798B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57-4E44-994A-FD170062CB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A738F9-89DD-47F8-B2E4-988F70259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57-4E44-994A-FD170062CB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4706AB-C313-4DA4-94C5-793AA56CF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57-4E44-994A-FD170062CB1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34A716-F484-4805-A387-208647116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57-4E44-994A-FD170062CB1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90C8B9-7733-4943-8209-E21B49A72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57-4E44-994A-FD170062CB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6D6A6E-B310-4F0E-8DC7-B398E3F1A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57-4E44-994A-FD170062CB1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47BF34-5ABA-4BA7-BAA9-BC1F76E23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57-4E44-994A-FD170062CB1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1640FE-1211-4B97-9748-F023BA183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57-4E44-994A-FD170062CB1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AF6C827-61FC-4D3B-88C1-AC81A8B37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57-4E44-994A-FD170062CB1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95526C-F1A7-46D4-8ED4-AB6CAB416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57-4E44-994A-FD170062CB1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D64248-3D8B-4E3E-8ED3-7711A9CDF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57-4E44-994A-FD170062CB1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9FAD15-E24A-4883-B6A5-90C7D0E60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057-4E44-994A-FD170062CB1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120D08-E4DD-4AD4-867E-55273166F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057-4E44-994A-FD170062CB1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5B97F1F-E642-4C86-87B6-F670E024E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057-4E44-994A-FD170062CB1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CDC7CB-184C-4F95-B005-90A45BBEB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057-4E44-994A-FD170062CB1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9079C04-29AD-4130-8FFA-A7DCF722D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057-4E44-994A-FD170062CB1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6321FE5-70C5-486C-8F37-F1B74ED07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057-4E44-994A-FD170062CB1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33643A-DFB3-4D94-A013-4026CE302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057-4E44-994A-FD170062CB1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782325-EE97-48F7-B8B5-57FD3378D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057-4E44-994A-FD170062CB1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5016D0-A71C-4966-8CC3-3216B56C6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057-4E44-994A-FD170062CB1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319336A-18EF-4D57-B691-19614A16C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057-4E44-994A-FD170062CB1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0EE07F-C553-4435-A8F2-D19659A86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057-4E44-994A-FD170062CB1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55F442-B4CC-4D26-ADA4-26757534D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057-4E44-994A-FD170062CB1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AE537E5-A25D-4E2D-94D8-47A96529B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057-4E44-994A-FD170062CB1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E3E6FB1-F413-4760-887F-0ECFCA96A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057-4E44-994A-FD170062CB1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605703F-DD03-41D7-840F-7DE70223E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057-4E44-994A-FD170062CB1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CBFE3BE-0E1F-48F9-8BBA-8018E2A2D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057-4E44-994A-FD170062CB1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A1A4357-6D08-4DCB-8C03-734045781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057-4E44-994A-FD170062CB1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44E40D5-3451-4EFD-BABA-FE696746E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057-4E44-994A-FD170062CB1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ABD275A-CA22-4F15-9D19-A22A2154F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057-4E44-994A-FD170062CB1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2B4B2E-1814-448E-8971-0A822B841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057-4E44-994A-FD170062CB1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30334AA-9B77-4914-9115-F755C0F50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057-4E44-994A-FD170062CB1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348813E-2982-4FAB-B225-9B9AB2548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057-4E44-994A-FD170062CB1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37D773B-3247-447D-92A7-C083FC57D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057-4E44-994A-FD170062CB1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ED22425-2D8A-48C9-BAFC-FDF88C59F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057-4E44-994A-FD170062C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[1]MXEntries!$C$3:$C$40</c:f>
              <c:numCache>
                <c:formatCode>0</c:formatCode>
                <c:ptCount val="38"/>
                <c:pt idx="0">
                  <c:v>3.323</c:v>
                </c:pt>
                <c:pt idx="1">
                  <c:v>4.7190000000000003</c:v>
                </c:pt>
                <c:pt idx="2">
                  <c:v>4.9660000000000002</c:v>
                </c:pt>
                <c:pt idx="3">
                  <c:v>5.0140000000000002</c:v>
                </c:pt>
                <c:pt idx="4">
                  <c:v>5.3360000000000003</c:v>
                </c:pt>
                <c:pt idx="5">
                  <c:v>9.6219999999999999</c:v>
                </c:pt>
                <c:pt idx="6">
                  <c:v>12.029</c:v>
                </c:pt>
                <c:pt idx="7">
                  <c:v>13.393000000000001</c:v>
                </c:pt>
                <c:pt idx="8">
                  <c:v>16.802</c:v>
                </c:pt>
                <c:pt idx="9">
                  <c:v>27.167999999999999</c:v>
                </c:pt>
                <c:pt idx="10">
                  <c:v>16.890999999999998</c:v>
                </c:pt>
                <c:pt idx="11">
                  <c:v>19.148</c:v>
                </c:pt>
                <c:pt idx="12">
                  <c:v>19.812999999999999</c:v>
                </c:pt>
                <c:pt idx="13">
                  <c:v>23.169</c:v>
                </c:pt>
                <c:pt idx="14">
                  <c:v>24.896000000000001</c:v>
                </c:pt>
                <c:pt idx="15">
                  <c:v>26.512</c:v>
                </c:pt>
                <c:pt idx="16">
                  <c:v>35.948999999999998</c:v>
                </c:pt>
                <c:pt idx="17">
                  <c:v>35.948999999999998</c:v>
                </c:pt>
                <c:pt idx="18">
                  <c:v>66.197000000000003</c:v>
                </c:pt>
                <c:pt idx="19">
                  <c:v>86.424000000000007</c:v>
                </c:pt>
                <c:pt idx="20">
                  <c:v>104.155</c:v>
                </c:pt>
                <c:pt idx="21">
                  <c:v>116.157</c:v>
                </c:pt>
                <c:pt idx="22">
                  <c:v>118.83499999999999</c:v>
                </c:pt>
                <c:pt idx="23">
                  <c:v>114.673</c:v>
                </c:pt>
                <c:pt idx="24">
                  <c:v>117.999</c:v>
                </c:pt>
                <c:pt idx="25">
                  <c:v>169.786</c:v>
                </c:pt>
                <c:pt idx="26">
                  <c:v>225.68</c:v>
                </c:pt>
                <c:pt idx="27">
                  <c:v>300.346</c:v>
                </c:pt>
                <c:pt idx="28">
                  <c:v>360.90300000000002</c:v>
                </c:pt>
                <c:pt idx="29">
                  <c:v>301.55799999999999</c:v>
                </c:pt>
                <c:pt idx="30">
                  <c:v>516.64700000000005</c:v>
                </c:pt>
                <c:pt idx="31">
                  <c:v>699.93299999999999</c:v>
                </c:pt>
                <c:pt idx="32">
                  <c:v>622.96199999999999</c:v>
                </c:pt>
                <c:pt idx="33">
                  <c:v>633.61</c:v>
                </c:pt>
                <c:pt idx="34">
                  <c:v>701.077</c:v>
                </c:pt>
                <c:pt idx="35">
                  <c:v>771.59799999999996</c:v>
                </c:pt>
                <c:pt idx="36">
                  <c:v>843.48</c:v>
                </c:pt>
                <c:pt idx="37">
                  <c:v>906.33600000000001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[1]MXEntries!$D$3:$D$40</c15:f>
                <c15:dlblRangeCache>
                  <c:ptCount val="38"/>
                  <c:pt idx="0">
                    <c:v>3</c:v>
                  </c:pt>
                  <c:pt idx="10">
                    <c:v>17</c:v>
                  </c:pt>
                  <c:pt idx="17">
                    <c:v>36</c:v>
                  </c:pt>
                  <c:pt idx="27">
                    <c:v>300</c:v>
                  </c:pt>
                  <c:pt idx="31">
                    <c:v>700</c:v>
                  </c:pt>
                  <c:pt idx="37">
                    <c:v>906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A057-4E44-994A-FD17006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37240"/>
        <c:axId val="565123464"/>
      </c:lineChart>
      <c:catAx>
        <c:axId val="2868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6560"/>
        <c:crosses val="autoZero"/>
        <c:auto val="1"/>
        <c:lblAlgn val="ctr"/>
        <c:lblOffset val="100"/>
        <c:noMultiLvlLbl val="0"/>
      </c:catAx>
      <c:valAx>
        <c:axId val="286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9184"/>
        <c:crosses val="autoZero"/>
        <c:crossBetween val="between"/>
      </c:valAx>
      <c:valAx>
        <c:axId val="5651234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37240"/>
        <c:crosses val="max"/>
        <c:crossBetween val="between"/>
      </c:valAx>
      <c:catAx>
        <c:axId val="565137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123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DecliningArrivals!$B$1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DecliningArrivals!$A$3:$A$7</c:f>
              <c:strCache>
                <c:ptCount val="5"/>
                <c:pt idx="0">
                  <c:v>Mexico</c:v>
                </c:pt>
                <c:pt idx="1">
                  <c:v>Northern Triangle</c:v>
                </c:pt>
                <c:pt idx="2">
                  <c:v>Asia</c:v>
                </c:pt>
                <c:pt idx="3">
                  <c:v>Other</c:v>
                </c:pt>
                <c:pt idx="4">
                  <c:v>Total</c:v>
                </c:pt>
              </c:strCache>
            </c:strRef>
          </c:cat>
          <c:val>
            <c:numRef>
              <c:f>DecliningArrivals!$B$3:$B$7</c:f>
              <c:numCache>
                <c:formatCode>General</c:formatCode>
                <c:ptCount val="5"/>
                <c:pt idx="0">
                  <c:v>2050</c:v>
                </c:pt>
                <c:pt idx="1">
                  <c:v>425</c:v>
                </c:pt>
                <c:pt idx="2">
                  <c:v>525</c:v>
                </c:pt>
                <c:pt idx="3">
                  <c:v>925</c:v>
                </c:pt>
                <c:pt idx="4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856-A834-3E602B042C19}"/>
            </c:ext>
          </c:extLst>
        </c:ser>
        <c:ser>
          <c:idx val="1"/>
          <c:order val="1"/>
          <c:tx>
            <c:strRef>
              <c:f>DecliningArrivals!$D$1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DecliningArrivals!$D$3:$D$7</c:f>
              <c:numCache>
                <c:formatCode>General</c:formatCode>
                <c:ptCount val="5"/>
                <c:pt idx="0">
                  <c:v>475</c:v>
                </c:pt>
                <c:pt idx="1">
                  <c:v>400</c:v>
                </c:pt>
                <c:pt idx="2">
                  <c:v>525</c:v>
                </c:pt>
                <c:pt idx="3">
                  <c:v>925</c:v>
                </c:pt>
                <c:pt idx="4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6-4856-A834-3E602B04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37520"/>
        <c:axId val="665837192"/>
      </c:barChart>
      <c:catAx>
        <c:axId val="6658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37192"/>
        <c:crosses val="autoZero"/>
        <c:auto val="1"/>
        <c:lblAlgn val="ctr"/>
        <c:lblOffset val="100"/>
        <c:noMultiLvlLbl val="0"/>
      </c:catAx>
      <c:valAx>
        <c:axId val="6658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(000s)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DecliningArrivals!$J$2</c:f>
              <c:strCache>
                <c:ptCount val="1"/>
                <c:pt idx="0">
                  <c:v>In-flow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1EE8D0E-8C61-451C-B982-7FF5CCBA5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DD-4589-AF99-F44AAA9840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931635-943A-4D2E-B936-A90218CC6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DD-4589-AF99-F44AAA9840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D75523-7165-4165-AE29-464547F34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DD-4589-AF99-F44AAA9840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4C7916-0AAE-4D7B-96E1-C312B4627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DD-4589-AF99-F44AAA9840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F8B33B-2F83-4DE3-8B84-E66B32C14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DD-4589-AF99-F44AAA9840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24C70F-45A5-4255-BC6D-6D661EAD2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DD-4589-AF99-F44AAA9840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B51A64-382A-470E-9D06-37A804251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DD-4589-AF99-F44AAA9840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F76DC9-E0EA-40B6-B578-8E6CC5C4D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DD-4589-AF99-F44AAA9840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637F51-48D2-45A3-A31D-9FE6F5216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DD-4589-AF99-F44AAA9840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CC9492-4A27-4F3E-ABD7-7D4A8AA86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DD-4589-AF99-F44AAA9840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AB5A26-92B6-4290-8021-547B2872C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DD-4589-AF99-F44AAA9840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21DD1C-5A58-46ED-96C9-54E9ADF11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DD-4589-AF99-F44AAA9840A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ABAD00-593F-4F0A-836A-E7DDC7D27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DD-4589-AF99-F44AAA9840A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32FC61-721F-4404-B6A1-9D95363C5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DDD-4589-AF99-F44AAA9840A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792A69E-5D45-4370-8D44-2F35C3BF2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DD-4589-AF99-F44AAA9840A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EAEE25D-A4A4-4D78-938B-0E9ABD108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DD-4589-AF99-F44AAA9840A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0A7453-7AB9-46B0-86DD-F51F3B1D7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DDD-4589-AF99-F44AAA9840A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C76CB8-41D1-4795-9621-430BA47A0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DDD-4589-AF99-F44AAA9840A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447C984-B28D-4B42-8310-0F6AB26B6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DDD-4589-AF99-F44AAA9840A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CCF9F6-E904-41A2-9DBC-5AF99BBC5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DDD-4589-AF99-F44AAA984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DecliningArrivals!$I$3:$I$22</c:f>
              <c:numCache>
                <c:formatCode>General</c:formatCode>
                <c:ptCount val="20"/>
                <c:pt idx="0">
                  <c:v>1991</c:v>
                </c:pt>
                <c:pt idx="4">
                  <c:v>1995</c:v>
                </c:pt>
                <c:pt idx="9">
                  <c:v>2000</c:v>
                </c:pt>
                <c:pt idx="14">
                  <c:v>2005</c:v>
                </c:pt>
                <c:pt idx="19">
                  <c:v>2010</c:v>
                </c:pt>
              </c:numCache>
            </c:numRef>
          </c:cat>
          <c:val>
            <c:numRef>
              <c:f>DecliningArrivals!$J$3:$J$22</c:f>
              <c:numCache>
                <c:formatCode>General</c:formatCode>
                <c:ptCount val="20"/>
                <c:pt idx="0">
                  <c:v>370</c:v>
                </c:pt>
                <c:pt idx="1">
                  <c:v>400</c:v>
                </c:pt>
                <c:pt idx="2">
                  <c:v>370</c:v>
                </c:pt>
                <c:pt idx="3">
                  <c:v>430</c:v>
                </c:pt>
                <c:pt idx="4">
                  <c:v>570</c:v>
                </c:pt>
                <c:pt idx="5">
                  <c:v>490</c:v>
                </c:pt>
                <c:pt idx="6">
                  <c:v>470</c:v>
                </c:pt>
                <c:pt idx="7">
                  <c:v>600</c:v>
                </c:pt>
                <c:pt idx="8">
                  <c:v>700</c:v>
                </c:pt>
                <c:pt idx="9">
                  <c:v>770</c:v>
                </c:pt>
                <c:pt idx="10">
                  <c:v>580</c:v>
                </c:pt>
                <c:pt idx="11">
                  <c:v>580</c:v>
                </c:pt>
                <c:pt idx="12">
                  <c:v>570</c:v>
                </c:pt>
                <c:pt idx="13">
                  <c:v>670</c:v>
                </c:pt>
                <c:pt idx="14">
                  <c:v>550</c:v>
                </c:pt>
                <c:pt idx="15">
                  <c:v>390</c:v>
                </c:pt>
                <c:pt idx="16">
                  <c:v>280</c:v>
                </c:pt>
                <c:pt idx="17">
                  <c:v>250</c:v>
                </c:pt>
                <c:pt idx="18">
                  <c:v>150</c:v>
                </c:pt>
                <c:pt idx="19">
                  <c:v>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DecliningArrivals!$K$3:$K$22</c15:f>
                <c15:dlblRangeCache>
                  <c:ptCount val="20"/>
                  <c:pt idx="0">
                    <c:v>370</c:v>
                  </c:pt>
                  <c:pt idx="4">
                    <c:v>570</c:v>
                  </c:pt>
                  <c:pt idx="9">
                    <c:v>770</c:v>
                  </c:pt>
                  <c:pt idx="13">
                    <c:v>670</c:v>
                  </c:pt>
                  <c:pt idx="19">
                    <c:v>140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DD-4589-AF99-F44AAA98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43384"/>
        <c:axId val="506540432"/>
      </c:lineChart>
      <c:catAx>
        <c:axId val="50654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0432"/>
        <c:crosses val="autoZero"/>
        <c:auto val="1"/>
        <c:lblAlgn val="ctr"/>
        <c:lblOffset val="100"/>
        <c:noMultiLvlLbl val="0"/>
      </c:catAx>
      <c:valAx>
        <c:axId val="50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161925</xdr:rowOff>
    </xdr:from>
    <xdr:to>
      <xdr:col>18</xdr:col>
      <xdr:colOff>82550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48F26-A602-4713-A0B7-FC435C56B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182562</xdr:colOff>
      <xdr:row>3</xdr:row>
      <xdr:rowOff>106362</xdr:rowOff>
    </xdr:from>
    <xdr:to>
      <xdr:col>13</xdr:col>
      <xdr:colOff>487362</xdr:colOff>
      <xdr:row>20</xdr:row>
      <xdr:rowOff>106362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13EB4-4D9A-4F6A-A78F-E8450B1E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</xdr:colOff>
      <xdr:row>2</xdr:row>
      <xdr:rowOff>4762</xdr:rowOff>
    </xdr:from>
    <xdr:to>
      <xdr:col>13</xdr:col>
      <xdr:colOff>312737</xdr:colOff>
      <xdr:row>19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55E48-39E8-448B-97B6-F98ACA62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2</xdr:row>
      <xdr:rowOff>9525</xdr:rowOff>
    </xdr:from>
    <xdr:to>
      <xdr:col>15</xdr:col>
      <xdr:colOff>482600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D2BC3-A6BA-465B-96BD-512C35CF7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9525</xdr:rowOff>
    </xdr:from>
    <xdr:to>
      <xdr:col>12</xdr:col>
      <xdr:colOff>482600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AF888-5768-4E51-9D3F-2DBC5AF4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101600</xdr:rowOff>
    </xdr:from>
    <xdr:to>
      <xdr:col>15</xdr:col>
      <xdr:colOff>482599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98090-9F0D-4E99-A214-44C1B4B31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282575</xdr:colOff>
      <xdr:row>8</xdr:row>
      <xdr:rowOff>60325</xdr:rowOff>
    </xdr:from>
    <xdr:to>
      <xdr:col>18</xdr:col>
      <xdr:colOff>587375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159F4-34AD-4BD2-AA1B-9F13F6C1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169862</xdr:colOff>
      <xdr:row>14</xdr:row>
      <xdr:rowOff>115887</xdr:rowOff>
    </xdr:from>
    <xdr:to>
      <xdr:col>7</xdr:col>
      <xdr:colOff>61912</xdr:colOff>
      <xdr:row>31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348B4-CB64-404F-A1AD-28A74374C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365125</xdr:colOff>
      <xdr:row>3</xdr:row>
      <xdr:rowOff>123825</xdr:rowOff>
    </xdr:from>
    <xdr:to>
      <xdr:col>19</xdr:col>
      <xdr:colOff>60325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8EB34-8EE9-4EA3-8603-6D8863FFF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6</xdr:row>
      <xdr:rowOff>63500</xdr:rowOff>
    </xdr:from>
    <xdr:to>
      <xdr:col>13</xdr:col>
      <xdr:colOff>60325</xdr:colOff>
      <xdr:row>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742E9-66D7-4363-A8E0-DC7ACE1D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u/Dropbox/Wassink_GuestWorkerProject/TemporaryMigration/MigrationTre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Imm"/>
      <sheetName val="MxEmig"/>
      <sheetName val="Emig&amp;Unemp"/>
      <sheetName val="Emig&amp;Unemp2"/>
      <sheetName val="Sheet1"/>
      <sheetName val="MxUnd"/>
      <sheetName val="Undocumented"/>
      <sheetName val="MxUndWkfrc"/>
      <sheetName val="Apprehensions"/>
      <sheetName val="Moving Average"/>
      <sheetName val="Prob of 1st trip 1965-2017"/>
      <sheetName val="Residence"/>
      <sheetName val="DecliningArrivals"/>
      <sheetName val="MXEntries"/>
      <sheetName val="LegEnt"/>
      <sheetName val="TempEnt"/>
      <sheetName val="TempUndo"/>
      <sheetName val="MMP1st"/>
      <sheetName val="MMPAdt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A20">
            <v>1980</v>
          </cell>
          <cell r="J20">
            <v>1.0642069664855563E-2</v>
          </cell>
        </row>
        <row r="21">
          <cell r="J21">
            <v>9.6416915649842408E-3</v>
          </cell>
        </row>
        <row r="22">
          <cell r="J22">
            <v>8.0735967705763065E-3</v>
          </cell>
        </row>
        <row r="23">
          <cell r="J23">
            <v>8.9463643422450674E-3</v>
          </cell>
        </row>
        <row r="24">
          <cell r="J24">
            <v>1.0007769896140896E-2</v>
          </cell>
        </row>
        <row r="25">
          <cell r="A25">
            <v>1985</v>
          </cell>
          <cell r="J25">
            <v>1.1005755479117073E-2</v>
          </cell>
        </row>
        <row r="26">
          <cell r="J26">
            <v>1.0896372495969087E-2</v>
          </cell>
        </row>
        <row r="27">
          <cell r="J27">
            <v>1.0878528782522323E-2</v>
          </cell>
        </row>
        <row r="28">
          <cell r="J28">
            <v>1.1102045368657413E-2</v>
          </cell>
        </row>
        <row r="29">
          <cell r="J29">
            <v>1.2301420605545553E-2</v>
          </cell>
        </row>
        <row r="30">
          <cell r="A30">
            <v>1990</v>
          </cell>
          <cell r="J30">
            <v>1.1530950056942182E-2</v>
          </cell>
        </row>
        <row r="31">
          <cell r="J31">
            <v>1.0508359612272533E-2</v>
          </cell>
        </row>
        <row r="32">
          <cell r="J32">
            <v>9.1231501463757431E-3</v>
          </cell>
        </row>
        <row r="33">
          <cell r="J33">
            <v>9.0232384332318456E-3</v>
          </cell>
        </row>
        <row r="34">
          <cell r="J34">
            <v>9.5202582526707456E-3</v>
          </cell>
        </row>
        <row r="35">
          <cell r="A35">
            <v>1995</v>
          </cell>
          <cell r="J35">
            <v>9.3383666446412213E-3</v>
          </cell>
        </row>
        <row r="36">
          <cell r="J36">
            <v>8.9946834518304219E-3</v>
          </cell>
        </row>
        <row r="37">
          <cell r="J37">
            <v>8.9949582280876173E-3</v>
          </cell>
        </row>
        <row r="38">
          <cell r="J38">
            <v>9.6267329573739568E-3</v>
          </cell>
        </row>
        <row r="39">
          <cell r="J39">
            <v>1.1154240064255432E-2</v>
          </cell>
        </row>
        <row r="40">
          <cell r="A40">
            <v>2000</v>
          </cell>
          <cell r="J40">
            <v>1.0369401246333291E-2</v>
          </cell>
        </row>
        <row r="41">
          <cell r="J41">
            <v>9.4568891524225655E-3</v>
          </cell>
        </row>
        <row r="42">
          <cell r="J42">
            <v>7.4436649115868113E-3</v>
          </cell>
        </row>
        <row r="43">
          <cell r="J43">
            <v>6.8589331621361641E-3</v>
          </cell>
        </row>
        <row r="44">
          <cell r="J44">
            <v>6.4862850162198758E-3</v>
          </cell>
        </row>
        <row r="45">
          <cell r="A45">
            <v>2005</v>
          </cell>
          <cell r="J45">
            <v>5.8751868132285775E-3</v>
          </cell>
        </row>
        <row r="46">
          <cell r="J46">
            <v>4.7913556695595265E-3</v>
          </cell>
        </row>
        <row r="47">
          <cell r="J47">
            <v>3.490788942655395E-3</v>
          </cell>
        </row>
        <row r="48">
          <cell r="J48">
            <v>2.7059145246644506E-3</v>
          </cell>
        </row>
        <row r="49">
          <cell r="J49">
            <v>2.2790173798208709E-3</v>
          </cell>
        </row>
        <row r="50">
          <cell r="A50">
            <v>2010</v>
          </cell>
          <cell r="J50">
            <v>1.6296213233413463E-3</v>
          </cell>
        </row>
        <row r="51">
          <cell r="J51">
            <v>1.1123628549474969E-3</v>
          </cell>
        </row>
        <row r="52">
          <cell r="J52">
            <v>8.3983641000136603E-4</v>
          </cell>
        </row>
        <row r="53">
          <cell r="J53">
            <v>8.0419261331858278E-4</v>
          </cell>
        </row>
        <row r="54">
          <cell r="J54">
            <v>5.9081297243774775E-4</v>
          </cell>
        </row>
        <row r="55">
          <cell r="A55">
            <v>2015</v>
          </cell>
          <cell r="J55">
            <v>6.783810814544166E-4</v>
          </cell>
        </row>
        <row r="56">
          <cell r="J56">
            <v>5.4306639931927571E-4</v>
          </cell>
        </row>
        <row r="57">
          <cell r="J57">
            <v>4.3215861913849615E-4</v>
          </cell>
        </row>
      </sheetData>
      <sheetData sheetId="11"/>
      <sheetData sheetId="12"/>
      <sheetData sheetId="13">
        <row r="2">
          <cell r="C2" t="str">
            <v>Temporary workers</v>
          </cell>
        </row>
        <row r="3">
          <cell r="C3">
            <v>3.323</v>
          </cell>
          <cell r="D3">
            <v>3</v>
          </cell>
        </row>
        <row r="4">
          <cell r="C4">
            <v>4.7190000000000003</v>
          </cell>
        </row>
        <row r="5">
          <cell r="C5">
            <v>4.9660000000000002</v>
          </cell>
        </row>
        <row r="6">
          <cell r="C6">
            <v>5.0140000000000002</v>
          </cell>
        </row>
        <row r="7">
          <cell r="C7">
            <v>5.3360000000000003</v>
          </cell>
        </row>
        <row r="8">
          <cell r="C8">
            <v>9.6219999999999999</v>
          </cell>
        </row>
        <row r="9">
          <cell r="C9">
            <v>12.029</v>
          </cell>
        </row>
        <row r="10">
          <cell r="C10">
            <v>13.393000000000001</v>
          </cell>
        </row>
        <row r="11">
          <cell r="C11">
            <v>16.802</v>
          </cell>
        </row>
        <row r="12">
          <cell r="C12">
            <v>27.167999999999999</v>
          </cell>
        </row>
        <row r="13">
          <cell r="C13">
            <v>16.890999999999998</v>
          </cell>
          <cell r="D13">
            <v>17</v>
          </cell>
        </row>
        <row r="14">
          <cell r="C14">
            <v>19.148</v>
          </cell>
        </row>
        <row r="15">
          <cell r="C15">
            <v>19.812999999999999</v>
          </cell>
        </row>
        <row r="16">
          <cell r="C16">
            <v>23.169</v>
          </cell>
        </row>
        <row r="17">
          <cell r="C17">
            <v>24.896000000000001</v>
          </cell>
        </row>
        <row r="18">
          <cell r="C18">
            <v>26.512</v>
          </cell>
        </row>
        <row r="19">
          <cell r="C19">
            <v>35.948999999999998</v>
          </cell>
        </row>
        <row r="20">
          <cell r="C20">
            <v>35.948999999999998</v>
          </cell>
          <cell r="D20">
            <v>36</v>
          </cell>
        </row>
        <row r="21">
          <cell r="C21">
            <v>66.197000000000003</v>
          </cell>
        </row>
        <row r="22">
          <cell r="C22">
            <v>86.424000000000007</v>
          </cell>
        </row>
        <row r="23">
          <cell r="C23">
            <v>104.155</v>
          </cell>
        </row>
        <row r="24">
          <cell r="C24">
            <v>116.157</v>
          </cell>
        </row>
        <row r="25">
          <cell r="C25">
            <v>118.83499999999999</v>
          </cell>
        </row>
        <row r="26">
          <cell r="C26">
            <v>114.673</v>
          </cell>
        </row>
        <row r="27">
          <cell r="C27">
            <v>117.999</v>
          </cell>
        </row>
        <row r="28">
          <cell r="C28">
            <v>169.786</v>
          </cell>
        </row>
        <row r="29">
          <cell r="C29">
            <v>225.68</v>
          </cell>
        </row>
        <row r="30">
          <cell r="C30">
            <v>300.346</v>
          </cell>
          <cell r="D30">
            <v>300.346</v>
          </cell>
        </row>
        <row r="31">
          <cell r="C31">
            <v>360.90300000000002</v>
          </cell>
        </row>
        <row r="32">
          <cell r="C32">
            <v>301.55799999999999</v>
          </cell>
        </row>
        <row r="33">
          <cell r="C33">
            <v>516.64700000000005</v>
          </cell>
        </row>
        <row r="34">
          <cell r="C34">
            <v>699.93299999999999</v>
          </cell>
          <cell r="D34">
            <v>700</v>
          </cell>
        </row>
        <row r="35">
          <cell r="C35">
            <v>622.96199999999999</v>
          </cell>
        </row>
        <row r="36">
          <cell r="C36">
            <v>633.61</v>
          </cell>
        </row>
        <row r="37">
          <cell r="C37">
            <v>701.077</v>
          </cell>
        </row>
        <row r="38">
          <cell r="C38">
            <v>771.59799999999996</v>
          </cell>
        </row>
        <row r="39">
          <cell r="C39">
            <v>843.48</v>
          </cell>
        </row>
        <row r="40">
          <cell r="C40">
            <v>906.33600000000001</v>
          </cell>
          <cell r="D40">
            <v>906.33600000000001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9461-3E23-4BAF-AE13-D085C763CC95}">
  <dimension ref="A1:V50"/>
  <sheetViews>
    <sheetView workbookViewId="0">
      <selection activeCell="A2" sqref="A2:A50"/>
    </sheetView>
  </sheetViews>
  <sheetFormatPr defaultRowHeight="12.5"/>
  <cols>
    <col min="2" max="3" width="8.90625" bestFit="1" customWidth="1"/>
    <col min="4" max="5" width="8.90625" customWidth="1"/>
  </cols>
  <sheetData>
    <row r="1" spans="1:22">
      <c r="A1" t="s">
        <v>0</v>
      </c>
      <c r="B1" s="9" t="s">
        <v>2</v>
      </c>
      <c r="C1" s="9" t="s">
        <v>11</v>
      </c>
      <c r="D1" s="9" t="s">
        <v>41</v>
      </c>
      <c r="E1" s="9"/>
      <c r="F1" s="9" t="s">
        <v>13</v>
      </c>
      <c r="G1" s="9" t="s">
        <v>14</v>
      </c>
      <c r="H1" s="10" t="s">
        <v>42</v>
      </c>
      <c r="I1" t="s">
        <v>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3">
      <c r="A2">
        <v>1970</v>
      </c>
      <c r="B2" s="11">
        <v>219.25399999999999</v>
      </c>
      <c r="C2" s="11">
        <v>11.862</v>
      </c>
      <c r="D2" s="11">
        <v>0</v>
      </c>
      <c r="E2" s="11">
        <f>D2/1000</f>
        <v>0</v>
      </c>
      <c r="F2" s="11">
        <v>219.25399999999999</v>
      </c>
      <c r="G2" s="11">
        <v>11.862</v>
      </c>
      <c r="H2" s="10"/>
      <c r="I2" s="10"/>
      <c r="J2" s="9"/>
      <c r="K2" s="9"/>
      <c r="L2" s="9"/>
      <c r="M2" s="9"/>
      <c r="N2" s="9"/>
      <c r="P2" s="9"/>
      <c r="Q2" s="9"/>
      <c r="R2" s="9"/>
      <c r="S2" s="9"/>
      <c r="T2" s="9"/>
      <c r="U2" s="9"/>
      <c r="V2" s="9"/>
    </row>
    <row r="3" spans="1:22" ht="13">
      <c r="A3">
        <v>1971</v>
      </c>
      <c r="B3" s="11">
        <v>288.78699999999998</v>
      </c>
      <c r="C3" s="11">
        <v>13.73</v>
      </c>
      <c r="D3" s="11">
        <v>0</v>
      </c>
      <c r="E3" s="11">
        <f t="shared" ref="E3:E50" si="0">D3/1000</f>
        <v>0</v>
      </c>
      <c r="F3" s="11"/>
      <c r="G3" s="11"/>
      <c r="H3" s="9"/>
      <c r="I3" s="9"/>
      <c r="J3" s="9"/>
      <c r="K3" s="9"/>
      <c r="L3" s="9"/>
      <c r="M3" s="9"/>
      <c r="N3" s="9"/>
      <c r="O3" s="9"/>
    </row>
    <row r="4" spans="1:22" ht="13">
      <c r="A4" s="54">
        <v>1972</v>
      </c>
      <c r="B4" s="11">
        <v>380.89699999999999</v>
      </c>
      <c r="C4" s="11">
        <v>15.598000000000001</v>
      </c>
      <c r="D4" s="11">
        <v>0</v>
      </c>
      <c r="E4" s="11">
        <f t="shared" si="0"/>
        <v>0</v>
      </c>
      <c r="F4" s="11"/>
      <c r="G4" s="11"/>
    </row>
    <row r="5" spans="1:22" ht="13">
      <c r="A5" s="54">
        <v>1973</v>
      </c>
      <c r="B5" s="11">
        <v>480.65699999999998</v>
      </c>
      <c r="C5" s="11">
        <v>17.466000000000001</v>
      </c>
      <c r="D5" s="11">
        <v>0</v>
      </c>
      <c r="E5" s="11">
        <f t="shared" si="0"/>
        <v>0</v>
      </c>
      <c r="F5" s="11"/>
      <c r="G5" s="11"/>
      <c r="P5" s="10"/>
      <c r="Q5" s="9"/>
    </row>
    <row r="6" spans="1:22" ht="13">
      <c r="A6" s="54">
        <v>1974</v>
      </c>
      <c r="B6" s="11">
        <v>615.44299999999998</v>
      </c>
      <c r="C6" s="11">
        <v>19.334</v>
      </c>
      <c r="D6" s="11">
        <v>0</v>
      </c>
      <c r="E6" s="11">
        <f t="shared" si="0"/>
        <v>0</v>
      </c>
      <c r="F6" s="11"/>
      <c r="G6" s="11"/>
      <c r="P6" s="10"/>
      <c r="Q6" s="9"/>
    </row>
    <row r="7" spans="1:22" ht="13">
      <c r="A7" s="54">
        <v>1975</v>
      </c>
      <c r="B7" s="11">
        <v>575.59400000000005</v>
      </c>
      <c r="C7" s="11">
        <v>21.202000000000002</v>
      </c>
      <c r="D7" s="11">
        <v>0</v>
      </c>
      <c r="E7" s="11">
        <f t="shared" si="0"/>
        <v>0</v>
      </c>
      <c r="F7" s="11"/>
      <c r="G7" s="11"/>
      <c r="P7" s="9"/>
      <c r="Q7" s="9"/>
    </row>
    <row r="8" spans="1:22" ht="13">
      <c r="A8" s="54">
        <v>1976</v>
      </c>
      <c r="B8" s="11">
        <v>672.96900000000005</v>
      </c>
      <c r="C8" s="11">
        <v>23.07</v>
      </c>
      <c r="D8" s="11">
        <v>0</v>
      </c>
      <c r="E8" s="11">
        <f t="shared" si="0"/>
        <v>0</v>
      </c>
      <c r="F8" s="11"/>
      <c r="G8" s="11"/>
      <c r="P8" s="9"/>
      <c r="Q8" s="9"/>
    </row>
    <row r="9" spans="1:22" ht="13">
      <c r="A9" s="54">
        <v>1977</v>
      </c>
      <c r="B9" s="11">
        <v>787.60299999999995</v>
      </c>
      <c r="C9" s="11">
        <v>24.937999999999999</v>
      </c>
      <c r="D9" s="11">
        <v>0</v>
      </c>
      <c r="E9" s="11">
        <f t="shared" si="0"/>
        <v>0</v>
      </c>
      <c r="F9" s="11"/>
      <c r="G9" s="11"/>
      <c r="P9" s="9"/>
      <c r="Q9" s="9"/>
    </row>
    <row r="10" spans="1:22" ht="13">
      <c r="A10" s="54">
        <v>1978</v>
      </c>
      <c r="B10" s="11">
        <v>836.03099999999995</v>
      </c>
      <c r="C10" s="11">
        <v>26.806000000000001</v>
      </c>
      <c r="D10" s="11">
        <v>0</v>
      </c>
      <c r="E10" s="11">
        <f t="shared" si="0"/>
        <v>0</v>
      </c>
      <c r="F10" s="11"/>
      <c r="G10" s="11"/>
      <c r="P10" s="9"/>
      <c r="Q10" s="9"/>
    </row>
    <row r="11" spans="1:22" ht="13">
      <c r="A11" s="54">
        <v>1979</v>
      </c>
      <c r="B11" s="11">
        <v>860.05499999999995</v>
      </c>
      <c r="C11" s="11">
        <v>28.673999999999999</v>
      </c>
      <c r="D11" s="11">
        <v>0</v>
      </c>
      <c r="E11" s="11">
        <f t="shared" si="0"/>
        <v>0</v>
      </c>
      <c r="F11" s="11"/>
      <c r="G11" s="11"/>
      <c r="P11" s="9"/>
      <c r="Q11" s="9"/>
    </row>
    <row r="12" spans="1:22" ht="13">
      <c r="A12" s="54">
        <v>1980</v>
      </c>
      <c r="B12" s="11">
        <v>728.87800000000004</v>
      </c>
      <c r="C12" s="11">
        <v>30.542000000000002</v>
      </c>
      <c r="D12" s="11">
        <v>0</v>
      </c>
      <c r="E12" s="11">
        <f t="shared" si="0"/>
        <v>0</v>
      </c>
      <c r="F12" s="11"/>
      <c r="G12" s="11"/>
      <c r="P12" s="9"/>
      <c r="Q12" s="9"/>
    </row>
    <row r="13" spans="1:22" ht="13">
      <c r="A13" s="54">
        <v>1981</v>
      </c>
      <c r="B13" s="11">
        <v>792.88</v>
      </c>
      <c r="C13" s="11">
        <v>32.409999999999997</v>
      </c>
      <c r="D13" s="11">
        <v>0</v>
      </c>
      <c r="E13" s="11">
        <f t="shared" si="0"/>
        <v>0</v>
      </c>
      <c r="F13" s="11"/>
      <c r="G13" s="11"/>
    </row>
    <row r="14" spans="1:22" ht="13">
      <c r="A14" s="54">
        <v>1982</v>
      </c>
      <c r="B14" s="11">
        <v>785.64099999999996</v>
      </c>
      <c r="C14" s="11">
        <v>34.277999999999999</v>
      </c>
      <c r="D14" s="11">
        <v>0</v>
      </c>
      <c r="E14" s="11">
        <f t="shared" si="0"/>
        <v>0</v>
      </c>
      <c r="F14" s="11"/>
      <c r="G14" s="11"/>
    </row>
    <row r="15" spans="1:22" ht="13">
      <c r="A15" s="54">
        <v>1983</v>
      </c>
      <c r="B15" s="11">
        <v>1069.5239999999999</v>
      </c>
      <c r="C15" s="11">
        <v>36.146000000000001</v>
      </c>
      <c r="D15" s="11">
        <v>0</v>
      </c>
      <c r="E15" s="11">
        <f t="shared" si="0"/>
        <v>0</v>
      </c>
      <c r="F15" s="11"/>
      <c r="G15" s="11"/>
    </row>
    <row r="16" spans="1:22" ht="13">
      <c r="A16" s="54">
        <v>1984</v>
      </c>
      <c r="B16" s="11">
        <v>1100.5519999999999</v>
      </c>
      <c r="C16" s="11">
        <v>38.014000000000003</v>
      </c>
      <c r="D16" s="11">
        <v>0</v>
      </c>
      <c r="E16" s="11">
        <f t="shared" si="0"/>
        <v>0</v>
      </c>
      <c r="F16" s="11"/>
      <c r="G16" s="11"/>
    </row>
    <row r="17" spans="1:8" ht="13">
      <c r="A17" s="54">
        <v>1985</v>
      </c>
      <c r="B17" s="11">
        <v>1222.5530000000001</v>
      </c>
      <c r="C17" s="11">
        <v>39.881999999999998</v>
      </c>
      <c r="D17" s="11">
        <v>0</v>
      </c>
      <c r="E17" s="11">
        <f t="shared" si="0"/>
        <v>0</v>
      </c>
      <c r="F17" s="11"/>
      <c r="G17" s="11"/>
    </row>
    <row r="18" spans="1:8" ht="13">
      <c r="A18" s="54">
        <v>1986</v>
      </c>
      <c r="B18" s="11">
        <v>1650.7940000000001</v>
      </c>
      <c r="C18" s="11">
        <v>41.75</v>
      </c>
      <c r="D18" s="11">
        <v>0</v>
      </c>
      <c r="E18" s="11">
        <f t="shared" si="0"/>
        <v>0</v>
      </c>
      <c r="F18" s="11">
        <v>1650.7940000000001</v>
      </c>
      <c r="G18" s="11">
        <v>41.75</v>
      </c>
      <c r="H18" s="11"/>
    </row>
    <row r="19" spans="1:8" ht="13">
      <c r="A19" s="54">
        <v>1987</v>
      </c>
      <c r="B19" s="11">
        <v>1114.412</v>
      </c>
      <c r="C19" s="11">
        <v>43.618000000000002</v>
      </c>
      <c r="D19" s="11">
        <v>44</v>
      </c>
      <c r="E19" s="11">
        <f t="shared" si="0"/>
        <v>4.3999999999999997E-2</v>
      </c>
      <c r="F19" s="11"/>
      <c r="G19" s="11"/>
    </row>
    <row r="20" spans="1:8" ht="13">
      <c r="A20" s="54">
        <v>1988</v>
      </c>
      <c r="B20" s="11">
        <v>923.72799999999995</v>
      </c>
      <c r="C20" s="11">
        <v>45.485999999999997</v>
      </c>
      <c r="D20" s="11">
        <v>2612</v>
      </c>
      <c r="E20" s="11">
        <f t="shared" si="0"/>
        <v>2.6120000000000001</v>
      </c>
      <c r="F20" s="11"/>
      <c r="G20" s="11"/>
    </row>
    <row r="21" spans="1:8" ht="13">
      <c r="A21" s="54">
        <v>1989</v>
      </c>
      <c r="B21" s="11">
        <v>843.79300000000001</v>
      </c>
      <c r="C21" s="11">
        <v>47.353999999999999</v>
      </c>
      <c r="D21" s="11">
        <v>3965</v>
      </c>
      <c r="E21" s="11">
        <f t="shared" si="0"/>
        <v>3.9649999999999999</v>
      </c>
      <c r="F21" s="11"/>
      <c r="G21" s="11"/>
    </row>
    <row r="22" spans="1:8" ht="13">
      <c r="A22" s="54">
        <v>1990</v>
      </c>
      <c r="B22" s="11">
        <v>1054.1310000000001</v>
      </c>
      <c r="C22" s="11">
        <v>49.222000000000001</v>
      </c>
      <c r="D22" s="11">
        <v>5318</v>
      </c>
      <c r="E22" s="11">
        <f t="shared" si="0"/>
        <v>5.3179999999999996</v>
      </c>
      <c r="F22" s="11"/>
      <c r="G22" s="11"/>
    </row>
    <row r="23" spans="1:8" ht="13">
      <c r="A23" s="54">
        <v>1991</v>
      </c>
      <c r="B23" s="11">
        <v>1080.943</v>
      </c>
      <c r="C23" s="11">
        <v>51.09</v>
      </c>
      <c r="D23" s="11">
        <v>6847</v>
      </c>
      <c r="E23" s="11">
        <f t="shared" si="0"/>
        <v>6.8470000000000004</v>
      </c>
      <c r="F23" s="11"/>
      <c r="G23" s="11"/>
    </row>
    <row r="24" spans="1:8" ht="13">
      <c r="A24" s="54">
        <v>1992</v>
      </c>
      <c r="B24" s="11">
        <v>1168.9459999999999</v>
      </c>
      <c r="C24" s="11">
        <v>52.957999999999998</v>
      </c>
      <c r="D24" s="11">
        <v>6445</v>
      </c>
      <c r="E24" s="11">
        <f t="shared" si="0"/>
        <v>6.4450000000000003</v>
      </c>
      <c r="F24" s="11"/>
      <c r="G24" s="11"/>
    </row>
    <row r="25" spans="1:8" ht="13">
      <c r="A25" s="54">
        <v>1993</v>
      </c>
      <c r="B25" s="11">
        <v>1230.124</v>
      </c>
      <c r="C25" s="11">
        <v>51.597000000000001</v>
      </c>
      <c r="D25" s="11">
        <v>7243</v>
      </c>
      <c r="E25" s="11">
        <f t="shared" si="0"/>
        <v>7.2430000000000003</v>
      </c>
      <c r="F25" s="11"/>
      <c r="G25" s="11"/>
    </row>
    <row r="26" spans="1:8" ht="13">
      <c r="A26" s="54">
        <v>1994</v>
      </c>
      <c r="B26" s="11">
        <v>999.89</v>
      </c>
      <c r="C26" s="11">
        <v>46.686</v>
      </c>
      <c r="D26" s="11">
        <v>7721</v>
      </c>
      <c r="E26" s="11">
        <f t="shared" si="0"/>
        <v>7.7210000000000001</v>
      </c>
      <c r="F26" s="11"/>
      <c r="G26" s="11"/>
    </row>
    <row r="27" spans="1:8" ht="13">
      <c r="A27" s="54">
        <v>1995</v>
      </c>
      <c r="B27" s="11">
        <v>1293.508</v>
      </c>
      <c r="C27" s="11">
        <v>43.01</v>
      </c>
      <c r="D27" s="11">
        <v>8379</v>
      </c>
      <c r="E27" s="11">
        <f t="shared" si="0"/>
        <v>8.3789999999999996</v>
      </c>
      <c r="F27" s="11"/>
      <c r="G27" s="11"/>
    </row>
    <row r="28" spans="1:8" ht="13">
      <c r="A28" s="54">
        <v>1996</v>
      </c>
      <c r="B28" s="11">
        <v>1523.1410000000001</v>
      </c>
      <c r="C28" s="11">
        <v>38.093000000000004</v>
      </c>
      <c r="D28" s="11">
        <v>11004</v>
      </c>
      <c r="E28" s="11">
        <f t="shared" si="0"/>
        <v>11.004</v>
      </c>
      <c r="F28" s="11"/>
      <c r="G28" s="11"/>
    </row>
    <row r="29" spans="1:8" ht="13">
      <c r="A29" s="54">
        <v>1997</v>
      </c>
      <c r="B29" s="11">
        <v>1387.65</v>
      </c>
      <c r="C29" s="11">
        <v>35.179000000000002</v>
      </c>
      <c r="D29" s="11">
        <v>16011</v>
      </c>
      <c r="E29" s="11">
        <f t="shared" si="0"/>
        <v>16.010999999999999</v>
      </c>
      <c r="F29" s="11"/>
      <c r="G29" s="11"/>
    </row>
    <row r="30" spans="1:8" ht="13">
      <c r="A30" s="54">
        <v>1998</v>
      </c>
      <c r="B30" s="11">
        <v>1522.9179999999999</v>
      </c>
      <c r="C30" s="11">
        <v>44.066000000000003</v>
      </c>
      <c r="D30" s="11">
        <v>22676</v>
      </c>
      <c r="E30" s="11">
        <f t="shared" si="0"/>
        <v>22.675999999999998</v>
      </c>
      <c r="F30" s="11"/>
      <c r="G30" s="11"/>
    </row>
    <row r="31" spans="1:8" ht="13">
      <c r="A31" s="54">
        <v>1999</v>
      </c>
      <c r="B31" s="11">
        <v>1534.5150000000001</v>
      </c>
      <c r="C31" s="11">
        <v>57.454000000000001</v>
      </c>
      <c r="D31" s="11">
        <v>28568</v>
      </c>
      <c r="E31" s="11">
        <f t="shared" si="0"/>
        <v>28.568000000000001</v>
      </c>
      <c r="F31" s="11"/>
      <c r="G31" s="11"/>
      <c r="H31">
        <v>29</v>
      </c>
    </row>
    <row r="32" spans="1:8" ht="13">
      <c r="A32" s="54">
        <v>2000</v>
      </c>
      <c r="B32" s="11">
        <v>1636.883</v>
      </c>
      <c r="C32" s="11">
        <v>39.555</v>
      </c>
      <c r="D32" s="11">
        <v>30201</v>
      </c>
      <c r="E32" s="11">
        <f t="shared" si="0"/>
        <v>30.201000000000001</v>
      </c>
      <c r="F32" s="11">
        <v>1636.883</v>
      </c>
      <c r="G32" s="11">
        <v>39.555</v>
      </c>
      <c r="H32" s="11"/>
    </row>
    <row r="33" spans="1:8" ht="13">
      <c r="A33" s="54">
        <v>2001</v>
      </c>
      <c r="B33" s="11">
        <v>1224.047</v>
      </c>
      <c r="C33" s="11">
        <v>42.167000000000002</v>
      </c>
      <c r="D33" s="11">
        <v>31523</v>
      </c>
      <c r="E33" s="11">
        <f t="shared" si="0"/>
        <v>31.523</v>
      </c>
      <c r="F33" s="11"/>
      <c r="G33" s="11"/>
    </row>
    <row r="34" spans="1:8" ht="13">
      <c r="A34" s="54">
        <v>2002</v>
      </c>
      <c r="B34" s="11">
        <v>917.99300000000005</v>
      </c>
      <c r="C34" s="11">
        <v>37.317</v>
      </c>
      <c r="D34" s="11">
        <v>31538</v>
      </c>
      <c r="E34" s="11">
        <f t="shared" si="0"/>
        <v>31.538</v>
      </c>
      <c r="F34" s="11"/>
      <c r="G34" s="11"/>
    </row>
    <row r="35" spans="1:8" ht="13">
      <c r="A35" s="54">
        <v>2003</v>
      </c>
      <c r="B35" s="11">
        <v>882.01199999999994</v>
      </c>
      <c r="C35" s="11">
        <v>49.545000000000002</v>
      </c>
      <c r="D35" s="11">
        <v>29882</v>
      </c>
      <c r="E35" s="11">
        <f t="shared" si="0"/>
        <v>29.882000000000001</v>
      </c>
      <c r="F35" s="11"/>
      <c r="G35" s="11"/>
    </row>
    <row r="36" spans="1:8" ht="13">
      <c r="A36" s="54">
        <v>2004</v>
      </c>
      <c r="B36" s="11">
        <v>1085.0060000000001</v>
      </c>
      <c r="C36" s="11">
        <v>75.388999999999996</v>
      </c>
      <c r="D36" s="11">
        <v>31774</v>
      </c>
      <c r="E36" s="11">
        <f t="shared" si="0"/>
        <v>31.774000000000001</v>
      </c>
      <c r="F36" s="11"/>
      <c r="G36" s="11"/>
    </row>
    <row r="37" spans="1:8" ht="13">
      <c r="A37" s="54">
        <v>2005</v>
      </c>
      <c r="B37" s="11">
        <v>1023.905</v>
      </c>
      <c r="C37" s="11">
        <v>165.17</v>
      </c>
      <c r="D37" s="11">
        <v>31892</v>
      </c>
      <c r="E37" s="11">
        <f t="shared" si="0"/>
        <v>31.891999999999999</v>
      </c>
      <c r="F37" s="11">
        <v>1023.905</v>
      </c>
      <c r="G37" s="11">
        <v>165.17</v>
      </c>
      <c r="H37" s="11"/>
    </row>
    <row r="38" spans="1:8" ht="13">
      <c r="A38" s="54">
        <v>2006</v>
      </c>
      <c r="B38" s="11">
        <v>981.06600000000003</v>
      </c>
      <c r="C38" s="11">
        <v>108.026</v>
      </c>
      <c r="D38" s="11">
        <v>37149</v>
      </c>
      <c r="E38" s="11">
        <f t="shared" si="0"/>
        <v>37.149000000000001</v>
      </c>
      <c r="F38" s="11"/>
      <c r="G38" s="11"/>
    </row>
    <row r="39" spans="1:8" ht="13">
      <c r="A39" s="54">
        <v>2007</v>
      </c>
      <c r="B39" s="11">
        <v>808.68799999999999</v>
      </c>
      <c r="C39" s="11">
        <v>68.016000000000005</v>
      </c>
      <c r="D39" s="11">
        <v>50791</v>
      </c>
      <c r="E39" s="11">
        <f t="shared" si="0"/>
        <v>50.790999999999997</v>
      </c>
      <c r="F39" s="11"/>
      <c r="G39" s="11"/>
    </row>
    <row r="40" spans="1:8" ht="13">
      <c r="A40" s="54">
        <v>2008</v>
      </c>
      <c r="B40" s="11">
        <v>661.76599999999996</v>
      </c>
      <c r="C40" s="11">
        <v>62.058999999999997</v>
      </c>
      <c r="D40" s="11">
        <v>60404</v>
      </c>
      <c r="E40" s="11">
        <f t="shared" si="0"/>
        <v>60.404000000000003</v>
      </c>
      <c r="F40" s="11"/>
      <c r="G40" s="11"/>
      <c r="H40">
        <v>60</v>
      </c>
    </row>
    <row r="41" spans="1:8" ht="13">
      <c r="A41" s="54">
        <v>2009</v>
      </c>
      <c r="B41" s="11">
        <v>503.38600000000002</v>
      </c>
      <c r="C41" s="11">
        <v>52.655000000000001</v>
      </c>
      <c r="D41" s="11">
        <v>60112</v>
      </c>
      <c r="E41" s="11">
        <f t="shared" si="0"/>
        <v>60.112000000000002</v>
      </c>
      <c r="F41" s="11"/>
      <c r="G41" s="11"/>
    </row>
    <row r="42" spans="1:8" ht="13">
      <c r="A42" s="54">
        <v>2010</v>
      </c>
      <c r="B42" s="11">
        <v>404.36500000000001</v>
      </c>
      <c r="C42" s="11">
        <v>59.017000000000003</v>
      </c>
      <c r="D42" s="11">
        <v>55921</v>
      </c>
      <c r="E42" s="11">
        <f t="shared" si="0"/>
        <v>55.920999999999999</v>
      </c>
      <c r="F42" s="11"/>
      <c r="G42" s="11"/>
    </row>
    <row r="43" spans="1:8" ht="13">
      <c r="A43" s="54">
        <v>2011</v>
      </c>
      <c r="B43" s="11">
        <v>286.154</v>
      </c>
      <c r="C43" s="11">
        <v>54.097999999999999</v>
      </c>
      <c r="D43" s="11">
        <v>55384</v>
      </c>
      <c r="E43" s="11">
        <f t="shared" si="0"/>
        <v>55.384</v>
      </c>
      <c r="F43" s="11"/>
      <c r="G43" s="11"/>
    </row>
    <row r="44" spans="1:8" ht="13">
      <c r="A44" s="54">
        <v>2012</v>
      </c>
      <c r="B44" s="11">
        <v>265.755</v>
      </c>
      <c r="C44" s="11">
        <v>99.013000000000005</v>
      </c>
      <c r="D44" s="11">
        <v>65345</v>
      </c>
      <c r="E44" s="11">
        <f t="shared" si="0"/>
        <v>65.344999999999999</v>
      </c>
      <c r="F44" s="11"/>
      <c r="G44" s="11"/>
    </row>
    <row r="45" spans="1:8" ht="13">
      <c r="A45" s="54">
        <v>2013</v>
      </c>
      <c r="B45" s="11">
        <v>267.73399999999998</v>
      </c>
      <c r="C45" s="11">
        <v>153.05500000000001</v>
      </c>
      <c r="D45" s="11">
        <v>74192</v>
      </c>
      <c r="E45" s="11">
        <f t="shared" si="0"/>
        <v>74.191999999999993</v>
      </c>
      <c r="F45" s="11"/>
      <c r="G45" s="11"/>
    </row>
    <row r="46" spans="1:8" ht="13">
      <c r="A46" s="54">
        <v>2014</v>
      </c>
      <c r="B46" s="11">
        <v>229.178</v>
      </c>
      <c r="C46" s="11">
        <v>257.47300000000001</v>
      </c>
      <c r="D46" s="11">
        <v>89274</v>
      </c>
      <c r="E46" s="11">
        <f t="shared" si="0"/>
        <v>89.274000000000001</v>
      </c>
      <c r="F46" s="11"/>
      <c r="G46" s="11"/>
    </row>
    <row r="47" spans="1:8" ht="13">
      <c r="A47" s="54">
        <v>2015</v>
      </c>
      <c r="B47" s="11">
        <v>188.12200000000001</v>
      </c>
      <c r="C47" s="11">
        <v>148.995</v>
      </c>
      <c r="D47" s="11">
        <v>108144</v>
      </c>
      <c r="E47" s="11">
        <f t="shared" si="0"/>
        <v>108.14400000000001</v>
      </c>
      <c r="F47" s="11"/>
      <c r="G47" s="11"/>
      <c r="H47">
        <v>108</v>
      </c>
    </row>
    <row r="48" spans="1:8" ht="13">
      <c r="A48" s="54">
        <v>2016</v>
      </c>
      <c r="B48" s="11">
        <v>192.96899999999999</v>
      </c>
      <c r="C48" s="11">
        <v>222.84700000000001</v>
      </c>
      <c r="D48" s="11">
        <v>134368</v>
      </c>
      <c r="E48" s="11">
        <f t="shared" si="0"/>
        <v>134.36799999999999</v>
      </c>
      <c r="F48" s="11"/>
      <c r="G48" s="11"/>
    </row>
    <row r="49" spans="1:8" ht="13">
      <c r="A49" s="54">
        <v>2017</v>
      </c>
      <c r="B49" s="11">
        <v>130.45400000000001</v>
      </c>
      <c r="C49" s="11">
        <v>180.077</v>
      </c>
      <c r="D49" s="11">
        <v>161583</v>
      </c>
      <c r="E49" s="11">
        <f t="shared" si="0"/>
        <v>161.583</v>
      </c>
      <c r="F49" s="11"/>
      <c r="G49" s="11"/>
    </row>
    <row r="50" spans="1:8" ht="13">
      <c r="A50" s="54">
        <v>2018</v>
      </c>
      <c r="B50" s="11">
        <v>155.452</v>
      </c>
      <c r="C50" s="11">
        <v>248.69</v>
      </c>
      <c r="D50" s="11">
        <v>196409</v>
      </c>
      <c r="E50" s="11">
        <f t="shared" si="0"/>
        <v>196.40899999999999</v>
      </c>
      <c r="F50" s="11">
        <v>155.452</v>
      </c>
      <c r="G50" s="11">
        <v>248.69</v>
      </c>
      <c r="H50" s="11">
        <v>196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84F8-8B45-4A22-AA6A-C96E44DABC50}">
  <dimension ref="I3:N24"/>
  <sheetViews>
    <sheetView workbookViewId="0">
      <selection activeCell="L20" sqref="L20"/>
    </sheetView>
  </sheetViews>
  <sheetFormatPr defaultRowHeight="12.5"/>
  <cols>
    <col min="9" max="9" width="10.7265625" bestFit="1" customWidth="1"/>
    <col min="10" max="10" width="7.36328125" bestFit="1" customWidth="1"/>
    <col min="11" max="13" width="10.90625" bestFit="1" customWidth="1"/>
    <col min="14" max="14" width="12.08984375" bestFit="1" customWidth="1"/>
  </cols>
  <sheetData>
    <row r="3" spans="9:14">
      <c r="I3" s="57" t="s">
        <v>51</v>
      </c>
      <c r="J3" s="57"/>
      <c r="K3" s="57"/>
      <c r="L3" s="57"/>
      <c r="M3" s="57"/>
    </row>
    <row r="4" spans="9:14">
      <c r="J4">
        <v>1995</v>
      </c>
      <c r="K4">
        <v>2005</v>
      </c>
      <c r="L4">
        <v>2012</v>
      </c>
      <c r="M4">
        <v>2016</v>
      </c>
    </row>
    <row r="5" spans="9:14">
      <c r="I5" t="s">
        <v>46</v>
      </c>
      <c r="J5" s="44">
        <v>0.05</v>
      </c>
      <c r="K5" s="44">
        <f>K13/K21</f>
        <v>0.24014022787028921</v>
      </c>
      <c r="L5" s="44">
        <f t="shared" ref="L5:M5" si="0">L13/L21</f>
        <v>0.27083333333333331</v>
      </c>
      <c r="M5" s="44">
        <f t="shared" si="0"/>
        <v>0.22916666666666666</v>
      </c>
    </row>
    <row r="6" spans="9:14">
      <c r="I6" t="s">
        <v>47</v>
      </c>
      <c r="J6" s="44"/>
      <c r="K6" s="44">
        <f t="shared" ref="K6:M8" si="1">K14/K22</f>
        <v>0.14329454990814453</v>
      </c>
      <c r="L6" s="44">
        <f t="shared" si="1"/>
        <v>0.14117647058823529</v>
      </c>
      <c r="M6" s="44">
        <f t="shared" si="1"/>
        <v>0.15421115065243179</v>
      </c>
      <c r="N6" s="45"/>
    </row>
    <row r="7" spans="9:14">
      <c r="I7" t="s">
        <v>48</v>
      </c>
      <c r="J7" s="44">
        <v>0.06</v>
      </c>
      <c r="K7" s="44">
        <f t="shared" si="1"/>
        <v>8.9538935256462199E-2</v>
      </c>
      <c r="L7" s="44">
        <f t="shared" si="1"/>
        <v>8.9655172413793102E-2</v>
      </c>
      <c r="M7" s="44">
        <f t="shared" si="1"/>
        <v>8.0944350758853284E-2</v>
      </c>
    </row>
    <row r="8" spans="9:14">
      <c r="I8" t="s">
        <v>49</v>
      </c>
      <c r="K8" s="44">
        <f t="shared" si="1"/>
        <v>4.8827992912501859E-2</v>
      </c>
      <c r="L8" s="44">
        <f t="shared" si="1"/>
        <v>5.0427677773522278E-2</v>
      </c>
      <c r="M8" s="44">
        <f t="shared" si="1"/>
        <v>4.7701647875108416E-2</v>
      </c>
    </row>
    <row r="11" spans="9:14">
      <c r="I11" s="57" t="s">
        <v>52</v>
      </c>
      <c r="J11" s="57"/>
      <c r="K11" s="57"/>
      <c r="L11" s="57"/>
      <c r="M11" s="57"/>
    </row>
    <row r="12" spans="9:14">
      <c r="J12">
        <v>1995</v>
      </c>
      <c r="K12">
        <v>2005</v>
      </c>
      <c r="L12">
        <v>2012</v>
      </c>
      <c r="M12">
        <v>2016</v>
      </c>
    </row>
    <row r="13" spans="9:14">
      <c r="I13" t="s">
        <v>46</v>
      </c>
      <c r="J13" s="9"/>
      <c r="K13" s="9">
        <v>274000</v>
      </c>
      <c r="L13" s="9">
        <v>325000</v>
      </c>
      <c r="M13" s="9">
        <v>275000</v>
      </c>
      <c r="N13">
        <f>50/325</f>
        <v>0.15384615384615385</v>
      </c>
    </row>
    <row r="14" spans="9:14">
      <c r="I14" t="s">
        <v>47</v>
      </c>
      <c r="J14" s="9">
        <v>350000</v>
      </c>
      <c r="K14" s="9">
        <v>1404000</v>
      </c>
      <c r="L14" s="9">
        <v>1200000</v>
      </c>
      <c r="M14" s="9">
        <v>1300000</v>
      </c>
    </row>
    <row r="15" spans="9:14">
      <c r="I15" t="s">
        <v>48</v>
      </c>
      <c r="J15" s="9"/>
      <c r="K15" s="9">
        <v>2210000</v>
      </c>
      <c r="L15" s="9">
        <v>2600000</v>
      </c>
      <c r="M15" s="9">
        <v>2400000</v>
      </c>
    </row>
    <row r="16" spans="9:14">
      <c r="I16" t="s">
        <v>49</v>
      </c>
      <c r="J16" s="9"/>
      <c r="K16" s="9">
        <v>7220000</v>
      </c>
      <c r="L16" s="9">
        <v>7900000</v>
      </c>
      <c r="M16" s="9">
        <v>7700000</v>
      </c>
    </row>
    <row r="19" spans="9:13">
      <c r="I19" s="57" t="s">
        <v>50</v>
      </c>
      <c r="J19" s="57"/>
      <c r="K19" s="57"/>
      <c r="L19" s="57"/>
      <c r="M19" s="57"/>
    </row>
    <row r="20" spans="9:13">
      <c r="J20">
        <v>1995</v>
      </c>
      <c r="K20">
        <v>2005</v>
      </c>
      <c r="L20">
        <v>2012</v>
      </c>
      <c r="M20">
        <v>2016</v>
      </c>
    </row>
    <row r="21" spans="9:13">
      <c r="I21" t="s">
        <v>46</v>
      </c>
      <c r="J21" s="9"/>
      <c r="K21" s="9">
        <v>1141000</v>
      </c>
      <c r="L21" s="9">
        <v>1200000</v>
      </c>
      <c r="M21" s="9">
        <v>1200000</v>
      </c>
    </row>
    <row r="22" spans="9:13">
      <c r="I22" t="s">
        <v>47</v>
      </c>
      <c r="J22" s="9"/>
      <c r="K22" s="9">
        <v>9798000</v>
      </c>
      <c r="L22" s="9">
        <v>8500000</v>
      </c>
      <c r="M22" s="9">
        <v>8430000</v>
      </c>
    </row>
    <row r="23" spans="9:13">
      <c r="I23" t="s">
        <v>48</v>
      </c>
      <c r="J23" s="9"/>
      <c r="K23" s="9">
        <v>24682000</v>
      </c>
      <c r="L23" s="9">
        <v>29000000</v>
      </c>
      <c r="M23" s="9">
        <v>29650000</v>
      </c>
    </row>
    <row r="24" spans="9:13">
      <c r="I24" t="s">
        <v>49</v>
      </c>
      <c r="J24" s="9"/>
      <c r="K24" s="9">
        <v>147866000</v>
      </c>
      <c r="L24" s="9">
        <v>156660000</v>
      </c>
      <c r="M24" s="9">
        <v>161420000</v>
      </c>
    </row>
  </sheetData>
  <mergeCells count="3">
    <mergeCell ref="I19:M19"/>
    <mergeCell ref="I3:M3"/>
    <mergeCell ref="I11:M1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3F89-770D-4DE5-ABA6-4048AA2A5095}">
  <dimension ref="A1:M57"/>
  <sheetViews>
    <sheetView zoomScaleNormal="100" workbookViewId="0">
      <selection activeCell="D33" sqref="D33:E34"/>
    </sheetView>
  </sheetViews>
  <sheetFormatPr defaultRowHeight="15.5"/>
  <cols>
    <col min="1" max="1" width="6.08984375" style="20" bestFit="1" customWidth="1"/>
    <col min="2" max="3" width="6.08984375" style="20" customWidth="1"/>
    <col min="4" max="4" width="8.90625" style="20" customWidth="1"/>
    <col min="5" max="16384" width="8.7265625" style="20"/>
  </cols>
  <sheetData>
    <row r="1" spans="1:13" ht="16" thickBot="1">
      <c r="A1" s="47" t="s">
        <v>0</v>
      </c>
      <c r="B1" s="47"/>
      <c r="C1" s="47"/>
      <c r="D1" s="21" t="s">
        <v>27</v>
      </c>
      <c r="E1" s="20" t="s">
        <v>53</v>
      </c>
    </row>
    <row r="2" spans="1:13">
      <c r="A2" s="50">
        <v>1990</v>
      </c>
      <c r="B2" s="49"/>
      <c r="C2" s="49"/>
      <c r="D2" s="51">
        <v>5.3179999999999996</v>
      </c>
      <c r="E2" s="51">
        <f>D2</f>
        <v>5.3179999999999996</v>
      </c>
      <c r="F2" s="21">
        <v>11.843</v>
      </c>
    </row>
    <row r="3" spans="1:13">
      <c r="A3" s="48"/>
      <c r="B3" s="49"/>
      <c r="C3" s="49"/>
      <c r="D3" s="51">
        <v>6.8470000000000004</v>
      </c>
      <c r="F3" s="21">
        <v>14.573</v>
      </c>
      <c r="J3" s="21"/>
      <c r="K3" s="21"/>
      <c r="L3" s="21"/>
      <c r="M3" s="21"/>
    </row>
    <row r="4" spans="1:13">
      <c r="A4" s="48"/>
      <c r="B4" s="49"/>
      <c r="C4" s="49"/>
      <c r="D4" s="51">
        <v>6.4450000000000003</v>
      </c>
      <c r="F4" s="21">
        <v>12.552</v>
      </c>
    </row>
    <row r="5" spans="1:13">
      <c r="A5" s="48"/>
      <c r="B5" s="49"/>
      <c r="C5" s="49"/>
      <c r="D5" s="51">
        <v>7.2430000000000003</v>
      </c>
      <c r="F5" s="21">
        <v>9.6910000000000007</v>
      </c>
    </row>
    <row r="6" spans="1:13">
      <c r="A6" s="48"/>
      <c r="B6" s="49"/>
      <c r="C6" s="49"/>
      <c r="D6" s="51">
        <v>7.7210000000000001</v>
      </c>
      <c r="F6" s="21">
        <v>10.4</v>
      </c>
    </row>
    <row r="7" spans="1:13">
      <c r="A7" s="48">
        <v>1995</v>
      </c>
      <c r="B7" s="49"/>
      <c r="C7" s="49"/>
      <c r="D7" s="51">
        <v>8.3789999999999996</v>
      </c>
      <c r="E7" s="51">
        <f>D7</f>
        <v>8.3789999999999996</v>
      </c>
      <c r="F7" s="21">
        <v>11.737</v>
      </c>
    </row>
    <row r="8" spans="1:13">
      <c r="A8" s="48"/>
      <c r="B8" s="49"/>
      <c r="C8" s="49"/>
      <c r="D8" s="51">
        <v>11.004</v>
      </c>
      <c r="F8" s="21">
        <v>12.2</v>
      </c>
    </row>
    <row r="9" spans="1:13">
      <c r="A9" s="48"/>
      <c r="B9" s="49"/>
      <c r="C9" s="49"/>
      <c r="D9" s="51">
        <v>16.010999999999999</v>
      </c>
      <c r="F9" s="21">
        <v>15.706</v>
      </c>
    </row>
    <row r="10" spans="1:13">
      <c r="A10" s="48"/>
      <c r="B10" s="49"/>
      <c r="C10" s="49"/>
      <c r="D10" s="51">
        <v>22.675999999999998</v>
      </c>
      <c r="F10" s="21">
        <v>20.192</v>
      </c>
    </row>
    <row r="11" spans="1:13" ht="16" thickBot="1">
      <c r="A11" s="48"/>
      <c r="B11" s="49"/>
      <c r="C11" s="49"/>
      <c r="D11" s="51">
        <v>28.568000000000001</v>
      </c>
      <c r="F11" s="21">
        <v>30.641999999999999</v>
      </c>
    </row>
    <row r="12" spans="1:13">
      <c r="A12" s="50">
        <v>2000</v>
      </c>
      <c r="B12" s="49"/>
      <c r="C12" s="49"/>
      <c r="D12" s="51">
        <v>30.201000000000001</v>
      </c>
      <c r="E12" s="51">
        <v>30.201000000000001</v>
      </c>
      <c r="F12" s="21">
        <v>45.036999999999999</v>
      </c>
    </row>
    <row r="13" spans="1:13">
      <c r="A13" s="48"/>
      <c r="B13" s="49"/>
      <c r="C13" s="49"/>
      <c r="D13" s="51">
        <v>31.523</v>
      </c>
      <c r="F13" s="21">
        <v>58.215000000000003</v>
      </c>
    </row>
    <row r="14" spans="1:13">
      <c r="A14" s="48"/>
      <c r="B14" s="49"/>
      <c r="C14" s="49"/>
      <c r="D14" s="51">
        <v>31.538</v>
      </c>
      <c r="F14" s="21">
        <v>62.591000000000001</v>
      </c>
    </row>
    <row r="15" spans="1:13">
      <c r="A15" s="48"/>
      <c r="B15" s="49"/>
      <c r="C15" s="49"/>
      <c r="D15" s="51">
        <v>29.882000000000001</v>
      </c>
      <c r="F15" s="21">
        <v>78.954999999999998</v>
      </c>
    </row>
    <row r="16" spans="1:13">
      <c r="A16" s="48"/>
      <c r="B16" s="49"/>
      <c r="C16" s="49"/>
      <c r="D16" s="51">
        <v>31.774000000000001</v>
      </c>
      <c r="F16" s="21">
        <v>76.168999999999997</v>
      </c>
    </row>
    <row r="17" spans="1:5" ht="16" thickBot="1">
      <c r="A17" s="48">
        <v>2005</v>
      </c>
      <c r="B17" s="49">
        <v>274</v>
      </c>
      <c r="C17" s="49"/>
      <c r="D17" s="51">
        <v>31.891999999999999</v>
      </c>
      <c r="E17" s="21">
        <f>D17</f>
        <v>31.891999999999999</v>
      </c>
    </row>
    <row r="18" spans="1:5">
      <c r="A18" s="50"/>
      <c r="B18" s="49"/>
      <c r="C18" s="49"/>
      <c r="D18" s="51">
        <v>37.149000000000001</v>
      </c>
    </row>
    <row r="19" spans="1:5">
      <c r="A19" s="48"/>
      <c r="B19" s="49"/>
      <c r="C19" s="49"/>
      <c r="D19" s="51">
        <v>50.790999999999997</v>
      </c>
    </row>
    <row r="20" spans="1:5">
      <c r="A20" s="48"/>
      <c r="B20" s="49"/>
      <c r="C20" s="49"/>
      <c r="D20" s="51">
        <v>60.404000000000003</v>
      </c>
    </row>
    <row r="21" spans="1:5">
      <c r="A21" s="48"/>
      <c r="B21" s="49"/>
      <c r="C21" s="49"/>
      <c r="D21" s="51">
        <v>60.112000000000002</v>
      </c>
    </row>
    <row r="22" spans="1:5">
      <c r="A22" s="48">
        <v>2010</v>
      </c>
      <c r="B22" s="49"/>
      <c r="C22" s="49"/>
      <c r="D22" s="51">
        <v>55.920999999999999</v>
      </c>
      <c r="E22" s="21"/>
    </row>
    <row r="23" spans="1:5">
      <c r="A23" s="48"/>
      <c r="B23" s="49"/>
      <c r="C23" s="49"/>
      <c r="D23" s="51">
        <v>55.384</v>
      </c>
      <c r="E23" s="21">
        <v>55</v>
      </c>
    </row>
    <row r="24" spans="1:5">
      <c r="A24" s="48"/>
      <c r="B24" s="49"/>
      <c r="C24" s="49"/>
      <c r="D24" s="51">
        <v>65.344999999999999</v>
      </c>
    </row>
    <row r="25" spans="1:5">
      <c r="A25" s="48"/>
      <c r="B25" s="49">
        <v>325</v>
      </c>
      <c r="C25" s="49"/>
      <c r="D25" s="51">
        <v>74.191999999999993</v>
      </c>
    </row>
    <row r="26" spans="1:5" ht="16" thickBot="1">
      <c r="A26" s="48"/>
      <c r="B26" s="49"/>
      <c r="C26" s="49"/>
      <c r="D26" s="51">
        <v>89.274000000000001</v>
      </c>
    </row>
    <row r="27" spans="1:5">
      <c r="A27" s="50">
        <v>2015</v>
      </c>
      <c r="B27" s="49"/>
      <c r="C27" s="49"/>
      <c r="D27" s="51">
        <v>108.14400000000001</v>
      </c>
    </row>
    <row r="28" spans="1:5">
      <c r="B28" s="49"/>
      <c r="C28" s="49"/>
      <c r="D28" s="51">
        <v>134.36799999999999</v>
      </c>
      <c r="E28" s="21">
        <f>D28</f>
        <v>134.36799999999999</v>
      </c>
    </row>
    <row r="29" spans="1:5">
      <c r="A29" s="48"/>
      <c r="B29" s="49">
        <v>275</v>
      </c>
      <c r="C29" s="49"/>
      <c r="D29" s="51">
        <v>161.583</v>
      </c>
    </row>
    <row r="30" spans="1:5">
      <c r="A30" s="52" t="s">
        <v>45</v>
      </c>
      <c r="B30" s="53"/>
      <c r="C30" s="53"/>
      <c r="D30" s="12">
        <v>196</v>
      </c>
      <c r="E30" s="21">
        <f>D30</f>
        <v>196</v>
      </c>
    </row>
    <row r="31" spans="1:5">
      <c r="A31" s="48"/>
      <c r="B31" s="49"/>
      <c r="C31" s="49"/>
      <c r="D31" s="12"/>
    </row>
    <row r="32" spans="1:5">
      <c r="A32" s="48"/>
      <c r="B32" s="49"/>
      <c r="C32" s="49"/>
      <c r="D32" s="12"/>
    </row>
    <row r="33" spans="1:4">
      <c r="A33" s="48"/>
      <c r="B33" s="49"/>
      <c r="C33" s="49"/>
      <c r="D33" s="12"/>
    </row>
    <row r="34" spans="1:4">
      <c r="D34" s="46"/>
    </row>
    <row r="35" spans="1:4">
      <c r="A35" s="48"/>
      <c r="B35" s="49"/>
      <c r="C35" s="49"/>
      <c r="D35" s="12"/>
    </row>
    <row r="36" spans="1:4">
      <c r="A36" s="48"/>
      <c r="B36" s="49"/>
      <c r="C36" s="49"/>
      <c r="D36" s="12"/>
    </row>
    <row r="37" spans="1:4">
      <c r="A37" s="48"/>
      <c r="B37" s="49"/>
      <c r="C37" s="49"/>
      <c r="D37" s="12"/>
    </row>
    <row r="38" spans="1:4">
      <c r="A38" s="48"/>
      <c r="B38" s="49"/>
      <c r="C38" s="49"/>
      <c r="D38" s="12"/>
    </row>
    <row r="39" spans="1:4" ht="16" thickBot="1">
      <c r="A39" s="48"/>
      <c r="B39" s="49"/>
      <c r="C39" s="49"/>
      <c r="D39" s="12"/>
    </row>
    <row r="40" spans="1:4">
      <c r="A40" s="50"/>
      <c r="B40" s="49"/>
      <c r="C40" s="49"/>
      <c r="D40" s="12"/>
    </row>
    <row r="41" spans="1:4">
      <c r="A41" s="48"/>
      <c r="B41" s="49"/>
      <c r="C41" s="49"/>
      <c r="D41" s="12"/>
    </row>
    <row r="42" spans="1:4">
      <c r="A42" s="48"/>
      <c r="B42" s="49"/>
      <c r="C42" s="49"/>
      <c r="D42" s="12"/>
    </row>
    <row r="43" spans="1:4">
      <c r="A43" s="48"/>
      <c r="B43" s="49"/>
      <c r="C43" s="49"/>
      <c r="D43" s="12"/>
    </row>
    <row r="44" spans="1:4">
      <c r="A44" s="48"/>
      <c r="B44" s="49"/>
      <c r="C44" s="49"/>
      <c r="D44" s="12"/>
    </row>
    <row r="45" spans="1:4">
      <c r="A45" s="48"/>
      <c r="B45" s="49"/>
      <c r="C45" s="49"/>
      <c r="D45" s="12"/>
    </row>
    <row r="46" spans="1:4">
      <c r="A46" s="48"/>
      <c r="B46" s="49"/>
      <c r="C46" s="49"/>
      <c r="D46" s="12"/>
    </row>
    <row r="47" spans="1:4">
      <c r="A47" s="48"/>
      <c r="B47" s="49"/>
      <c r="C47" s="49"/>
      <c r="D47" s="12"/>
    </row>
    <row r="48" spans="1:4">
      <c r="A48" s="48"/>
      <c r="B48" s="49"/>
      <c r="C48" s="49"/>
      <c r="D48" s="12"/>
    </row>
    <row r="49" spans="1:4" ht="16" thickBot="1">
      <c r="A49" s="48"/>
      <c r="B49" s="49"/>
      <c r="C49" s="49"/>
      <c r="D49" s="12"/>
    </row>
    <row r="50" spans="1:4">
      <c r="A50" s="50"/>
      <c r="B50" s="49"/>
      <c r="C50" s="49"/>
      <c r="D50" s="12"/>
    </row>
    <row r="51" spans="1:4">
      <c r="A51" s="48"/>
      <c r="B51" s="49"/>
      <c r="C51" s="49"/>
    </row>
    <row r="52" spans="1:4">
      <c r="A52" s="48"/>
      <c r="B52" s="49"/>
      <c r="C52" s="49"/>
    </row>
    <row r="53" spans="1:4">
      <c r="A53" s="48"/>
      <c r="B53" s="49"/>
      <c r="C53" s="49"/>
    </row>
    <row r="54" spans="1:4">
      <c r="A54" s="48"/>
      <c r="B54" s="49"/>
      <c r="C54" s="49"/>
    </row>
    <row r="55" spans="1:4">
      <c r="A55" s="48"/>
      <c r="B55" s="49"/>
      <c r="C55" s="49"/>
    </row>
    <row r="56" spans="1:4">
      <c r="A56" s="48"/>
      <c r="B56" s="49"/>
      <c r="C56" s="49"/>
    </row>
    <row r="57" spans="1:4">
      <c r="A57" s="48"/>
      <c r="B57" s="49"/>
      <c r="C57" s="4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6C6-9DDF-441B-BB0E-251A7050555C}">
  <dimension ref="A1:F8"/>
  <sheetViews>
    <sheetView workbookViewId="0">
      <selection activeCell="E33" sqref="E33"/>
    </sheetView>
  </sheetViews>
  <sheetFormatPr defaultRowHeight="12.5"/>
  <sheetData>
    <row r="1" spans="1:6">
      <c r="A1" s="55" t="s">
        <v>5</v>
      </c>
      <c r="B1" s="55"/>
      <c r="C1" s="55"/>
    </row>
    <row r="2" spans="1:6">
      <c r="B2" t="s">
        <v>3</v>
      </c>
      <c r="C2" t="s">
        <v>4</v>
      </c>
      <c r="D2" t="s">
        <v>6</v>
      </c>
      <c r="F2" t="s">
        <v>1</v>
      </c>
    </row>
    <row r="3" spans="1:6">
      <c r="A3">
        <v>1995</v>
      </c>
      <c r="B3" s="7">
        <v>0.36</v>
      </c>
      <c r="C3" s="7">
        <v>0.33</v>
      </c>
      <c r="D3">
        <v>7.1</v>
      </c>
    </row>
    <row r="4" spans="1:6">
      <c r="A4">
        <v>2000</v>
      </c>
      <c r="B4" s="7">
        <v>0.38</v>
      </c>
      <c r="C4" s="7">
        <v>0.35</v>
      </c>
      <c r="D4">
        <v>7.2</v>
      </c>
    </row>
    <row r="5" spans="1:6">
      <c r="A5">
        <v>2005</v>
      </c>
      <c r="B5" s="7">
        <v>0.36</v>
      </c>
      <c r="C5" s="7">
        <v>0.36</v>
      </c>
      <c r="D5">
        <v>8</v>
      </c>
    </row>
    <row r="6" spans="1:6">
      <c r="A6">
        <v>2007</v>
      </c>
      <c r="B6" s="7">
        <v>0.3</v>
      </c>
      <c r="C6" s="7">
        <v>0.41</v>
      </c>
      <c r="D6">
        <v>8.6</v>
      </c>
    </row>
    <row r="7" spans="1:6">
      <c r="A7">
        <v>2010</v>
      </c>
      <c r="B7" s="7">
        <v>0.23</v>
      </c>
      <c r="C7" s="7">
        <v>0.5</v>
      </c>
      <c r="D7">
        <v>10.6</v>
      </c>
    </row>
    <row r="8" spans="1:6">
      <c r="A8">
        <v>2016</v>
      </c>
      <c r="B8" s="7">
        <v>0.18</v>
      </c>
      <c r="C8" s="7">
        <v>0.66</v>
      </c>
      <c r="D8">
        <v>14.8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0731-ABB5-421B-9E37-D8D148D38E63}">
  <dimension ref="A1:D24"/>
  <sheetViews>
    <sheetView workbookViewId="0">
      <selection activeCell="A33" sqref="A33"/>
    </sheetView>
  </sheetViews>
  <sheetFormatPr defaultRowHeight="12.5"/>
  <cols>
    <col min="2" max="2" width="8" style="8" bestFit="1" customWidth="1"/>
  </cols>
  <sheetData>
    <row r="1" spans="1:4">
      <c r="A1" t="s">
        <v>0</v>
      </c>
      <c r="B1" s="8" t="s">
        <v>7</v>
      </c>
      <c r="C1" t="s">
        <v>17</v>
      </c>
      <c r="D1" t="s">
        <v>1</v>
      </c>
    </row>
    <row r="2" spans="1:4">
      <c r="A2">
        <v>1995</v>
      </c>
      <c r="B2" s="8">
        <v>3600</v>
      </c>
      <c r="C2" s="8">
        <v>3600</v>
      </c>
    </row>
    <row r="3" spans="1:4">
      <c r="B3" s="8">
        <f>(B$2*4+B$7*1)/5</f>
        <v>4000</v>
      </c>
    </row>
    <row r="4" spans="1:4">
      <c r="B4" s="8">
        <f>(B$2*3+B$7*2)/5</f>
        <v>4400</v>
      </c>
    </row>
    <row r="5" spans="1:4">
      <c r="B5" s="8">
        <f>(B$2*2+B$7*3)/5</f>
        <v>4800</v>
      </c>
    </row>
    <row r="6" spans="1:4">
      <c r="B6" s="8">
        <f>(B$2*1+B$7*4)/5</f>
        <v>5200</v>
      </c>
    </row>
    <row r="7" spans="1:4">
      <c r="A7">
        <v>2000</v>
      </c>
      <c r="B7" s="8">
        <v>5600</v>
      </c>
    </row>
    <row r="8" spans="1:4">
      <c r="B8" s="8">
        <f>(B$7*4+B$12*1)/5</f>
        <v>5940</v>
      </c>
    </row>
    <row r="9" spans="1:4">
      <c r="B9" s="8">
        <f>(B$7*3+B$12*2)/5</f>
        <v>6280</v>
      </c>
    </row>
    <row r="10" spans="1:4">
      <c r="B10" s="8">
        <f>(B$7*2+B$12*3)/5</f>
        <v>6620</v>
      </c>
    </row>
    <row r="11" spans="1:4">
      <c r="B11" s="8">
        <f>(B$7*1+B$12*4)/5</f>
        <v>6960</v>
      </c>
    </row>
    <row r="12" spans="1:4">
      <c r="A12">
        <v>2005</v>
      </c>
      <c r="B12" s="8">
        <v>7300</v>
      </c>
    </row>
    <row r="13" spans="1:4">
      <c r="B13" s="8">
        <f>(B12+B14)/2</f>
        <v>7750</v>
      </c>
    </row>
    <row r="14" spans="1:4">
      <c r="B14" s="8">
        <v>8200</v>
      </c>
      <c r="C14" s="8">
        <v>8200</v>
      </c>
    </row>
    <row r="15" spans="1:4">
      <c r="B15" s="8">
        <f>(B14*2+B17)/3</f>
        <v>8166.666666666667</v>
      </c>
    </row>
    <row r="16" spans="1:4">
      <c r="B16" s="8">
        <f>(B15*1+B22*2)/3</f>
        <v>8055.5555555555557</v>
      </c>
    </row>
    <row r="17" spans="1:3">
      <c r="A17">
        <v>2010</v>
      </c>
      <c r="B17" s="8">
        <v>8100</v>
      </c>
    </row>
    <row r="18" spans="1:3">
      <c r="B18" s="8">
        <v>8080</v>
      </c>
      <c r="C18" s="8"/>
    </row>
    <row r="19" spans="1:3">
      <c r="B19" s="8">
        <v>8060</v>
      </c>
    </row>
    <row r="20" spans="1:3">
      <c r="B20" s="8">
        <v>8040</v>
      </c>
    </row>
    <row r="21" spans="1:3">
      <c r="B21" s="8">
        <v>8020</v>
      </c>
    </row>
    <row r="22" spans="1:3">
      <c r="A22">
        <v>2015</v>
      </c>
      <c r="B22" s="8">
        <v>8000</v>
      </c>
    </row>
    <row r="23" spans="1:3">
      <c r="B23" s="8">
        <v>7800</v>
      </c>
    </row>
    <row r="24" spans="1:3">
      <c r="B24" s="8">
        <v>7600</v>
      </c>
      <c r="C24" s="8">
        <v>7600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6B44-5466-4234-8E0B-C0EDC34A5944}">
  <dimension ref="A1:AE98"/>
  <sheetViews>
    <sheetView workbookViewId="0">
      <selection activeCell="N34" sqref="N34"/>
    </sheetView>
  </sheetViews>
  <sheetFormatPr defaultRowHeight="15.5"/>
  <cols>
    <col min="1" max="1" width="8.7265625" style="20"/>
    <col min="2" max="2" width="12.08984375" style="20" bestFit="1" customWidth="1"/>
    <col min="3" max="3" width="12.08984375" style="25" bestFit="1" customWidth="1"/>
    <col min="4" max="5" width="12.08984375" style="25" customWidth="1"/>
    <col min="6" max="18" width="8.7265625" style="20"/>
    <col min="19" max="24" width="12.08984375" style="20" bestFit="1" customWidth="1"/>
    <col min="25" max="25" width="11.81640625" style="20" bestFit="1" customWidth="1"/>
    <col min="26" max="27" width="12.08984375" style="20" bestFit="1" customWidth="1"/>
    <col min="28" max="31" width="10.7265625" style="20" bestFit="1" customWidth="1"/>
    <col min="32" max="16384" width="8.7265625" style="20"/>
  </cols>
  <sheetData>
    <row r="1" spans="1:21">
      <c r="A1" s="20" t="s">
        <v>0</v>
      </c>
      <c r="B1" s="21" t="s">
        <v>2</v>
      </c>
      <c r="C1" s="22" t="s">
        <v>11</v>
      </c>
      <c r="D1" s="22"/>
      <c r="E1" s="22"/>
      <c r="F1" s="21" t="s">
        <v>13</v>
      </c>
      <c r="G1" s="21" t="s">
        <v>14</v>
      </c>
      <c r="H1" s="23"/>
      <c r="I1" s="20" t="s">
        <v>1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>
      <c r="A2" s="20">
        <v>1970</v>
      </c>
      <c r="B2" s="23">
        <v>759.71100000000001</v>
      </c>
      <c r="C2" s="23">
        <v>9619.3019999999997</v>
      </c>
      <c r="D2" s="23">
        <v>759.71100000000001</v>
      </c>
      <c r="E2" s="23">
        <v>9619.3019999999997</v>
      </c>
      <c r="F2" s="12">
        <v>219.25399999999999</v>
      </c>
      <c r="G2" s="12">
        <v>11.862</v>
      </c>
      <c r="I2" s="23"/>
      <c r="J2" s="21"/>
      <c r="K2" s="21"/>
      <c r="L2" s="21"/>
      <c r="M2" s="21"/>
      <c r="N2" s="21"/>
      <c r="P2" s="21"/>
      <c r="Q2" s="21"/>
      <c r="R2" s="21"/>
    </row>
    <row r="3" spans="1:21">
      <c r="B3" s="23">
        <v>903.66200000000003</v>
      </c>
      <c r="C3" s="23">
        <v>10065.3624</v>
      </c>
      <c r="I3" s="21"/>
      <c r="J3" s="21"/>
      <c r="K3" s="21"/>
      <c r="L3" s="21"/>
      <c r="M3" s="21"/>
      <c r="N3" s="21"/>
      <c r="O3" s="21"/>
    </row>
    <row r="4" spans="1:21">
      <c r="B4" s="23">
        <v>1047.6130000000001</v>
      </c>
      <c r="C4" s="23">
        <v>10511.4228</v>
      </c>
      <c r="D4" s="26"/>
      <c r="E4" s="26"/>
      <c r="F4" s="12"/>
      <c r="G4" s="12"/>
    </row>
    <row r="5" spans="1:21">
      <c r="B5" s="23">
        <v>1191.5640000000001</v>
      </c>
      <c r="C5" s="23">
        <v>10957.483200000001</v>
      </c>
      <c r="D5" s="26"/>
      <c r="E5" s="26"/>
      <c r="F5" s="12"/>
      <c r="G5" s="12"/>
      <c r="P5" s="23"/>
      <c r="Q5" s="21"/>
    </row>
    <row r="6" spans="1:21">
      <c r="B6" s="23">
        <v>1335.5150000000001</v>
      </c>
      <c r="C6" s="23">
        <v>11403.543600000001</v>
      </c>
      <c r="D6" s="26"/>
      <c r="E6" s="26"/>
      <c r="F6" s="12"/>
      <c r="G6" s="12"/>
      <c r="P6" s="23"/>
      <c r="Q6" s="21"/>
    </row>
    <row r="7" spans="1:21">
      <c r="B7" s="23">
        <v>1479.4659999999999</v>
      </c>
      <c r="C7" s="23">
        <v>11849.604000000001</v>
      </c>
      <c r="D7" s="26"/>
      <c r="E7" s="26"/>
      <c r="F7" s="12"/>
      <c r="G7" s="12"/>
      <c r="P7" s="21"/>
      <c r="Q7" s="21"/>
    </row>
    <row r="8" spans="1:21">
      <c r="B8" s="23">
        <v>1623.4169999999999</v>
      </c>
      <c r="C8" s="23">
        <v>12295.664400000001</v>
      </c>
      <c r="D8" s="26"/>
      <c r="E8" s="26"/>
      <c r="F8" s="12"/>
      <c r="G8" s="12"/>
      <c r="P8" s="21"/>
      <c r="Q8" s="21"/>
    </row>
    <row r="9" spans="1:21">
      <c r="B9" s="23">
        <v>1767.3679999999999</v>
      </c>
      <c r="C9" s="23">
        <v>12741.724800000002</v>
      </c>
      <c r="D9" s="26"/>
      <c r="E9" s="26"/>
      <c r="F9" s="12"/>
      <c r="G9" s="12"/>
      <c r="P9" s="21"/>
      <c r="Q9" s="21"/>
    </row>
    <row r="10" spans="1:21">
      <c r="B10" s="23">
        <v>1911.319</v>
      </c>
      <c r="C10" s="23">
        <v>13187.785200000002</v>
      </c>
      <c r="D10" s="26"/>
      <c r="E10" s="26"/>
      <c r="F10" s="12"/>
      <c r="G10" s="12"/>
      <c r="P10" s="21"/>
      <c r="Q10" s="21"/>
    </row>
    <row r="11" spans="1:21">
      <c r="B11" s="23">
        <v>2055.27</v>
      </c>
      <c r="C11" s="23">
        <v>13633.845600000004</v>
      </c>
      <c r="D11" s="26"/>
      <c r="E11" s="26"/>
      <c r="F11" s="12"/>
      <c r="G11" s="12"/>
      <c r="P11" s="21"/>
      <c r="Q11" s="21"/>
    </row>
    <row r="12" spans="1:21">
      <c r="A12" s="20">
        <v>1980</v>
      </c>
      <c r="B12" s="23">
        <v>2199.221</v>
      </c>
      <c r="C12" s="23">
        <v>14079.906000000001</v>
      </c>
      <c r="D12" s="23">
        <v>2199.221</v>
      </c>
      <c r="E12" s="23">
        <v>14079.906000000001</v>
      </c>
      <c r="F12" s="12"/>
      <c r="G12" s="12"/>
      <c r="P12" s="21"/>
      <c r="Q12" s="21"/>
    </row>
    <row r="13" spans="1:21">
      <c r="B13" s="23">
        <v>2409.1002999999996</v>
      </c>
      <c r="C13" s="23">
        <v>14648.647000000001</v>
      </c>
      <c r="D13" s="26"/>
      <c r="E13" s="26"/>
      <c r="F13" s="12"/>
      <c r="G13" s="12"/>
    </row>
    <row r="14" spans="1:21">
      <c r="B14" s="23">
        <v>2618.9795999999997</v>
      </c>
      <c r="C14" s="23">
        <v>15217.388000000001</v>
      </c>
      <c r="D14" s="26"/>
      <c r="E14" s="26"/>
      <c r="F14" s="12"/>
      <c r="G14" s="12"/>
    </row>
    <row r="15" spans="1:21">
      <c r="B15" s="23">
        <v>2828.8588999999993</v>
      </c>
      <c r="C15" s="23">
        <v>15786.129000000001</v>
      </c>
      <c r="D15" s="26"/>
      <c r="E15" s="26"/>
      <c r="F15" s="12"/>
      <c r="G15" s="12"/>
    </row>
    <row r="16" spans="1:21">
      <c r="B16" s="23">
        <v>3038.7381999999993</v>
      </c>
      <c r="C16" s="23">
        <v>16354.87</v>
      </c>
      <c r="D16" s="26"/>
      <c r="E16" s="26"/>
      <c r="F16" s="12"/>
      <c r="G16" s="12"/>
    </row>
    <row r="17" spans="1:31">
      <c r="B17" s="23">
        <v>3248.6174999999989</v>
      </c>
      <c r="C17" s="23">
        <v>16923.611000000001</v>
      </c>
      <c r="D17" s="26"/>
      <c r="E17" s="26"/>
      <c r="F17" s="12"/>
      <c r="G17" s="12"/>
    </row>
    <row r="18" spans="1:31">
      <c r="B18" s="23">
        <v>3458.496799999999</v>
      </c>
      <c r="C18" s="23">
        <v>17492.351999999999</v>
      </c>
      <c r="D18" s="26"/>
      <c r="E18" s="26"/>
      <c r="F18" s="12">
        <v>1650.7940000000001</v>
      </c>
      <c r="G18" s="12">
        <v>41.75</v>
      </c>
    </row>
    <row r="19" spans="1:31">
      <c r="B19" s="23">
        <v>3668.3760999999986</v>
      </c>
      <c r="C19" s="23">
        <v>18061.093000000001</v>
      </c>
      <c r="D19" s="26"/>
      <c r="E19" s="26"/>
      <c r="F19" s="12"/>
      <c r="G19" s="12"/>
    </row>
    <row r="20" spans="1:31">
      <c r="B20" s="23">
        <v>3878.2553999999986</v>
      </c>
      <c r="C20" s="23">
        <v>18629.833999999999</v>
      </c>
      <c r="D20" s="26"/>
      <c r="E20" s="26"/>
      <c r="F20" s="12"/>
      <c r="G20" s="12"/>
    </row>
    <row r="21" spans="1:31">
      <c r="B21" s="23">
        <v>4088.1346999999982</v>
      </c>
      <c r="C21" s="23">
        <v>19198.575000000001</v>
      </c>
      <c r="D21" s="26"/>
      <c r="E21" s="26"/>
      <c r="F21" s="12"/>
      <c r="G21" s="12"/>
    </row>
    <row r="22" spans="1:31">
      <c r="A22" s="20">
        <v>1990</v>
      </c>
      <c r="B22" s="23">
        <v>4298.0140000000001</v>
      </c>
      <c r="C22" s="23">
        <v>19767.315999999999</v>
      </c>
      <c r="D22" s="23">
        <v>4298.0140000000001</v>
      </c>
      <c r="E22" s="23">
        <v>19767.315999999999</v>
      </c>
      <c r="F22" s="27"/>
      <c r="G22" s="27"/>
      <c r="I22" s="27"/>
      <c r="J22" s="27"/>
      <c r="K22" s="27"/>
      <c r="L22" s="27"/>
      <c r="M22" s="27"/>
      <c r="N22" s="27"/>
      <c r="O22" s="27"/>
      <c r="P22" s="27"/>
      <c r="Q22" s="27"/>
      <c r="R22" s="18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>
      <c r="B23" s="23">
        <v>4785.9612999999999</v>
      </c>
      <c r="C23" s="23">
        <v>20901.373299999999</v>
      </c>
      <c r="D23" s="26"/>
      <c r="E23" s="26"/>
      <c r="F23" s="12"/>
      <c r="G23" s="12"/>
      <c r="I23" s="12"/>
      <c r="J23" s="12"/>
      <c r="K23" s="12"/>
      <c r="L23" s="12"/>
      <c r="M23" s="12"/>
      <c r="N23" s="12"/>
      <c r="O23" s="12"/>
      <c r="P23" s="12"/>
      <c r="Q23" s="12"/>
      <c r="R23" s="18"/>
      <c r="S23" s="15"/>
      <c r="T23" s="15"/>
      <c r="U23" s="15"/>
      <c r="V23" s="15"/>
      <c r="W23" s="15"/>
      <c r="X23" s="15"/>
      <c r="Y23" s="16"/>
      <c r="Z23" s="15"/>
      <c r="AA23" s="17"/>
      <c r="AB23" s="13"/>
      <c r="AC23" s="17"/>
      <c r="AD23" s="17"/>
      <c r="AE23" s="17"/>
    </row>
    <row r="24" spans="1:31">
      <c r="B24" s="23">
        <v>5273.9085999999998</v>
      </c>
      <c r="C24" s="23">
        <v>22035.4306</v>
      </c>
      <c r="D24" s="26"/>
      <c r="E24" s="26"/>
      <c r="F24" s="12"/>
      <c r="G24" s="12"/>
      <c r="I24" s="12"/>
      <c r="J24" s="12"/>
      <c r="K24" s="12"/>
      <c r="L24" s="12"/>
      <c r="M24" s="12"/>
      <c r="N24" s="12"/>
      <c r="O24" s="12"/>
      <c r="P24" s="12"/>
      <c r="Q24" s="12"/>
      <c r="R24" s="19"/>
      <c r="S24" s="15"/>
      <c r="T24" s="15"/>
      <c r="U24" s="15"/>
      <c r="V24" s="15"/>
      <c r="W24" s="15"/>
      <c r="X24" s="15"/>
      <c r="Y24" s="16"/>
      <c r="Z24" s="15"/>
      <c r="AA24" s="15"/>
      <c r="AB24" s="13"/>
      <c r="AC24" s="17"/>
      <c r="AD24" s="17"/>
      <c r="AE24" s="17"/>
    </row>
    <row r="25" spans="1:31">
      <c r="B25" s="23">
        <v>5761.8558999999996</v>
      </c>
      <c r="C25" s="23">
        <v>23169.487900000004</v>
      </c>
      <c r="D25" s="26"/>
      <c r="E25" s="26"/>
      <c r="F25" s="12"/>
      <c r="G25" s="12"/>
    </row>
    <row r="26" spans="1:31">
      <c r="B26" s="23">
        <v>6249.8031999999994</v>
      </c>
      <c r="C26" s="23">
        <v>24303.545200000004</v>
      </c>
      <c r="D26" s="26"/>
      <c r="E26" s="26"/>
      <c r="F26" s="12"/>
      <c r="G26" s="12"/>
    </row>
    <row r="27" spans="1:31">
      <c r="B27" s="23">
        <v>6737.7504999999992</v>
      </c>
      <c r="C27" s="23">
        <v>25437.602500000005</v>
      </c>
      <c r="D27" s="26"/>
      <c r="E27" s="26"/>
      <c r="F27" s="12"/>
      <c r="G27" s="12"/>
    </row>
    <row r="28" spans="1:31">
      <c r="B28" s="23">
        <v>7225.697799999999</v>
      </c>
      <c r="C28" s="23">
        <v>26571.659800000005</v>
      </c>
      <c r="D28" s="26"/>
      <c r="E28" s="26"/>
      <c r="F28" s="12"/>
      <c r="G28" s="12"/>
    </row>
    <row r="29" spans="1:31">
      <c r="B29" s="23">
        <v>7713.6450999999988</v>
      </c>
      <c r="C29" s="23">
        <v>27705.717100000005</v>
      </c>
      <c r="D29" s="26"/>
      <c r="E29" s="26"/>
      <c r="F29" s="12"/>
      <c r="G29" s="12"/>
    </row>
    <row r="30" spans="1:31">
      <c r="B30" s="23">
        <v>8201.5923999999977</v>
      </c>
      <c r="C30" s="23">
        <v>28839.774400000006</v>
      </c>
      <c r="D30" s="26"/>
      <c r="E30" s="26"/>
      <c r="F30" s="12"/>
      <c r="G30" s="12"/>
    </row>
    <row r="31" spans="1:31">
      <c r="B31" s="23">
        <v>8689.5396999999994</v>
      </c>
      <c r="C31" s="23">
        <v>29973.831700000006</v>
      </c>
      <c r="D31" s="26"/>
      <c r="E31" s="26"/>
      <c r="F31" s="12"/>
      <c r="G31" s="12"/>
    </row>
    <row r="32" spans="1:31">
      <c r="A32" s="20">
        <v>2000</v>
      </c>
      <c r="B32" s="23">
        <v>9177.4869999999992</v>
      </c>
      <c r="C32" s="23">
        <v>31107.888999999999</v>
      </c>
      <c r="D32" s="24"/>
      <c r="E32" s="24"/>
      <c r="F32" s="12"/>
      <c r="G32" s="12"/>
      <c r="I32" s="18"/>
      <c r="J32" s="19"/>
    </row>
    <row r="33" spans="1:10">
      <c r="B33" s="23">
        <v>9571.4731666666667</v>
      </c>
      <c r="C33" s="23">
        <v>31992.667399999998</v>
      </c>
      <c r="D33" s="26"/>
      <c r="E33" s="26"/>
      <c r="F33" s="12"/>
      <c r="G33" s="12"/>
    </row>
    <row r="34" spans="1:10">
      <c r="B34" s="23">
        <v>9965.4593333333323</v>
      </c>
      <c r="C34" s="23">
        <v>32877.445799999994</v>
      </c>
      <c r="D34" s="26"/>
      <c r="E34" s="26"/>
      <c r="F34" s="12"/>
      <c r="G34" s="12"/>
    </row>
    <row r="35" spans="1:10">
      <c r="B35" s="23">
        <v>10359.445499999998</v>
      </c>
      <c r="C35" s="23">
        <v>33762.224199999997</v>
      </c>
      <c r="D35" s="26"/>
      <c r="E35" s="26"/>
      <c r="F35" s="12"/>
      <c r="G35" s="12"/>
    </row>
    <row r="36" spans="1:10">
      <c r="B36" s="23">
        <v>10753.431666666664</v>
      </c>
      <c r="C36" s="23">
        <v>34647.002599999993</v>
      </c>
      <c r="D36" s="26"/>
      <c r="E36" s="26"/>
      <c r="F36" s="12"/>
      <c r="G36" s="12"/>
    </row>
    <row r="37" spans="1:10">
      <c r="B37" s="23">
        <v>11147.417833333329</v>
      </c>
      <c r="C37" s="23">
        <v>35531.780999999995</v>
      </c>
      <c r="D37" s="26"/>
      <c r="E37" s="26"/>
      <c r="F37" s="12"/>
      <c r="G37" s="12"/>
    </row>
    <row r="38" spans="1:10">
      <c r="A38" s="14"/>
      <c r="B38" s="23">
        <v>11541.404</v>
      </c>
      <c r="C38" s="23">
        <v>37547.315000000002</v>
      </c>
      <c r="D38" s="15"/>
      <c r="E38" s="15"/>
      <c r="F38" s="12"/>
      <c r="G38" s="12"/>
      <c r="I38" s="15"/>
      <c r="J38" s="15"/>
    </row>
    <row r="39" spans="1:10">
      <c r="A39" s="14">
        <v>2007</v>
      </c>
      <c r="B39" s="23">
        <v>11738.537</v>
      </c>
      <c r="C39" s="23">
        <v>38059.555</v>
      </c>
      <c r="D39" s="23">
        <v>11738.537</v>
      </c>
      <c r="E39" s="23">
        <v>38059.555</v>
      </c>
      <c r="F39" s="12"/>
      <c r="G39" s="12"/>
      <c r="I39" s="15"/>
      <c r="J39" s="15"/>
    </row>
    <row r="40" spans="1:10">
      <c r="A40" s="14"/>
      <c r="B40" s="23">
        <v>11412.668</v>
      </c>
      <c r="C40" s="23">
        <v>37960.773000000001</v>
      </c>
      <c r="D40" s="15"/>
      <c r="E40" s="15"/>
      <c r="F40" s="12"/>
      <c r="G40" s="12"/>
      <c r="I40" s="15"/>
      <c r="J40" s="15"/>
    </row>
    <row r="41" spans="1:10">
      <c r="A41" s="14"/>
      <c r="B41" s="23">
        <v>11478.413</v>
      </c>
      <c r="C41" s="23">
        <v>38517.103999999999</v>
      </c>
      <c r="D41" s="15"/>
      <c r="E41" s="15"/>
      <c r="F41" s="12"/>
      <c r="G41" s="12"/>
      <c r="I41" s="15"/>
      <c r="J41" s="15"/>
    </row>
    <row r="42" spans="1:10">
      <c r="A42" s="14">
        <v>2010</v>
      </c>
      <c r="B42" s="23">
        <v>11711.102999999999</v>
      </c>
      <c r="C42" s="23">
        <v>39955.673000000003</v>
      </c>
      <c r="D42" s="15"/>
      <c r="E42" s="15"/>
      <c r="F42" s="12"/>
      <c r="G42" s="12"/>
      <c r="I42" s="15"/>
      <c r="J42" s="15"/>
    </row>
    <row r="43" spans="1:10">
      <c r="A43" s="14"/>
      <c r="B43" s="23">
        <v>11672.619000000001</v>
      </c>
      <c r="C43" s="23">
        <v>40377.756999999998</v>
      </c>
      <c r="D43" s="16"/>
      <c r="E43" s="16"/>
      <c r="F43" s="12"/>
      <c r="G43" s="12"/>
      <c r="I43" s="16"/>
      <c r="J43" s="16"/>
    </row>
    <row r="44" spans="1:10">
      <c r="A44" s="14"/>
      <c r="B44" s="23">
        <v>11563.374</v>
      </c>
      <c r="C44" s="23">
        <v>40824.553</v>
      </c>
      <c r="D44" s="15"/>
      <c r="E44" s="15"/>
      <c r="F44" s="12"/>
      <c r="G44" s="12"/>
      <c r="I44" s="15"/>
      <c r="J44" s="15"/>
    </row>
    <row r="45" spans="1:10">
      <c r="A45" s="14"/>
      <c r="B45" s="23">
        <v>11584.977000000001</v>
      </c>
      <c r="C45" s="23">
        <v>41347.945</v>
      </c>
      <c r="D45" s="15"/>
      <c r="E45" s="15"/>
      <c r="F45" s="12"/>
      <c r="G45" s="12"/>
      <c r="I45" s="17"/>
      <c r="J45" s="15"/>
    </row>
    <row r="46" spans="1:10">
      <c r="A46" s="14"/>
      <c r="B46" s="23">
        <v>11714.489</v>
      </c>
      <c r="C46" s="23">
        <v>42390.705000000002</v>
      </c>
      <c r="D46" s="13"/>
      <c r="E46" s="13"/>
      <c r="F46" s="12"/>
      <c r="G46" s="12"/>
      <c r="I46" s="13"/>
      <c r="J46" s="13"/>
    </row>
    <row r="47" spans="1:10">
      <c r="A47" s="14"/>
      <c r="B47" s="23">
        <v>11643.298000000001</v>
      </c>
      <c r="C47" s="23">
        <v>43289.646000000001</v>
      </c>
      <c r="D47" s="17"/>
      <c r="E47" s="17"/>
      <c r="F47" s="12"/>
      <c r="G47" s="12"/>
      <c r="I47" s="17"/>
      <c r="J47" s="17"/>
    </row>
    <row r="48" spans="1:10">
      <c r="A48" s="14"/>
      <c r="B48" s="23">
        <v>11573.68</v>
      </c>
      <c r="C48" s="23">
        <v>43738.900999999998</v>
      </c>
      <c r="D48" s="17"/>
      <c r="E48" s="17"/>
      <c r="F48" s="12"/>
      <c r="G48" s="12"/>
      <c r="I48" s="17"/>
      <c r="J48" s="17"/>
    </row>
    <row r="49" spans="1:10">
      <c r="A49" s="14">
        <v>2017</v>
      </c>
      <c r="B49" s="23">
        <v>11269.913</v>
      </c>
      <c r="C49" s="23">
        <v>44525.457999999999</v>
      </c>
      <c r="D49" s="23">
        <v>11269.913</v>
      </c>
      <c r="E49" s="23">
        <v>44525.457999999999</v>
      </c>
      <c r="F49" s="12"/>
      <c r="G49" s="12"/>
      <c r="I49" s="17"/>
      <c r="J49" s="17"/>
    </row>
    <row r="50" spans="1:10">
      <c r="A50" s="14"/>
      <c r="B50" s="17"/>
      <c r="C50" s="17"/>
      <c r="D50" s="17"/>
      <c r="E50" s="17"/>
      <c r="F50" s="12"/>
      <c r="G50" s="12"/>
      <c r="I50" s="17"/>
      <c r="J50" s="17"/>
    </row>
    <row r="51" spans="1:10">
      <c r="B51" s="23">
        <v>1000</v>
      </c>
      <c r="C51" s="23">
        <v>1000</v>
      </c>
      <c r="D51" s="26"/>
      <c r="E51" s="26"/>
      <c r="F51" s="12"/>
      <c r="G51" s="12"/>
    </row>
    <row r="52" spans="1:10">
      <c r="B52" s="23">
        <v>1000</v>
      </c>
      <c r="C52" s="23">
        <v>1000</v>
      </c>
    </row>
    <row r="53" spans="1:10">
      <c r="B53" s="23">
        <v>1000</v>
      </c>
      <c r="C53" s="23">
        <v>1000</v>
      </c>
    </row>
    <row r="54" spans="1:10">
      <c r="B54" s="23">
        <v>1000</v>
      </c>
      <c r="C54" s="23">
        <v>1000</v>
      </c>
    </row>
    <row r="55" spans="1:10">
      <c r="B55" s="23">
        <v>1000</v>
      </c>
      <c r="C55" s="23">
        <v>1000</v>
      </c>
    </row>
    <row r="56" spans="1:10">
      <c r="B56" s="23">
        <v>1000</v>
      </c>
      <c r="C56" s="23">
        <v>1000</v>
      </c>
    </row>
    <row r="57" spans="1:10">
      <c r="B57" s="23">
        <v>1000</v>
      </c>
      <c r="C57" s="23">
        <v>1000</v>
      </c>
    </row>
    <row r="58" spans="1:10">
      <c r="B58" s="23">
        <v>1000</v>
      </c>
      <c r="C58" s="23">
        <v>1000</v>
      </c>
    </row>
    <row r="59" spans="1:10">
      <c r="B59" s="23">
        <v>1000</v>
      </c>
      <c r="C59" s="23">
        <v>1000</v>
      </c>
    </row>
    <row r="60" spans="1:10">
      <c r="B60" s="23">
        <v>1000</v>
      </c>
      <c r="C60" s="23">
        <v>1000</v>
      </c>
    </row>
    <row r="61" spans="1:10">
      <c r="B61" s="23">
        <v>1000</v>
      </c>
      <c r="C61" s="23">
        <v>1000</v>
      </c>
    </row>
    <row r="62" spans="1:10">
      <c r="B62" s="23">
        <v>1000</v>
      </c>
      <c r="C62" s="23">
        <v>1000</v>
      </c>
    </row>
    <row r="63" spans="1:10">
      <c r="B63" s="23">
        <v>1000</v>
      </c>
      <c r="C63" s="23">
        <v>1000</v>
      </c>
    </row>
    <row r="64" spans="1:10">
      <c r="B64" s="23">
        <v>1000</v>
      </c>
      <c r="C64" s="23">
        <v>1000</v>
      </c>
    </row>
    <row r="65" spans="2:3">
      <c r="B65" s="23">
        <v>1000</v>
      </c>
      <c r="C65" s="23">
        <v>1000</v>
      </c>
    </row>
    <row r="66" spans="2:3">
      <c r="B66" s="23">
        <v>1000</v>
      </c>
      <c r="C66" s="23">
        <v>1000</v>
      </c>
    </row>
    <row r="67" spans="2:3">
      <c r="B67" s="23">
        <v>1000</v>
      </c>
      <c r="C67" s="23">
        <v>1000</v>
      </c>
    </row>
    <row r="68" spans="2:3">
      <c r="B68" s="23">
        <v>1000</v>
      </c>
      <c r="C68" s="23">
        <v>1000</v>
      </c>
    </row>
    <row r="69" spans="2:3">
      <c r="B69" s="23">
        <v>1000</v>
      </c>
      <c r="C69" s="23">
        <v>1000</v>
      </c>
    </row>
    <row r="70" spans="2:3">
      <c r="B70" s="23">
        <v>1000</v>
      </c>
      <c r="C70" s="23">
        <v>1000</v>
      </c>
    </row>
    <row r="71" spans="2:3">
      <c r="B71" s="23">
        <v>1000</v>
      </c>
      <c r="C71" s="23">
        <v>1000</v>
      </c>
    </row>
    <row r="72" spans="2:3">
      <c r="B72" s="23">
        <v>1000</v>
      </c>
      <c r="C72" s="23">
        <v>1000</v>
      </c>
    </row>
    <row r="73" spans="2:3">
      <c r="B73" s="23">
        <v>1000</v>
      </c>
      <c r="C73" s="23">
        <v>1000</v>
      </c>
    </row>
    <row r="74" spans="2:3">
      <c r="B74" s="23">
        <v>1000</v>
      </c>
      <c r="C74" s="23">
        <v>1000</v>
      </c>
    </row>
    <row r="75" spans="2:3">
      <c r="B75" s="23">
        <v>1000</v>
      </c>
      <c r="C75" s="23">
        <v>1000</v>
      </c>
    </row>
    <row r="76" spans="2:3">
      <c r="B76" s="23">
        <v>1000</v>
      </c>
      <c r="C76" s="23">
        <v>1000</v>
      </c>
    </row>
    <row r="77" spans="2:3">
      <c r="B77" s="23">
        <v>1000</v>
      </c>
      <c r="C77" s="23">
        <v>1000</v>
      </c>
    </row>
    <row r="78" spans="2:3">
      <c r="B78" s="23">
        <v>1000</v>
      </c>
      <c r="C78" s="23">
        <v>1000</v>
      </c>
    </row>
    <row r="79" spans="2:3">
      <c r="B79" s="23">
        <v>1000</v>
      </c>
      <c r="C79" s="23">
        <v>1000</v>
      </c>
    </row>
    <row r="80" spans="2:3">
      <c r="B80" s="23">
        <v>1000</v>
      </c>
      <c r="C80" s="23">
        <v>1000</v>
      </c>
    </row>
    <row r="81" spans="2:3">
      <c r="B81" s="23">
        <v>1000</v>
      </c>
      <c r="C81" s="23">
        <v>1000</v>
      </c>
    </row>
    <row r="82" spans="2:3">
      <c r="B82" s="23">
        <v>1000</v>
      </c>
      <c r="C82" s="23">
        <v>1000</v>
      </c>
    </row>
    <row r="83" spans="2:3">
      <c r="B83" s="23">
        <v>1000</v>
      </c>
      <c r="C83" s="23">
        <v>1000</v>
      </c>
    </row>
    <row r="84" spans="2:3">
      <c r="B84" s="23">
        <v>1000</v>
      </c>
      <c r="C84" s="23">
        <v>1000</v>
      </c>
    </row>
    <row r="85" spans="2:3">
      <c r="B85" s="23">
        <v>1000</v>
      </c>
      <c r="C85" s="23">
        <v>1000</v>
      </c>
    </row>
    <row r="86" spans="2:3">
      <c r="B86" s="23">
        <v>1000</v>
      </c>
      <c r="C86" s="23">
        <v>1000</v>
      </c>
    </row>
    <row r="87" spans="2:3">
      <c r="B87" s="23">
        <v>1000</v>
      </c>
      <c r="C87" s="23">
        <v>1000</v>
      </c>
    </row>
    <row r="88" spans="2:3">
      <c r="B88" s="23">
        <v>1000</v>
      </c>
      <c r="C88" s="23">
        <v>1000</v>
      </c>
    </row>
    <row r="89" spans="2:3">
      <c r="B89" s="23">
        <v>1000</v>
      </c>
      <c r="C89" s="23">
        <v>1000</v>
      </c>
    </row>
    <row r="90" spans="2:3">
      <c r="B90" s="23">
        <v>1000</v>
      </c>
      <c r="C90" s="23">
        <v>1000</v>
      </c>
    </row>
    <row r="91" spans="2:3">
      <c r="B91" s="23">
        <v>1000</v>
      </c>
      <c r="C91" s="23">
        <v>1000</v>
      </c>
    </row>
    <row r="92" spans="2:3">
      <c r="B92" s="23">
        <v>1000</v>
      </c>
      <c r="C92" s="23">
        <v>1000</v>
      </c>
    </row>
    <row r="93" spans="2:3">
      <c r="B93" s="23">
        <v>1000</v>
      </c>
      <c r="C93" s="23">
        <v>1000</v>
      </c>
    </row>
    <row r="94" spans="2:3">
      <c r="B94" s="23">
        <v>1000</v>
      </c>
      <c r="C94" s="23">
        <v>1000</v>
      </c>
    </row>
    <row r="95" spans="2:3">
      <c r="B95" s="23">
        <v>1000</v>
      </c>
      <c r="C95" s="23">
        <v>1000</v>
      </c>
    </row>
    <row r="96" spans="2:3">
      <c r="B96" s="23">
        <v>1000</v>
      </c>
      <c r="C96" s="23">
        <v>1000</v>
      </c>
    </row>
    <row r="97" spans="2:3">
      <c r="B97" s="23">
        <v>1000</v>
      </c>
      <c r="C97" s="23">
        <v>1000</v>
      </c>
    </row>
    <row r="98" spans="2:3">
      <c r="B98" s="23">
        <v>1000</v>
      </c>
      <c r="C98" s="23">
        <v>1000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77BF-1636-41D1-BCD0-80592E941901}">
  <dimension ref="A1:AB63"/>
  <sheetViews>
    <sheetView workbookViewId="0">
      <selection activeCell="E15" sqref="E15"/>
    </sheetView>
  </sheetViews>
  <sheetFormatPr defaultRowHeight="15.5"/>
  <cols>
    <col min="1" max="1" width="8.7265625" style="20"/>
    <col min="2" max="2" width="12.08984375" style="20" bestFit="1" customWidth="1"/>
    <col min="3" max="3" width="12.08984375" style="25" customWidth="1"/>
    <col min="4" max="15" width="8.7265625" style="20"/>
    <col min="16" max="21" width="12.08984375" style="20" bestFit="1" customWidth="1"/>
    <col min="22" max="22" width="11.81640625" style="20" bestFit="1" customWidth="1"/>
    <col min="23" max="24" width="12.08984375" style="20" bestFit="1" customWidth="1"/>
    <col min="25" max="28" width="10.7265625" style="20" bestFit="1" customWidth="1"/>
    <col min="29" max="16384" width="8.7265625" style="20"/>
  </cols>
  <sheetData>
    <row r="1" spans="1:18">
      <c r="A1" s="20" t="s">
        <v>0</v>
      </c>
      <c r="B1" s="21" t="s">
        <v>15</v>
      </c>
      <c r="C1" s="21" t="s">
        <v>13</v>
      </c>
      <c r="D1" s="22" t="s">
        <v>16</v>
      </c>
      <c r="F1" s="20" t="s">
        <v>1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>
      <c r="A2" s="28">
        <v>2005</v>
      </c>
      <c r="B2" s="23">
        <v>17.05</v>
      </c>
      <c r="C2" s="30">
        <v>17.05</v>
      </c>
      <c r="D2" s="34">
        <v>6.2E-2</v>
      </c>
      <c r="F2" s="23"/>
      <c r="G2" s="21"/>
      <c r="H2" s="21"/>
      <c r="I2" s="21"/>
      <c r="J2" s="21"/>
      <c r="K2" s="21"/>
      <c r="M2" s="21"/>
      <c r="N2" s="21"/>
      <c r="O2" s="21"/>
    </row>
    <row r="3" spans="1:18">
      <c r="A3" s="29"/>
      <c r="B3" s="23">
        <v>15.049999999999999</v>
      </c>
      <c r="C3" s="31"/>
      <c r="D3" s="34">
        <v>5.1999999999999998E-2</v>
      </c>
      <c r="F3" s="21"/>
      <c r="G3" s="21"/>
      <c r="H3" s="21"/>
      <c r="I3" s="21"/>
      <c r="J3" s="21"/>
      <c r="K3" s="21"/>
      <c r="L3" s="21"/>
      <c r="O3"/>
      <c r="P3" s="56"/>
      <c r="Q3" s="56"/>
    </row>
    <row r="4" spans="1:18">
      <c r="A4" s="28"/>
      <c r="B4" s="23">
        <v>13.05</v>
      </c>
      <c r="C4" s="30"/>
      <c r="D4" s="34">
        <v>5.6000000000000001E-2</v>
      </c>
      <c r="O4"/>
      <c r="P4"/>
      <c r="Q4"/>
    </row>
    <row r="5" spans="1:18">
      <c r="A5" s="29"/>
      <c r="B5" s="23">
        <v>10.35</v>
      </c>
      <c r="C5" s="31"/>
      <c r="D5" s="34">
        <v>7.6999999999999999E-2</v>
      </c>
      <c r="M5" s="23"/>
      <c r="N5" s="21"/>
      <c r="O5"/>
      <c r="P5"/>
      <c r="Q5"/>
    </row>
    <row r="6" spans="1:18">
      <c r="A6" s="28"/>
      <c r="B6" s="23">
        <v>7.8500000000000005</v>
      </c>
      <c r="C6" s="31"/>
      <c r="D6" s="34">
        <v>0.122</v>
      </c>
      <c r="M6" s="23"/>
      <c r="N6" s="21"/>
      <c r="O6"/>
      <c r="P6"/>
      <c r="Q6"/>
    </row>
    <row r="7" spans="1:18">
      <c r="A7" s="29">
        <v>2010</v>
      </c>
      <c r="B7" s="23">
        <v>6.35</v>
      </c>
      <c r="C7" s="30"/>
      <c r="D7" s="34">
        <v>0.124</v>
      </c>
      <c r="M7" s="21"/>
      <c r="N7" s="21"/>
      <c r="O7"/>
      <c r="P7"/>
      <c r="Q7"/>
    </row>
    <row r="8" spans="1:18">
      <c r="A8" s="28"/>
      <c r="B8" s="23">
        <v>4.8</v>
      </c>
      <c r="C8" s="32"/>
      <c r="D8" s="34">
        <v>0.11600000000000001</v>
      </c>
      <c r="M8" s="21"/>
      <c r="N8" s="21"/>
      <c r="O8"/>
      <c r="P8"/>
      <c r="Q8"/>
    </row>
    <row r="9" spans="1:18">
      <c r="A9" s="29"/>
      <c r="B9" s="23">
        <v>4.5</v>
      </c>
      <c r="C9" s="30">
        <v>4.5</v>
      </c>
      <c r="D9" s="34">
        <v>0.104</v>
      </c>
      <c r="M9" s="21"/>
      <c r="N9" s="21"/>
      <c r="O9"/>
      <c r="P9"/>
      <c r="Q9"/>
    </row>
    <row r="10" spans="1:18">
      <c r="A10" s="28"/>
      <c r="B10" s="23">
        <v>4.5</v>
      </c>
      <c r="C10" s="31"/>
      <c r="D10" s="34">
        <v>0.09</v>
      </c>
      <c r="M10" s="21"/>
      <c r="N10" s="21"/>
      <c r="O10"/>
      <c r="P10"/>
      <c r="Q10"/>
    </row>
    <row r="11" spans="1:18">
      <c r="A11" s="29"/>
      <c r="B11" s="23">
        <v>4.2</v>
      </c>
      <c r="C11" s="33"/>
      <c r="D11" s="34">
        <v>7.1999999999999995E-2</v>
      </c>
      <c r="M11" s="21"/>
      <c r="N11" s="21"/>
      <c r="O11"/>
      <c r="P11"/>
      <c r="Q11"/>
    </row>
    <row r="12" spans="1:18">
      <c r="A12" s="28">
        <v>2015</v>
      </c>
      <c r="B12" s="23">
        <v>4.3000000000000007</v>
      </c>
      <c r="C12" s="31"/>
      <c r="D12" s="34">
        <v>6.4000000000000001E-2</v>
      </c>
      <c r="M12" s="21"/>
      <c r="N12" s="21"/>
      <c r="O12"/>
      <c r="P12"/>
      <c r="Q12"/>
    </row>
    <row r="13" spans="1:18">
      <c r="A13" s="29"/>
      <c r="B13" s="23">
        <v>4.6000000000000005</v>
      </c>
      <c r="C13" s="30">
        <v>4.6000000000000005</v>
      </c>
      <c r="D13" s="34">
        <v>5.8000000000000003E-2</v>
      </c>
      <c r="O13"/>
      <c r="P13"/>
      <c r="Q13"/>
    </row>
    <row r="14" spans="1:18">
      <c r="A14" s="14"/>
      <c r="B14" s="23"/>
      <c r="C14" s="23"/>
      <c r="D14" s="12"/>
      <c r="O14"/>
      <c r="P14"/>
      <c r="Q14"/>
    </row>
    <row r="15" spans="1:18">
      <c r="A15" s="14"/>
      <c r="B15" s="17"/>
      <c r="C15" s="17"/>
      <c r="D15" s="12"/>
      <c r="O15"/>
      <c r="P15"/>
      <c r="Q15"/>
    </row>
    <row r="16" spans="1:18">
      <c r="A16" s="28">
        <v>2005</v>
      </c>
      <c r="B16" s="23">
        <v>10</v>
      </c>
      <c r="C16" s="26"/>
      <c r="D16" s="12"/>
      <c r="O16"/>
      <c r="P16"/>
      <c r="Q16"/>
    </row>
    <row r="17" spans="1:28">
      <c r="A17" s="29"/>
      <c r="B17" s="23">
        <v>10</v>
      </c>
      <c r="O17"/>
      <c r="P17"/>
      <c r="Q17"/>
    </row>
    <row r="18" spans="1:28">
      <c r="A18" s="28"/>
      <c r="B18" s="23">
        <v>10</v>
      </c>
      <c r="O18"/>
      <c r="P18" s="56"/>
      <c r="Q18" s="56"/>
    </row>
    <row r="19" spans="1:28">
      <c r="A19" s="29"/>
      <c r="B19" s="23">
        <v>10</v>
      </c>
      <c r="O19"/>
      <c r="P19"/>
      <c r="Q19"/>
    </row>
    <row r="20" spans="1:28">
      <c r="A20" s="28"/>
      <c r="B20" s="23">
        <v>10</v>
      </c>
      <c r="O20"/>
      <c r="P20"/>
      <c r="Q20"/>
    </row>
    <row r="21" spans="1:28">
      <c r="A21" s="29">
        <v>2010</v>
      </c>
      <c r="B21" s="23">
        <v>10</v>
      </c>
      <c r="O21"/>
      <c r="P21"/>
      <c r="Q21"/>
    </row>
    <row r="22" spans="1:28">
      <c r="A22" s="28"/>
      <c r="B22" s="23">
        <v>10</v>
      </c>
      <c r="F22" s="27"/>
      <c r="G22" s="27"/>
      <c r="H22" s="27"/>
      <c r="I22" s="27"/>
      <c r="J22" s="27"/>
      <c r="K22" s="27"/>
      <c r="L22" s="27"/>
      <c r="M22" s="27"/>
      <c r="N22" s="27"/>
      <c r="O22"/>
      <c r="P22"/>
      <c r="Q22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>
      <c r="A23" s="29"/>
      <c r="B23" s="23">
        <v>10</v>
      </c>
      <c r="F23" s="12"/>
      <c r="G23" s="12"/>
      <c r="H23" s="12"/>
      <c r="I23" s="12"/>
      <c r="J23" s="12"/>
      <c r="K23" s="12"/>
      <c r="L23" s="12"/>
      <c r="M23" s="12"/>
      <c r="N23" s="12"/>
      <c r="O23"/>
      <c r="P23"/>
      <c r="Q23"/>
      <c r="R23" s="15"/>
      <c r="S23" s="15"/>
      <c r="T23" s="15"/>
      <c r="U23" s="15"/>
      <c r="V23" s="16"/>
      <c r="W23" s="15"/>
      <c r="X23" s="17"/>
      <c r="Y23" s="13"/>
      <c r="Z23" s="17"/>
      <c r="AA23" s="17"/>
      <c r="AB23" s="17"/>
    </row>
    <row r="24" spans="1:28">
      <c r="A24" s="28"/>
      <c r="B24" s="23">
        <v>10</v>
      </c>
      <c r="F24" s="12"/>
      <c r="G24" s="12"/>
      <c r="H24" s="12"/>
      <c r="I24" s="12"/>
      <c r="J24" s="12"/>
      <c r="K24" s="12"/>
      <c r="L24" s="12"/>
      <c r="M24" s="12"/>
      <c r="N24" s="12"/>
      <c r="O24"/>
      <c r="P24"/>
      <c r="Q24"/>
      <c r="R24" s="15"/>
      <c r="S24" s="15"/>
      <c r="T24" s="15"/>
      <c r="U24" s="15"/>
      <c r="V24" s="16"/>
      <c r="W24" s="15"/>
      <c r="X24" s="15"/>
      <c r="Y24" s="13"/>
      <c r="Z24" s="17"/>
      <c r="AA24" s="17"/>
      <c r="AB24" s="17"/>
    </row>
    <row r="25" spans="1:28">
      <c r="A25" s="29"/>
      <c r="B25" s="23">
        <v>10</v>
      </c>
      <c r="O25"/>
      <c r="P25"/>
      <c r="Q25"/>
    </row>
    <row r="26" spans="1:28">
      <c r="A26" s="28">
        <v>2015</v>
      </c>
      <c r="B26" s="23">
        <v>10</v>
      </c>
      <c r="O26"/>
      <c r="P26"/>
      <c r="Q26"/>
    </row>
    <row r="27" spans="1:28">
      <c r="A27" s="29"/>
      <c r="B27" s="23">
        <v>10</v>
      </c>
      <c r="O27"/>
      <c r="P27"/>
      <c r="Q27"/>
    </row>
    <row r="28" spans="1:28">
      <c r="B28" s="23">
        <v>10</v>
      </c>
      <c r="O28"/>
      <c r="P28"/>
      <c r="Q28"/>
    </row>
    <row r="29" spans="1:28">
      <c r="B29" s="23">
        <v>10</v>
      </c>
      <c r="O29"/>
      <c r="P29"/>
      <c r="Q29"/>
    </row>
    <row r="30" spans="1:28">
      <c r="B30" s="23">
        <v>10</v>
      </c>
      <c r="O30"/>
      <c r="P30"/>
      <c r="Q30"/>
    </row>
    <row r="31" spans="1:28">
      <c r="B31" s="23">
        <v>10</v>
      </c>
      <c r="O31"/>
      <c r="P31"/>
      <c r="Q31"/>
    </row>
    <row r="32" spans="1:28">
      <c r="B32" s="23">
        <v>10</v>
      </c>
      <c r="F32" s="18"/>
      <c r="G32" s="19"/>
    </row>
    <row r="33" spans="2:7">
      <c r="B33" s="23">
        <v>10</v>
      </c>
    </row>
    <row r="34" spans="2:7">
      <c r="B34" s="23">
        <v>10</v>
      </c>
    </row>
    <row r="35" spans="2:7">
      <c r="B35" s="23">
        <v>10</v>
      </c>
    </row>
    <row r="36" spans="2:7">
      <c r="B36" s="23">
        <v>10</v>
      </c>
    </row>
    <row r="37" spans="2:7">
      <c r="B37" s="23">
        <v>10</v>
      </c>
    </row>
    <row r="38" spans="2:7">
      <c r="B38" s="23">
        <v>10</v>
      </c>
      <c r="F38" s="15"/>
      <c r="G38" s="15"/>
    </row>
    <row r="39" spans="2:7">
      <c r="B39" s="23">
        <v>10</v>
      </c>
      <c r="F39" s="15"/>
      <c r="G39" s="15"/>
    </row>
    <row r="40" spans="2:7">
      <c r="B40" s="23">
        <v>10</v>
      </c>
      <c r="F40" s="15"/>
      <c r="G40" s="15"/>
    </row>
    <row r="41" spans="2:7">
      <c r="B41" s="23">
        <v>10</v>
      </c>
      <c r="F41" s="15"/>
      <c r="G41" s="15"/>
    </row>
    <row r="42" spans="2:7">
      <c r="B42" s="23">
        <v>10</v>
      </c>
      <c r="F42" s="15"/>
      <c r="G42" s="15"/>
    </row>
    <row r="43" spans="2:7">
      <c r="B43" s="23">
        <v>10</v>
      </c>
      <c r="F43" s="16"/>
      <c r="G43" s="16"/>
    </row>
    <row r="44" spans="2:7">
      <c r="B44" s="23">
        <v>10</v>
      </c>
      <c r="F44" s="15"/>
      <c r="G44" s="15"/>
    </row>
    <row r="45" spans="2:7">
      <c r="B45" s="23">
        <v>10</v>
      </c>
      <c r="F45" s="17"/>
      <c r="G45" s="15"/>
    </row>
    <row r="46" spans="2:7">
      <c r="B46" s="23">
        <v>10</v>
      </c>
      <c r="F46" s="13"/>
      <c r="G46" s="13"/>
    </row>
    <row r="47" spans="2:7">
      <c r="B47" s="23">
        <v>10</v>
      </c>
      <c r="F47" s="17"/>
      <c r="G47" s="17"/>
    </row>
    <row r="48" spans="2:7">
      <c r="B48" s="23">
        <v>10</v>
      </c>
      <c r="F48" s="17"/>
      <c r="G48" s="17"/>
    </row>
    <row r="49" spans="2:7">
      <c r="B49" s="23">
        <v>10</v>
      </c>
      <c r="F49" s="17"/>
      <c r="G49" s="17"/>
    </row>
    <row r="50" spans="2:7">
      <c r="B50" s="23">
        <v>10</v>
      </c>
      <c r="F50" s="17"/>
      <c r="G50" s="17"/>
    </row>
    <row r="51" spans="2:7">
      <c r="B51" s="23">
        <v>10</v>
      </c>
    </row>
    <row r="52" spans="2:7">
      <c r="B52" s="23">
        <v>10</v>
      </c>
    </row>
    <row r="53" spans="2:7">
      <c r="B53" s="23">
        <v>10</v>
      </c>
    </row>
    <row r="54" spans="2:7">
      <c r="B54" s="23">
        <v>10</v>
      </c>
    </row>
    <row r="55" spans="2:7">
      <c r="B55" s="23">
        <v>10</v>
      </c>
    </row>
    <row r="56" spans="2:7">
      <c r="B56" s="23">
        <v>10</v>
      </c>
    </row>
    <row r="57" spans="2:7">
      <c r="B57" s="23">
        <v>10</v>
      </c>
    </row>
    <row r="58" spans="2:7">
      <c r="B58" s="23">
        <v>10</v>
      </c>
    </row>
    <row r="59" spans="2:7">
      <c r="B59" s="23">
        <v>10</v>
      </c>
    </row>
    <row r="60" spans="2:7">
      <c r="B60" s="23">
        <v>10</v>
      </c>
    </row>
    <row r="61" spans="2:7">
      <c r="B61" s="23">
        <v>10</v>
      </c>
    </row>
    <row r="62" spans="2:7">
      <c r="B62" s="23">
        <v>10</v>
      </c>
    </row>
    <row r="63" spans="2:7">
      <c r="B63" s="23">
        <v>10</v>
      </c>
    </row>
  </sheetData>
  <mergeCells count="2">
    <mergeCell ref="P3:Q3"/>
    <mergeCell ref="P18:Q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FE85-EB32-41A3-B046-FB898907F12D}">
  <dimension ref="A1:U57"/>
  <sheetViews>
    <sheetView tabSelected="1" zoomScaleNormal="100" workbookViewId="0">
      <selection activeCell="B1" sqref="B1:B1048576"/>
    </sheetView>
  </sheetViews>
  <sheetFormatPr defaultRowHeight="12.5"/>
  <cols>
    <col min="1" max="1" width="6.08984375" bestFit="1" customWidth="1"/>
    <col min="2" max="2" width="10.90625" bestFit="1" customWidth="1"/>
    <col min="3" max="3" width="12.08984375" bestFit="1" customWidth="1"/>
    <col min="4" max="4" width="8.90625" customWidth="1"/>
    <col min="5" max="5" width="9.7265625" style="9" bestFit="1" customWidth="1"/>
    <col min="6" max="6" width="10.90625" customWidth="1"/>
    <col min="7" max="7" width="12.08984375" bestFit="1" customWidth="1"/>
    <col min="8" max="8" width="10.90625" bestFit="1" customWidth="1"/>
    <col min="9" max="9" width="10.90625" customWidth="1"/>
  </cols>
  <sheetData>
    <row r="1" spans="1:21" ht="16" thickBot="1">
      <c r="A1" s="1" t="s">
        <v>0</v>
      </c>
      <c r="B1" s="2" t="s">
        <v>2</v>
      </c>
      <c r="C1" s="2" t="s">
        <v>11</v>
      </c>
      <c r="D1" s="9" t="s">
        <v>27</v>
      </c>
      <c r="E1" s="9" t="s">
        <v>28</v>
      </c>
      <c r="F1" s="2" t="s">
        <v>11</v>
      </c>
      <c r="G1" s="2" t="s">
        <v>2</v>
      </c>
      <c r="H1" t="s">
        <v>2</v>
      </c>
      <c r="I1" t="s">
        <v>43</v>
      </c>
      <c r="J1" t="s">
        <v>44</v>
      </c>
    </row>
    <row r="2" spans="1:21" ht="15.5">
      <c r="A2" s="3">
        <v>1990</v>
      </c>
      <c r="B2" s="6">
        <v>2050</v>
      </c>
      <c r="C2" s="6">
        <v>1450</v>
      </c>
      <c r="D2" s="43">
        <v>5.3179999999999996</v>
      </c>
      <c r="E2" s="9">
        <v>11.843</v>
      </c>
      <c r="F2" s="6">
        <f>C2</f>
        <v>1450</v>
      </c>
      <c r="G2" s="6">
        <f>B2</f>
        <v>2050</v>
      </c>
      <c r="H2" s="6">
        <v>2050</v>
      </c>
      <c r="I2" s="6">
        <f>D2</f>
        <v>5.3179999999999996</v>
      </c>
      <c r="J2" s="9">
        <f>E2</f>
        <v>11.843</v>
      </c>
    </row>
    <row r="3" spans="1:21" ht="16" thickBot="1">
      <c r="A3" s="4">
        <v>1991</v>
      </c>
      <c r="B3" s="6">
        <v>2220</v>
      </c>
      <c r="C3" s="6">
        <v>1720</v>
      </c>
      <c r="D3" s="43">
        <v>6.8470000000000004</v>
      </c>
      <c r="E3" s="9">
        <v>14.573</v>
      </c>
      <c r="F3" s="6"/>
      <c r="G3" s="5"/>
      <c r="H3" s="5"/>
      <c r="I3" s="6"/>
    </row>
    <row r="4" spans="1:21" ht="15.5">
      <c r="A4" s="3">
        <v>1992</v>
      </c>
      <c r="B4" s="6">
        <v>2390</v>
      </c>
      <c r="C4" s="6">
        <v>1990</v>
      </c>
      <c r="D4" s="43">
        <v>6.4450000000000003</v>
      </c>
      <c r="E4" s="9">
        <v>12.552</v>
      </c>
      <c r="F4" s="6"/>
      <c r="G4" s="5"/>
      <c r="H4" s="5"/>
      <c r="I4" s="6"/>
    </row>
    <row r="5" spans="1:21" ht="16" thickBot="1">
      <c r="A5" s="4">
        <v>1993</v>
      </c>
      <c r="B5" s="6">
        <v>2560</v>
      </c>
      <c r="C5" s="6">
        <v>2260</v>
      </c>
      <c r="D5" s="43">
        <v>7.2430000000000003</v>
      </c>
      <c r="E5" s="9">
        <v>9.6910000000000007</v>
      </c>
      <c r="F5" s="6"/>
      <c r="G5" s="5"/>
      <c r="H5" s="5"/>
      <c r="I5" s="6"/>
    </row>
    <row r="6" spans="1:21" ht="15.5">
      <c r="A6" s="3">
        <v>1994</v>
      </c>
      <c r="B6" s="6">
        <v>2730</v>
      </c>
      <c r="C6" s="6">
        <v>2530</v>
      </c>
      <c r="D6" s="43">
        <v>7.7210000000000001</v>
      </c>
      <c r="E6" s="9">
        <v>10.4</v>
      </c>
      <c r="F6" s="6"/>
      <c r="G6" s="5"/>
      <c r="H6" s="5"/>
      <c r="I6" s="6"/>
    </row>
    <row r="7" spans="1:21" ht="16" thickBot="1">
      <c r="A7" s="4">
        <v>1995</v>
      </c>
      <c r="B7" s="6">
        <v>2900</v>
      </c>
      <c r="C7" s="6">
        <v>2800</v>
      </c>
      <c r="D7" s="43">
        <v>8.3789999999999996</v>
      </c>
      <c r="E7" s="9">
        <v>11.737</v>
      </c>
      <c r="F7" s="6"/>
      <c r="G7" s="5"/>
      <c r="H7" s="5"/>
      <c r="I7" s="6"/>
    </row>
    <row r="8" spans="1:21" ht="15.5">
      <c r="A8" s="3">
        <v>1996</v>
      </c>
      <c r="B8" s="6">
        <v>3210</v>
      </c>
      <c r="C8" s="6">
        <v>3070</v>
      </c>
      <c r="D8" s="43">
        <v>11.004</v>
      </c>
      <c r="E8" s="9">
        <v>12.2</v>
      </c>
      <c r="F8" s="6"/>
      <c r="G8" s="5"/>
      <c r="H8" s="5"/>
      <c r="I8" s="6"/>
      <c r="R8" s="9"/>
      <c r="S8" s="9"/>
      <c r="T8" s="9"/>
      <c r="U8" s="9"/>
    </row>
    <row r="9" spans="1:21" ht="16" thickBot="1">
      <c r="A9" s="4">
        <v>1997</v>
      </c>
      <c r="B9" s="6">
        <v>3520</v>
      </c>
      <c r="C9" s="6">
        <v>3340</v>
      </c>
      <c r="D9" s="43">
        <v>16.010999999999999</v>
      </c>
      <c r="E9" s="9">
        <v>15.706</v>
      </c>
      <c r="F9" s="6"/>
      <c r="G9" s="5"/>
      <c r="H9" s="5"/>
      <c r="I9" s="6"/>
    </row>
    <row r="10" spans="1:21" ht="15.5">
      <c r="A10" s="3">
        <v>1998</v>
      </c>
      <c r="B10" s="6">
        <v>3830</v>
      </c>
      <c r="C10" s="6">
        <v>3610</v>
      </c>
      <c r="D10" s="43">
        <v>22.675999999999998</v>
      </c>
      <c r="E10" s="9">
        <v>20.192</v>
      </c>
      <c r="F10" s="6"/>
      <c r="G10" s="5"/>
      <c r="H10" s="5"/>
      <c r="I10" s="6"/>
      <c r="Q10">
        <f>(257667-242762)/242762</f>
        <v>6.1397582817739188E-2</v>
      </c>
    </row>
    <row r="11" spans="1:21" ht="16" thickBot="1">
      <c r="A11" s="4">
        <v>1999</v>
      </c>
      <c r="B11" s="6">
        <v>4140</v>
      </c>
      <c r="C11" s="6">
        <v>3880</v>
      </c>
      <c r="D11" s="43">
        <v>28.568000000000001</v>
      </c>
      <c r="E11" s="9">
        <v>30.641999999999999</v>
      </c>
      <c r="F11" s="6"/>
      <c r="G11" s="5"/>
      <c r="H11" s="5"/>
      <c r="I11" s="6"/>
    </row>
    <row r="12" spans="1:21" ht="15.5">
      <c r="A12" s="3">
        <v>2000</v>
      </c>
      <c r="B12" s="6">
        <v>4450</v>
      </c>
      <c r="C12" s="6">
        <v>4150</v>
      </c>
      <c r="D12" s="43">
        <v>30.201000000000001</v>
      </c>
      <c r="E12" s="9">
        <v>45.036999999999999</v>
      </c>
      <c r="F12" s="6"/>
      <c r="G12" s="5"/>
      <c r="H12" s="5"/>
      <c r="I12" s="6"/>
    </row>
    <row r="13" spans="1:21" ht="16" thickBot="1">
      <c r="A13" s="4">
        <v>2001</v>
      </c>
      <c r="B13" s="6">
        <v>4820</v>
      </c>
      <c r="C13" s="6">
        <v>4280</v>
      </c>
      <c r="D13" s="43">
        <v>31.523</v>
      </c>
      <c r="E13" s="9">
        <v>58.215000000000003</v>
      </c>
      <c r="F13" s="6"/>
      <c r="G13" s="5"/>
      <c r="H13" s="5"/>
      <c r="I13" s="6"/>
    </row>
    <row r="14" spans="1:21" ht="15.5">
      <c r="A14" s="3">
        <v>2002</v>
      </c>
      <c r="B14" s="6">
        <v>5190</v>
      </c>
      <c r="C14" s="6">
        <v>4410</v>
      </c>
      <c r="D14" s="43">
        <v>31.538</v>
      </c>
      <c r="E14" s="9">
        <v>62.591000000000001</v>
      </c>
      <c r="F14" s="6"/>
      <c r="G14" s="5"/>
      <c r="H14" s="5"/>
      <c r="I14" s="6"/>
    </row>
    <row r="15" spans="1:21" ht="16" thickBot="1">
      <c r="A15" s="4">
        <v>2003</v>
      </c>
      <c r="B15" s="6">
        <v>5560</v>
      </c>
      <c r="C15" s="6">
        <v>4540</v>
      </c>
      <c r="D15" s="43">
        <v>29.882000000000001</v>
      </c>
      <c r="E15" s="9">
        <v>78.954999999999998</v>
      </c>
      <c r="F15" s="6"/>
      <c r="G15" s="5"/>
      <c r="H15" s="5"/>
      <c r="I15" s="6"/>
    </row>
    <row r="16" spans="1:21" ht="15.5">
      <c r="A16" s="3">
        <v>2004</v>
      </c>
      <c r="B16" s="6">
        <v>5930</v>
      </c>
      <c r="C16" s="6">
        <v>4670</v>
      </c>
      <c r="D16" s="43">
        <v>31.774000000000001</v>
      </c>
      <c r="E16" s="9">
        <v>76.168999999999997</v>
      </c>
      <c r="F16" s="6"/>
      <c r="G16" s="5"/>
      <c r="H16" s="5"/>
      <c r="I16" s="6"/>
    </row>
    <row r="17" spans="1:10" ht="16" thickBot="1">
      <c r="A17" s="4">
        <v>2005</v>
      </c>
      <c r="B17" s="6">
        <v>6300</v>
      </c>
      <c r="C17" s="6">
        <v>4800</v>
      </c>
      <c r="D17" s="43">
        <v>31.891999999999999</v>
      </c>
      <c r="E17" s="9">
        <v>87.492000000000004</v>
      </c>
      <c r="F17" s="6"/>
      <c r="G17" s="5"/>
      <c r="H17" s="5"/>
      <c r="I17" s="6"/>
      <c r="J17" s="9">
        <f>E17</f>
        <v>87.492000000000004</v>
      </c>
    </row>
    <row r="18" spans="1:10" ht="15.5">
      <c r="A18" s="3">
        <v>2006</v>
      </c>
      <c r="B18" s="6">
        <v>6550</v>
      </c>
      <c r="C18" s="6">
        <v>5050</v>
      </c>
      <c r="D18" s="43">
        <v>37.149000000000001</v>
      </c>
      <c r="E18" s="9">
        <v>71.686999999999998</v>
      </c>
      <c r="F18" s="6"/>
      <c r="G18" s="5"/>
      <c r="H18" s="5"/>
      <c r="I18" s="6"/>
    </row>
    <row r="19" spans="1:10" ht="16" thickBot="1">
      <c r="A19" s="4">
        <v>2007</v>
      </c>
      <c r="B19" s="6">
        <v>6950</v>
      </c>
      <c r="C19" s="6">
        <v>5250</v>
      </c>
      <c r="D19" s="43">
        <v>50.790999999999997</v>
      </c>
      <c r="E19" s="9">
        <v>60.226999999999997</v>
      </c>
      <c r="F19" s="6">
        <f>C19</f>
        <v>5250</v>
      </c>
      <c r="G19" s="6">
        <f>B19</f>
        <v>6950</v>
      </c>
      <c r="H19" s="6">
        <v>6950</v>
      </c>
    </row>
    <row r="20" spans="1:10" ht="15.5">
      <c r="A20" s="3">
        <v>2008</v>
      </c>
      <c r="B20" s="6">
        <v>6600</v>
      </c>
      <c r="C20" s="6">
        <v>5100</v>
      </c>
      <c r="D20" s="43">
        <v>60.404000000000003</v>
      </c>
      <c r="E20" s="9">
        <v>94.304000000000002</v>
      </c>
      <c r="F20" s="6"/>
      <c r="G20" s="5"/>
      <c r="H20" s="5"/>
      <c r="I20" s="6">
        <f>D20</f>
        <v>60.404000000000003</v>
      </c>
    </row>
    <row r="21" spans="1:10" ht="16" thickBot="1">
      <c r="A21" s="4">
        <v>2009</v>
      </c>
      <c r="B21" s="6">
        <v>6350</v>
      </c>
      <c r="C21" s="6">
        <v>4950</v>
      </c>
      <c r="D21" s="43">
        <v>60.112000000000002</v>
      </c>
      <c r="E21" s="9">
        <v>44.847000000000001</v>
      </c>
      <c r="F21" s="6"/>
      <c r="G21" s="5"/>
      <c r="H21" s="5"/>
      <c r="I21" s="6"/>
    </row>
    <row r="22" spans="1:10" ht="15.5">
      <c r="A22" s="3">
        <v>2010</v>
      </c>
      <c r="B22" s="6">
        <v>6150</v>
      </c>
      <c r="C22" s="6">
        <v>5250</v>
      </c>
      <c r="D22" s="43">
        <v>55.920999999999999</v>
      </c>
      <c r="E22" s="9">
        <v>47.402999999999999</v>
      </c>
      <c r="F22" s="6"/>
      <c r="G22" s="5"/>
      <c r="H22" s="5"/>
      <c r="I22" s="6"/>
    </row>
    <row r="23" spans="1:10" ht="16" thickBot="1">
      <c r="A23" s="4">
        <v>2011</v>
      </c>
      <c r="B23" s="6">
        <v>6150</v>
      </c>
      <c r="C23" s="6">
        <v>5350</v>
      </c>
      <c r="D23" s="43">
        <v>55.384</v>
      </c>
      <c r="E23" s="9">
        <v>50.826000000000001</v>
      </c>
      <c r="F23" s="6"/>
      <c r="G23" s="5"/>
      <c r="H23" s="5"/>
      <c r="I23" s="6"/>
    </row>
    <row r="24" spans="1:10" ht="15.5">
      <c r="A24" s="3">
        <v>2012</v>
      </c>
      <c r="B24" s="6">
        <v>5850</v>
      </c>
      <c r="C24" s="6">
        <v>5350</v>
      </c>
      <c r="D24" s="43">
        <v>65.344999999999999</v>
      </c>
      <c r="E24" s="9">
        <v>50.009</v>
      </c>
      <c r="F24" s="6"/>
      <c r="G24" s="5"/>
      <c r="H24" s="5"/>
      <c r="I24" s="6"/>
    </row>
    <row r="25" spans="1:10" ht="16" thickBot="1">
      <c r="A25" s="4">
        <v>2013</v>
      </c>
      <c r="B25" s="6">
        <v>5850</v>
      </c>
      <c r="C25" s="6">
        <v>5350</v>
      </c>
      <c r="D25" s="43">
        <v>74.191999999999993</v>
      </c>
      <c r="E25" s="9">
        <v>57.6</v>
      </c>
      <c r="F25" s="6"/>
      <c r="G25" s="5"/>
      <c r="H25" s="5"/>
      <c r="I25" s="6"/>
    </row>
    <row r="26" spans="1:10" ht="15.5">
      <c r="A26" s="3">
        <v>2014</v>
      </c>
      <c r="B26" s="6">
        <v>5850</v>
      </c>
      <c r="C26" s="6">
        <v>5250</v>
      </c>
      <c r="D26" s="43">
        <v>89.274000000000001</v>
      </c>
      <c r="E26" s="9">
        <v>68.102000000000004</v>
      </c>
      <c r="F26" s="6"/>
      <c r="G26" s="5"/>
      <c r="H26" s="5"/>
      <c r="I26" s="6"/>
    </row>
    <row r="27" spans="1:10" ht="16" thickBot="1">
      <c r="A27" s="4">
        <v>2015</v>
      </c>
      <c r="B27" s="6">
        <v>5550</v>
      </c>
      <c r="C27" s="6">
        <v>5450</v>
      </c>
      <c r="D27" s="43">
        <v>108.14400000000001</v>
      </c>
      <c r="E27" s="9">
        <v>69.683999999999997</v>
      </c>
      <c r="F27" s="6"/>
      <c r="G27" s="5"/>
      <c r="H27" s="6"/>
      <c r="I27" s="6"/>
    </row>
    <row r="28" spans="1:10" ht="15.5">
      <c r="A28" s="3">
        <v>2016</v>
      </c>
      <c r="B28" s="6">
        <v>5450</v>
      </c>
      <c r="C28" s="6">
        <v>5250</v>
      </c>
      <c r="D28" s="43">
        <v>134.36799999999999</v>
      </c>
      <c r="E28" s="9">
        <v>84.626999999999995</v>
      </c>
      <c r="F28" s="6"/>
      <c r="G28" s="5"/>
      <c r="H28" s="6"/>
      <c r="I28" s="6"/>
    </row>
    <row r="29" spans="1:10" ht="16" thickBot="1">
      <c r="A29" s="4">
        <v>2017</v>
      </c>
      <c r="B29" s="6">
        <v>4950</v>
      </c>
      <c r="C29" s="6">
        <v>5550</v>
      </c>
      <c r="D29" s="43">
        <v>161.583</v>
      </c>
      <c r="E29" s="9">
        <v>83.6</v>
      </c>
      <c r="F29" s="6">
        <f>C29</f>
        <v>5550</v>
      </c>
      <c r="G29" s="6">
        <f>B29</f>
        <v>4950</v>
      </c>
      <c r="H29" s="6">
        <v>4950</v>
      </c>
      <c r="I29" s="6"/>
    </row>
    <row r="30" spans="1:10" ht="15.5">
      <c r="A30" s="3"/>
      <c r="B30" s="6"/>
      <c r="C30" s="6"/>
      <c r="D30" s="11">
        <v>196</v>
      </c>
      <c r="E30" s="9">
        <v>83.774000000000001</v>
      </c>
      <c r="F30" s="6"/>
      <c r="I30">
        <v>196</v>
      </c>
      <c r="J30" s="9">
        <f>E30</f>
        <v>83.774000000000001</v>
      </c>
    </row>
    <row r="31" spans="1:10" ht="15.5">
      <c r="A31" s="4"/>
      <c r="B31" s="6"/>
      <c r="C31" s="6"/>
      <c r="D31" s="11"/>
      <c r="E31" s="11"/>
      <c r="F31" s="6"/>
    </row>
    <row r="32" spans="1:10" ht="15.5">
      <c r="A32" s="4"/>
      <c r="B32" s="6"/>
      <c r="C32" s="6"/>
      <c r="D32" s="11"/>
      <c r="E32" s="11"/>
      <c r="F32" s="6"/>
    </row>
    <row r="33" spans="1:6" ht="15.5">
      <c r="A33" s="4"/>
      <c r="B33" s="6"/>
      <c r="C33" s="6"/>
      <c r="D33" s="11"/>
      <c r="E33" s="11"/>
      <c r="F33" s="6"/>
    </row>
    <row r="34" spans="1:6" ht="15.5">
      <c r="B34" s="6"/>
      <c r="C34" s="6"/>
      <c r="D34" s="11"/>
      <c r="E34" s="11"/>
      <c r="F34" s="6"/>
    </row>
    <row r="35" spans="1:6" ht="15.5">
      <c r="A35" s="4"/>
      <c r="B35" s="6"/>
      <c r="C35" s="6"/>
      <c r="D35" s="11"/>
      <c r="E35" s="11"/>
      <c r="F35" s="6"/>
    </row>
    <row r="36" spans="1:6" ht="15.5">
      <c r="A36" s="4"/>
      <c r="B36" s="6"/>
      <c r="C36" s="6"/>
      <c r="D36" s="11"/>
      <c r="E36" s="11"/>
      <c r="F36" s="6"/>
    </row>
    <row r="37" spans="1:6" ht="15.5">
      <c r="A37" s="4"/>
      <c r="B37" s="6"/>
      <c r="C37" s="6"/>
      <c r="D37" s="11"/>
      <c r="E37" s="11"/>
      <c r="F37" s="6"/>
    </row>
    <row r="38" spans="1:6" ht="15.5">
      <c r="A38" s="4"/>
      <c r="B38" s="6"/>
      <c r="C38" s="6"/>
      <c r="D38" s="11"/>
      <c r="E38" s="11"/>
      <c r="F38" s="6"/>
    </row>
    <row r="39" spans="1:6" ht="16" thickBot="1">
      <c r="A39" s="4"/>
      <c r="B39" s="6"/>
      <c r="C39" s="6"/>
      <c r="D39" s="11"/>
      <c r="E39" s="11"/>
      <c r="F39" s="6"/>
    </row>
    <row r="40" spans="1:6" ht="15.5">
      <c r="A40" s="3"/>
      <c r="B40" s="6"/>
      <c r="C40" s="6"/>
      <c r="D40" s="11"/>
      <c r="E40" s="11"/>
      <c r="F40" s="6"/>
    </row>
    <row r="41" spans="1:6" ht="15.5">
      <c r="A41" s="4"/>
      <c r="B41" s="6"/>
      <c r="C41" s="6"/>
      <c r="D41" s="11"/>
      <c r="E41" s="11"/>
      <c r="F41" s="6"/>
    </row>
    <row r="42" spans="1:6" ht="15.5">
      <c r="A42" s="4"/>
      <c r="B42" s="6"/>
      <c r="C42" s="6"/>
      <c r="D42" s="11"/>
      <c r="E42" s="11"/>
      <c r="F42" s="6"/>
    </row>
    <row r="43" spans="1:6" ht="15.5">
      <c r="A43" s="4"/>
      <c r="B43" s="6"/>
      <c r="C43" s="6"/>
      <c r="D43" s="11"/>
      <c r="E43" s="11"/>
      <c r="F43" s="6"/>
    </row>
    <row r="44" spans="1:6" ht="15.5">
      <c r="A44" s="4"/>
      <c r="B44" s="6"/>
      <c r="C44" s="6"/>
      <c r="D44" s="11"/>
      <c r="E44" s="11"/>
      <c r="F44" s="6"/>
    </row>
    <row r="45" spans="1:6" ht="15.5">
      <c r="A45" s="4"/>
      <c r="B45" s="6"/>
      <c r="C45" s="6"/>
      <c r="D45" s="11"/>
      <c r="E45" s="11"/>
      <c r="F45" s="6"/>
    </row>
    <row r="46" spans="1:6" ht="15.5">
      <c r="A46" s="4"/>
      <c r="B46" s="6"/>
      <c r="C46" s="6"/>
      <c r="D46" s="11"/>
      <c r="E46" s="11"/>
      <c r="F46" s="6"/>
    </row>
    <row r="47" spans="1:6" ht="15.5">
      <c r="A47" s="4"/>
      <c r="B47" s="6"/>
      <c r="C47" s="6"/>
      <c r="D47" s="11"/>
      <c r="E47" s="11"/>
      <c r="F47" s="6"/>
    </row>
    <row r="48" spans="1:6" ht="15.5">
      <c r="A48" s="4"/>
      <c r="B48" s="6"/>
      <c r="C48" s="6"/>
      <c r="D48" s="11"/>
      <c r="E48" s="11"/>
      <c r="F48" s="6"/>
    </row>
    <row r="49" spans="1:6" ht="16" thickBot="1">
      <c r="A49" s="4"/>
      <c r="B49" s="6"/>
      <c r="C49" s="6"/>
      <c r="D49" s="11"/>
      <c r="E49" s="11"/>
      <c r="F49" s="6"/>
    </row>
    <row r="50" spans="1:6" ht="15.5">
      <c r="A50" s="3"/>
      <c r="B50" s="6"/>
      <c r="C50" s="6"/>
      <c r="D50" s="11"/>
      <c r="E50" s="11"/>
      <c r="F50" s="6"/>
    </row>
    <row r="51" spans="1:6" ht="15.5">
      <c r="A51" s="4"/>
      <c r="B51" s="6"/>
      <c r="C51" s="6"/>
      <c r="F51" s="6"/>
    </row>
    <row r="52" spans="1:6" ht="15.5">
      <c r="A52" s="4"/>
      <c r="B52" s="6"/>
      <c r="C52" s="6"/>
      <c r="F52" s="6"/>
    </row>
    <row r="53" spans="1:6" ht="15.5">
      <c r="A53" s="4"/>
      <c r="B53" s="6"/>
      <c r="C53" s="6"/>
      <c r="F53" s="6"/>
    </row>
    <row r="54" spans="1:6" ht="15.5">
      <c r="A54" s="4"/>
      <c r="B54" s="6"/>
      <c r="C54" s="6"/>
      <c r="F54" s="6"/>
    </row>
    <row r="55" spans="1:6" ht="15.5">
      <c r="A55" s="4"/>
      <c r="B55" s="6"/>
      <c r="C55" s="6"/>
      <c r="F55" s="6"/>
    </row>
    <row r="56" spans="1:6" ht="15.5">
      <c r="A56" s="4"/>
      <c r="B56" s="6"/>
      <c r="C56" s="6"/>
      <c r="F56" s="6"/>
    </row>
    <row r="57" spans="1:6" ht="15.5">
      <c r="A57" s="4"/>
      <c r="B57" s="6"/>
      <c r="C57" s="6"/>
      <c r="F57" s="6"/>
    </row>
  </sheetData>
  <sortState xmlns:xlrd2="http://schemas.microsoft.com/office/spreadsheetml/2017/richdata2" ref="A2:C29">
    <sortCondition ref="A2:A29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C7C7-247D-439C-AB04-BDAEEA2834D9}">
  <dimension ref="A1:K58"/>
  <sheetViews>
    <sheetView workbookViewId="0">
      <selection activeCell="B1" sqref="B1:B1048576"/>
    </sheetView>
  </sheetViews>
  <sheetFormatPr defaultRowHeight="12.5"/>
  <cols>
    <col min="1" max="16384" width="8.7265625" style="62"/>
  </cols>
  <sheetData>
    <row r="1" spans="1:10" ht="13">
      <c r="A1" s="58" t="s">
        <v>54</v>
      </c>
      <c r="B1" s="60"/>
      <c r="C1" s="59"/>
      <c r="D1" s="59"/>
      <c r="E1" s="59"/>
      <c r="F1" s="59"/>
      <c r="G1" s="60"/>
      <c r="H1" s="61"/>
      <c r="I1" s="61"/>
      <c r="J1" s="61"/>
    </row>
    <row r="2" spans="1:10" ht="13">
      <c r="A2" s="63"/>
      <c r="B2" s="68" t="s">
        <v>56</v>
      </c>
      <c r="C2" s="64" t="s">
        <v>55</v>
      </c>
      <c r="D2" s="64"/>
      <c r="E2" s="64"/>
      <c r="F2" s="64"/>
      <c r="G2" s="65" t="s">
        <v>56</v>
      </c>
      <c r="H2" s="66"/>
      <c r="I2" s="66"/>
      <c r="J2" s="67"/>
    </row>
    <row r="3" spans="1:10" ht="39">
      <c r="A3" s="69"/>
      <c r="B3" s="71" t="s">
        <v>61</v>
      </c>
      <c r="C3" s="70" t="s">
        <v>57</v>
      </c>
      <c r="D3" s="70" t="s">
        <v>58</v>
      </c>
      <c r="E3" s="70" t="s">
        <v>59</v>
      </c>
      <c r="F3" s="70" t="s">
        <v>60</v>
      </c>
      <c r="G3" s="71" t="s">
        <v>57</v>
      </c>
      <c r="H3" s="72" t="s">
        <v>58</v>
      </c>
      <c r="I3" s="72" t="s">
        <v>59</v>
      </c>
      <c r="J3" s="73" t="s">
        <v>60</v>
      </c>
    </row>
    <row r="4" spans="1:10" ht="13">
      <c r="A4" s="74"/>
      <c r="B4" s="76"/>
      <c r="C4" s="75">
        <v>1.1860386309725517E-3</v>
      </c>
      <c r="D4" s="75">
        <v>1.0166045408336157E-3</v>
      </c>
      <c r="E4" s="75">
        <v>5.220595762104617E-3</v>
      </c>
      <c r="F4" s="75">
        <v>4.7087726481727914E-3</v>
      </c>
      <c r="G4" s="76"/>
      <c r="H4" s="76"/>
      <c r="I4" s="76"/>
      <c r="J4" s="76"/>
    </row>
    <row r="5" spans="1:10">
      <c r="A5" s="62">
        <v>1965</v>
      </c>
      <c r="B5" s="77">
        <f>AVERAGE(I5,G5)</f>
        <v>3.527561628839842E-3</v>
      </c>
      <c r="C5" s="77">
        <v>1.412318556296587E-3</v>
      </c>
      <c r="D5" s="77">
        <v>8.6308356218124758E-4</v>
      </c>
      <c r="E5" s="77">
        <v>6.3171789553083156E-3</v>
      </c>
      <c r="F5" s="77">
        <v>1.2257212898359419E-3</v>
      </c>
      <c r="G5" s="77">
        <v>1.2350682950086425E-3</v>
      </c>
      <c r="H5" s="77">
        <v>1.1184950111190826E-3</v>
      </c>
      <c r="I5" s="77">
        <v>5.8200549626710417E-3</v>
      </c>
      <c r="J5" s="77">
        <v>2.5969218280059163E-3</v>
      </c>
    </row>
    <row r="6" spans="1:10">
      <c r="A6" s="62">
        <v>1966</v>
      </c>
      <c r="B6" s="77">
        <f>AVERAGE(I6,G6)</f>
        <v>3.8260127864284663E-3</v>
      </c>
      <c r="C6" s="77">
        <v>1.1068476977567888E-3</v>
      </c>
      <c r="D6" s="77">
        <v>1.4757969303423849E-3</v>
      </c>
      <c r="E6" s="77">
        <v>5.9223901706001942E-3</v>
      </c>
      <c r="F6" s="77">
        <v>1.8562715460090163E-3</v>
      </c>
      <c r="G6" s="77">
        <v>1.2982588937268044E-3</v>
      </c>
      <c r="H6" s="77">
        <v>1.3298710016920259E-3</v>
      </c>
      <c r="I6" s="77">
        <v>6.3537666791301283E-3</v>
      </c>
      <c r="J6" s="77">
        <v>1.9862087842449686E-3</v>
      </c>
    </row>
    <row r="7" spans="1:10">
      <c r="A7" s="62">
        <v>1967</v>
      </c>
      <c r="B7" s="77">
        <f>AVERAGE(I7,G7)</f>
        <v>4.6149583167114918E-3</v>
      </c>
      <c r="C7" s="77">
        <v>1.3756104271270377E-3</v>
      </c>
      <c r="D7" s="77">
        <v>1.6507325125524452E-3</v>
      </c>
      <c r="E7" s="77">
        <v>6.8217309114818776E-3</v>
      </c>
      <c r="F7" s="77">
        <v>2.8766335168899483E-3</v>
      </c>
      <c r="G7" s="77">
        <v>1.3868784554062076E-3</v>
      </c>
      <c r="H7" s="77">
        <v>1.4509632448798295E-3</v>
      </c>
      <c r="I7" s="77">
        <v>7.8430381780167768E-3</v>
      </c>
      <c r="J7" s="77">
        <v>2.3993488077829511E-3</v>
      </c>
    </row>
    <row r="8" spans="1:10">
      <c r="A8" s="62">
        <v>1968</v>
      </c>
      <c r="B8" s="77">
        <f>AVERAGE(I8,G8)</f>
        <v>5.2870347753734507E-3</v>
      </c>
      <c r="C8" s="77">
        <v>1.6781772413347964E-3</v>
      </c>
      <c r="D8" s="77">
        <v>1.2263602917446589E-3</v>
      </c>
      <c r="E8" s="77">
        <v>1.0784993451968261E-2</v>
      </c>
      <c r="F8" s="77">
        <v>2.4651413604498884E-3</v>
      </c>
      <c r="G8" s="77">
        <v>1.3006204432389945E-3</v>
      </c>
      <c r="H8" s="77">
        <v>1.3426833053335069E-3</v>
      </c>
      <c r="I8" s="77">
        <v>9.2734491075079067E-3</v>
      </c>
      <c r="J8" s="77">
        <v>2.4039582852539202E-3</v>
      </c>
    </row>
    <row r="9" spans="1:10">
      <c r="A9" s="62">
        <v>1969</v>
      </c>
      <c r="B9" s="77">
        <f>AVERAGE(I9,G9)</f>
        <v>7.0205033655482757E-3</v>
      </c>
      <c r="C9" s="77">
        <v>8.4807366125514902E-4</v>
      </c>
      <c r="D9" s="77">
        <v>1.1509571117034165E-3</v>
      </c>
      <c r="E9" s="77">
        <v>1.0213622959073581E-2</v>
      </c>
      <c r="F9" s="77">
        <v>1.8700999784219234E-3</v>
      </c>
      <c r="G9" s="77">
        <v>1.65426254021055E-3</v>
      </c>
      <c r="H9" s="77">
        <v>1.4157392251445231E-3</v>
      </c>
      <c r="I9" s="77">
        <v>1.2386744190886001E-2</v>
      </c>
      <c r="J9" s="77">
        <v>2.0286943632378544E-3</v>
      </c>
    </row>
    <row r="10" spans="1:10">
      <c r="A10" s="62">
        <v>1970</v>
      </c>
      <c r="B10" s="77">
        <f>AVERAGE(I10,G10)</f>
        <v>6.9514323351347268E-3</v>
      </c>
      <c r="C10" s="77">
        <v>2.4365367180417047E-3</v>
      </c>
      <c r="D10" s="77">
        <v>1.8699002719854941E-3</v>
      </c>
      <c r="E10" s="77">
        <v>1.6161616161616162E-2</v>
      </c>
      <c r="F10" s="77">
        <v>1.7508417508417509E-3</v>
      </c>
      <c r="G10" s="77">
        <v>1.6831998049903422E-3</v>
      </c>
      <c r="H10" s="77">
        <v>1.6844230001752788E-3</v>
      </c>
      <c r="I10" s="77">
        <v>1.2219664865279112E-2</v>
      </c>
      <c r="J10" s="77">
        <v>1.7783003250405355E-3</v>
      </c>
    </row>
    <row r="11" spans="1:10">
      <c r="A11" s="62">
        <v>1971</v>
      </c>
      <c r="B11" s="77">
        <f>AVERAGE(I11,G11)</f>
        <v>7.9696725264604123E-3</v>
      </c>
      <c r="C11" s="77">
        <v>1.7649890356741724E-3</v>
      </c>
      <c r="D11" s="77">
        <v>2.0324116168369257E-3</v>
      </c>
      <c r="E11" s="77">
        <v>1.0283755475147592E-2</v>
      </c>
      <c r="F11" s="77">
        <v>1.7139592458579318E-3</v>
      </c>
      <c r="G11" s="77">
        <v>2.2404353429586279E-3</v>
      </c>
      <c r="H11" s="77">
        <v>1.9391149659813414E-3</v>
      </c>
      <c r="I11" s="77">
        <v>1.3698909709962195E-2</v>
      </c>
      <c r="J11" s="77">
        <v>1.7928158965596637E-3</v>
      </c>
    </row>
    <row r="12" spans="1:10">
      <c r="A12" s="62">
        <v>1972</v>
      </c>
      <c r="B12" s="77">
        <f>AVERAGE(I12,G12)</f>
        <v>7.9634738944979536E-3</v>
      </c>
      <c r="C12" s="77">
        <v>2.519780275160006E-3</v>
      </c>
      <c r="D12" s="77">
        <v>1.9150330091216045E-3</v>
      </c>
      <c r="E12" s="77">
        <v>1.4651357493122833E-2</v>
      </c>
      <c r="F12" s="77">
        <v>1.9136466929793087E-3</v>
      </c>
      <c r="G12" s="77">
        <v>2.331427041118325E-3</v>
      </c>
      <c r="H12" s="77">
        <v>2.0129992013482533E-3</v>
      </c>
      <c r="I12" s="77">
        <v>1.3595520747877581E-2</v>
      </c>
      <c r="J12" s="77">
        <v>1.5866174385496116E-3</v>
      </c>
    </row>
    <row r="13" spans="1:10">
      <c r="A13" s="62">
        <v>1973</v>
      </c>
      <c r="B13" s="77">
        <f>AVERAGE(I13,G13)</f>
        <v>8.8841059452212674E-3</v>
      </c>
      <c r="C13" s="77">
        <v>2.7095118125207967E-3</v>
      </c>
      <c r="D13" s="77">
        <v>2.0915529780862292E-3</v>
      </c>
      <c r="E13" s="77">
        <v>1.585144927536232E-2</v>
      </c>
      <c r="F13" s="77">
        <v>1.1322463768115942E-3</v>
      </c>
      <c r="G13" s="77">
        <v>2.9742176820510041E-3</v>
      </c>
      <c r="H13" s="77">
        <v>1.8610068475510963E-3</v>
      </c>
      <c r="I13" s="77">
        <v>1.4793994208391531E-2</v>
      </c>
      <c r="J13" s="77">
        <v>1.4635914837510195E-3</v>
      </c>
    </row>
    <row r="14" spans="1:10">
      <c r="A14" s="62">
        <v>1974</v>
      </c>
      <c r="B14" s="77">
        <f>AVERAGE(I14,G14)</f>
        <v>9.3300218081097553E-3</v>
      </c>
      <c r="C14" s="77">
        <v>3.6933609584722097E-3</v>
      </c>
      <c r="D14" s="77">
        <v>1.5764345554454553E-3</v>
      </c>
      <c r="E14" s="77">
        <v>1.387917585668944E-2</v>
      </c>
      <c r="F14" s="77">
        <v>1.3448813814621551E-3</v>
      </c>
      <c r="G14" s="77">
        <v>3.1754739326832313E-3</v>
      </c>
      <c r="H14" s="77">
        <v>1.7432540156866762E-3</v>
      </c>
      <c r="I14" s="77">
        <v>1.5484569683536278E-2</v>
      </c>
      <c r="J14" s="77">
        <v>1.3477793448780264E-3</v>
      </c>
    </row>
    <row r="15" spans="1:10">
      <c r="A15" s="62">
        <v>1975</v>
      </c>
      <c r="B15" s="77">
        <f>AVERAGE(I15,G15)</f>
        <v>9.329280012853592E-3</v>
      </c>
      <c r="C15" s="77">
        <v>3.1235490270566883E-3</v>
      </c>
      <c r="D15" s="77">
        <v>1.5617745135283441E-3</v>
      </c>
      <c r="E15" s="77">
        <v>1.6723083918557067E-2</v>
      </c>
      <c r="F15" s="77">
        <v>1.5662102763603293E-3</v>
      </c>
      <c r="G15" s="77">
        <v>3.5006405337754606E-3</v>
      </c>
      <c r="H15" s="77">
        <v>1.473317413228656E-3</v>
      </c>
      <c r="I15" s="77">
        <v>1.5157919491931722E-2</v>
      </c>
      <c r="J15" s="77">
        <v>1.3714291151897132E-3</v>
      </c>
    </row>
    <row r="16" spans="1:10">
      <c r="A16" s="62">
        <v>1976</v>
      </c>
      <c r="B16" s="77">
        <f>AVERAGE(I16,G16)</f>
        <v>9.4250054220072557E-3</v>
      </c>
      <c r="C16" s="77">
        <v>3.6850116157974844E-3</v>
      </c>
      <c r="D16" s="77">
        <v>1.2817431707121685E-3</v>
      </c>
      <c r="E16" s="77">
        <v>1.4871498700548658E-2</v>
      </c>
      <c r="F16" s="77">
        <v>1.2031956877466552E-3</v>
      </c>
      <c r="G16" s="77">
        <v>3.4560742845438728E-3</v>
      </c>
      <c r="H16" s="77">
        <v>1.4653787693634165E-3</v>
      </c>
      <c r="I16" s="77">
        <v>1.5393936559470639E-2</v>
      </c>
      <c r="J16" s="77">
        <v>1.4701563360929773E-3</v>
      </c>
    </row>
    <row r="17" spans="1:11">
      <c r="A17" s="62">
        <v>1977</v>
      </c>
      <c r="B17" s="77">
        <f>AVERAGE(I17,G17)</f>
        <v>9.9350212148796996E-3</v>
      </c>
      <c r="C17" s="77">
        <v>3.5596622107774453E-3</v>
      </c>
      <c r="D17" s="77">
        <v>1.5526186238497368E-3</v>
      </c>
      <c r="E17" s="77">
        <v>1.4587227059306195E-2</v>
      </c>
      <c r="F17" s="77">
        <v>1.641063044171947E-3</v>
      </c>
      <c r="G17" s="77">
        <v>4.0092140479683659E-3</v>
      </c>
      <c r="H17" s="77">
        <v>1.4003080569806512E-3</v>
      </c>
      <c r="I17" s="77">
        <v>1.5860828381791033E-2</v>
      </c>
      <c r="J17" s="77">
        <v>1.3508364525399398E-3</v>
      </c>
    </row>
    <row r="18" spans="1:11">
      <c r="A18" s="62">
        <v>1978</v>
      </c>
      <c r="B18" s="77">
        <f>AVERAGE(I18,G18)</f>
        <v>1.0736386853860993E-2</v>
      </c>
      <c r="C18" s="77">
        <v>4.7829683173301685E-3</v>
      </c>
      <c r="D18" s="77">
        <v>1.3665623763800482E-3</v>
      </c>
      <c r="E18" s="77">
        <v>1.8123759385518252E-2</v>
      </c>
      <c r="F18" s="77">
        <v>1.2082506257012169E-3</v>
      </c>
      <c r="G18" s="77">
        <v>4.1361218687255199E-3</v>
      </c>
      <c r="H18" s="77">
        <v>1.4627707209644511E-3</v>
      </c>
      <c r="I18" s="77">
        <v>1.7336651838996464E-2</v>
      </c>
      <c r="J18" s="77">
        <v>1.4583622885831508E-3</v>
      </c>
    </row>
    <row r="19" spans="1:11">
      <c r="A19" s="62">
        <v>1979</v>
      </c>
      <c r="B19" s="77">
        <f>AVERAGE(I19,G19)</f>
        <v>1.2008556295610899E-2</v>
      </c>
      <c r="C19" s="77">
        <v>4.0657350780689463E-3</v>
      </c>
      <c r="D19" s="77">
        <v>1.4691311626635691E-3</v>
      </c>
      <c r="E19" s="77">
        <v>1.9298969072164947E-2</v>
      </c>
      <c r="F19" s="77">
        <v>1.5257731958762887E-3</v>
      </c>
      <c r="G19" s="77">
        <v>4.9271337713639929E-3</v>
      </c>
      <c r="H19" s="77">
        <v>1.5828070944405477E-3</v>
      </c>
      <c r="I19" s="77">
        <v>1.9089978819857804E-2</v>
      </c>
      <c r="J19" s="77">
        <v>1.5807907501134016E-3</v>
      </c>
    </row>
    <row r="20" spans="1:11">
      <c r="A20" s="62">
        <v>1980</v>
      </c>
      <c r="B20" s="77">
        <f>AVERAGE(I20,G20)</f>
        <v>1.0642069664855563E-2</v>
      </c>
      <c r="C20" s="77">
        <v>5.9326979186928612E-3</v>
      </c>
      <c r="D20" s="77">
        <v>1.9127277442780263E-3</v>
      </c>
      <c r="E20" s="77">
        <v>1.9847208001890212E-2</v>
      </c>
      <c r="F20" s="77">
        <v>2.0083484287626999E-3</v>
      </c>
      <c r="G20" s="77">
        <v>4.1877495566495556E-3</v>
      </c>
      <c r="H20" s="77">
        <v>1.4775020970462076E-3</v>
      </c>
      <c r="I20" s="77">
        <v>1.7096389773061573E-2</v>
      </c>
      <c r="J20" s="77">
        <v>1.543717358897064E-3</v>
      </c>
      <c r="K20" s="77" t="s">
        <v>62</v>
      </c>
    </row>
    <row r="21" spans="1:11">
      <c r="A21" s="62">
        <v>1981</v>
      </c>
      <c r="B21" s="77">
        <f>AVERAGE(I21,G21)</f>
        <v>9.6416915649842408E-3</v>
      </c>
      <c r="C21" s="77">
        <v>2.5648156731868607E-3</v>
      </c>
      <c r="D21" s="77">
        <v>1.0506473841970273E-3</v>
      </c>
      <c r="E21" s="77">
        <v>1.2142992245129563E-2</v>
      </c>
      <c r="F21" s="77">
        <v>1.0970304520522035E-3</v>
      </c>
      <c r="G21" s="77">
        <v>3.8049805134166962E-3</v>
      </c>
      <c r="H21" s="77">
        <v>1.3119503704217253E-3</v>
      </c>
      <c r="I21" s="77">
        <v>1.5478402616551784E-2</v>
      </c>
      <c r="J21" s="77">
        <v>1.5419686656272689E-3</v>
      </c>
    </row>
    <row r="22" spans="1:11">
      <c r="A22" s="62">
        <v>1982</v>
      </c>
      <c r="B22" s="77">
        <f>AVERAGE(I22,G22)</f>
        <v>8.0735967705763065E-3</v>
      </c>
      <c r="C22" s="77">
        <v>2.917427948370366E-3</v>
      </c>
      <c r="D22" s="77">
        <v>9.7247598279012195E-4</v>
      </c>
      <c r="E22" s="77">
        <v>1.444500760263558E-2</v>
      </c>
      <c r="F22" s="77">
        <v>1.5205271160669033E-3</v>
      </c>
      <c r="G22" s="77">
        <v>2.9718389246510394E-3</v>
      </c>
      <c r="H22" s="77">
        <v>9.3088336934713369E-4</v>
      </c>
      <c r="I22" s="77">
        <v>1.3175354616501572E-2</v>
      </c>
      <c r="J22" s="77">
        <v>1.3678138897197419E-3</v>
      </c>
    </row>
    <row r="23" spans="1:11">
      <c r="A23" s="62">
        <v>1983</v>
      </c>
      <c r="B23" s="77">
        <f>AVERAGE(I23,G23)</f>
        <v>8.9463643422450674E-3</v>
      </c>
      <c r="C23" s="77">
        <v>3.4332731523958921E-3</v>
      </c>
      <c r="D23" s="77">
        <v>7.6952674105425169E-4</v>
      </c>
      <c r="E23" s="77">
        <v>1.2938064001739571E-2</v>
      </c>
      <c r="F23" s="77">
        <v>1.4858841010401188E-3</v>
      </c>
      <c r="G23" s="77">
        <v>3.3089307920796045E-3</v>
      </c>
      <c r="H23" s="77">
        <v>8.8340546036908159E-4</v>
      </c>
      <c r="I23" s="77">
        <v>1.4583797892410532E-2</v>
      </c>
      <c r="J23" s="77">
        <v>1.5941827643659427E-3</v>
      </c>
    </row>
    <row r="24" spans="1:11">
      <c r="A24" s="62">
        <v>1984</v>
      </c>
      <c r="B24" s="77">
        <f>AVERAGE(I24,G24)</f>
        <v>1.0007769896140896E-2</v>
      </c>
      <c r="C24" s="77">
        <v>3.5760912754725549E-3</v>
      </c>
      <c r="D24" s="77">
        <v>9.0821365726287114E-4</v>
      </c>
      <c r="E24" s="77">
        <v>1.6368322072856448E-2</v>
      </c>
      <c r="F24" s="77">
        <v>1.7761370759908058E-3</v>
      </c>
      <c r="G24" s="77">
        <v>3.8042885388478716E-3</v>
      </c>
      <c r="H24" s="77">
        <v>1.0545281192286815E-3</v>
      </c>
      <c r="I24" s="77">
        <v>1.6211251253433919E-2</v>
      </c>
      <c r="J24" s="77">
        <v>1.8191856403393838E-3</v>
      </c>
    </row>
    <row r="25" spans="1:11">
      <c r="A25" s="62">
        <v>1985</v>
      </c>
      <c r="B25" s="77">
        <f>AVERAGE(I25,G25)</f>
        <v>1.1005755479117073E-2</v>
      </c>
      <c r="C25" s="77">
        <v>4.4035011886751673E-3</v>
      </c>
      <c r="D25" s="77">
        <v>1.4858439593689215E-3</v>
      </c>
      <c r="E25" s="77">
        <v>1.9327367685705733E-2</v>
      </c>
      <c r="F25" s="77">
        <v>2.1955357439872262E-3</v>
      </c>
      <c r="G25" s="77">
        <v>4.0351301259650635E-3</v>
      </c>
      <c r="H25" s="77">
        <v>1.1353485947182523E-3</v>
      </c>
      <c r="I25" s="77">
        <v>1.7976380832269084E-2</v>
      </c>
      <c r="J25" s="77">
        <v>2.0123516923511932E-3</v>
      </c>
    </row>
    <row r="26" spans="1:11">
      <c r="A26" s="62">
        <v>1986</v>
      </c>
      <c r="B26" s="77">
        <f>AVERAGE(I26,G26)</f>
        <v>1.0896372495969087E-2</v>
      </c>
      <c r="C26" s="77">
        <v>4.1257979137474697E-3</v>
      </c>
      <c r="D26" s="77">
        <v>1.0119881675229644E-3</v>
      </c>
      <c r="E26" s="77">
        <v>1.823345273824507E-2</v>
      </c>
      <c r="F26" s="77">
        <v>2.0653822570755476E-3</v>
      </c>
      <c r="G26" s="77">
        <v>4.2112589047876457E-3</v>
      </c>
      <c r="H26" s="77">
        <v>1.2554962811032655E-3</v>
      </c>
      <c r="I26" s="77">
        <v>1.7581486087150527E-2</v>
      </c>
      <c r="J26" s="77">
        <v>2.210146161647933E-3</v>
      </c>
    </row>
    <row r="27" spans="1:11">
      <c r="A27" s="62">
        <v>1987</v>
      </c>
      <c r="B27" s="77">
        <f>AVERAGE(I27,G27)</f>
        <v>1.0878528782522323E-2</v>
      </c>
      <c r="C27" s="77">
        <v>4.1044776119402984E-3</v>
      </c>
      <c r="D27" s="77">
        <v>1.2686567164179104E-3</v>
      </c>
      <c r="E27" s="77">
        <v>1.5183637837500779E-2</v>
      </c>
      <c r="F27" s="77">
        <v>2.3695204838810251E-3</v>
      </c>
      <c r="G27" s="77">
        <v>4.4841332266169192E-3</v>
      </c>
      <c r="H27" s="77">
        <v>1.4140020228676766E-3</v>
      </c>
      <c r="I27" s="77">
        <v>1.7272924338427725E-2</v>
      </c>
      <c r="J27" s="77">
        <v>2.2411717822940747E-3</v>
      </c>
    </row>
    <row r="28" spans="1:11">
      <c r="A28" s="62">
        <v>1988</v>
      </c>
      <c r="B28" s="77">
        <f>AVERAGE(I28,G28)</f>
        <v>1.1102045368657413E-2</v>
      </c>
      <c r="C28" s="77">
        <v>5.2221241541629895E-3</v>
      </c>
      <c r="D28" s="77">
        <v>1.9613611846621554E-3</v>
      </c>
      <c r="E28" s="77">
        <v>1.8401682439537329E-2</v>
      </c>
      <c r="F28" s="77">
        <v>2.288612605925651E-3</v>
      </c>
      <c r="G28" s="77">
        <v>5.1219312891805568E-3</v>
      </c>
      <c r="H28" s="77">
        <v>1.6530270666107111E-3</v>
      </c>
      <c r="I28" s="77">
        <v>1.7082159448134269E-2</v>
      </c>
      <c r="J28" s="77">
        <v>2.1098785165845641E-3</v>
      </c>
    </row>
    <row r="29" spans="1:11">
      <c r="A29" s="62">
        <v>1989</v>
      </c>
      <c r="B29" s="77">
        <f>AVERAGE(I29,G29)</f>
        <v>1.2301420605545553E-2</v>
      </c>
      <c r="C29" s="77">
        <v>6.0391921014383799E-3</v>
      </c>
      <c r="D29" s="77">
        <v>1.7290632987520674E-3</v>
      </c>
      <c r="E29" s="77">
        <v>1.7661158067364704E-2</v>
      </c>
      <c r="F29" s="77">
        <v>1.6715024599470165E-3</v>
      </c>
      <c r="G29" s="77">
        <v>5.937376103031849E-3</v>
      </c>
      <c r="H29" s="77">
        <v>1.7575024648155931E-3</v>
      </c>
      <c r="I29" s="77">
        <v>1.8665465108059259E-2</v>
      </c>
      <c r="J29" s="77">
        <v>1.9099722205996731E-3</v>
      </c>
    </row>
    <row r="30" spans="1:11">
      <c r="A30" s="62">
        <v>1990</v>
      </c>
      <c r="B30" s="77">
        <f>AVERAGE(I30,G30)</f>
        <v>1.1530950056942182E-2</v>
      </c>
      <c r="C30" s="77">
        <v>6.5508120534941783E-3</v>
      </c>
      <c r="D30" s="77">
        <v>1.5820829110325563E-3</v>
      </c>
      <c r="E30" s="77">
        <v>1.9933554817275746E-2</v>
      </c>
      <c r="F30" s="77">
        <v>1.7698015959263513E-3</v>
      </c>
      <c r="G30" s="77">
        <v>5.891099913673814E-3</v>
      </c>
      <c r="H30" s="77">
        <v>1.4895761243177931E-3</v>
      </c>
      <c r="I30" s="77">
        <v>1.7170800200210549E-2</v>
      </c>
      <c r="J30" s="77">
        <v>1.4507980741276499E-3</v>
      </c>
    </row>
    <row r="31" spans="1:11">
      <c r="A31" s="62">
        <v>1991</v>
      </c>
      <c r="B31" s="77">
        <f>AVERAGE(I31,G31)</f>
        <v>1.0508359612272533E-2</v>
      </c>
      <c r="C31" s="77">
        <v>5.0832955860888821E-3</v>
      </c>
      <c r="D31" s="77">
        <v>1.1575821631687553E-3</v>
      </c>
      <c r="E31" s="77">
        <v>1.3917687715991204E-2</v>
      </c>
      <c r="F31" s="77">
        <v>9.110901665095822E-4</v>
      </c>
      <c r="G31" s="77">
        <v>5.5605249175295956E-3</v>
      </c>
      <c r="H31" s="77">
        <v>1.2793592021884174E-3</v>
      </c>
      <c r="I31" s="77">
        <v>1.545619430701547E-2</v>
      </c>
      <c r="J31" s="77">
        <v>1.0979514357327767E-3</v>
      </c>
    </row>
    <row r="32" spans="1:11">
      <c r="A32" s="62">
        <v>1992</v>
      </c>
      <c r="B32" s="77">
        <f>AVERAGE(I32,G32)</f>
        <v>9.1231501463757431E-3</v>
      </c>
      <c r="C32" s="77">
        <v>5.0474671130057271E-3</v>
      </c>
      <c r="D32" s="77">
        <v>1.0984125323639407E-3</v>
      </c>
      <c r="E32" s="77">
        <v>1.2517340387779463E-2</v>
      </c>
      <c r="F32" s="77">
        <v>6.1296254476239632E-4</v>
      </c>
      <c r="G32" s="77">
        <v>4.7920067900380026E-3</v>
      </c>
      <c r="H32" s="77">
        <v>1.2177227020826471E-3</v>
      </c>
      <c r="I32" s="77">
        <v>1.3454293502713483E-2</v>
      </c>
      <c r="J32" s="77">
        <v>7.7205268709450994E-4</v>
      </c>
    </row>
    <row r="33" spans="1:10">
      <c r="A33" s="62">
        <v>1993</v>
      </c>
      <c r="B33" s="77">
        <f>AVERAGE(I33,G33)</f>
        <v>9.0232384332318456E-3</v>
      </c>
      <c r="C33" s="77">
        <v>4.2452576710193994E-3</v>
      </c>
      <c r="D33" s="77">
        <v>1.3971734107152453E-3</v>
      </c>
      <c r="E33" s="77">
        <v>1.3927852404369782E-2</v>
      </c>
      <c r="F33" s="77">
        <v>7.9210535001155151E-4</v>
      </c>
      <c r="G33" s="77">
        <v>4.5941699529368669E-3</v>
      </c>
      <c r="H33" s="77">
        <v>1.407475452152738E-3</v>
      </c>
      <c r="I33" s="77">
        <v>1.3452306913526826E-2</v>
      </c>
      <c r="J33" s="77">
        <v>8.1916391949501922E-4</v>
      </c>
    </row>
    <row r="34" spans="1:10">
      <c r="A34" s="62">
        <v>1994</v>
      </c>
      <c r="B34" s="77">
        <f>AVERAGE(I34,G34)</f>
        <v>9.5202582526707456E-3</v>
      </c>
      <c r="C34" s="77">
        <v>4.4897850747854734E-3</v>
      </c>
      <c r="D34" s="77">
        <v>1.7268404133790282E-3</v>
      </c>
      <c r="E34" s="77">
        <v>1.391172794843123E-2</v>
      </c>
      <c r="F34" s="77">
        <v>1.0524238637111096E-3</v>
      </c>
      <c r="G34" s="77">
        <v>4.2967353414002712E-3</v>
      </c>
      <c r="H34" s="77">
        <v>1.5618953095754347E-3</v>
      </c>
      <c r="I34" s="77">
        <v>1.4743781163941219E-2</v>
      </c>
      <c r="J34" s="77">
        <v>1.070169825102627E-3</v>
      </c>
    </row>
    <row r="35" spans="1:10">
      <c r="A35" s="62">
        <v>1995</v>
      </c>
      <c r="B35" s="77">
        <f>AVERAGE(I35,G35)</f>
        <v>9.3383666446412213E-3</v>
      </c>
      <c r="C35" s="77">
        <v>4.1551632783959399E-3</v>
      </c>
      <c r="D35" s="77">
        <v>1.561672104632031E-3</v>
      </c>
      <c r="E35" s="77">
        <v>1.6391763139022641E-2</v>
      </c>
      <c r="F35" s="77">
        <v>1.36598026158522E-3</v>
      </c>
      <c r="G35" s="77">
        <v>4.0633446118281923E-3</v>
      </c>
      <c r="H35" s="77">
        <v>1.3439456311108964E-3</v>
      </c>
      <c r="I35" s="77">
        <v>1.461338867745425E-2</v>
      </c>
      <c r="J35" s="77">
        <v>1.1442600946529175E-3</v>
      </c>
    </row>
    <row r="36" spans="1:10">
      <c r="A36" s="62">
        <v>1996</v>
      </c>
      <c r="B36" s="77">
        <f>AVERAGE(I36,G36)</f>
        <v>8.9946834518304219E-3</v>
      </c>
      <c r="C36" s="77">
        <v>3.5450854823031622E-3</v>
      </c>
      <c r="D36" s="77">
        <v>7.4332437532163072E-4</v>
      </c>
      <c r="E36" s="77">
        <v>1.3536674944908881E-2</v>
      </c>
      <c r="F36" s="77">
        <v>1.0143761586624226E-3</v>
      </c>
      <c r="G36" s="77">
        <v>3.7807220179773954E-3</v>
      </c>
      <c r="H36" s="77">
        <v>1.1109856687564837E-3</v>
      </c>
      <c r="I36" s="77">
        <v>1.420864488568345E-2</v>
      </c>
      <c r="J36" s="77">
        <v>1.1301281855819101E-3</v>
      </c>
    </row>
    <row r="37" spans="1:10">
      <c r="A37" s="62">
        <v>1997</v>
      </c>
      <c r="B37" s="77">
        <f>AVERAGE(I37,G37)</f>
        <v>8.9949582280876173E-3</v>
      </c>
      <c r="C37" s="77">
        <v>3.6419172932330825E-3</v>
      </c>
      <c r="D37" s="77">
        <v>1.0279605263157894E-3</v>
      </c>
      <c r="E37" s="77">
        <v>1.2697496573118822E-2</v>
      </c>
      <c r="F37" s="77">
        <v>1.0100281364980881E-3</v>
      </c>
      <c r="G37" s="77">
        <v>3.778081670269664E-3</v>
      </c>
      <c r="H37" s="77">
        <v>1.0041434627019691E-3</v>
      </c>
      <c r="I37" s="77">
        <v>1.4211834785905569E-2</v>
      </c>
      <c r="J37" s="77">
        <v>1.045034678665746E-3</v>
      </c>
    </row>
    <row r="38" spans="1:10">
      <c r="A38" s="62">
        <v>1998</v>
      </c>
      <c r="B38" s="77">
        <f>AVERAGE(I38,G38)</f>
        <v>9.6267329573739568E-3</v>
      </c>
      <c r="C38" s="77">
        <v>4.147242235272749E-3</v>
      </c>
      <c r="D38" s="77">
        <v>1.2411454864684869E-3</v>
      </c>
      <c r="E38" s="77">
        <v>1.6401332839689003E-2</v>
      </c>
      <c r="F38" s="77">
        <v>1.1106997408367272E-3</v>
      </c>
      <c r="G38" s="77">
        <v>4.0031940856754275E-3</v>
      </c>
      <c r="H38" s="77">
        <v>1.0766175500570151E-3</v>
      </c>
      <c r="I38" s="77">
        <v>1.5250271829072487E-2</v>
      </c>
      <c r="J38" s="77">
        <v>1.0005211375856624E-3</v>
      </c>
    </row>
    <row r="39" spans="1:10">
      <c r="A39" s="62">
        <v>1999</v>
      </c>
      <c r="B39" s="77">
        <f>AVERAGE(I39,G39)</f>
        <v>1.1154240064255432E-2</v>
      </c>
      <c r="C39" s="77">
        <v>4.2204227285204503E-3</v>
      </c>
      <c r="D39" s="77">
        <v>9.6074663738676918E-4</v>
      </c>
      <c r="E39" s="77">
        <v>1.6651986074409632E-2</v>
      </c>
      <c r="F39" s="77">
        <v>8.8083553542217194E-4</v>
      </c>
      <c r="G39" s="77">
        <v>4.3230734060424074E-3</v>
      </c>
      <c r="H39" s="77">
        <v>1.1144543982326016E-3</v>
      </c>
      <c r="I39" s="77">
        <v>1.7985406722468456E-2</v>
      </c>
      <c r="J39" s="77">
        <v>1.2131606160321199E-3</v>
      </c>
    </row>
    <row r="40" spans="1:10">
      <c r="A40" s="62">
        <v>2000</v>
      </c>
      <c r="B40" s="77">
        <f>AVERAGE(I40,G40)</f>
        <v>1.0369401246333291E-2</v>
      </c>
      <c r="C40" s="77">
        <v>4.6015552543340228E-3</v>
      </c>
      <c r="D40" s="77">
        <v>1.1414710708425484E-3</v>
      </c>
      <c r="E40" s="77">
        <v>2.0902901253306735E-2</v>
      </c>
      <c r="F40" s="77">
        <v>1.6479465718374604E-3</v>
      </c>
      <c r="G40" s="77">
        <v>3.8764982135955479E-3</v>
      </c>
      <c r="H40" s="77">
        <v>9.3781842052404472E-4</v>
      </c>
      <c r="I40" s="77">
        <v>1.6862304279071035E-2</v>
      </c>
      <c r="J40" s="77">
        <v>1.2280345058920034E-3</v>
      </c>
    </row>
    <row r="41" spans="1:10">
      <c r="A41" s="62">
        <v>2001</v>
      </c>
      <c r="B41" s="77">
        <f>AVERAGE(I41,G41)</f>
        <v>9.4568891524225655E-3</v>
      </c>
      <c r="C41" s="77">
        <v>2.8075166579321705E-3</v>
      </c>
      <c r="D41" s="77">
        <v>7.1123755334281653E-4</v>
      </c>
      <c r="E41" s="77">
        <v>1.3032025509496743E-2</v>
      </c>
      <c r="F41" s="77">
        <v>1.1553214104163779E-3</v>
      </c>
      <c r="G41" s="77">
        <v>3.5410161967776208E-3</v>
      </c>
      <c r="H41" s="77">
        <v>8.2359368742503634E-4</v>
      </c>
      <c r="I41" s="77">
        <v>1.5372762108067511E-2</v>
      </c>
      <c r="J41" s="77">
        <v>1.2390066497862558E-3</v>
      </c>
    </row>
    <row r="42" spans="1:10">
      <c r="A42" s="62">
        <v>2002</v>
      </c>
      <c r="B42" s="77">
        <f>AVERAGE(I42,G42)</f>
        <v>7.4436649115868113E-3</v>
      </c>
      <c r="C42" s="77">
        <v>3.2139766780666696E-3</v>
      </c>
      <c r="D42" s="77">
        <v>6.1807243808974417E-4</v>
      </c>
      <c r="E42" s="77">
        <v>1.2183359561399055E-2</v>
      </c>
      <c r="F42" s="77">
        <v>9.1375196710492921E-4</v>
      </c>
      <c r="G42" s="77">
        <v>2.650145484868804E-3</v>
      </c>
      <c r="H42" s="77">
        <v>5.6272770992605182E-4</v>
      </c>
      <c r="I42" s="77">
        <v>1.2237184338304818E-2</v>
      </c>
      <c r="J42" s="77">
        <v>9.4886399414359382E-4</v>
      </c>
    </row>
    <row r="43" spans="1:10">
      <c r="A43" s="62">
        <v>2003</v>
      </c>
      <c r="B43" s="77">
        <f>AVERAGE(I43,G43)</f>
        <v>6.8589331621361641E-3</v>
      </c>
      <c r="C43" s="77">
        <v>1.9289431186075721E-3</v>
      </c>
      <c r="D43" s="77">
        <v>3.5887313834559486E-4</v>
      </c>
      <c r="E43" s="77">
        <v>1.149616794401866E-2</v>
      </c>
      <c r="F43" s="77">
        <v>7.7751860490947466E-4</v>
      </c>
      <c r="G43" s="77">
        <v>2.4406950272079296E-3</v>
      </c>
      <c r="H43" s="77">
        <v>5.6251431732078853E-4</v>
      </c>
      <c r="I43" s="77">
        <v>1.1277171297064398E-2</v>
      </c>
      <c r="J43" s="77">
        <v>7.7892419884782694E-4</v>
      </c>
    </row>
    <row r="44" spans="1:10">
      <c r="A44" s="62">
        <v>2004</v>
      </c>
      <c r="B44" s="77">
        <f>AVERAGE(I44,G44)</f>
        <v>6.4862850162198758E-3</v>
      </c>
      <c r="C44" s="77">
        <v>2.1791652849495477E-3</v>
      </c>
      <c r="D44" s="77">
        <v>7.1059737552702635E-4</v>
      </c>
      <c r="E44" s="77">
        <v>1.0151986385775483E-2</v>
      </c>
      <c r="F44" s="77">
        <v>6.4550202452907696E-4</v>
      </c>
      <c r="G44" s="77">
        <v>2.2484221593048787E-3</v>
      </c>
      <c r="H44" s="77">
        <v>5.4608977140808079E-4</v>
      </c>
      <c r="I44" s="77">
        <v>1.0724147873134873E-2</v>
      </c>
      <c r="J44" s="77">
        <v>6.0268520114956363E-4</v>
      </c>
    </row>
    <row r="45" spans="1:10">
      <c r="A45" s="62">
        <v>2005</v>
      </c>
      <c r="B45" s="77">
        <f>AVERAGE(I45,G45)</f>
        <v>5.8751868132285775E-3</v>
      </c>
      <c r="C45" s="77">
        <v>2.6371580743575159E-3</v>
      </c>
      <c r="D45" s="77">
        <v>5.6879880035162105E-4</v>
      </c>
      <c r="E45" s="77">
        <v>1.0524289289610474E-2</v>
      </c>
      <c r="F45" s="77">
        <v>3.8503497401013928E-4</v>
      </c>
      <c r="G45" s="77">
        <v>2.2431522538607141E-3</v>
      </c>
      <c r="H45" s="77">
        <v>4.9540713618567809E-4</v>
      </c>
      <c r="I45" s="77">
        <v>9.5072213725964413E-3</v>
      </c>
      <c r="J45" s="77">
        <v>5.1360205517493368E-4</v>
      </c>
    </row>
    <row r="46" spans="1:10">
      <c r="A46" s="62">
        <v>2006</v>
      </c>
      <c r="B46" s="77">
        <f>AVERAGE(I46,G46)</f>
        <v>4.7913556695595265E-3</v>
      </c>
      <c r="C46" s="77">
        <v>1.9131334022750776E-3</v>
      </c>
      <c r="D46" s="77">
        <v>2.0682523267838676E-4</v>
      </c>
      <c r="E46" s="77">
        <v>7.8453884424033674E-3</v>
      </c>
      <c r="F46" s="77">
        <v>5.1026916698558491E-4</v>
      </c>
      <c r="G46" s="77">
        <v>1.7766728573830543E-3</v>
      </c>
      <c r="H46" s="77">
        <v>4.0706079110839672E-4</v>
      </c>
      <c r="I46" s="77">
        <v>7.8060384817359996E-3</v>
      </c>
      <c r="J46" s="77">
        <v>5.713232387027636E-4</v>
      </c>
    </row>
    <row r="47" spans="1:10">
      <c r="A47" s="62">
        <v>2007</v>
      </c>
      <c r="B47" s="77">
        <f>AVERAGE(I47,G47)</f>
        <v>3.490788942655395E-3</v>
      </c>
      <c r="C47" s="77">
        <v>7.7972709551656918E-4</v>
      </c>
      <c r="D47" s="77">
        <v>4.4555834029518242E-4</v>
      </c>
      <c r="E47" s="77">
        <v>5.0484377131941602E-3</v>
      </c>
      <c r="F47" s="77">
        <v>8.1866557511256651E-4</v>
      </c>
      <c r="G47" s="77">
        <v>1.2259465223288088E-3</v>
      </c>
      <c r="H47" s="77">
        <v>3.6110397191542839E-4</v>
      </c>
      <c r="I47" s="77">
        <v>5.755631362981981E-3</v>
      </c>
      <c r="J47" s="77">
        <v>6.691714163323477E-4</v>
      </c>
    </row>
    <row r="48" spans="1:10">
      <c r="A48" s="62">
        <v>2008</v>
      </c>
      <c r="B48" s="77">
        <f>AVERAGE(I48,G48)</f>
        <v>2.7059145246644506E-3</v>
      </c>
      <c r="C48" s="77">
        <v>9.8497906919477966E-4</v>
      </c>
      <c r="D48" s="77">
        <v>4.309283427727161E-4</v>
      </c>
      <c r="E48" s="77">
        <v>4.3730679333484129E-3</v>
      </c>
      <c r="F48" s="77">
        <v>6.7857950689889169E-4</v>
      </c>
      <c r="G48" s="77">
        <v>8.3478371170851663E-4</v>
      </c>
      <c r="H48" s="77">
        <v>3.5940267954513602E-4</v>
      </c>
      <c r="I48" s="77">
        <v>4.5770453376203848E-3</v>
      </c>
      <c r="J48" s="77">
        <v>8.0296588650064242E-4</v>
      </c>
    </row>
    <row r="49" spans="1:10">
      <c r="A49" s="62">
        <v>2009</v>
      </c>
      <c r="B49" s="77">
        <f>AVERAGE(I49,G49)</f>
        <v>2.2790173798208709E-3</v>
      </c>
      <c r="C49" s="77">
        <v>7.3964497041420117E-4</v>
      </c>
      <c r="D49" s="77">
        <v>2.0172135556750941E-4</v>
      </c>
      <c r="E49" s="77">
        <v>4.3096303663185814E-3</v>
      </c>
      <c r="F49" s="77">
        <v>9.1165257749046907E-4</v>
      </c>
      <c r="G49" s="77">
        <v>7.6766434634353722E-4</v>
      </c>
      <c r="H49" s="77">
        <v>3.5547548263548291E-4</v>
      </c>
      <c r="I49" s="77">
        <v>3.7903704132982046E-3</v>
      </c>
      <c r="J49" s="77">
        <v>6.7943363592021017E-4</v>
      </c>
    </row>
    <row r="50" spans="1:10">
      <c r="A50" s="62">
        <v>2010</v>
      </c>
      <c r="B50" s="77">
        <f>AVERAGE(I50,G50)</f>
        <v>1.6296213233413463E-3</v>
      </c>
      <c r="C50" s="77">
        <v>5.7836899942163096E-4</v>
      </c>
      <c r="D50" s="77">
        <v>4.3377674956622325E-4</v>
      </c>
      <c r="E50" s="77">
        <v>2.6884129402276191E-3</v>
      </c>
      <c r="F50" s="77">
        <v>4.4806882337126985E-4</v>
      </c>
      <c r="G50" s="77">
        <v>4.8940307455527039E-4</v>
      </c>
      <c r="H50" s="77">
        <v>2.3686524401624073E-4</v>
      </c>
      <c r="I50" s="77">
        <v>2.7698395721274219E-3</v>
      </c>
      <c r="J50" s="77">
        <v>5.4691728194220337E-4</v>
      </c>
    </row>
    <row r="51" spans="1:10">
      <c r="A51" s="62">
        <v>2011</v>
      </c>
      <c r="B51" s="77">
        <f>AVERAGE(I51,G51)</f>
        <v>1.1123628549474969E-3</v>
      </c>
      <c r="C51" s="77">
        <v>1.5019525382997898E-4</v>
      </c>
      <c r="D51" s="77">
        <v>7.5097626914989488E-5</v>
      </c>
      <c r="E51" s="77">
        <v>1.3114754098360656E-3</v>
      </c>
      <c r="F51" s="77">
        <v>2.8103044496487119E-4</v>
      </c>
      <c r="G51" s="77">
        <v>2.4285475108386996E-4</v>
      </c>
      <c r="H51" s="77">
        <v>2.5066206930789207E-4</v>
      </c>
      <c r="I51" s="77">
        <v>1.981870958811124E-3</v>
      </c>
      <c r="J51" s="77">
        <v>6.5265930552320937E-4</v>
      </c>
    </row>
    <row r="52" spans="1:10">
      <c r="A52" s="62">
        <v>2012</v>
      </c>
      <c r="B52" s="77">
        <f>AVERAGE(I52,G52)</f>
        <v>8.3983641000136603E-4</v>
      </c>
      <c r="C52" s="77">
        <v>0</v>
      </c>
      <c r="D52" s="77">
        <v>2.4311183144246353E-4</v>
      </c>
      <c r="E52" s="77">
        <v>1.9457245263696877E-3</v>
      </c>
      <c r="F52" s="77">
        <v>1.2288786482334869E-3</v>
      </c>
      <c r="G52" s="77">
        <v>1.4175773085976375E-4</v>
      </c>
      <c r="H52" s="77">
        <v>2.2832668111884538E-4</v>
      </c>
      <c r="I52" s="77">
        <v>1.5379150891429683E-3</v>
      </c>
      <c r="J52" s="77">
        <v>7.6707573435951003E-4</v>
      </c>
    </row>
    <row r="53" spans="1:10">
      <c r="A53" s="62">
        <v>2013</v>
      </c>
      <c r="B53" s="77">
        <f>AVERAGE(I53,G53)</f>
        <v>8.0419261331858278E-4</v>
      </c>
      <c r="C53" s="77">
        <v>2.7507793874931232E-4</v>
      </c>
      <c r="D53" s="77">
        <v>3.6677058499908307E-4</v>
      </c>
      <c r="E53" s="77">
        <v>1.3565453312231518E-3</v>
      </c>
      <c r="F53" s="77">
        <v>7.9131810988017186E-4</v>
      </c>
      <c r="G53" s="77">
        <v>1.6117327852352447E-4</v>
      </c>
      <c r="H53" s="77">
        <v>3.0751508722447939E-4</v>
      </c>
      <c r="I53" s="77">
        <v>1.4472119481136411E-3</v>
      </c>
      <c r="J53" s="77">
        <v>9.3324041605824049E-4</v>
      </c>
    </row>
    <row r="54" spans="1:10">
      <c r="A54" s="62">
        <v>2014</v>
      </c>
      <c r="B54" s="77">
        <f>AVERAGE(I54,G54)</f>
        <v>5.9081297243774775E-4</v>
      </c>
      <c r="C54" s="77">
        <v>2.0844189682126107E-4</v>
      </c>
      <c r="D54" s="77">
        <v>3.1266284523189159E-4</v>
      </c>
      <c r="E54" s="77">
        <v>1.0393659867480836E-3</v>
      </c>
      <c r="F54" s="77">
        <v>7.7952449006106277E-4</v>
      </c>
      <c r="G54" s="77">
        <v>1.6117327852352447E-4</v>
      </c>
      <c r="H54" s="77">
        <v>2.2647781007699156E-4</v>
      </c>
      <c r="I54" s="77">
        <v>1.020452666351971E-3</v>
      </c>
      <c r="J54" s="77">
        <v>8.008836504323607E-4</v>
      </c>
    </row>
    <row r="55" spans="1:10">
      <c r="A55" s="62">
        <v>2015</v>
      </c>
      <c r="B55" s="77">
        <f>AVERAGE(I55,G55)</f>
        <v>6.783810814544166E-4</v>
      </c>
      <c r="C55" s="77">
        <v>0</v>
      </c>
      <c r="D55" s="77">
        <v>0</v>
      </c>
      <c r="E55" s="77">
        <v>6.6544668108467812E-4</v>
      </c>
      <c r="F55" s="77">
        <v>8.3180835135584759E-4</v>
      </c>
      <c r="G55" s="77">
        <v>6.9480632273753691E-5</v>
      </c>
      <c r="H55" s="77">
        <v>1.0422094841063054E-4</v>
      </c>
      <c r="I55" s="77">
        <v>1.2872815306350794E-3</v>
      </c>
      <c r="J55" s="77">
        <v>1.2561215884964623E-3</v>
      </c>
    </row>
    <row r="56" spans="1:10">
      <c r="A56" s="62">
        <v>2016</v>
      </c>
      <c r="B56" s="77">
        <f>AVERAGE(I56,G56)</f>
        <v>5.4306639931927571E-4</v>
      </c>
      <c r="C56" s="77">
        <v>0</v>
      </c>
      <c r="D56" s="77">
        <v>0</v>
      </c>
      <c r="E56" s="77">
        <v>2.1570319240724763E-3</v>
      </c>
      <c r="F56" s="77">
        <v>2.1570319240724763E-3</v>
      </c>
      <c r="G56" s="77">
        <v>0</v>
      </c>
      <c r="H56" s="77">
        <v>0</v>
      </c>
      <c r="I56" s="77">
        <v>1.0861327986385514E-3</v>
      </c>
      <c r="J56" s="77">
        <v>1.5775064794874419E-3</v>
      </c>
    </row>
    <row r="57" spans="1:10">
      <c r="A57" s="62">
        <v>2017</v>
      </c>
      <c r="B57" s="77">
        <f>AVERAGE(I57,G57)</f>
        <v>4.3215861913849615E-4</v>
      </c>
      <c r="C57" s="77">
        <v>0</v>
      </c>
      <c r="D57" s="77">
        <v>0</v>
      </c>
      <c r="E57" s="77">
        <v>4.3591979075850045E-4</v>
      </c>
      <c r="F57" s="77">
        <v>1.7436791630340018E-3</v>
      </c>
      <c r="G57" s="77">
        <v>0</v>
      </c>
      <c r="H57" s="77">
        <v>0</v>
      </c>
      <c r="I57" s="77">
        <v>8.6431723827699229E-4</v>
      </c>
      <c r="J57" s="77">
        <v>1.3002370290354926E-3</v>
      </c>
    </row>
    <row r="58" spans="1:10">
      <c r="B58" s="77"/>
      <c r="C58" s="77"/>
      <c r="D58" s="77"/>
      <c r="E58" s="77"/>
      <c r="F58" s="77"/>
      <c r="G58" s="77"/>
      <c r="H58" s="77"/>
      <c r="I58" s="77"/>
      <c r="J58" s="77"/>
    </row>
  </sheetData>
  <mergeCells count="2">
    <mergeCell ref="C2:F2"/>
    <mergeCell ref="G2:J2"/>
  </mergeCells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940B-7381-4B75-90AC-869614726458}">
  <dimension ref="A1:K22"/>
  <sheetViews>
    <sheetView topLeftCell="A4" workbookViewId="0">
      <selection activeCell="K27" sqref="K27"/>
    </sheetView>
  </sheetViews>
  <sheetFormatPr defaultRowHeight="12.5"/>
  <cols>
    <col min="1" max="1" width="14.6328125" bestFit="1" customWidth="1"/>
  </cols>
  <sheetData>
    <row r="1" spans="1:11">
      <c r="B1" s="56">
        <v>2007</v>
      </c>
      <c r="C1" s="56"/>
      <c r="D1" s="56">
        <v>2017</v>
      </c>
      <c r="E1" s="56"/>
      <c r="F1" t="s">
        <v>1</v>
      </c>
      <c r="I1" s="56" t="s">
        <v>40</v>
      </c>
      <c r="J1" s="56"/>
    </row>
    <row r="2" spans="1:11">
      <c r="B2" t="s">
        <v>7</v>
      </c>
      <c r="C2" t="s">
        <v>8</v>
      </c>
      <c r="D2" t="s">
        <v>7</v>
      </c>
      <c r="E2" t="s">
        <v>8</v>
      </c>
      <c r="I2" t="s">
        <v>0</v>
      </c>
      <c r="J2" t="s">
        <v>39</v>
      </c>
    </row>
    <row r="3" spans="1:11">
      <c r="A3" t="s">
        <v>2</v>
      </c>
      <c r="B3">
        <v>2050</v>
      </c>
      <c r="C3" s="7">
        <f>B3/B$7</f>
        <v>0.51898734177215189</v>
      </c>
      <c r="D3">
        <v>475</v>
      </c>
      <c r="E3" s="7">
        <f>D3/D$7</f>
        <v>0.20212765957446807</v>
      </c>
      <c r="I3">
        <v>1991</v>
      </c>
      <c r="J3">
        <v>370</v>
      </c>
      <c r="K3">
        <v>370</v>
      </c>
    </row>
    <row r="4" spans="1:11">
      <c r="A4" t="s">
        <v>9</v>
      </c>
      <c r="B4">
        <v>425</v>
      </c>
      <c r="C4" s="7">
        <f>B4/B$7</f>
        <v>0.10759493670886076</v>
      </c>
      <c r="D4">
        <v>400</v>
      </c>
      <c r="E4" s="7">
        <f>D4/D$7</f>
        <v>0.1702127659574468</v>
      </c>
      <c r="J4">
        <v>400</v>
      </c>
    </row>
    <row r="5" spans="1:11">
      <c r="A5" t="s">
        <v>10</v>
      </c>
      <c r="B5">
        <v>525</v>
      </c>
      <c r="C5" s="7">
        <f>B5/B$7</f>
        <v>0.13291139240506328</v>
      </c>
      <c r="D5">
        <v>525</v>
      </c>
      <c r="E5" s="7">
        <f>D5/D$7</f>
        <v>0.22340425531914893</v>
      </c>
      <c r="J5">
        <v>370</v>
      </c>
    </row>
    <row r="6" spans="1:11">
      <c r="A6" t="s">
        <v>11</v>
      </c>
      <c r="B6">
        <v>925</v>
      </c>
      <c r="C6" s="7">
        <f>B6/B$7</f>
        <v>0.23417721518987342</v>
      </c>
      <c r="D6">
        <v>925</v>
      </c>
      <c r="E6" s="7">
        <f>D6/D$7</f>
        <v>0.39361702127659576</v>
      </c>
      <c r="J6">
        <v>430</v>
      </c>
    </row>
    <row r="7" spans="1:11">
      <c r="A7" t="s">
        <v>12</v>
      </c>
      <c r="B7">
        <v>3950</v>
      </c>
      <c r="C7" s="7">
        <f>B7/B$7</f>
        <v>1</v>
      </c>
      <c r="D7">
        <v>2350</v>
      </c>
      <c r="E7" s="7">
        <f>D7/D$7</f>
        <v>1</v>
      </c>
      <c r="I7">
        <v>1995</v>
      </c>
      <c r="J7">
        <v>570</v>
      </c>
      <c r="K7">
        <v>570</v>
      </c>
    </row>
    <row r="8" spans="1:11">
      <c r="J8">
        <v>490</v>
      </c>
    </row>
    <row r="9" spans="1:11">
      <c r="J9">
        <v>470</v>
      </c>
    </row>
    <row r="10" spans="1:11">
      <c r="J10">
        <v>600</v>
      </c>
    </row>
    <row r="11" spans="1:11">
      <c r="J11">
        <v>700</v>
      </c>
    </row>
    <row r="12" spans="1:11">
      <c r="I12">
        <v>2000</v>
      </c>
      <c r="J12">
        <v>770</v>
      </c>
      <c r="K12">
        <v>770</v>
      </c>
    </row>
    <row r="13" spans="1:11">
      <c r="J13">
        <v>580</v>
      </c>
    </row>
    <row r="14" spans="1:11">
      <c r="J14">
        <v>580</v>
      </c>
    </row>
    <row r="15" spans="1:11">
      <c r="J15">
        <v>570</v>
      </c>
    </row>
    <row r="16" spans="1:11">
      <c r="J16">
        <v>670</v>
      </c>
      <c r="K16">
        <v>670</v>
      </c>
    </row>
    <row r="17" spans="9:11">
      <c r="I17">
        <v>2005</v>
      </c>
      <c r="J17">
        <v>550</v>
      </c>
    </row>
    <row r="18" spans="9:11">
      <c r="J18">
        <v>390</v>
      </c>
    </row>
    <row r="19" spans="9:11">
      <c r="J19">
        <v>280</v>
      </c>
    </row>
    <row r="20" spans="9:11">
      <c r="J20">
        <v>250</v>
      </c>
    </row>
    <row r="21" spans="9:11">
      <c r="J21">
        <v>150</v>
      </c>
    </row>
    <row r="22" spans="9:11">
      <c r="I22">
        <v>2010</v>
      </c>
      <c r="J22">
        <v>140</v>
      </c>
      <c r="K22">
        <v>140</v>
      </c>
    </row>
  </sheetData>
  <mergeCells count="3">
    <mergeCell ref="B1:C1"/>
    <mergeCell ref="D1:E1"/>
    <mergeCell ref="I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1F11-4002-4915-9389-AEAAF923903D}">
  <dimension ref="A1:AS79"/>
  <sheetViews>
    <sheetView workbookViewId="0">
      <selection activeCell="H31" sqref="H31"/>
    </sheetView>
  </sheetViews>
  <sheetFormatPr defaultRowHeight="14.5"/>
  <cols>
    <col min="1" max="16384" width="8.7265625" style="35"/>
  </cols>
  <sheetData>
    <row r="1" spans="1:45">
      <c r="B1" s="36" t="s">
        <v>18</v>
      </c>
      <c r="H1" s="36" t="s">
        <v>19</v>
      </c>
      <c r="M1" s="36" t="s">
        <v>20</v>
      </c>
      <c r="R1" s="36" t="s">
        <v>20</v>
      </c>
      <c r="X1" s="36" t="s">
        <v>21</v>
      </c>
      <c r="AD1" s="36" t="s">
        <v>22</v>
      </c>
      <c r="AI1" s="35" t="s">
        <v>23</v>
      </c>
      <c r="AO1" s="35" t="s">
        <v>24</v>
      </c>
    </row>
    <row r="2" spans="1:45">
      <c r="A2" s="35" t="s">
        <v>0</v>
      </c>
      <c r="B2" s="35" t="s">
        <v>25</v>
      </c>
      <c r="C2" s="35" t="s">
        <v>26</v>
      </c>
      <c r="G2" s="35" t="s">
        <v>0</v>
      </c>
      <c r="H2" s="35" t="s">
        <v>27</v>
      </c>
      <c r="I2" s="35" t="s">
        <v>28</v>
      </c>
      <c r="J2" s="35" t="s">
        <v>29</v>
      </c>
      <c r="L2" s="35" t="s">
        <v>0</v>
      </c>
      <c r="M2" s="35" t="s">
        <v>30</v>
      </c>
      <c r="N2" s="35" t="s">
        <v>31</v>
      </c>
      <c r="O2" s="35" t="s">
        <v>32</v>
      </c>
      <c r="R2" s="35" t="s">
        <v>0</v>
      </c>
      <c r="S2" s="35" t="s">
        <v>30</v>
      </c>
      <c r="T2" s="35" t="s">
        <v>31</v>
      </c>
      <c r="U2" s="35" t="s">
        <v>25</v>
      </c>
      <c r="X2" s="35" t="s">
        <v>33</v>
      </c>
      <c r="Y2" s="35" t="s">
        <v>34</v>
      </c>
      <c r="Z2" s="35" t="s">
        <v>35</v>
      </c>
      <c r="AA2" s="35" t="s">
        <v>36</v>
      </c>
      <c r="AC2" s="35" t="s">
        <v>0</v>
      </c>
      <c r="AD2" s="35" t="s">
        <v>37</v>
      </c>
      <c r="AE2" s="35" t="s">
        <v>34</v>
      </c>
      <c r="AF2" s="35" t="s">
        <v>35</v>
      </c>
      <c r="AG2" s="35" t="s">
        <v>36</v>
      </c>
      <c r="AJ2" s="35" t="s">
        <v>37</v>
      </c>
      <c r="AK2" s="35" t="s">
        <v>34</v>
      </c>
      <c r="AL2" s="35" t="s">
        <v>35</v>
      </c>
      <c r="AM2" s="35" t="s">
        <v>36</v>
      </c>
      <c r="AP2" s="35" t="s">
        <v>37</v>
      </c>
      <c r="AQ2" s="35" t="s">
        <v>34</v>
      </c>
      <c r="AR2" s="35" t="s">
        <v>35</v>
      </c>
      <c r="AS2" s="35" t="s">
        <v>36</v>
      </c>
    </row>
    <row r="3" spans="1:45">
      <c r="A3" s="37">
        <v>1980</v>
      </c>
      <c r="B3" s="38">
        <v>56.68</v>
      </c>
      <c r="C3" s="39">
        <v>3.323</v>
      </c>
      <c r="D3" s="35">
        <v>3</v>
      </c>
      <c r="G3" s="35">
        <v>1997</v>
      </c>
      <c r="H3" s="35">
        <v>15.335000000000001</v>
      </c>
      <c r="I3" s="35">
        <v>7.6760000000000002</v>
      </c>
      <c r="J3" s="37">
        <v>21.684999999999999</v>
      </c>
      <c r="L3" s="35">
        <v>1997</v>
      </c>
      <c r="M3" s="35">
        <v>8.8330000000000002</v>
      </c>
      <c r="N3" s="35">
        <v>5.5389999999999997</v>
      </c>
      <c r="O3" s="37">
        <v>21.577000000000002</v>
      </c>
      <c r="P3" s="37"/>
      <c r="R3" s="35">
        <v>1980</v>
      </c>
      <c r="S3" s="35">
        <v>0</v>
      </c>
      <c r="T3" s="35">
        <v>1113</v>
      </c>
      <c r="U3" s="37">
        <v>56680</v>
      </c>
      <c r="W3" s="40"/>
      <c r="X3" s="35">
        <v>2.2222222E-2</v>
      </c>
      <c r="Y3" s="35">
        <v>0.6</v>
      </c>
      <c r="Z3" s="35">
        <v>0</v>
      </c>
      <c r="AA3" s="35">
        <v>0.37777777800000001</v>
      </c>
      <c r="AD3" s="35">
        <v>0.15384615400000001</v>
      </c>
      <c r="AE3" s="35">
        <v>0.38461538499999998</v>
      </c>
      <c r="AF3" s="35">
        <v>0</v>
      </c>
      <c r="AG3" s="35">
        <v>0.46153846199999998</v>
      </c>
      <c r="AI3" s="35">
        <v>1942</v>
      </c>
      <c r="AJ3" s="35">
        <f>(X3+X4)/2</f>
        <v>1.8803418500000002E-2</v>
      </c>
      <c r="AK3" s="35">
        <f>(Y3+Y4)/2</f>
        <v>0.65384615400000001</v>
      </c>
      <c r="AL3" s="35">
        <f>(Z3+Z4)/2</f>
        <v>0</v>
      </c>
      <c r="AM3" s="35">
        <f>(AA3+AA4)/2</f>
        <v>0.32735042749999999</v>
      </c>
      <c r="AP3" s="35">
        <f>(AD3+AD4)/2</f>
        <v>9.4780219999999998E-2</v>
      </c>
      <c r="AQ3" s="35">
        <f>(AE3+AE4)/2</f>
        <v>0.54945054949999994</v>
      </c>
      <c r="AR3" s="35">
        <f>(AF3+AF4)/2</f>
        <v>0</v>
      </c>
      <c r="AS3" s="35">
        <f>(AG3+AG4)/2</f>
        <v>0.35576923100000002</v>
      </c>
    </row>
    <row r="4" spans="1:45">
      <c r="A4" s="37">
        <v>1981</v>
      </c>
      <c r="B4" s="38">
        <v>101.268</v>
      </c>
      <c r="C4" s="39">
        <v>4.7190000000000003</v>
      </c>
      <c r="G4" s="35">
        <v>1998</v>
      </c>
      <c r="H4" s="35">
        <v>21.969000000000001</v>
      </c>
      <c r="I4" s="35">
        <v>11.541</v>
      </c>
      <c r="J4" s="37">
        <v>19.856999999999999</v>
      </c>
      <c r="L4" s="35">
        <v>1998</v>
      </c>
      <c r="M4" s="35">
        <v>21.594000000000001</v>
      </c>
      <c r="N4" s="35">
        <v>10.727</v>
      </c>
      <c r="O4" s="37">
        <v>33.875999999999998</v>
      </c>
      <c r="R4" s="35">
        <v>1981</v>
      </c>
      <c r="S4" s="35">
        <v>0</v>
      </c>
      <c r="T4" s="35">
        <v>1581</v>
      </c>
      <c r="U4" s="37">
        <v>101268</v>
      </c>
      <c r="X4" s="35">
        <v>1.5384615000000001E-2</v>
      </c>
      <c r="Y4" s="35">
        <v>0.70769230800000005</v>
      </c>
      <c r="Z4" s="35">
        <v>0</v>
      </c>
      <c r="AA4" s="35">
        <v>0.27692307700000002</v>
      </c>
      <c r="AD4" s="35">
        <v>3.5714285999999998E-2</v>
      </c>
      <c r="AE4" s="35">
        <v>0.71428571399999996</v>
      </c>
      <c r="AF4" s="35">
        <v>0</v>
      </c>
      <c r="AG4" s="35">
        <v>0.25</v>
      </c>
      <c r="AI4" s="35">
        <v>1943</v>
      </c>
      <c r="AJ4" s="35">
        <f>(X3+X4+X5)/3</f>
        <v>1.2535612333333335E-2</v>
      </c>
      <c r="AK4" s="35">
        <f>(Y3+Y4+Y5)/3</f>
        <v>0.68589743599999997</v>
      </c>
      <c r="AL4" s="35">
        <f>(Z3+Z4+Z5)/3</f>
        <v>0</v>
      </c>
      <c r="AM4" s="35">
        <f>(AA3+AA4+AA5)/3</f>
        <v>0.30156695166666664</v>
      </c>
      <c r="AP4" s="35">
        <f>(AD3+AD4+AD5)/3</f>
        <v>7.7371210333333329E-2</v>
      </c>
      <c r="AQ4" s="35">
        <f>(AE3+AE4+AE5)/3</f>
        <v>0.58615852233333332</v>
      </c>
      <c r="AR4" s="35">
        <f>(AF3+AF4+AF5)/3</f>
        <v>0</v>
      </c>
      <c r="AS4" s="35">
        <f>(AG3+AG4+AG5)/3</f>
        <v>0.33647026733333335</v>
      </c>
    </row>
    <row r="5" spans="1:45">
      <c r="A5" s="37">
        <v>1982</v>
      </c>
      <c r="B5" s="38">
        <v>56.106000000000002</v>
      </c>
      <c r="C5" s="39">
        <v>4.9660000000000002</v>
      </c>
      <c r="G5" s="35">
        <v>1999</v>
      </c>
      <c r="H5" s="35">
        <v>27.292999999999999</v>
      </c>
      <c r="I5" s="35">
        <v>19.111999999999998</v>
      </c>
      <c r="J5" s="37">
        <v>21.350999999999999</v>
      </c>
      <c r="L5" s="35">
        <v>1999</v>
      </c>
      <c r="M5" s="35">
        <v>26.068999999999999</v>
      </c>
      <c r="N5" s="35">
        <v>18.927</v>
      </c>
      <c r="O5" s="37">
        <v>41.427999999999997</v>
      </c>
      <c r="P5" s="41"/>
      <c r="R5" s="35">
        <v>1982</v>
      </c>
      <c r="S5" s="35">
        <v>0</v>
      </c>
      <c r="T5" s="35">
        <v>1664</v>
      </c>
      <c r="U5" s="37">
        <v>56106</v>
      </c>
      <c r="X5" s="35">
        <v>0</v>
      </c>
      <c r="Y5" s="35">
        <v>0.75</v>
      </c>
      <c r="Z5" s="35">
        <v>0</v>
      </c>
      <c r="AA5" s="35">
        <v>0.25</v>
      </c>
      <c r="AD5" s="35">
        <v>4.2553190999999997E-2</v>
      </c>
      <c r="AE5" s="35">
        <v>0.65957446799999997</v>
      </c>
      <c r="AF5" s="35">
        <v>0</v>
      </c>
      <c r="AG5" s="35">
        <v>0.29787234000000001</v>
      </c>
      <c r="AI5" s="35">
        <v>1944</v>
      </c>
      <c r="AJ5" s="35">
        <f t="shared" ref="AJ5:AM68" si="0">(X4+X5+X6)/3</f>
        <v>9.3476143333333338E-3</v>
      </c>
      <c r="AK5" s="35">
        <f t="shared" si="0"/>
        <v>0.72218435566666661</v>
      </c>
      <c r="AL5" s="35">
        <f t="shared" si="0"/>
        <v>0</v>
      </c>
      <c r="AM5" s="35">
        <f t="shared" si="0"/>
        <v>0.26846802999999997</v>
      </c>
      <c r="AP5" s="35">
        <f t="shared" ref="AP5:AS68" si="1">(AD4+AD5+AD6)/3</f>
        <v>3.7388593999999997E-2</v>
      </c>
      <c r="AQ5" s="35">
        <f t="shared" si="1"/>
        <v>0.68959181200000008</v>
      </c>
      <c r="AR5" s="35">
        <f t="shared" si="1"/>
        <v>0</v>
      </c>
      <c r="AS5" s="35">
        <f t="shared" si="1"/>
        <v>0.27301959366666667</v>
      </c>
    </row>
    <row r="6" spans="1:45">
      <c r="A6" s="37">
        <v>1983</v>
      </c>
      <c r="B6" s="38">
        <v>59.079000000000001</v>
      </c>
      <c r="C6" s="39">
        <v>5.0140000000000002</v>
      </c>
      <c r="G6" s="35">
        <v>2000</v>
      </c>
      <c r="H6" s="35">
        <v>28.442</v>
      </c>
      <c r="I6" s="35">
        <v>27.648</v>
      </c>
      <c r="J6" s="37">
        <v>24.081</v>
      </c>
      <c r="L6" s="35">
        <v>2000</v>
      </c>
      <c r="M6" s="35">
        <v>27.172000000000001</v>
      </c>
      <c r="N6" s="35">
        <v>27.754999999999999</v>
      </c>
      <c r="O6" s="37">
        <v>49.228000000000002</v>
      </c>
      <c r="P6" s="42"/>
      <c r="R6" s="35">
        <v>1983</v>
      </c>
      <c r="S6" s="35">
        <v>0</v>
      </c>
      <c r="T6" s="35">
        <v>1680</v>
      </c>
      <c r="U6" s="37">
        <v>59079</v>
      </c>
      <c r="W6" s="35">
        <v>1945</v>
      </c>
      <c r="X6" s="35">
        <v>1.2658228000000001E-2</v>
      </c>
      <c r="Y6" s="35">
        <v>0.70886075900000001</v>
      </c>
      <c r="Z6" s="35">
        <v>0</v>
      </c>
      <c r="AA6" s="35">
        <v>0.278481013</v>
      </c>
      <c r="AC6" s="35">
        <v>1945</v>
      </c>
      <c r="AD6" s="35">
        <v>3.3898304999999997E-2</v>
      </c>
      <c r="AE6" s="35">
        <v>0.69491525399999998</v>
      </c>
      <c r="AF6" s="35">
        <v>0</v>
      </c>
      <c r="AG6" s="35">
        <v>0.271186441</v>
      </c>
      <c r="AI6" s="35">
        <v>1945</v>
      </c>
      <c r="AJ6" s="35">
        <f t="shared" si="0"/>
        <v>1.1795167E-2</v>
      </c>
      <c r="AK6" s="35">
        <f t="shared" si="0"/>
        <v>0.63780207133333333</v>
      </c>
      <c r="AL6" s="35">
        <f t="shared" si="0"/>
        <v>7.5757576666666661E-3</v>
      </c>
      <c r="AM6" s="35">
        <f t="shared" si="0"/>
        <v>0.3428270043333333</v>
      </c>
      <c r="AO6" s="35">
        <v>1945</v>
      </c>
      <c r="AP6" s="35">
        <f t="shared" si="1"/>
        <v>3.4873503333333333E-2</v>
      </c>
      <c r="AQ6" s="35">
        <f t="shared" si="1"/>
        <v>0.69093319366666661</v>
      </c>
      <c r="AR6" s="35">
        <f t="shared" si="1"/>
        <v>0</v>
      </c>
      <c r="AS6" s="35">
        <f t="shared" si="1"/>
        <v>0.27419330266666669</v>
      </c>
    </row>
    <row r="7" spans="1:45">
      <c r="A7" s="37">
        <v>1984</v>
      </c>
      <c r="B7" s="38">
        <v>57.82</v>
      </c>
      <c r="C7" s="39">
        <v>5.3360000000000003</v>
      </c>
      <c r="G7" s="35">
        <v>2001</v>
      </c>
      <c r="H7" s="35">
        <v>29.273</v>
      </c>
      <c r="I7" s="35">
        <v>34.996000000000002</v>
      </c>
      <c r="J7" s="37">
        <v>24.562000000000001</v>
      </c>
      <c r="L7" s="35">
        <v>2001</v>
      </c>
      <c r="M7" s="35">
        <v>21.568999999999999</v>
      </c>
      <c r="N7" s="35">
        <v>41.851999999999997</v>
      </c>
      <c r="O7" s="37">
        <v>52.735999999999997</v>
      </c>
      <c r="P7" s="42"/>
      <c r="R7" s="35">
        <v>1984</v>
      </c>
      <c r="S7" s="35">
        <v>0</v>
      </c>
      <c r="T7" s="35">
        <v>2412</v>
      </c>
      <c r="U7" s="37">
        <v>57820</v>
      </c>
      <c r="X7" s="35">
        <v>2.2727272999999999E-2</v>
      </c>
      <c r="Y7" s="35">
        <v>0.45454545499999999</v>
      </c>
      <c r="Z7" s="35">
        <v>2.2727272999999999E-2</v>
      </c>
      <c r="AA7" s="35">
        <v>0.5</v>
      </c>
      <c r="AD7" s="35">
        <v>2.8169013999999999E-2</v>
      </c>
      <c r="AE7" s="35">
        <v>0.71830985899999999</v>
      </c>
      <c r="AF7" s="35">
        <v>0</v>
      </c>
      <c r="AG7" s="35">
        <v>0.25352112700000001</v>
      </c>
      <c r="AI7" s="35">
        <v>1946</v>
      </c>
      <c r="AJ7" s="35">
        <f t="shared" si="0"/>
        <v>1.6923372000000002E-2</v>
      </c>
      <c r="AK7" s="35">
        <f t="shared" si="0"/>
        <v>0.52626360966666674</v>
      </c>
      <c r="AL7" s="35">
        <f t="shared" si="0"/>
        <v>1.2703962666666666E-2</v>
      </c>
      <c r="AM7" s="35">
        <f t="shared" si="0"/>
        <v>0.44410905566666664</v>
      </c>
      <c r="AP7" s="35">
        <f t="shared" si="1"/>
        <v>2.5133550666666667E-2</v>
      </c>
      <c r="AQ7" s="35">
        <f t="shared" si="1"/>
        <v>0.71551948200000004</v>
      </c>
      <c r="AR7" s="35">
        <f t="shared" si="1"/>
        <v>0</v>
      </c>
      <c r="AS7" s="35">
        <f t="shared" si="1"/>
        <v>0.25934696699999998</v>
      </c>
    </row>
    <row r="8" spans="1:45">
      <c r="A8" s="37">
        <v>1985</v>
      </c>
      <c r="B8" s="38">
        <v>61.29</v>
      </c>
      <c r="C8" s="39">
        <v>9.6219999999999999</v>
      </c>
      <c r="G8" s="35">
        <v>2002</v>
      </c>
      <c r="H8" s="35">
        <v>29.006</v>
      </c>
      <c r="I8" s="35">
        <v>38.789000000000001</v>
      </c>
      <c r="J8" s="37">
        <v>25.052</v>
      </c>
      <c r="L8" s="35">
        <v>2002</v>
      </c>
      <c r="M8" s="35">
        <v>12.846</v>
      </c>
      <c r="N8" s="35">
        <v>52.972000000000001</v>
      </c>
      <c r="O8" s="37">
        <v>53.017000000000003</v>
      </c>
      <c r="P8" s="42"/>
      <c r="R8" s="35">
        <v>1985</v>
      </c>
      <c r="S8" s="35">
        <v>0</v>
      </c>
      <c r="T8" s="35">
        <v>2212</v>
      </c>
      <c r="U8" s="37">
        <v>61290</v>
      </c>
      <c r="X8" s="35">
        <v>1.5384615000000001E-2</v>
      </c>
      <c r="Y8" s="35">
        <v>0.41538461500000001</v>
      </c>
      <c r="Z8" s="35">
        <v>1.5384615000000001E-2</v>
      </c>
      <c r="AA8" s="35">
        <v>0.55384615400000003</v>
      </c>
      <c r="AD8" s="35">
        <v>1.3333332999999999E-2</v>
      </c>
      <c r="AE8" s="35">
        <v>0.73333333300000003</v>
      </c>
      <c r="AF8" s="35">
        <v>0</v>
      </c>
      <c r="AG8" s="35">
        <v>0.25333333299999999</v>
      </c>
      <c r="AI8" s="35">
        <v>1947</v>
      </c>
      <c r="AJ8" s="35">
        <f t="shared" si="0"/>
        <v>1.8080306666666667E-2</v>
      </c>
      <c r="AK8" s="35">
        <f t="shared" si="0"/>
        <v>0.47277238900000002</v>
      </c>
      <c r="AL8" s="35">
        <f t="shared" si="0"/>
        <v>1.2703962666666666E-2</v>
      </c>
      <c r="AM8" s="35">
        <f t="shared" si="0"/>
        <v>0.49644334166666665</v>
      </c>
      <c r="AP8" s="35">
        <f t="shared" si="1"/>
        <v>1.800078233333333E-2</v>
      </c>
      <c r="AQ8" s="35">
        <f t="shared" si="1"/>
        <v>0.71304773066666671</v>
      </c>
      <c r="AR8" s="35">
        <f t="shared" si="1"/>
        <v>4.1666666666666666E-3</v>
      </c>
      <c r="AS8" s="35">
        <f t="shared" si="1"/>
        <v>0.26478481999999998</v>
      </c>
    </row>
    <row r="9" spans="1:45">
      <c r="A9" s="37">
        <v>1986</v>
      </c>
      <c r="B9" s="38">
        <v>66.753</v>
      </c>
      <c r="C9" s="39">
        <v>12.029</v>
      </c>
      <c r="G9" s="35">
        <v>2003</v>
      </c>
      <c r="H9" s="35">
        <v>27.117000000000001</v>
      </c>
      <c r="I9" s="35">
        <v>51.097000000000001</v>
      </c>
      <c r="J9" s="37">
        <v>24.623000000000001</v>
      </c>
      <c r="L9" s="35">
        <v>2003</v>
      </c>
      <c r="M9" s="35">
        <v>9.9239999999999995</v>
      </c>
      <c r="N9" s="35">
        <v>65.878</v>
      </c>
      <c r="O9" s="37">
        <v>38.871000000000002</v>
      </c>
      <c r="P9" s="42"/>
      <c r="R9" s="35">
        <v>1986</v>
      </c>
      <c r="S9" s="35">
        <v>0</v>
      </c>
      <c r="T9" s="35">
        <v>3913</v>
      </c>
      <c r="U9" s="37">
        <v>66753</v>
      </c>
      <c r="X9" s="35">
        <v>1.6129032000000001E-2</v>
      </c>
      <c r="Y9" s="35">
        <v>0.54838709699999999</v>
      </c>
      <c r="Z9" s="35">
        <v>0</v>
      </c>
      <c r="AA9" s="35">
        <v>0.43548387100000002</v>
      </c>
      <c r="AD9" s="35">
        <v>1.2500000000000001E-2</v>
      </c>
      <c r="AE9" s="35">
        <v>0.6875</v>
      </c>
      <c r="AF9" s="35">
        <v>1.2500000000000001E-2</v>
      </c>
      <c r="AG9" s="35">
        <v>0.28749999999999998</v>
      </c>
      <c r="AI9" s="35">
        <v>1948</v>
      </c>
      <c r="AJ9" s="35">
        <f t="shared" si="0"/>
        <v>2.2625761000000005E-2</v>
      </c>
      <c r="AK9" s="35">
        <f t="shared" si="0"/>
        <v>0.42428754033333332</v>
      </c>
      <c r="AL9" s="35">
        <f t="shared" si="0"/>
        <v>5.1282050000000003E-3</v>
      </c>
      <c r="AM9" s="35">
        <f t="shared" si="0"/>
        <v>0.54795849333333335</v>
      </c>
      <c r="AP9" s="35">
        <f t="shared" si="1"/>
        <v>1.8415032666666668E-2</v>
      </c>
      <c r="AQ9" s="35">
        <f t="shared" si="1"/>
        <v>0.66968954233333333</v>
      </c>
      <c r="AR9" s="35">
        <f t="shared" si="1"/>
        <v>1.0702614333333332E-2</v>
      </c>
      <c r="AS9" s="35">
        <f t="shared" si="1"/>
        <v>0.30119281033333328</v>
      </c>
    </row>
    <row r="10" spans="1:45">
      <c r="A10" s="37">
        <v>1987</v>
      </c>
      <c r="B10" s="38">
        <v>72.510999999999996</v>
      </c>
      <c r="C10" s="39">
        <v>13.393000000000001</v>
      </c>
      <c r="G10" s="35">
        <v>2004</v>
      </c>
      <c r="H10" s="35">
        <v>28.683</v>
      </c>
      <c r="I10" s="35">
        <v>52.555999999999997</v>
      </c>
      <c r="J10" s="37">
        <v>25.786000000000001</v>
      </c>
      <c r="L10" s="35">
        <v>2004</v>
      </c>
      <c r="M10" s="35">
        <v>17.218</v>
      </c>
      <c r="N10" s="35">
        <v>56.28</v>
      </c>
      <c r="O10" s="37">
        <v>44.500999999999998</v>
      </c>
      <c r="P10" s="42"/>
      <c r="R10" s="37">
        <v>1987</v>
      </c>
      <c r="S10" s="35">
        <v>3414</v>
      </c>
      <c r="T10" s="35">
        <v>1394</v>
      </c>
      <c r="U10" s="37">
        <v>72511</v>
      </c>
      <c r="X10" s="35">
        <v>3.6363635999999998E-2</v>
      </c>
      <c r="Y10" s="35">
        <v>0.30909090900000002</v>
      </c>
      <c r="Z10" s="35">
        <v>0</v>
      </c>
      <c r="AA10" s="35">
        <v>0.65454545500000005</v>
      </c>
      <c r="AD10" s="35">
        <v>2.9411764999999999E-2</v>
      </c>
      <c r="AE10" s="35">
        <v>0.58823529399999996</v>
      </c>
      <c r="AF10" s="35">
        <v>1.9607843E-2</v>
      </c>
      <c r="AG10" s="35">
        <v>0.36274509799999999</v>
      </c>
      <c r="AI10" s="35">
        <v>1949</v>
      </c>
      <c r="AJ10" s="35">
        <f t="shared" si="0"/>
        <v>2.1242874333333332E-2</v>
      </c>
      <c r="AK10" s="35">
        <f t="shared" si="0"/>
        <v>0.45436532800000001</v>
      </c>
      <c r="AL10" s="35">
        <f t="shared" si="0"/>
        <v>1.1235954999999999E-2</v>
      </c>
      <c r="AM10" s="35">
        <f t="shared" si="0"/>
        <v>0.51315584266666669</v>
      </c>
      <c r="AP10" s="35">
        <f t="shared" si="1"/>
        <v>2.6669000999999998E-2</v>
      </c>
      <c r="AQ10" s="35">
        <f t="shared" si="1"/>
        <v>0.62524509800000005</v>
      </c>
      <c r="AR10" s="35">
        <f t="shared" si="1"/>
        <v>1.3877217666666665E-2</v>
      </c>
      <c r="AS10" s="35">
        <f t="shared" si="1"/>
        <v>0.33420868333333331</v>
      </c>
    </row>
    <row r="11" spans="1:45">
      <c r="A11" s="37">
        <v>1988</v>
      </c>
      <c r="B11" s="38">
        <v>95.17</v>
      </c>
      <c r="C11" s="39">
        <v>16.802</v>
      </c>
      <c r="G11" s="35">
        <v>2005</v>
      </c>
      <c r="H11" s="35">
        <v>28.562999999999999</v>
      </c>
      <c r="I11" s="35">
        <v>61.247</v>
      </c>
      <c r="J11" s="37">
        <v>28.367999999999999</v>
      </c>
      <c r="L11" s="35">
        <v>2005</v>
      </c>
      <c r="M11" s="35">
        <v>32.712000000000003</v>
      </c>
      <c r="N11" s="35">
        <v>57.753999999999998</v>
      </c>
      <c r="O11" s="37">
        <v>79.319999999999993</v>
      </c>
      <c r="P11" s="42"/>
      <c r="R11" s="37">
        <v>1988</v>
      </c>
      <c r="S11" s="35">
        <v>5509</v>
      </c>
      <c r="T11" s="35">
        <v>2250</v>
      </c>
      <c r="U11" s="37">
        <v>95170</v>
      </c>
      <c r="W11" s="35">
        <v>1950</v>
      </c>
      <c r="X11" s="35">
        <v>1.1235955000000001E-2</v>
      </c>
      <c r="Y11" s="35">
        <v>0.50561797799999997</v>
      </c>
      <c r="Z11" s="35">
        <v>3.3707864999999997E-2</v>
      </c>
      <c r="AA11" s="35">
        <v>0.44943820200000001</v>
      </c>
      <c r="AC11" s="35">
        <v>1950</v>
      </c>
      <c r="AD11" s="35">
        <v>3.8095237999999997E-2</v>
      </c>
      <c r="AE11" s="35">
        <v>0.6</v>
      </c>
      <c r="AF11" s="35">
        <v>9.5238100000000006E-3</v>
      </c>
      <c r="AG11" s="35">
        <v>0.35238095200000003</v>
      </c>
      <c r="AI11" s="35">
        <v>1950</v>
      </c>
      <c r="AJ11" s="35">
        <f t="shared" si="0"/>
        <v>1.9570233999999999E-2</v>
      </c>
      <c r="AK11" s="35">
        <f t="shared" si="0"/>
        <v>0.48268074</v>
      </c>
      <c r="AL11" s="35">
        <f t="shared" si="0"/>
        <v>1.4939658666666666E-2</v>
      </c>
      <c r="AM11" s="35">
        <f t="shared" si="0"/>
        <v>0.48280936700000004</v>
      </c>
      <c r="AO11" s="35">
        <v>1950</v>
      </c>
      <c r="AP11" s="35">
        <f t="shared" si="1"/>
        <v>3.3801769333333335E-2</v>
      </c>
      <c r="AQ11" s="35">
        <f t="shared" si="1"/>
        <v>0.60229312066666674</v>
      </c>
      <c r="AR11" s="35">
        <f t="shared" si="1"/>
        <v>9.7105509999999996E-3</v>
      </c>
      <c r="AS11" s="35">
        <f t="shared" si="1"/>
        <v>0.35419455900000002</v>
      </c>
    </row>
    <row r="12" spans="1:45">
      <c r="A12" s="37">
        <v>1989</v>
      </c>
      <c r="B12" s="38">
        <v>405.66</v>
      </c>
      <c r="C12" s="39">
        <v>27.167999999999999</v>
      </c>
      <c r="G12" s="35">
        <v>2006</v>
      </c>
      <c r="H12" s="35">
        <v>34.195</v>
      </c>
      <c r="I12" s="35">
        <v>79.992000000000004</v>
      </c>
      <c r="J12" s="37">
        <v>67.117000000000004</v>
      </c>
      <c r="L12" s="35">
        <v>2006</v>
      </c>
      <c r="M12" s="35">
        <v>40.283000000000001</v>
      </c>
      <c r="N12" s="35">
        <v>89.483000000000004</v>
      </c>
      <c r="O12" s="37">
        <v>95.914000000000001</v>
      </c>
      <c r="P12" s="42"/>
      <c r="R12" s="37">
        <v>1989</v>
      </c>
      <c r="S12" s="35">
        <v>16047</v>
      </c>
      <c r="T12" s="35">
        <v>1830</v>
      </c>
      <c r="U12" s="37">
        <v>405660</v>
      </c>
      <c r="X12" s="35">
        <v>1.1111111E-2</v>
      </c>
      <c r="Y12" s="35">
        <v>0.63333333300000005</v>
      </c>
      <c r="Z12" s="35">
        <v>1.1111111E-2</v>
      </c>
      <c r="AA12" s="35">
        <v>0.34444444400000002</v>
      </c>
      <c r="AD12" s="35">
        <v>3.3898304999999997E-2</v>
      </c>
      <c r="AE12" s="35">
        <v>0.61864406800000005</v>
      </c>
      <c r="AF12" s="35">
        <v>0</v>
      </c>
      <c r="AG12" s="35">
        <v>0.34745762699999999</v>
      </c>
      <c r="AI12" s="35">
        <v>1951</v>
      </c>
      <c r="AJ12" s="35">
        <f t="shared" si="0"/>
        <v>1.0298025000000001E-2</v>
      </c>
      <c r="AK12" s="35">
        <f t="shared" si="0"/>
        <v>0.57908063633333329</v>
      </c>
      <c r="AL12" s="35">
        <f t="shared" si="0"/>
        <v>1.7788661666666667E-2</v>
      </c>
      <c r="AM12" s="35">
        <f t="shared" si="0"/>
        <v>0.39283267699999996</v>
      </c>
      <c r="AO12" s="35">
        <v>1951</v>
      </c>
      <c r="AP12" s="35">
        <f t="shared" si="1"/>
        <v>3.5571921666666666E-2</v>
      </c>
      <c r="AQ12" s="35">
        <f t="shared" si="1"/>
        <v>0.6400109856666667</v>
      </c>
      <c r="AR12" s="35">
        <f t="shared" si="1"/>
        <v>3.1746033333333334E-3</v>
      </c>
      <c r="AS12" s="35">
        <f t="shared" si="1"/>
        <v>0.32124248933333338</v>
      </c>
    </row>
    <row r="13" spans="1:45">
      <c r="A13" s="37">
        <v>1990</v>
      </c>
      <c r="B13" s="38">
        <v>680.18600000000004</v>
      </c>
      <c r="C13" s="39">
        <v>16.890999999999998</v>
      </c>
      <c r="D13" s="35">
        <v>17</v>
      </c>
      <c r="G13" s="35">
        <v>2007</v>
      </c>
      <c r="H13" s="35">
        <v>47.399000000000001</v>
      </c>
      <c r="I13" s="35">
        <v>85.206000000000003</v>
      </c>
      <c r="J13" s="37">
        <v>85.75</v>
      </c>
      <c r="L13" s="35">
        <v>2007</v>
      </c>
      <c r="M13" s="35">
        <v>79.394000000000005</v>
      </c>
      <c r="N13" s="35">
        <v>105.244</v>
      </c>
      <c r="O13" s="37">
        <v>115.708</v>
      </c>
      <c r="P13" s="42"/>
      <c r="R13" s="37">
        <v>1990</v>
      </c>
      <c r="S13" s="35">
        <v>4627</v>
      </c>
      <c r="T13" s="35">
        <v>1946</v>
      </c>
      <c r="U13" s="37">
        <v>680186</v>
      </c>
      <c r="X13" s="35">
        <v>8.5470089999999995E-3</v>
      </c>
      <c r="Y13" s="35">
        <v>0.59829059799999995</v>
      </c>
      <c r="Z13" s="35">
        <v>8.5470089999999995E-3</v>
      </c>
      <c r="AA13" s="35">
        <v>0.38461538499999998</v>
      </c>
      <c r="AD13" s="35">
        <v>3.4722221999999997E-2</v>
      </c>
      <c r="AE13" s="35">
        <v>0.70138888899999996</v>
      </c>
      <c r="AF13" s="35">
        <v>0</v>
      </c>
      <c r="AG13" s="35">
        <v>0.26388888900000002</v>
      </c>
      <c r="AI13" s="35">
        <v>1952</v>
      </c>
      <c r="AJ13" s="35">
        <f t="shared" si="0"/>
        <v>6.5527066666666673E-3</v>
      </c>
      <c r="AK13" s="35">
        <f t="shared" si="0"/>
        <v>0.62058697233333338</v>
      </c>
      <c r="AL13" s="35">
        <f t="shared" si="0"/>
        <v>1.5685126666666667E-2</v>
      </c>
      <c r="AM13" s="35">
        <f t="shared" si="0"/>
        <v>0.35717519400000003</v>
      </c>
      <c r="AO13" s="35">
        <v>1952</v>
      </c>
      <c r="AP13" s="35">
        <f t="shared" si="1"/>
        <v>3.7188437333333331E-2</v>
      </c>
      <c r="AQ13" s="35">
        <f t="shared" si="1"/>
        <v>0.68336476900000009</v>
      </c>
      <c r="AR13" s="35">
        <f t="shared" si="1"/>
        <v>0</v>
      </c>
      <c r="AS13" s="35">
        <f t="shared" si="1"/>
        <v>0.27944679366666664</v>
      </c>
    </row>
    <row r="14" spans="1:45">
      <c r="A14" s="37">
        <v>1991</v>
      </c>
      <c r="B14" s="38">
        <v>947.923</v>
      </c>
      <c r="C14" s="39">
        <v>19.148</v>
      </c>
      <c r="G14" s="35">
        <v>2008</v>
      </c>
      <c r="H14" s="35">
        <v>59.668999999999997</v>
      </c>
      <c r="I14" s="35">
        <v>60.540999999999997</v>
      </c>
      <c r="J14" s="37">
        <v>35.119</v>
      </c>
      <c r="L14" s="35">
        <v>2008</v>
      </c>
      <c r="M14" s="35">
        <v>163.69499999999999</v>
      </c>
      <c r="N14" s="35">
        <v>74.938000000000002</v>
      </c>
      <c r="O14" s="37">
        <v>122.27</v>
      </c>
      <c r="P14" s="42"/>
      <c r="R14" s="37">
        <v>1991</v>
      </c>
      <c r="S14" s="35">
        <v>5651</v>
      </c>
      <c r="T14" s="35">
        <v>2568</v>
      </c>
      <c r="U14" s="37">
        <v>947923</v>
      </c>
      <c r="X14" s="35">
        <v>0</v>
      </c>
      <c r="Y14" s="35">
        <v>0.63013698600000001</v>
      </c>
      <c r="Z14" s="35">
        <v>2.739726E-2</v>
      </c>
      <c r="AA14" s="35">
        <v>0.34246575299999998</v>
      </c>
      <c r="AD14" s="35">
        <v>4.2944784999999999E-2</v>
      </c>
      <c r="AE14" s="35">
        <v>0.73006135000000005</v>
      </c>
      <c r="AF14" s="35">
        <v>0</v>
      </c>
      <c r="AG14" s="35">
        <v>0.22699386499999999</v>
      </c>
      <c r="AI14" s="35">
        <v>1953</v>
      </c>
      <c r="AJ14" s="35">
        <f t="shared" si="0"/>
        <v>1.2510838666666668E-2</v>
      </c>
      <c r="AK14" s="35">
        <f t="shared" si="0"/>
        <v>0.62686716566666656</v>
      </c>
      <c r="AL14" s="35">
        <f t="shared" si="0"/>
        <v>1.1981423E-2</v>
      </c>
      <c r="AM14" s="35">
        <f t="shared" si="0"/>
        <v>0.34864057266666665</v>
      </c>
      <c r="AO14" s="35">
        <v>1953</v>
      </c>
      <c r="AP14" s="35">
        <f t="shared" si="1"/>
        <v>3.0819968833333319E-2</v>
      </c>
      <c r="AQ14" s="35">
        <f t="shared" si="1"/>
        <v>0.71186408366666676</v>
      </c>
      <c r="AR14" s="35">
        <f t="shared" si="1"/>
        <v>4.9309664999999852E-3</v>
      </c>
      <c r="AS14" s="35">
        <f t="shared" si="1"/>
        <v>0.25238498100000001</v>
      </c>
    </row>
    <row r="15" spans="1:45">
      <c r="A15" s="37">
        <v>1992</v>
      </c>
      <c r="B15" s="38">
        <v>214.12799999999999</v>
      </c>
      <c r="C15" s="39">
        <v>19.812999999999999</v>
      </c>
      <c r="G15" s="35">
        <v>2009</v>
      </c>
      <c r="H15" s="35">
        <v>55.692999999999998</v>
      </c>
      <c r="I15" s="35">
        <v>30.006</v>
      </c>
      <c r="J15" s="37">
        <v>29.649000000000001</v>
      </c>
      <c r="L15" s="35">
        <v>2009</v>
      </c>
      <c r="M15" s="35">
        <v>140.54</v>
      </c>
      <c r="N15" s="35">
        <v>37.466999999999999</v>
      </c>
      <c r="O15" s="37">
        <v>123.551</v>
      </c>
      <c r="P15" s="42"/>
      <c r="R15" s="37">
        <v>1992</v>
      </c>
      <c r="S15" s="35">
        <v>5210</v>
      </c>
      <c r="T15" s="35">
        <v>2906</v>
      </c>
      <c r="U15" s="37">
        <v>214128</v>
      </c>
      <c r="X15" s="35">
        <v>2.8985507000000001E-2</v>
      </c>
      <c r="Y15" s="35">
        <v>0.65217391300000005</v>
      </c>
      <c r="Z15" s="35">
        <v>0</v>
      </c>
      <c r="AA15" s="35">
        <v>0.31884057999999998</v>
      </c>
      <c r="AD15" s="35">
        <v>1.4792899499999956E-2</v>
      </c>
      <c r="AE15" s="35">
        <v>0.70414201200000004</v>
      </c>
      <c r="AF15" s="35">
        <v>1.4792899499999956E-2</v>
      </c>
      <c r="AG15" s="35">
        <v>0.26627218899999999</v>
      </c>
      <c r="AI15" s="35">
        <v>1954</v>
      </c>
      <c r="AJ15" s="35">
        <f t="shared" si="0"/>
        <v>2.1025472E-2</v>
      </c>
      <c r="AK15" s="35">
        <f t="shared" si="0"/>
        <v>0.67743696633333339</v>
      </c>
      <c r="AL15" s="35">
        <f t="shared" si="0"/>
        <v>9.1324200000000005E-3</v>
      </c>
      <c r="AM15" s="35">
        <f t="shared" si="0"/>
        <v>0.29240514133333334</v>
      </c>
      <c r="AO15" s="35">
        <v>1954</v>
      </c>
      <c r="AP15" s="35">
        <f t="shared" si="1"/>
        <v>2.8769704499999982E-2</v>
      </c>
      <c r="AQ15" s="35">
        <f t="shared" si="1"/>
        <v>0.72568683499999997</v>
      </c>
      <c r="AR15" s="35">
        <f t="shared" si="1"/>
        <v>4.9309664999999852E-3</v>
      </c>
      <c r="AS15" s="35">
        <f t="shared" si="1"/>
        <v>0.24061249433333334</v>
      </c>
    </row>
    <row r="16" spans="1:45">
      <c r="A16" s="37">
        <v>1993</v>
      </c>
      <c r="B16" s="38">
        <v>126.642</v>
      </c>
      <c r="C16" s="39">
        <v>23.169</v>
      </c>
      <c r="G16" s="35">
        <v>2010</v>
      </c>
      <c r="H16" s="35">
        <v>52.317</v>
      </c>
      <c r="I16" s="35">
        <v>33.375</v>
      </c>
      <c r="J16" s="37">
        <v>29.788</v>
      </c>
      <c r="L16" s="35">
        <v>2010</v>
      </c>
      <c r="M16" s="35">
        <v>127.04600000000001</v>
      </c>
      <c r="N16" s="35">
        <v>50.735999999999997</v>
      </c>
      <c r="O16" s="37">
        <v>338.86500000000001</v>
      </c>
      <c r="P16" s="42"/>
      <c r="R16" s="37">
        <v>1993</v>
      </c>
      <c r="S16" s="35">
        <v>7159</v>
      </c>
      <c r="T16" s="35">
        <v>3108</v>
      </c>
      <c r="U16" s="37">
        <v>126642</v>
      </c>
      <c r="W16" s="35">
        <v>1955</v>
      </c>
      <c r="X16" s="35">
        <v>3.4090909000000003E-2</v>
      </c>
      <c r="Y16" s="35">
        <v>0.75</v>
      </c>
      <c r="Z16" s="35">
        <v>0</v>
      </c>
      <c r="AA16" s="35">
        <v>0.215909091</v>
      </c>
      <c r="AC16" s="35">
        <v>1955</v>
      </c>
      <c r="AD16" s="35">
        <v>2.8571428999999999E-2</v>
      </c>
      <c r="AE16" s="35">
        <v>0.74285714300000005</v>
      </c>
      <c r="AF16" s="35">
        <v>0</v>
      </c>
      <c r="AG16" s="35">
        <v>0.22857142899999999</v>
      </c>
      <c r="AI16" s="35">
        <v>1955</v>
      </c>
      <c r="AJ16" s="35">
        <f t="shared" si="0"/>
        <v>5.3947282666666672E-2</v>
      </c>
      <c r="AK16" s="35">
        <f t="shared" si="0"/>
        <v>0.71430488466666675</v>
      </c>
      <c r="AL16" s="35">
        <f t="shared" si="0"/>
        <v>4.1152263333333336E-3</v>
      </c>
      <c r="AM16" s="35">
        <f t="shared" si="0"/>
        <v>0.22763260633333329</v>
      </c>
      <c r="AO16" s="35">
        <v>1955</v>
      </c>
      <c r="AP16" s="35">
        <f t="shared" si="1"/>
        <v>2.5836889833333317E-2</v>
      </c>
      <c r="AQ16" s="35">
        <f t="shared" si="1"/>
        <v>0.73436557200000008</v>
      </c>
      <c r="AR16" s="35">
        <f t="shared" si="1"/>
        <v>4.9309664999999852E-3</v>
      </c>
      <c r="AS16" s="35">
        <f t="shared" si="1"/>
        <v>0.23486657199999997</v>
      </c>
    </row>
    <row r="17" spans="1:45">
      <c r="A17" s="37">
        <v>1994</v>
      </c>
      <c r="B17" s="38">
        <v>111.41500000000001</v>
      </c>
      <c r="C17" s="39">
        <v>24.896000000000001</v>
      </c>
      <c r="G17" s="35">
        <v>2011</v>
      </c>
      <c r="H17" s="35">
        <v>51.927</v>
      </c>
      <c r="I17" s="35">
        <v>36.179000000000002</v>
      </c>
      <c r="J17" s="37">
        <v>35.926000000000002</v>
      </c>
      <c r="L17" s="35">
        <v>2011</v>
      </c>
      <c r="M17" s="35">
        <v>174.898</v>
      </c>
      <c r="N17" s="35">
        <v>62.02</v>
      </c>
      <c r="O17" s="37">
        <v>463.01499999999999</v>
      </c>
      <c r="P17" s="42"/>
      <c r="R17" s="37">
        <v>1994</v>
      </c>
      <c r="S17" s="35">
        <v>6082</v>
      </c>
      <c r="T17" s="35">
        <v>3524</v>
      </c>
      <c r="U17" s="37">
        <v>111415</v>
      </c>
      <c r="X17" s="35">
        <v>9.8765432E-2</v>
      </c>
      <c r="Y17" s="35">
        <v>0.74074074099999998</v>
      </c>
      <c r="Z17" s="35">
        <v>1.2345679E-2</v>
      </c>
      <c r="AA17" s="35">
        <v>0.14814814800000001</v>
      </c>
      <c r="AD17" s="35">
        <v>3.4146340999999997E-2</v>
      </c>
      <c r="AE17" s="35">
        <v>0.75609756100000003</v>
      </c>
      <c r="AF17" s="35">
        <v>0</v>
      </c>
      <c r="AG17" s="35">
        <v>0.209756098</v>
      </c>
      <c r="AI17" s="35">
        <v>1956</v>
      </c>
      <c r="AJ17" s="35">
        <f t="shared" si="0"/>
        <v>7.4897692000000002E-2</v>
      </c>
      <c r="AK17" s="35">
        <f t="shared" si="0"/>
        <v>0.75201562099999997</v>
      </c>
      <c r="AL17" s="35">
        <f t="shared" si="0"/>
        <v>4.1152263333333336E-3</v>
      </c>
      <c r="AM17" s="35">
        <f t="shared" si="0"/>
        <v>0.16897146066666666</v>
      </c>
      <c r="AO17" s="35">
        <v>1956</v>
      </c>
      <c r="AP17" s="35">
        <f t="shared" si="1"/>
        <v>3.7434848999999999E-2</v>
      </c>
      <c r="AQ17" s="35">
        <f t="shared" si="1"/>
        <v>0.76135955700000002</v>
      </c>
      <c r="AR17" s="35">
        <f t="shared" si="1"/>
        <v>0</v>
      </c>
      <c r="AS17" s="35">
        <f t="shared" si="1"/>
        <v>0.20120559433333332</v>
      </c>
    </row>
    <row r="18" spans="1:45">
      <c r="A18" s="37">
        <v>1995</v>
      </c>
      <c r="B18" s="38">
        <v>90.045000000000002</v>
      </c>
      <c r="C18" s="39">
        <v>26.512</v>
      </c>
      <c r="G18" s="35">
        <v>2012</v>
      </c>
      <c r="H18" s="35">
        <v>61.323999999999998</v>
      </c>
      <c r="I18" s="35">
        <v>36.341000000000001</v>
      </c>
      <c r="J18" s="37">
        <v>44.994</v>
      </c>
      <c r="L18" s="35">
        <v>2012</v>
      </c>
      <c r="M18" s="35">
        <v>170.39500000000001</v>
      </c>
      <c r="N18" s="35">
        <v>67.652000000000001</v>
      </c>
      <c r="O18" s="37">
        <v>384.91500000000002</v>
      </c>
      <c r="P18" s="42"/>
      <c r="R18" s="37">
        <v>1995</v>
      </c>
      <c r="S18" s="35">
        <v>6067</v>
      </c>
      <c r="T18" s="35">
        <v>3457</v>
      </c>
      <c r="U18" s="37">
        <v>90045</v>
      </c>
      <c r="X18" s="35">
        <v>9.1836735000000003E-2</v>
      </c>
      <c r="Y18" s="35">
        <v>0.76530612200000003</v>
      </c>
      <c r="Z18" s="35">
        <v>0</v>
      </c>
      <c r="AA18" s="35">
        <v>0.14285714299999999</v>
      </c>
      <c r="AD18" s="35">
        <v>4.9586776999999999E-2</v>
      </c>
      <c r="AE18" s="35">
        <v>0.78512396699999998</v>
      </c>
      <c r="AF18" s="35">
        <v>0</v>
      </c>
      <c r="AG18" s="35">
        <v>0.165289256</v>
      </c>
      <c r="AI18" s="35">
        <v>1957</v>
      </c>
      <c r="AJ18" s="35">
        <f t="shared" si="0"/>
        <v>8.8534055666666667E-2</v>
      </c>
      <c r="AK18" s="35">
        <f t="shared" si="0"/>
        <v>0.72284895433333329</v>
      </c>
      <c r="AL18" s="35">
        <f t="shared" si="0"/>
        <v>1.6615226333333333E-2</v>
      </c>
      <c r="AM18" s="35">
        <f t="shared" si="0"/>
        <v>0.17200176366666667</v>
      </c>
      <c r="AO18" s="35">
        <v>1957</v>
      </c>
      <c r="AP18" s="35">
        <f t="shared" si="1"/>
        <v>4.4237570000000004E-2</v>
      </c>
      <c r="AQ18" s="35">
        <f t="shared" si="1"/>
        <v>0.76816227800000003</v>
      </c>
      <c r="AR18" s="35">
        <f t="shared" si="1"/>
        <v>0</v>
      </c>
      <c r="AS18" s="35">
        <f t="shared" si="1"/>
        <v>0.18760015199999999</v>
      </c>
    </row>
    <row r="19" spans="1:45">
      <c r="A19" s="37">
        <v>1996</v>
      </c>
      <c r="B19" s="38">
        <v>163.74299999999999</v>
      </c>
      <c r="C19" s="39">
        <v>35.948999999999998</v>
      </c>
      <c r="G19" s="35">
        <v>2013</v>
      </c>
      <c r="H19" s="35">
        <v>69.787000000000006</v>
      </c>
      <c r="I19" s="35">
        <v>41.883000000000003</v>
      </c>
      <c r="J19" s="37">
        <v>48.250999999999998</v>
      </c>
      <c r="L19" s="35">
        <v>2013</v>
      </c>
      <c r="M19" s="35">
        <v>189.95599999999999</v>
      </c>
      <c r="N19" s="35">
        <v>88.328999999999994</v>
      </c>
      <c r="O19" s="37">
        <v>355.32499999999999</v>
      </c>
      <c r="P19" s="42"/>
      <c r="R19" s="37">
        <v>1996</v>
      </c>
      <c r="S19" s="35">
        <v>8833</v>
      </c>
      <c r="T19" s="35">
        <v>5539</v>
      </c>
      <c r="U19" s="37">
        <v>163743</v>
      </c>
      <c r="X19" s="35">
        <v>7.4999999999999997E-2</v>
      </c>
      <c r="Y19" s="35">
        <v>0.66249999999999998</v>
      </c>
      <c r="Z19" s="35">
        <v>3.7499999999999999E-2</v>
      </c>
      <c r="AA19" s="35">
        <v>0.22500000000000001</v>
      </c>
      <c r="AD19" s="35">
        <v>4.8979592000000002E-2</v>
      </c>
      <c r="AE19" s="35">
        <v>0.76326530599999998</v>
      </c>
      <c r="AF19" s="35">
        <v>0</v>
      </c>
      <c r="AG19" s="35">
        <v>0.18775510200000001</v>
      </c>
      <c r="AI19" s="35">
        <v>1958</v>
      </c>
      <c r="AJ19" s="35">
        <f t="shared" si="0"/>
        <v>8.043494000000001E-2</v>
      </c>
      <c r="AK19" s="35">
        <f t="shared" si="0"/>
        <v>0.720616225</v>
      </c>
      <c r="AL19" s="35">
        <f t="shared" si="0"/>
        <v>1.6046099333333331E-2</v>
      </c>
      <c r="AM19" s="35">
        <f t="shared" si="0"/>
        <v>0.18290273566666668</v>
      </c>
      <c r="AO19" s="35">
        <v>1958</v>
      </c>
      <c r="AP19" s="35">
        <f t="shared" si="1"/>
        <v>5.002283833333334E-2</v>
      </c>
      <c r="AQ19" s="35">
        <f t="shared" si="1"/>
        <v>0.7636261809999999</v>
      </c>
      <c r="AR19" s="35">
        <f t="shared" si="1"/>
        <v>0</v>
      </c>
      <c r="AS19" s="35">
        <f t="shared" si="1"/>
        <v>0.18635098066666667</v>
      </c>
    </row>
    <row r="20" spans="1:45">
      <c r="A20" s="37">
        <v>1997</v>
      </c>
      <c r="B20" s="38">
        <v>146.68</v>
      </c>
      <c r="C20" s="39">
        <v>35.948999999999998</v>
      </c>
      <c r="D20" s="35">
        <v>36</v>
      </c>
      <c r="G20" s="35">
        <v>2014</v>
      </c>
      <c r="H20" s="35">
        <v>83.674000000000007</v>
      </c>
      <c r="I20" s="35">
        <v>50.045000000000002</v>
      </c>
      <c r="J20" s="37">
        <v>51.213999999999999</v>
      </c>
      <c r="L20" s="35">
        <v>2014</v>
      </c>
      <c r="M20" s="35">
        <v>224.55199999999999</v>
      </c>
      <c r="N20" s="35">
        <v>86.046999999999997</v>
      </c>
      <c r="O20" s="37">
        <v>390.47800000000001</v>
      </c>
      <c r="P20" s="42"/>
      <c r="R20" s="35">
        <v>1997</v>
      </c>
      <c r="S20" s="35">
        <v>8833</v>
      </c>
      <c r="T20" s="35">
        <v>5539</v>
      </c>
      <c r="U20" s="37">
        <v>146680</v>
      </c>
      <c r="X20" s="35">
        <v>7.4468085000000003E-2</v>
      </c>
      <c r="Y20" s="35">
        <v>0.73404255299999999</v>
      </c>
      <c r="Z20" s="35">
        <v>1.0638297999999999E-2</v>
      </c>
      <c r="AA20" s="35">
        <v>0.18085106400000001</v>
      </c>
      <c r="AD20" s="35">
        <v>5.1502145999999999E-2</v>
      </c>
      <c r="AE20" s="35">
        <v>0.74248926999999998</v>
      </c>
      <c r="AF20" s="35">
        <v>0</v>
      </c>
      <c r="AG20" s="35">
        <v>0.20600858399999999</v>
      </c>
      <c r="AI20" s="35">
        <v>1959</v>
      </c>
      <c r="AJ20" s="35">
        <f t="shared" si="0"/>
        <v>7.8808202333333341E-2</v>
      </c>
      <c r="AK20" s="35">
        <f t="shared" si="0"/>
        <v>0.67710838733333334</v>
      </c>
      <c r="AL20" s="35">
        <f t="shared" si="0"/>
        <v>2.1843200666666663E-2</v>
      </c>
      <c r="AM20" s="35">
        <f t="shared" si="0"/>
        <v>0.22224020966666669</v>
      </c>
      <c r="AO20" s="35">
        <v>1959</v>
      </c>
      <c r="AP20" s="35">
        <f t="shared" si="1"/>
        <v>6.0054337666666659E-2</v>
      </c>
      <c r="AQ20" s="35">
        <f t="shared" si="1"/>
        <v>0.74229003800000004</v>
      </c>
      <c r="AR20" s="35">
        <f t="shared" si="1"/>
        <v>1.3280213333333334E-3</v>
      </c>
      <c r="AS20" s="35">
        <f t="shared" si="1"/>
        <v>0.19632760333333332</v>
      </c>
    </row>
    <row r="21" spans="1:45">
      <c r="A21" s="35">
        <v>1998</v>
      </c>
      <c r="B21" s="38">
        <v>130.661</v>
      </c>
      <c r="C21" s="39">
        <v>66.197000000000003</v>
      </c>
      <c r="G21" s="35">
        <v>2015</v>
      </c>
      <c r="H21" s="35">
        <v>102.17400000000001</v>
      </c>
      <c r="I21" s="35">
        <v>51.301000000000002</v>
      </c>
      <c r="J21" s="37">
        <v>55.872</v>
      </c>
      <c r="L21" s="35">
        <v>2015</v>
      </c>
      <c r="M21" s="35">
        <v>268.834</v>
      </c>
      <c r="N21" s="35">
        <v>95.188000000000002</v>
      </c>
      <c r="O21" s="37">
        <v>407.57600000000002</v>
      </c>
      <c r="R21" s="35">
        <v>1998</v>
      </c>
      <c r="S21" s="35">
        <v>21594</v>
      </c>
      <c r="T21" s="35">
        <v>10727</v>
      </c>
      <c r="U21" s="35">
        <v>130661</v>
      </c>
      <c r="W21" s="35">
        <v>1960</v>
      </c>
      <c r="X21" s="35">
        <v>8.6956521999999994E-2</v>
      </c>
      <c r="Y21" s="35">
        <v>0.63478260900000005</v>
      </c>
      <c r="Z21" s="35">
        <v>1.7391304E-2</v>
      </c>
      <c r="AA21" s="35">
        <v>0.26086956500000003</v>
      </c>
      <c r="AC21" s="35">
        <v>1960</v>
      </c>
      <c r="AD21" s="35">
        <v>7.9681274999999996E-2</v>
      </c>
      <c r="AE21" s="35">
        <v>0.72111553799999994</v>
      </c>
      <c r="AF21" s="35">
        <v>3.9840639999999998E-3</v>
      </c>
      <c r="AG21" s="35">
        <v>0.19521912399999999</v>
      </c>
      <c r="AI21" s="35">
        <v>1960</v>
      </c>
      <c r="AJ21" s="35">
        <f t="shared" si="0"/>
        <v>6.8959717333333337E-2</v>
      </c>
      <c r="AK21" s="35">
        <f t="shared" si="0"/>
        <v>0.65324475100000001</v>
      </c>
      <c r="AL21" s="35">
        <f t="shared" si="0"/>
        <v>2.9545221E-2</v>
      </c>
      <c r="AM21" s="35">
        <f t="shared" si="0"/>
        <v>0.2482503106666667</v>
      </c>
      <c r="AO21" s="35">
        <v>1960</v>
      </c>
      <c r="AP21" s="35">
        <f t="shared" si="1"/>
        <v>7.4801253333333331E-2</v>
      </c>
      <c r="AQ21" s="35">
        <f t="shared" si="1"/>
        <v>0.72374397566666671</v>
      </c>
      <c r="AR21" s="35">
        <f t="shared" si="1"/>
        <v>1.3280213333333334E-3</v>
      </c>
      <c r="AS21" s="35">
        <f t="shared" si="1"/>
        <v>0.20012674999999999</v>
      </c>
    </row>
    <row r="22" spans="1:45">
      <c r="A22" s="37">
        <v>1999</v>
      </c>
      <c r="B22" s="38">
        <v>146.43600000000001</v>
      </c>
      <c r="C22" s="39">
        <v>86.424000000000007</v>
      </c>
      <c r="G22" s="35">
        <v>2016</v>
      </c>
      <c r="H22" s="35">
        <v>123.23099999999999</v>
      </c>
      <c r="I22" s="35">
        <v>61.128</v>
      </c>
      <c r="J22" s="37">
        <v>59.087000000000003</v>
      </c>
      <c r="L22" s="35">
        <v>2016</v>
      </c>
      <c r="M22" s="35">
        <v>332.44499999999999</v>
      </c>
      <c r="N22" s="35">
        <v>90.301000000000002</v>
      </c>
      <c r="O22" s="37">
        <v>420.73399999999998</v>
      </c>
      <c r="R22" s="35">
        <v>1999</v>
      </c>
      <c r="S22" s="35">
        <v>26069</v>
      </c>
      <c r="T22" s="35">
        <v>18927</v>
      </c>
      <c r="U22" s="41">
        <v>146436</v>
      </c>
      <c r="X22" s="35">
        <v>4.5454544999999999E-2</v>
      </c>
      <c r="Y22" s="35">
        <v>0.590909091</v>
      </c>
      <c r="Z22" s="35">
        <v>6.0606061000000003E-2</v>
      </c>
      <c r="AA22" s="35">
        <v>0.303030303</v>
      </c>
      <c r="AD22" s="35">
        <v>9.3220338999999999E-2</v>
      </c>
      <c r="AE22" s="35">
        <v>0.70762711899999997</v>
      </c>
      <c r="AF22" s="35">
        <v>0</v>
      </c>
      <c r="AG22" s="35">
        <v>0.19915254199999999</v>
      </c>
      <c r="AI22" s="35">
        <v>1961</v>
      </c>
      <c r="AJ22" s="35">
        <f t="shared" si="0"/>
        <v>7.5883053999999991E-2</v>
      </c>
      <c r="AK22" s="35">
        <f t="shared" si="0"/>
        <v>0.6188813603333333</v>
      </c>
      <c r="AL22" s="35">
        <f t="shared" si="0"/>
        <v>4.9808645333333325E-2</v>
      </c>
      <c r="AM22" s="35">
        <f t="shared" si="0"/>
        <v>0.25542693999999999</v>
      </c>
      <c r="AO22" s="35">
        <v>1961</v>
      </c>
      <c r="AP22" s="35">
        <f t="shared" si="1"/>
        <v>0.10227672833333333</v>
      </c>
      <c r="AQ22" s="35">
        <f t="shared" si="1"/>
        <v>0.69202136199999986</v>
      </c>
      <c r="AR22" s="35">
        <f t="shared" si="1"/>
        <v>4.3042116666666659E-3</v>
      </c>
      <c r="AS22" s="35">
        <f t="shared" si="1"/>
        <v>0.20139769833333332</v>
      </c>
    </row>
    <row r="23" spans="1:45">
      <c r="A23" s="37">
        <v>2000</v>
      </c>
      <c r="B23" s="38">
        <v>173.49299999999999</v>
      </c>
      <c r="C23" s="39">
        <v>104.155</v>
      </c>
      <c r="G23" s="35">
        <v>2017</v>
      </c>
      <c r="H23" s="35">
        <v>147.27199999999999</v>
      </c>
      <c r="I23" s="35">
        <v>64.305000000000007</v>
      </c>
      <c r="J23" s="37">
        <v>59.862000000000002</v>
      </c>
      <c r="L23" s="35">
        <v>2017</v>
      </c>
      <c r="M23" s="35">
        <v>393.84899999999999</v>
      </c>
      <c r="N23" s="35">
        <v>98.870999999999995</v>
      </c>
      <c r="O23" s="37">
        <v>413.61599999999999</v>
      </c>
      <c r="R23" s="35">
        <v>2000</v>
      </c>
      <c r="S23" s="35">
        <v>27172</v>
      </c>
      <c r="T23" s="35">
        <v>27755</v>
      </c>
      <c r="U23" s="41">
        <v>173493</v>
      </c>
      <c r="X23" s="35">
        <v>9.5238094999999995E-2</v>
      </c>
      <c r="Y23" s="35">
        <v>0.63095238099999995</v>
      </c>
      <c r="Z23" s="35">
        <v>7.1428570999999996E-2</v>
      </c>
      <c r="AA23" s="35">
        <v>0.202380952</v>
      </c>
      <c r="AD23" s="35">
        <v>0.133928571</v>
      </c>
      <c r="AE23" s="35">
        <v>0.647321429</v>
      </c>
      <c r="AF23" s="35">
        <v>8.9285709999999997E-3</v>
      </c>
      <c r="AG23" s="35">
        <v>0.209821429</v>
      </c>
      <c r="AI23" s="35">
        <v>1962</v>
      </c>
      <c r="AJ23" s="35">
        <f t="shared" si="0"/>
        <v>7.9304953999999997E-2</v>
      </c>
      <c r="AK23" s="35">
        <f t="shared" si="0"/>
        <v>0.56469456466666668</v>
      </c>
      <c r="AL23" s="35">
        <f t="shared" si="0"/>
        <v>5.7900432999999994E-2</v>
      </c>
      <c r="AM23" s="35">
        <f t="shared" si="0"/>
        <v>0.29810004800000001</v>
      </c>
      <c r="AO23" s="35">
        <v>1962</v>
      </c>
      <c r="AP23" s="35">
        <f t="shared" si="1"/>
        <v>0.14028086799999998</v>
      </c>
      <c r="AQ23" s="35">
        <f t="shared" si="1"/>
        <v>0.63933720366666658</v>
      </c>
      <c r="AR23" s="35">
        <f t="shared" si="1"/>
        <v>5.9791933333333339E-3</v>
      </c>
      <c r="AS23" s="35">
        <f t="shared" si="1"/>
        <v>0.21440273499999998</v>
      </c>
    </row>
    <row r="24" spans="1:45">
      <c r="A24" s="37">
        <v>2001</v>
      </c>
      <c r="B24" s="38">
        <v>205.56</v>
      </c>
      <c r="C24" s="39">
        <v>116.157</v>
      </c>
      <c r="R24" s="35">
        <v>2001</v>
      </c>
      <c r="S24" s="35">
        <v>21569</v>
      </c>
      <c r="T24" s="35">
        <v>41852</v>
      </c>
      <c r="U24" s="41">
        <v>205560</v>
      </c>
      <c r="X24" s="35">
        <v>9.7222221999999997E-2</v>
      </c>
      <c r="Y24" s="35">
        <v>0.47222222200000002</v>
      </c>
      <c r="Z24" s="35">
        <v>4.1666666999999998E-2</v>
      </c>
      <c r="AA24" s="35">
        <v>0.38888888900000002</v>
      </c>
      <c r="AD24" s="35">
        <v>0.193693694</v>
      </c>
      <c r="AE24" s="35">
        <v>0.56306306299999997</v>
      </c>
      <c r="AF24" s="35">
        <v>9.0090090000000001E-3</v>
      </c>
      <c r="AG24" s="35">
        <v>0.23423423400000001</v>
      </c>
      <c r="AI24" s="35">
        <v>1963</v>
      </c>
      <c r="AJ24" s="35">
        <f t="shared" si="0"/>
        <v>8.637566133333334E-2</v>
      </c>
      <c r="AK24" s="35">
        <f t="shared" si="0"/>
        <v>0.50105820100000009</v>
      </c>
      <c r="AL24" s="35">
        <f t="shared" si="0"/>
        <v>6.4365079333333339E-2</v>
      </c>
      <c r="AM24" s="35">
        <f t="shared" si="0"/>
        <v>0.34820105800000006</v>
      </c>
      <c r="AO24" s="35">
        <v>1963</v>
      </c>
      <c r="AP24" s="35">
        <f t="shared" si="1"/>
        <v>0.17152626233333335</v>
      </c>
      <c r="AQ24" s="35">
        <f t="shared" si="1"/>
        <v>0.57737454066666671</v>
      </c>
      <c r="AR24" s="35">
        <f t="shared" si="1"/>
        <v>7.4284686666666669E-3</v>
      </c>
      <c r="AS24" s="35">
        <f t="shared" si="1"/>
        <v>0.24367072833333334</v>
      </c>
    </row>
    <row r="25" spans="1:45">
      <c r="A25" s="37">
        <v>2002</v>
      </c>
      <c r="B25" s="38">
        <v>218.822</v>
      </c>
      <c r="C25" s="39">
        <v>118.83499999999999</v>
      </c>
      <c r="R25" s="35">
        <v>2002</v>
      </c>
      <c r="S25" s="35">
        <v>12846</v>
      </c>
      <c r="T25" s="35">
        <v>52972</v>
      </c>
      <c r="U25" s="41">
        <v>218822</v>
      </c>
      <c r="X25" s="35">
        <v>6.6666666999999999E-2</v>
      </c>
      <c r="Y25" s="35">
        <v>0.4</v>
      </c>
      <c r="Z25" s="35">
        <v>0.08</v>
      </c>
      <c r="AA25" s="35">
        <v>0.453333333</v>
      </c>
      <c r="AD25" s="35">
        <v>0.18695652200000001</v>
      </c>
      <c r="AE25" s="35">
        <v>0.52173913000000005</v>
      </c>
      <c r="AF25" s="35">
        <v>4.3478259999999999E-3</v>
      </c>
      <c r="AG25" s="35">
        <v>0.28695652199999999</v>
      </c>
      <c r="AI25" s="35">
        <v>1964</v>
      </c>
      <c r="AJ25" s="35">
        <f t="shared" si="0"/>
        <v>9.6296296333333323E-2</v>
      </c>
      <c r="AK25" s="35">
        <f t="shared" si="0"/>
        <v>0.30859788366666668</v>
      </c>
      <c r="AL25" s="35">
        <f t="shared" si="0"/>
        <v>7.6269841333333324E-2</v>
      </c>
      <c r="AM25" s="35">
        <f t="shared" si="0"/>
        <v>0.51883597866666664</v>
      </c>
      <c r="AO25" s="35">
        <v>1964</v>
      </c>
      <c r="AP25" s="35">
        <f t="shared" si="1"/>
        <v>0.23355007200000003</v>
      </c>
      <c r="AQ25" s="35">
        <f t="shared" si="1"/>
        <v>0.39588644533333334</v>
      </c>
      <c r="AR25" s="35">
        <f t="shared" si="1"/>
        <v>1.0166564000000001E-2</v>
      </c>
      <c r="AS25" s="35">
        <f t="shared" si="1"/>
        <v>0.36039691866666668</v>
      </c>
    </row>
    <row r="26" spans="1:45">
      <c r="A26" s="37">
        <v>2003</v>
      </c>
      <c r="B26" s="38">
        <v>115.58499999999999</v>
      </c>
      <c r="C26" s="39">
        <v>114.673</v>
      </c>
      <c r="G26" s="35" t="s">
        <v>12</v>
      </c>
      <c r="H26" s="35">
        <v>1124343</v>
      </c>
      <c r="I26" s="35">
        <v>934964</v>
      </c>
      <c r="J26" s="35">
        <v>728549</v>
      </c>
      <c r="M26" s="35">
        <v>1000</v>
      </c>
      <c r="N26" s="35">
        <v>1000</v>
      </c>
      <c r="O26" s="37">
        <v>1000</v>
      </c>
      <c r="R26" s="35">
        <v>2003</v>
      </c>
      <c r="S26" s="35">
        <v>9924</v>
      </c>
      <c r="T26" s="35">
        <v>65878</v>
      </c>
      <c r="U26" s="41">
        <v>115585</v>
      </c>
      <c r="W26" s="35">
        <v>1965</v>
      </c>
      <c r="X26" s="35">
        <v>0.125</v>
      </c>
      <c r="Y26" s="35">
        <v>5.3571428999999997E-2</v>
      </c>
      <c r="Z26" s="35">
        <v>0.10714285699999999</v>
      </c>
      <c r="AA26" s="35">
        <v>0.71428571399999996</v>
      </c>
      <c r="AC26" s="35">
        <v>1965</v>
      </c>
      <c r="AD26" s="35">
        <v>0.32</v>
      </c>
      <c r="AE26" s="35">
        <v>0.102857143</v>
      </c>
      <c r="AF26" s="35">
        <v>1.7142857000000001E-2</v>
      </c>
      <c r="AG26" s="35">
        <v>0.56000000000000005</v>
      </c>
      <c r="AI26" s="35">
        <v>1965</v>
      </c>
      <c r="AJ26" s="35">
        <f t="shared" si="0"/>
        <v>0.11944444466666666</v>
      </c>
      <c r="AK26" s="35">
        <f t="shared" si="0"/>
        <v>0.169708995</v>
      </c>
      <c r="AL26" s="35">
        <f t="shared" si="0"/>
        <v>9.3245149999999999E-2</v>
      </c>
      <c r="AM26" s="35">
        <f t="shared" si="0"/>
        <v>0.61760141066666663</v>
      </c>
      <c r="AO26" s="35">
        <v>1965</v>
      </c>
      <c r="AP26" s="35">
        <f t="shared" si="1"/>
        <v>0.2849275363333334</v>
      </c>
      <c r="AQ26" s="35">
        <f t="shared" si="1"/>
        <v>0.2263146996666667</v>
      </c>
      <c r="AR26" s="35">
        <f t="shared" si="1"/>
        <v>1.6221532E-2</v>
      </c>
      <c r="AS26" s="35">
        <f t="shared" si="1"/>
        <v>0.472536232</v>
      </c>
    </row>
    <row r="27" spans="1:45">
      <c r="A27" s="37">
        <v>2004</v>
      </c>
      <c r="B27" s="38">
        <v>175.411</v>
      </c>
      <c r="C27" s="39">
        <v>117.999</v>
      </c>
      <c r="G27" s="35" t="s">
        <v>38</v>
      </c>
      <c r="H27" s="35">
        <f>H26/2787856</f>
        <v>0.40330024219328403</v>
      </c>
      <c r="I27" s="35">
        <f>I26/2787856</f>
        <v>0.33537026302649781</v>
      </c>
      <c r="J27" s="35">
        <f>J26/2787856</f>
        <v>0.26132949478021822</v>
      </c>
      <c r="M27" s="35">
        <v>1000</v>
      </c>
      <c r="N27" s="35">
        <v>1000</v>
      </c>
      <c r="O27" s="37">
        <v>1000</v>
      </c>
      <c r="R27" s="35">
        <v>2004</v>
      </c>
      <c r="S27" s="35">
        <v>17218</v>
      </c>
      <c r="T27" s="35">
        <v>56280</v>
      </c>
      <c r="U27" s="41">
        <v>175411</v>
      </c>
      <c r="X27" s="35">
        <v>0.16666666699999999</v>
      </c>
      <c r="Y27" s="35">
        <v>5.5555555999999999E-2</v>
      </c>
      <c r="Z27" s="35">
        <v>9.2592593000000001E-2</v>
      </c>
      <c r="AA27" s="35">
        <v>0.68518518500000003</v>
      </c>
      <c r="AD27" s="35">
        <v>0.34782608700000001</v>
      </c>
      <c r="AE27" s="35">
        <v>5.4347826000000002E-2</v>
      </c>
      <c r="AF27" s="35">
        <v>2.7173913000000001E-2</v>
      </c>
      <c r="AG27" s="35">
        <v>0.57065217400000001</v>
      </c>
      <c r="AI27" s="35">
        <v>1966</v>
      </c>
      <c r="AJ27" s="35">
        <f t="shared" si="0"/>
        <v>0.17607526900000001</v>
      </c>
      <c r="AK27" s="35">
        <f t="shared" si="0"/>
        <v>4.7128350000000006E-2</v>
      </c>
      <c r="AL27" s="35">
        <f t="shared" si="0"/>
        <v>0.12034192433333334</v>
      </c>
      <c r="AM27" s="35">
        <f t="shared" si="0"/>
        <v>0.65645445733333341</v>
      </c>
      <c r="AO27" s="35">
        <v>1966</v>
      </c>
      <c r="AP27" s="35">
        <f t="shared" si="1"/>
        <v>0.3343303073333333</v>
      </c>
      <c r="AQ27" s="35">
        <f t="shared" si="1"/>
        <v>7.071667466666666E-2</v>
      </c>
      <c r="AR27" s="35">
        <f t="shared" si="1"/>
        <v>2.5761267666666681E-2</v>
      </c>
      <c r="AS27" s="35">
        <f t="shared" si="1"/>
        <v>0.56919175033333336</v>
      </c>
    </row>
    <row r="28" spans="1:45">
      <c r="A28" s="37">
        <v>2005</v>
      </c>
      <c r="B28" s="38">
        <v>161.44499999999999</v>
      </c>
      <c r="C28" s="39">
        <v>169.786</v>
      </c>
      <c r="M28" s="35">
        <v>1000</v>
      </c>
      <c r="N28" s="35">
        <v>1000</v>
      </c>
      <c r="O28" s="37">
        <v>1000</v>
      </c>
      <c r="R28" s="35">
        <v>2005</v>
      </c>
      <c r="S28" s="35">
        <v>32712</v>
      </c>
      <c r="T28" s="35">
        <v>57754</v>
      </c>
      <c r="U28" s="41">
        <v>161445</v>
      </c>
      <c r="X28" s="35">
        <v>0.23655914</v>
      </c>
      <c r="Y28" s="35">
        <v>3.2258065000000002E-2</v>
      </c>
      <c r="Z28" s="35">
        <v>0.16129032300000001</v>
      </c>
      <c r="AA28" s="35">
        <v>0.56989247300000001</v>
      </c>
      <c r="AD28" s="35">
        <v>0.33516483499999999</v>
      </c>
      <c r="AE28" s="35">
        <v>5.4945055E-2</v>
      </c>
      <c r="AF28" s="35">
        <v>3.2967033000000034E-2</v>
      </c>
      <c r="AG28" s="35">
        <v>0.57692307700000001</v>
      </c>
      <c r="AI28" s="35">
        <v>1967</v>
      </c>
      <c r="AJ28" s="35">
        <f t="shared" si="0"/>
        <v>0.18243120133333335</v>
      </c>
      <c r="AK28" s="35">
        <f t="shared" si="0"/>
        <v>3.7745783333333338E-2</v>
      </c>
      <c r="AL28" s="35">
        <f t="shared" si="0"/>
        <v>0.12982537866666666</v>
      </c>
      <c r="AM28" s="35">
        <f t="shared" si="0"/>
        <v>0.64999763733333327</v>
      </c>
      <c r="AO28" s="35">
        <v>1967</v>
      </c>
      <c r="AP28" s="35">
        <f t="shared" si="1"/>
        <v>0.34540064366666662</v>
      </c>
      <c r="AQ28" s="35">
        <f t="shared" si="1"/>
        <v>4.2547168333333336E-2</v>
      </c>
      <c r="AR28" s="35">
        <f t="shared" si="1"/>
        <v>2.9221294000000012E-2</v>
      </c>
      <c r="AS28" s="35">
        <f t="shared" si="1"/>
        <v>0.5828308940000001</v>
      </c>
    </row>
    <row r="29" spans="1:45">
      <c r="A29" s="37">
        <v>2006</v>
      </c>
      <c r="B29" s="38">
        <v>173.749</v>
      </c>
      <c r="C29" s="39">
        <v>225.68</v>
      </c>
      <c r="M29" s="35">
        <v>1000</v>
      </c>
      <c r="N29" s="35">
        <v>1000</v>
      </c>
      <c r="O29" s="37">
        <v>1000</v>
      </c>
      <c r="R29" s="35">
        <v>2006</v>
      </c>
      <c r="S29" s="35">
        <v>40283</v>
      </c>
      <c r="T29" s="35">
        <v>89483</v>
      </c>
      <c r="U29" s="41">
        <v>173749</v>
      </c>
      <c r="X29" s="35">
        <v>0.144067797</v>
      </c>
      <c r="Y29" s="35">
        <v>2.5423728999999999E-2</v>
      </c>
      <c r="Z29" s="35">
        <v>0.13559321999999999</v>
      </c>
      <c r="AA29" s="35">
        <v>0.69491525399999998</v>
      </c>
      <c r="AD29" s="35">
        <v>0.35321100900000002</v>
      </c>
      <c r="AE29" s="35">
        <v>1.8348624000000001E-2</v>
      </c>
      <c r="AF29" s="35">
        <v>2.7522936000000001E-2</v>
      </c>
      <c r="AG29" s="35">
        <v>0.60091743099999995</v>
      </c>
      <c r="AI29" s="35">
        <v>1968</v>
      </c>
      <c r="AJ29" s="35">
        <f t="shared" si="0"/>
        <v>0.16512701166666666</v>
      </c>
      <c r="AK29" s="35">
        <f t="shared" si="0"/>
        <v>3.8352947666666665E-2</v>
      </c>
      <c r="AL29" s="35">
        <f t="shared" si="0"/>
        <v>0.13994478766666665</v>
      </c>
      <c r="AM29" s="35">
        <f t="shared" si="0"/>
        <v>0.65657525333333333</v>
      </c>
      <c r="AO29" s="35">
        <v>1968</v>
      </c>
      <c r="AP29" s="35">
        <f t="shared" si="1"/>
        <v>0.35466186666666671</v>
      </c>
      <c r="AQ29" s="35">
        <f t="shared" si="1"/>
        <v>2.7683259000000002E-2</v>
      </c>
      <c r="AR29" s="35">
        <f t="shared" si="1"/>
        <v>2.9919420666666679E-2</v>
      </c>
      <c r="AS29" s="35">
        <f t="shared" si="1"/>
        <v>0.58773545400000005</v>
      </c>
    </row>
    <row r="30" spans="1:45">
      <c r="A30" s="37">
        <v>2007</v>
      </c>
      <c r="B30" s="38">
        <v>148.63999999999999</v>
      </c>
      <c r="C30" s="39">
        <v>300.346</v>
      </c>
      <c r="D30" s="39">
        <v>300.346</v>
      </c>
      <c r="M30" s="35">
        <v>1000</v>
      </c>
      <c r="N30" s="35">
        <v>1000</v>
      </c>
      <c r="O30" s="37">
        <v>1000</v>
      </c>
      <c r="R30" s="35">
        <v>2007</v>
      </c>
      <c r="S30" s="35">
        <v>79394</v>
      </c>
      <c r="T30" s="35">
        <v>105244</v>
      </c>
      <c r="U30" s="41">
        <v>148640</v>
      </c>
      <c r="X30" s="35">
        <v>0.114754098</v>
      </c>
      <c r="Y30" s="35">
        <v>5.7377048999999999E-2</v>
      </c>
      <c r="Z30" s="35">
        <v>0.12295082</v>
      </c>
      <c r="AA30" s="35">
        <v>0.704918033</v>
      </c>
      <c r="AD30" s="35">
        <v>0.37560975600000002</v>
      </c>
      <c r="AE30" s="35">
        <v>9.7560979999999995E-3</v>
      </c>
      <c r="AF30" s="35">
        <v>2.9268293000000001E-2</v>
      </c>
      <c r="AG30" s="35">
        <v>0.58536585399999996</v>
      </c>
      <c r="AI30" s="35">
        <v>1969</v>
      </c>
      <c r="AJ30" s="35">
        <f t="shared" si="0"/>
        <v>0.10361500533333333</v>
      </c>
      <c r="AK30" s="35">
        <f t="shared" si="0"/>
        <v>3.1453823999999998E-2</v>
      </c>
      <c r="AL30" s="35">
        <f t="shared" si="0"/>
        <v>0.12664377433333332</v>
      </c>
      <c r="AM30" s="35">
        <f t="shared" si="0"/>
        <v>0.73828739633333329</v>
      </c>
      <c r="AO30" s="35">
        <v>1969</v>
      </c>
      <c r="AP30" s="35">
        <f t="shared" si="1"/>
        <v>0.3569753426666667</v>
      </c>
      <c r="AQ30" s="35">
        <f t="shared" si="1"/>
        <v>1.3127638999999998E-2</v>
      </c>
      <c r="AR30" s="35">
        <f t="shared" si="1"/>
        <v>3.2714870666666666E-2</v>
      </c>
      <c r="AS30" s="35">
        <f t="shared" si="1"/>
        <v>0.59718214766666666</v>
      </c>
    </row>
    <row r="31" spans="1:45">
      <c r="A31" s="37">
        <v>2008</v>
      </c>
      <c r="B31" s="38">
        <v>189.989</v>
      </c>
      <c r="C31" s="39">
        <v>360.90300000000002</v>
      </c>
      <c r="M31" s="35">
        <v>1000</v>
      </c>
      <c r="N31" s="35">
        <v>1000</v>
      </c>
      <c r="O31" s="37">
        <v>1000</v>
      </c>
      <c r="R31" s="35">
        <v>2008</v>
      </c>
      <c r="S31" s="35">
        <v>163695</v>
      </c>
      <c r="T31" s="35">
        <v>74938</v>
      </c>
      <c r="U31" s="41">
        <v>189989</v>
      </c>
      <c r="W31" s="35">
        <v>1970</v>
      </c>
      <c r="X31" s="35">
        <v>5.2023120999999999E-2</v>
      </c>
      <c r="Y31" s="35">
        <v>1.1560694E-2</v>
      </c>
      <c r="Z31" s="35">
        <v>0.121387283</v>
      </c>
      <c r="AA31" s="35">
        <v>0.815028902</v>
      </c>
      <c r="AC31" s="35">
        <v>1970</v>
      </c>
      <c r="AD31" s="35">
        <v>0.34210526299999999</v>
      </c>
      <c r="AE31" s="35">
        <v>1.1278195E-2</v>
      </c>
      <c r="AF31" s="35">
        <v>4.1353383000000001E-2</v>
      </c>
      <c r="AG31" s="35">
        <v>0.60526315799999997</v>
      </c>
      <c r="AI31" s="35">
        <v>1970</v>
      </c>
      <c r="AJ31" s="35">
        <f t="shared" si="0"/>
        <v>8.2914810666666672E-2</v>
      </c>
      <c r="AK31" s="35">
        <f t="shared" si="0"/>
        <v>2.5711488000000001E-2</v>
      </c>
      <c r="AL31" s="35">
        <f t="shared" si="0"/>
        <v>0.10057171733333332</v>
      </c>
      <c r="AM31" s="35">
        <f t="shared" si="0"/>
        <v>0.79080198366666676</v>
      </c>
      <c r="AO31" s="35">
        <v>1970</v>
      </c>
      <c r="AP31" s="35">
        <f t="shared" si="1"/>
        <v>0.35447997533333336</v>
      </c>
      <c r="AQ31" s="35">
        <f t="shared" si="1"/>
        <v>1.1968060333333334E-2</v>
      </c>
      <c r="AR31" s="35">
        <f t="shared" si="1"/>
        <v>3.5932132333333332E-2</v>
      </c>
      <c r="AS31" s="35">
        <f t="shared" si="1"/>
        <v>0.59761983166666666</v>
      </c>
    </row>
    <row r="32" spans="1:45">
      <c r="A32" s="37">
        <v>2009</v>
      </c>
      <c r="B32" s="38">
        <v>164.92</v>
      </c>
      <c r="C32" s="39">
        <v>301.55799999999999</v>
      </c>
      <c r="M32" s="35">
        <v>1000</v>
      </c>
      <c r="N32" s="35">
        <v>1000</v>
      </c>
      <c r="O32" s="37">
        <v>1000</v>
      </c>
      <c r="R32" s="35">
        <v>2009</v>
      </c>
      <c r="S32" s="35">
        <v>140540</v>
      </c>
      <c r="T32" s="35">
        <v>37467</v>
      </c>
      <c r="U32" s="41">
        <v>164920</v>
      </c>
      <c r="X32" s="35">
        <v>8.1967212999999997E-2</v>
      </c>
      <c r="Y32" s="35">
        <v>8.1967210000000006E-3</v>
      </c>
      <c r="Z32" s="35">
        <v>5.7377048999999999E-2</v>
      </c>
      <c r="AA32" s="35">
        <v>0.85245901599999996</v>
      </c>
      <c r="AD32" s="35">
        <v>0.34572490700000003</v>
      </c>
      <c r="AE32" s="35">
        <v>1.4869888E-2</v>
      </c>
      <c r="AF32" s="35">
        <v>3.7174721000000001E-2</v>
      </c>
      <c r="AG32" s="35">
        <v>0.60223048300000004</v>
      </c>
      <c r="AI32" s="35">
        <v>1971</v>
      </c>
      <c r="AJ32" s="35">
        <f t="shared" si="0"/>
        <v>6.5615825666666669E-2</v>
      </c>
      <c r="AK32" s="35">
        <f t="shared" si="0"/>
        <v>8.4905669999999992E-3</v>
      </c>
      <c r="AL32" s="35">
        <f t="shared" si="0"/>
        <v>7.4826205999999992E-2</v>
      </c>
      <c r="AM32" s="35">
        <f t="shared" si="0"/>
        <v>0.85106740133333325</v>
      </c>
      <c r="AO32" s="35">
        <v>1971</v>
      </c>
      <c r="AP32" s="35">
        <f t="shared" si="1"/>
        <v>0.33880053299999996</v>
      </c>
      <c r="AQ32" s="35">
        <f t="shared" si="1"/>
        <v>9.906504E-3</v>
      </c>
      <c r="AR32" s="35">
        <f t="shared" si="1"/>
        <v>3.4509368000000006E-2</v>
      </c>
      <c r="AS32" s="35">
        <f t="shared" si="1"/>
        <v>0.61678359466666677</v>
      </c>
    </row>
    <row r="33" spans="1:45">
      <c r="A33" s="37">
        <v>2010</v>
      </c>
      <c r="B33" s="38">
        <v>139.12</v>
      </c>
      <c r="C33" s="39">
        <v>516.64700000000005</v>
      </c>
      <c r="M33" s="35">
        <v>1000</v>
      </c>
      <c r="N33" s="35">
        <v>1000</v>
      </c>
      <c r="O33" s="37">
        <v>1000</v>
      </c>
      <c r="R33" s="35">
        <v>2010</v>
      </c>
      <c r="S33" s="35">
        <v>127046</v>
      </c>
      <c r="T33" s="35">
        <v>50736</v>
      </c>
      <c r="U33" s="41">
        <v>139120</v>
      </c>
      <c r="X33" s="35">
        <v>6.2857143000000004E-2</v>
      </c>
      <c r="Y33" s="35">
        <v>5.7142859999999998E-3</v>
      </c>
      <c r="Z33" s="35">
        <v>4.5714286E-2</v>
      </c>
      <c r="AA33" s="35">
        <v>0.88571428600000002</v>
      </c>
      <c r="AD33" s="35">
        <v>0.32857142900000003</v>
      </c>
      <c r="AE33" s="35">
        <v>3.5714290000000001E-3</v>
      </c>
      <c r="AF33" s="35">
        <v>2.5000000000000001E-2</v>
      </c>
      <c r="AG33" s="35">
        <v>0.64285714299999996</v>
      </c>
      <c r="AI33" s="35">
        <v>1972</v>
      </c>
      <c r="AJ33" s="35">
        <f t="shared" si="0"/>
        <v>6.660811866666666E-2</v>
      </c>
      <c r="AK33" s="35">
        <f t="shared" si="0"/>
        <v>6.3036690000000005E-3</v>
      </c>
      <c r="AL33" s="35">
        <f t="shared" si="0"/>
        <v>4.4363778333333333E-2</v>
      </c>
      <c r="AM33" s="35">
        <f t="shared" si="0"/>
        <v>0.882724434</v>
      </c>
      <c r="AO33" s="35">
        <v>1972</v>
      </c>
      <c r="AP33" s="35">
        <f t="shared" si="1"/>
        <v>0.32310913066666669</v>
      </c>
      <c r="AQ33" s="35">
        <f t="shared" si="1"/>
        <v>7.1823023333333321E-3</v>
      </c>
      <c r="AR33" s="35">
        <f t="shared" si="1"/>
        <v>3.3147267333333334E-2</v>
      </c>
      <c r="AS33" s="35">
        <f t="shared" si="1"/>
        <v>0.63656129966666664</v>
      </c>
    </row>
    <row r="34" spans="1:45">
      <c r="A34" s="37">
        <v>2011</v>
      </c>
      <c r="B34" s="38">
        <v>143.446</v>
      </c>
      <c r="C34" s="39">
        <v>699.93299999999999</v>
      </c>
      <c r="D34" s="39">
        <v>700</v>
      </c>
      <c r="M34" s="35">
        <v>1000</v>
      </c>
      <c r="N34" s="35">
        <v>1000</v>
      </c>
      <c r="O34" s="37">
        <v>1000</v>
      </c>
      <c r="R34" s="35">
        <v>2011</v>
      </c>
      <c r="S34" s="35">
        <v>174898</v>
      </c>
      <c r="T34" s="35">
        <v>62020</v>
      </c>
      <c r="U34" s="41">
        <v>143446</v>
      </c>
      <c r="X34" s="35">
        <v>5.5E-2</v>
      </c>
      <c r="Y34" s="35">
        <v>5.0000000000000001E-3</v>
      </c>
      <c r="Z34" s="35">
        <v>0.03</v>
      </c>
      <c r="AA34" s="35">
        <v>0.91</v>
      </c>
      <c r="AD34" s="35">
        <v>0.29503105600000001</v>
      </c>
      <c r="AE34" s="35">
        <v>3.1055900000000001E-3</v>
      </c>
      <c r="AF34" s="35">
        <v>3.7267081000000001E-2</v>
      </c>
      <c r="AG34" s="35">
        <v>0.66459627300000002</v>
      </c>
      <c r="AI34" s="35">
        <v>1973</v>
      </c>
      <c r="AJ34" s="35">
        <f t="shared" si="0"/>
        <v>6.1111110999999996E-2</v>
      </c>
      <c r="AK34" s="35">
        <f t="shared" si="0"/>
        <v>5.5555556666666665E-3</v>
      </c>
      <c r="AL34" s="35">
        <f t="shared" si="0"/>
        <v>3.7142857333333328E-2</v>
      </c>
      <c r="AM34" s="35">
        <f t="shared" si="0"/>
        <v>0.89619047633333337</v>
      </c>
      <c r="AO34" s="35">
        <v>1973</v>
      </c>
      <c r="AP34" s="35">
        <f t="shared" si="1"/>
        <v>0.29772256733333335</v>
      </c>
      <c r="AQ34" s="35">
        <f t="shared" si="1"/>
        <v>2.2256730000000001E-3</v>
      </c>
      <c r="AR34" s="35">
        <f t="shared" si="1"/>
        <v>3.1383713000000001E-2</v>
      </c>
      <c r="AS34" s="35">
        <f t="shared" si="1"/>
        <v>0.66866804700000004</v>
      </c>
    </row>
    <row r="35" spans="1:45">
      <c r="A35" s="37">
        <v>2012</v>
      </c>
      <c r="B35" s="38">
        <v>146.40600000000001</v>
      </c>
      <c r="C35" s="39">
        <v>622.96199999999999</v>
      </c>
      <c r="M35" s="35">
        <v>1000</v>
      </c>
      <c r="N35" s="35">
        <v>1000</v>
      </c>
      <c r="O35" s="37">
        <v>1000</v>
      </c>
      <c r="R35" s="35">
        <v>2012</v>
      </c>
      <c r="S35" s="35">
        <v>170395</v>
      </c>
      <c r="T35" s="35">
        <v>67652</v>
      </c>
      <c r="U35" s="41">
        <v>146406</v>
      </c>
      <c r="X35" s="35">
        <v>6.5476190000000004E-2</v>
      </c>
      <c r="Y35" s="35">
        <v>5.9523809999999996E-3</v>
      </c>
      <c r="Z35" s="35">
        <v>3.5714285999999998E-2</v>
      </c>
      <c r="AA35" s="35">
        <v>0.89285714299999996</v>
      </c>
      <c r="AD35" s="35">
        <v>0.26956521700000002</v>
      </c>
      <c r="AE35" s="35">
        <v>0</v>
      </c>
      <c r="AF35" s="35">
        <v>3.1884058E-2</v>
      </c>
      <c r="AG35" s="35">
        <v>0.69855072500000004</v>
      </c>
      <c r="AI35" s="35">
        <v>1974</v>
      </c>
      <c r="AJ35" s="35">
        <f t="shared" si="0"/>
        <v>5.6339959666666668E-2</v>
      </c>
      <c r="AK35" s="35">
        <f t="shared" si="0"/>
        <v>1.0123285666666667E-2</v>
      </c>
      <c r="AL35" s="35">
        <f t="shared" si="0"/>
        <v>3.4849745666666661E-2</v>
      </c>
      <c r="AM35" s="35">
        <f t="shared" si="0"/>
        <v>0.89868700866666662</v>
      </c>
      <c r="AO35" s="35">
        <v>1974</v>
      </c>
      <c r="AP35" s="35">
        <f t="shared" si="1"/>
        <v>0.27661608733333337</v>
      </c>
      <c r="AQ35" s="35">
        <f t="shared" si="1"/>
        <v>2.8035433333333331E-3</v>
      </c>
      <c r="AR35" s="35">
        <f t="shared" si="1"/>
        <v>2.9239592666666665E-2</v>
      </c>
      <c r="AS35" s="35">
        <f t="shared" si="1"/>
        <v>0.69134077666666671</v>
      </c>
    </row>
    <row r="36" spans="1:45">
      <c r="A36" s="37">
        <v>2013</v>
      </c>
      <c r="B36" s="38">
        <v>135.02799999999999</v>
      </c>
      <c r="C36" s="39">
        <v>633.61</v>
      </c>
      <c r="M36" s="35">
        <v>1000</v>
      </c>
      <c r="N36" s="35">
        <v>1000</v>
      </c>
      <c r="O36" s="37">
        <v>1000</v>
      </c>
      <c r="R36" s="35">
        <v>2013</v>
      </c>
      <c r="S36" s="35">
        <v>189956</v>
      </c>
      <c r="T36" s="35">
        <v>88329</v>
      </c>
      <c r="U36" s="41">
        <v>135028</v>
      </c>
      <c r="W36" s="35">
        <v>1975</v>
      </c>
      <c r="X36" s="35">
        <v>4.8543689000000001E-2</v>
      </c>
      <c r="Y36" s="35">
        <v>1.9417475999999999E-2</v>
      </c>
      <c r="Z36" s="35">
        <v>3.8834950999999999E-2</v>
      </c>
      <c r="AA36" s="35">
        <v>0.89320388299999998</v>
      </c>
      <c r="AC36" s="35">
        <v>1975</v>
      </c>
      <c r="AD36" s="35">
        <v>0.26525198900000002</v>
      </c>
      <c r="AE36" s="35">
        <v>5.3050399999999996E-3</v>
      </c>
      <c r="AF36" s="35">
        <v>1.8567639E-2</v>
      </c>
      <c r="AG36" s="35">
        <v>0.71087533199999997</v>
      </c>
      <c r="AI36" s="35">
        <v>1975</v>
      </c>
      <c r="AJ36" s="35">
        <f t="shared" si="0"/>
        <v>5.6432086999999999E-2</v>
      </c>
      <c r="AK36" s="35">
        <f t="shared" si="0"/>
        <v>1.1806702666666667E-2</v>
      </c>
      <c r="AL36" s="35">
        <f t="shared" si="0"/>
        <v>3.6575038666666664E-2</v>
      </c>
      <c r="AM36" s="35">
        <f t="shared" si="0"/>
        <v>0.89518617100000009</v>
      </c>
      <c r="AO36" s="35">
        <v>1975</v>
      </c>
      <c r="AP36" s="35">
        <f t="shared" si="1"/>
        <v>0.26845807833333335</v>
      </c>
      <c r="AQ36" s="35">
        <f t="shared" si="1"/>
        <v>2.6525199999999998E-3</v>
      </c>
      <c r="AR36" s="35">
        <f t="shared" si="1"/>
        <v>2.4774792E-2</v>
      </c>
      <c r="AS36" s="35">
        <f t="shared" si="1"/>
        <v>0.70411460966666672</v>
      </c>
    </row>
    <row r="37" spans="1:45">
      <c r="A37" s="37">
        <v>2014</v>
      </c>
      <c r="B37" s="38">
        <v>134.05199999999999</v>
      </c>
      <c r="C37" s="39">
        <v>701.077</v>
      </c>
      <c r="M37" s="35">
        <v>1000</v>
      </c>
      <c r="N37" s="35">
        <v>1000</v>
      </c>
      <c r="O37" s="37">
        <v>1000</v>
      </c>
      <c r="R37" s="35">
        <v>2014</v>
      </c>
      <c r="S37" s="35">
        <v>224552</v>
      </c>
      <c r="T37" s="35">
        <v>86047</v>
      </c>
      <c r="U37" s="41">
        <v>134052</v>
      </c>
      <c r="X37" s="35">
        <v>5.5276381999999999E-2</v>
      </c>
      <c r="Y37" s="35">
        <v>1.0050251E-2</v>
      </c>
      <c r="Z37" s="35">
        <v>3.5175879E-2</v>
      </c>
      <c r="AA37" s="35">
        <v>0.89949748699999998</v>
      </c>
      <c r="AD37" s="35">
        <v>0.270557029</v>
      </c>
      <c r="AE37" s="35">
        <v>2.6525199999999998E-3</v>
      </c>
      <c r="AF37" s="35">
        <v>2.3872679000000001E-2</v>
      </c>
      <c r="AG37" s="35">
        <v>0.70291777200000005</v>
      </c>
      <c r="AI37" s="35">
        <v>1976</v>
      </c>
      <c r="AJ37" s="35">
        <f t="shared" si="0"/>
        <v>4.6331983333333333E-2</v>
      </c>
      <c r="AK37" s="35">
        <f t="shared" si="0"/>
        <v>1.3172659333333331E-2</v>
      </c>
      <c r="AL37" s="35">
        <f t="shared" si="0"/>
        <v>3.4720528000000001E-2</v>
      </c>
      <c r="AM37" s="35">
        <f t="shared" si="0"/>
        <v>0.90577482866666659</v>
      </c>
      <c r="AO37" s="35">
        <v>1976</v>
      </c>
      <c r="AP37" s="35">
        <f t="shared" si="1"/>
        <v>0.25769905133333332</v>
      </c>
      <c r="AQ37" s="35">
        <f t="shared" si="1"/>
        <v>5.0738276666666667E-3</v>
      </c>
      <c r="AR37" s="35">
        <f t="shared" si="1"/>
        <v>1.8989387666666666E-2</v>
      </c>
      <c r="AS37" s="35">
        <f t="shared" si="1"/>
        <v>0.71823773366666666</v>
      </c>
    </row>
    <row r="38" spans="1:45">
      <c r="A38" s="37">
        <v>2015</v>
      </c>
      <c r="B38" s="38">
        <v>158.619</v>
      </c>
      <c r="C38" s="39">
        <v>771.59799999999996</v>
      </c>
      <c r="M38" s="35">
        <v>1000</v>
      </c>
      <c r="N38" s="35">
        <v>1000</v>
      </c>
      <c r="O38" s="37">
        <v>1000</v>
      </c>
      <c r="R38" s="35">
        <v>2015</v>
      </c>
      <c r="S38" s="35">
        <v>268834</v>
      </c>
      <c r="T38" s="35">
        <v>95188</v>
      </c>
      <c r="U38" s="41">
        <v>158619</v>
      </c>
      <c r="X38" s="35">
        <v>3.5175879E-2</v>
      </c>
      <c r="Y38" s="35">
        <v>1.0050251E-2</v>
      </c>
      <c r="Z38" s="35">
        <v>3.0150753999999998E-2</v>
      </c>
      <c r="AA38" s="35">
        <v>0.92462311600000002</v>
      </c>
      <c r="AD38" s="35">
        <v>0.23728813600000001</v>
      </c>
      <c r="AE38" s="35">
        <v>7.2639230000000003E-3</v>
      </c>
      <c r="AF38" s="35">
        <v>1.4527844999999999E-2</v>
      </c>
      <c r="AG38" s="35">
        <v>0.74092009700000006</v>
      </c>
      <c r="AI38" s="35">
        <v>1977</v>
      </c>
      <c r="AJ38" s="35">
        <f t="shared" si="0"/>
        <v>4.0805243666666664E-2</v>
      </c>
      <c r="AK38" s="35">
        <f t="shared" si="0"/>
        <v>9.7443073333333338E-3</v>
      </c>
      <c r="AL38" s="35">
        <f t="shared" si="0"/>
        <v>3.547417433333333E-2</v>
      </c>
      <c r="AM38" s="35">
        <f t="shared" si="0"/>
        <v>0.91397627399999992</v>
      </c>
      <c r="AO38" s="35">
        <v>1977</v>
      </c>
      <c r="AP38" s="35">
        <f t="shared" si="1"/>
        <v>0.23994553333333335</v>
      </c>
      <c r="AQ38" s="35">
        <f t="shared" si="1"/>
        <v>4.733032666666667E-3</v>
      </c>
      <c r="AR38" s="35">
        <f t="shared" si="1"/>
        <v>2.1365485E-2</v>
      </c>
      <c r="AS38" s="35">
        <f t="shared" si="1"/>
        <v>0.7339559493333333</v>
      </c>
    </row>
    <row r="39" spans="1:45">
      <c r="A39" s="37">
        <v>2016</v>
      </c>
      <c r="B39" s="38">
        <v>174.53399999999999</v>
      </c>
      <c r="C39" s="39">
        <v>843.48</v>
      </c>
      <c r="M39" s="35">
        <v>1000</v>
      </c>
      <c r="N39" s="35">
        <v>1000</v>
      </c>
      <c r="O39" s="37">
        <v>1000</v>
      </c>
      <c r="R39" s="35">
        <v>2016</v>
      </c>
      <c r="S39" s="35">
        <v>332445</v>
      </c>
      <c r="T39" s="35">
        <v>90301</v>
      </c>
      <c r="U39" s="41">
        <v>174534</v>
      </c>
      <c r="X39" s="35">
        <v>3.1963470000000001E-2</v>
      </c>
      <c r="Y39" s="35">
        <v>9.1324200000000005E-3</v>
      </c>
      <c r="Z39" s="35">
        <v>4.1095890000000003E-2</v>
      </c>
      <c r="AA39" s="35">
        <v>0.91780821899999998</v>
      </c>
      <c r="AD39" s="35">
        <v>0.21199143500000001</v>
      </c>
      <c r="AE39" s="35">
        <v>4.2826549999999998E-3</v>
      </c>
      <c r="AF39" s="35">
        <v>2.5695931000000002E-2</v>
      </c>
      <c r="AG39" s="35">
        <v>0.75802997900000002</v>
      </c>
      <c r="AI39" s="35">
        <v>1978</v>
      </c>
      <c r="AJ39" s="35">
        <f t="shared" si="0"/>
        <v>2.6182064333333335E-2</v>
      </c>
      <c r="AK39" s="35">
        <f t="shared" si="0"/>
        <v>6.3942236666666664E-3</v>
      </c>
      <c r="AL39" s="35">
        <f t="shared" si="0"/>
        <v>3.0086017000000003E-2</v>
      </c>
      <c r="AM39" s="35">
        <f t="shared" si="0"/>
        <v>0.93733769466666672</v>
      </c>
      <c r="AO39" s="35">
        <v>1978</v>
      </c>
      <c r="AP39" s="35">
        <f t="shared" si="1"/>
        <v>0.22470632366666668</v>
      </c>
      <c r="AQ39" s="35">
        <f t="shared" si="1"/>
        <v>5.2764109999999991E-3</v>
      </c>
      <c r="AR39" s="35">
        <f t="shared" si="1"/>
        <v>2.1259459999999997E-2</v>
      </c>
      <c r="AS39" s="35">
        <f t="shared" si="1"/>
        <v>0.74875780533333336</v>
      </c>
    </row>
    <row r="40" spans="1:45">
      <c r="A40" s="37">
        <v>2017</v>
      </c>
      <c r="B40" s="38">
        <v>170.58099999999999</v>
      </c>
      <c r="C40" s="39">
        <v>906.33600000000001</v>
      </c>
      <c r="D40" s="39">
        <v>906.33600000000001</v>
      </c>
      <c r="M40" s="35">
        <v>1000</v>
      </c>
      <c r="N40" s="35">
        <v>1000</v>
      </c>
      <c r="O40" s="37">
        <v>1000</v>
      </c>
      <c r="R40" s="35">
        <v>2017</v>
      </c>
      <c r="S40" s="35">
        <v>393849</v>
      </c>
      <c r="T40" s="35">
        <v>98871</v>
      </c>
      <c r="U40" s="41">
        <v>170581</v>
      </c>
      <c r="X40" s="35">
        <v>1.1406843999999999E-2</v>
      </c>
      <c r="Y40" s="35">
        <v>0</v>
      </c>
      <c r="Z40" s="35">
        <v>1.9011407000000001E-2</v>
      </c>
      <c r="AA40" s="35">
        <v>0.96958174900000005</v>
      </c>
      <c r="AD40" s="35">
        <v>0.22483939999999999</v>
      </c>
      <c r="AE40" s="35">
        <v>4.2826549999999998E-3</v>
      </c>
      <c r="AF40" s="35">
        <v>2.3554604E-2</v>
      </c>
      <c r="AG40" s="35">
        <v>0.74732334</v>
      </c>
      <c r="AI40" s="35">
        <v>1979</v>
      </c>
      <c r="AJ40" s="35">
        <f t="shared" si="0"/>
        <v>1.9898948333333333E-2</v>
      </c>
      <c r="AK40" s="35">
        <f t="shared" si="0"/>
        <v>9.8468610000000002E-3</v>
      </c>
      <c r="AL40" s="35">
        <f t="shared" si="0"/>
        <v>2.9559575333333334E-2</v>
      </c>
      <c r="AM40" s="35">
        <f t="shared" si="0"/>
        <v>0.94069461533333332</v>
      </c>
      <c r="AO40" s="35">
        <v>1979</v>
      </c>
      <c r="AP40" s="35">
        <f t="shared" si="1"/>
        <v>0.21160354433333331</v>
      </c>
      <c r="AQ40" s="35">
        <f t="shared" si="1"/>
        <v>2.8551033333333331E-3</v>
      </c>
      <c r="AR40" s="35">
        <f t="shared" si="1"/>
        <v>2.1804050333333335E-2</v>
      </c>
      <c r="AS40" s="35">
        <f t="shared" si="1"/>
        <v>0.76373730166666665</v>
      </c>
    </row>
    <row r="41" spans="1:45">
      <c r="B41" s="38">
        <v>1</v>
      </c>
      <c r="C41" s="39">
        <v>1</v>
      </c>
      <c r="M41" s="35">
        <v>1000</v>
      </c>
      <c r="N41" s="35">
        <v>1000</v>
      </c>
      <c r="O41" s="37">
        <v>1000</v>
      </c>
      <c r="U41" s="37"/>
      <c r="W41" s="35">
        <v>1980</v>
      </c>
      <c r="X41" s="35">
        <v>1.6326530999999998E-2</v>
      </c>
      <c r="Y41" s="35">
        <v>2.0408163E-2</v>
      </c>
      <c r="Z41" s="35">
        <v>2.8571428999999999E-2</v>
      </c>
      <c r="AA41" s="35">
        <v>0.93469387800000003</v>
      </c>
      <c r="AC41" s="35">
        <v>1980</v>
      </c>
      <c r="AD41" s="35">
        <v>0.19797979800000001</v>
      </c>
      <c r="AE41" s="35">
        <v>0</v>
      </c>
      <c r="AF41" s="35">
        <v>1.6161616E-2</v>
      </c>
      <c r="AG41" s="35">
        <v>0.78585858600000003</v>
      </c>
      <c r="AI41" s="35">
        <v>1980</v>
      </c>
      <c r="AJ41" s="35">
        <f t="shared" si="0"/>
        <v>2.1744458333333331E-2</v>
      </c>
      <c r="AK41" s="35">
        <f t="shared" si="0"/>
        <v>1.0969387666666669E-2</v>
      </c>
      <c r="AL41" s="35">
        <f t="shared" si="0"/>
        <v>2.6277612000000002E-2</v>
      </c>
      <c r="AM41" s="35">
        <f t="shared" si="0"/>
        <v>0.94100854233333331</v>
      </c>
      <c r="AO41" s="35">
        <v>1980</v>
      </c>
      <c r="AP41" s="35">
        <f t="shared" si="1"/>
        <v>0.21263226766666668</v>
      </c>
      <c r="AQ41" s="35">
        <f t="shared" si="1"/>
        <v>2.9057483333333333E-3</v>
      </c>
      <c r="AR41" s="35">
        <f t="shared" si="1"/>
        <v>1.6934231666666664E-2</v>
      </c>
      <c r="AS41" s="35">
        <f t="shared" si="1"/>
        <v>0.76752775200000001</v>
      </c>
    </row>
    <row r="42" spans="1:45">
      <c r="B42" s="41">
        <v>1000</v>
      </c>
      <c r="C42" s="42">
        <v>1000</v>
      </c>
      <c r="M42" s="35">
        <v>1000</v>
      </c>
      <c r="N42" s="35">
        <v>1000</v>
      </c>
      <c r="O42" s="37">
        <v>1000</v>
      </c>
      <c r="U42" s="37"/>
      <c r="X42" s="35">
        <v>3.7499999999999999E-2</v>
      </c>
      <c r="Y42" s="35">
        <v>1.2500000000000001E-2</v>
      </c>
      <c r="Z42" s="35">
        <v>3.125E-2</v>
      </c>
      <c r="AA42" s="35">
        <v>0.91874999999999996</v>
      </c>
      <c r="AD42" s="35">
        <v>0.21507760500000006</v>
      </c>
      <c r="AE42" s="35">
        <v>4.4345900000000004E-3</v>
      </c>
      <c r="AF42" s="35">
        <v>1.1086475E-2</v>
      </c>
      <c r="AG42" s="35">
        <v>0.76940132999999999</v>
      </c>
      <c r="AI42" s="35">
        <v>1981</v>
      </c>
      <c r="AJ42" s="35">
        <f t="shared" si="0"/>
        <v>2.6807425333333332E-2</v>
      </c>
      <c r="AK42" s="35">
        <f t="shared" si="0"/>
        <v>2.1607685666666668E-2</v>
      </c>
      <c r="AL42" s="35">
        <f t="shared" si="0"/>
        <v>4.1217072E-2</v>
      </c>
      <c r="AM42" s="35">
        <f t="shared" si="0"/>
        <v>0.91036781733333338</v>
      </c>
      <c r="AO42" s="35">
        <v>1981</v>
      </c>
      <c r="AP42" s="35">
        <f t="shared" si="1"/>
        <v>0.20504691200000003</v>
      </c>
      <c r="AQ42" s="35">
        <f t="shared" si="1"/>
        <v>3.5615300000000003E-3</v>
      </c>
      <c r="AR42" s="35">
        <f t="shared" si="1"/>
        <v>1.6721586E-2</v>
      </c>
      <c r="AS42" s="35">
        <f t="shared" si="1"/>
        <v>0.77466997199999998</v>
      </c>
    </row>
    <row r="43" spans="1:45">
      <c r="B43" s="41">
        <v>1000</v>
      </c>
      <c r="C43" s="42">
        <v>1000</v>
      </c>
      <c r="M43" s="35">
        <v>1000</v>
      </c>
      <c r="N43" s="35">
        <v>1000</v>
      </c>
      <c r="O43" s="37">
        <v>1000</v>
      </c>
      <c r="U43" s="37"/>
      <c r="X43" s="35">
        <v>2.6595745E-2</v>
      </c>
      <c r="Y43" s="35">
        <v>3.1914893999999999E-2</v>
      </c>
      <c r="Z43" s="35">
        <v>6.3829786999999999E-2</v>
      </c>
      <c r="AA43" s="35">
        <v>0.87765957400000005</v>
      </c>
      <c r="AD43" s="35">
        <v>0.202083333</v>
      </c>
      <c r="AE43" s="35">
        <v>6.2500000000000003E-3</v>
      </c>
      <c r="AF43" s="35">
        <v>2.2916667000000002E-2</v>
      </c>
      <c r="AG43" s="35">
        <v>0.76875000000000004</v>
      </c>
      <c r="AI43" s="35">
        <v>1982</v>
      </c>
      <c r="AJ43" s="35">
        <f t="shared" si="0"/>
        <v>3.1980959666666663E-2</v>
      </c>
      <c r="AK43" s="35">
        <f t="shared" si="0"/>
        <v>1.6928106999999998E-2</v>
      </c>
      <c r="AL43" s="35">
        <f t="shared" si="0"/>
        <v>5.5047826999999994E-2</v>
      </c>
      <c r="AM43" s="35">
        <f t="shared" si="0"/>
        <v>0.89604310633333339</v>
      </c>
      <c r="AO43" s="35">
        <v>1982</v>
      </c>
      <c r="AP43" s="35">
        <f t="shared" si="1"/>
        <v>0.20886884100000003</v>
      </c>
      <c r="AQ43" s="35">
        <f t="shared" si="1"/>
        <v>6.983843333333334E-3</v>
      </c>
      <c r="AR43" s="35">
        <f t="shared" si="1"/>
        <v>1.8179007666666667E-2</v>
      </c>
      <c r="AS43" s="35">
        <f t="shared" si="1"/>
        <v>0.76596830766666668</v>
      </c>
    </row>
    <row r="44" spans="1:45">
      <c r="B44" s="41">
        <v>1000</v>
      </c>
      <c r="C44" s="42">
        <v>1000</v>
      </c>
      <c r="M44" s="35">
        <v>1000</v>
      </c>
      <c r="N44" s="35">
        <v>1000</v>
      </c>
      <c r="O44" s="37">
        <v>1000</v>
      </c>
      <c r="U44" s="37"/>
      <c r="X44" s="35">
        <v>3.1847133999999999E-2</v>
      </c>
      <c r="Y44" s="35">
        <v>6.3694270000000004E-3</v>
      </c>
      <c r="Z44" s="35">
        <v>7.0063693999999996E-2</v>
      </c>
      <c r="AA44" s="35">
        <v>0.89171974499999995</v>
      </c>
      <c r="AD44" s="35">
        <v>0.20944558499999999</v>
      </c>
      <c r="AE44" s="35">
        <v>1.026694E-2</v>
      </c>
      <c r="AF44" s="35">
        <v>2.0533881E-2</v>
      </c>
      <c r="AG44" s="35">
        <v>0.759753593</v>
      </c>
      <c r="AI44" s="35">
        <v>1983</v>
      </c>
      <c r="AJ44" s="35">
        <f t="shared" si="0"/>
        <v>3.1769746000000001E-2</v>
      </c>
      <c r="AK44" s="35">
        <f t="shared" si="0"/>
        <v>1.4297538666666665E-2</v>
      </c>
      <c r="AL44" s="35">
        <f t="shared" si="0"/>
        <v>6.4600438333333329E-2</v>
      </c>
      <c r="AM44" s="35">
        <f t="shared" si="0"/>
        <v>0.88933227699999995</v>
      </c>
      <c r="AO44" s="35">
        <v>1983</v>
      </c>
      <c r="AP44" s="35">
        <f t="shared" si="1"/>
        <v>0.19944736833333332</v>
      </c>
      <c r="AQ44" s="35">
        <f t="shared" si="1"/>
        <v>6.7266480000000009E-3</v>
      </c>
      <c r="AR44" s="35">
        <f t="shared" si="1"/>
        <v>2.2420024E-2</v>
      </c>
      <c r="AS44" s="35">
        <f t="shared" si="1"/>
        <v>0.7714059596666667</v>
      </c>
    </row>
    <row r="45" spans="1:45">
      <c r="B45" s="41">
        <v>1000</v>
      </c>
      <c r="C45" s="42">
        <v>1000</v>
      </c>
      <c r="M45" s="35">
        <v>1000</v>
      </c>
      <c r="N45" s="35">
        <v>1000</v>
      </c>
      <c r="O45" s="37">
        <v>1000</v>
      </c>
      <c r="X45" s="35">
        <v>3.6866359000000001E-2</v>
      </c>
      <c r="Y45" s="35">
        <v>4.6082950000000001E-3</v>
      </c>
      <c r="Z45" s="35">
        <v>5.9907834E-2</v>
      </c>
      <c r="AA45" s="35">
        <v>0.89861751199999995</v>
      </c>
      <c r="AD45" s="35">
        <v>0.18681318699999999</v>
      </c>
      <c r="AE45" s="35">
        <v>3.6630040000000001E-3</v>
      </c>
      <c r="AF45" s="35">
        <v>2.3809523999999999E-2</v>
      </c>
      <c r="AG45" s="35">
        <v>0.78571428600000004</v>
      </c>
      <c r="AI45" s="35">
        <v>1984</v>
      </c>
      <c r="AJ45" s="35">
        <f t="shared" si="0"/>
        <v>3.361400233333333E-2</v>
      </c>
      <c r="AK45" s="35">
        <f t="shared" si="0"/>
        <v>3.659240666666667E-3</v>
      </c>
      <c r="AL45" s="35">
        <f t="shared" si="0"/>
        <v>6.0726787666666671E-2</v>
      </c>
      <c r="AM45" s="35">
        <f t="shared" si="0"/>
        <v>0.90199996933333326</v>
      </c>
      <c r="AO45" s="35">
        <v>1984</v>
      </c>
      <c r="AP45" s="35">
        <f t="shared" si="1"/>
        <v>0.18812323033333334</v>
      </c>
      <c r="AQ45" s="35">
        <f t="shared" si="1"/>
        <v>5.221015333333333E-3</v>
      </c>
      <c r="AR45" s="35">
        <f t="shared" si="1"/>
        <v>2.1713544000000001E-2</v>
      </c>
      <c r="AS45" s="35">
        <f t="shared" si="1"/>
        <v>0.78494221033333333</v>
      </c>
    </row>
    <row r="46" spans="1:45">
      <c r="B46" s="41">
        <v>1000</v>
      </c>
      <c r="C46" s="42">
        <v>1000</v>
      </c>
      <c r="M46" s="35">
        <v>1000</v>
      </c>
      <c r="N46" s="35">
        <v>1000</v>
      </c>
      <c r="O46" s="37">
        <v>1000</v>
      </c>
      <c r="W46" s="35">
        <v>1985</v>
      </c>
      <c r="X46" s="35">
        <v>3.2128513999999997E-2</v>
      </c>
      <c r="Y46" s="35">
        <v>0</v>
      </c>
      <c r="Z46" s="35">
        <v>5.2208835000000002E-2</v>
      </c>
      <c r="AA46" s="35">
        <v>0.91566265099999999</v>
      </c>
      <c r="AC46" s="35">
        <v>1985</v>
      </c>
      <c r="AD46" s="35">
        <v>0.168110919</v>
      </c>
      <c r="AE46" s="35">
        <v>1.733102E-3</v>
      </c>
      <c r="AF46" s="35">
        <v>2.0797227000000001E-2</v>
      </c>
      <c r="AG46" s="35">
        <v>0.80935875199999996</v>
      </c>
      <c r="AI46" s="35">
        <v>1985</v>
      </c>
      <c r="AJ46" s="35">
        <f t="shared" si="0"/>
        <v>3.4950482333333331E-2</v>
      </c>
      <c r="AK46" s="35">
        <f t="shared" si="0"/>
        <v>2.8641196666666668E-3</v>
      </c>
      <c r="AL46" s="35">
        <f t="shared" si="0"/>
        <v>5.9948584333333332E-2</v>
      </c>
      <c r="AM46" s="35">
        <f t="shared" si="0"/>
        <v>0.902236814</v>
      </c>
      <c r="AO46" s="35">
        <v>1985</v>
      </c>
      <c r="AP46" s="35">
        <f t="shared" si="1"/>
        <v>0.18203352566666667</v>
      </c>
      <c r="AQ46" s="35">
        <f t="shared" si="1"/>
        <v>5.066676E-3</v>
      </c>
      <c r="AR46" s="35">
        <f t="shared" si="1"/>
        <v>2.3038851666666665E-2</v>
      </c>
      <c r="AS46" s="35">
        <f t="shared" si="1"/>
        <v>0.78986094733333323</v>
      </c>
    </row>
    <row r="47" spans="1:45">
      <c r="B47" s="41">
        <v>1000</v>
      </c>
      <c r="C47" s="42">
        <v>1000</v>
      </c>
      <c r="X47" s="35">
        <v>3.5856574000000002E-2</v>
      </c>
      <c r="Y47" s="35">
        <v>3.9840639999999998E-3</v>
      </c>
      <c r="Z47" s="35">
        <v>6.7729083999999995E-2</v>
      </c>
      <c r="AA47" s="35">
        <v>0.89243027900000005</v>
      </c>
      <c r="AD47" s="35">
        <v>0.19117647099999999</v>
      </c>
      <c r="AE47" s="35">
        <v>9.8039219999999996E-3</v>
      </c>
      <c r="AF47" s="35">
        <v>2.4509804E-2</v>
      </c>
      <c r="AG47" s="35">
        <v>0.77450980400000002</v>
      </c>
      <c r="AI47" s="35">
        <v>1986</v>
      </c>
      <c r="AJ47" s="35">
        <f t="shared" si="0"/>
        <v>4.0777637999999998E-2</v>
      </c>
      <c r="AK47" s="35">
        <f t="shared" si="0"/>
        <v>6.7628039999999999E-3</v>
      </c>
      <c r="AL47" s="35">
        <f t="shared" si="0"/>
        <v>7.4399596333333332E-2</v>
      </c>
      <c r="AM47" s="35">
        <f t="shared" si="0"/>
        <v>0.87805996233333339</v>
      </c>
      <c r="AO47" s="35">
        <v>1986</v>
      </c>
      <c r="AP47" s="35">
        <f t="shared" si="1"/>
        <v>0.26802422199999998</v>
      </c>
      <c r="AQ47" s="35">
        <f t="shared" si="1"/>
        <v>4.3569220000000001E-3</v>
      </c>
      <c r="AR47" s="35">
        <f t="shared" si="1"/>
        <v>2.4304797666666666E-2</v>
      </c>
      <c r="AS47" s="35">
        <f t="shared" si="1"/>
        <v>0.70331405866666674</v>
      </c>
    </row>
    <row r="48" spans="1:45">
      <c r="B48" s="41">
        <v>1000</v>
      </c>
      <c r="C48" s="42">
        <v>1000</v>
      </c>
      <c r="X48" s="35">
        <v>5.4347826000000002E-2</v>
      </c>
      <c r="Y48" s="35">
        <v>1.6304348E-2</v>
      </c>
      <c r="Z48" s="35">
        <v>0.10326087</v>
      </c>
      <c r="AA48" s="35">
        <v>0.82608695700000001</v>
      </c>
      <c r="AD48" s="35">
        <v>0.44478527600000001</v>
      </c>
      <c r="AE48" s="35">
        <v>1.533742E-3</v>
      </c>
      <c r="AF48" s="35">
        <v>2.7607362E-2</v>
      </c>
      <c r="AG48" s="35">
        <v>0.52607362000000002</v>
      </c>
      <c r="AI48" s="35">
        <v>1987</v>
      </c>
      <c r="AJ48" s="35">
        <f t="shared" si="0"/>
        <v>4.7827696333333336E-2</v>
      </c>
      <c r="AK48" s="35">
        <f t="shared" si="0"/>
        <v>1.0861164666666666E-2</v>
      </c>
      <c r="AL48" s="35">
        <f t="shared" si="0"/>
        <v>7.8854574666666663E-2</v>
      </c>
      <c r="AM48" s="35">
        <f t="shared" si="0"/>
        <v>0.86245656500000001</v>
      </c>
      <c r="AO48" s="35">
        <v>1987</v>
      </c>
      <c r="AP48" s="35">
        <f t="shared" si="1"/>
        <v>0.41143323233333334</v>
      </c>
      <c r="AQ48" s="35">
        <f t="shared" si="1"/>
        <v>7.472665333333333E-3</v>
      </c>
      <c r="AR48" s="35">
        <f t="shared" si="1"/>
        <v>2.6605999000000002E-2</v>
      </c>
      <c r="AS48" s="35">
        <f t="shared" si="1"/>
        <v>0.55448810333333343</v>
      </c>
    </row>
    <row r="49" spans="2:45">
      <c r="B49" s="41">
        <v>1000</v>
      </c>
      <c r="C49" s="42">
        <v>1000</v>
      </c>
      <c r="X49" s="35">
        <v>5.3278688999999997E-2</v>
      </c>
      <c r="Y49" s="35">
        <v>1.2295082000000001E-2</v>
      </c>
      <c r="Z49" s="35">
        <v>6.5573770000000003E-2</v>
      </c>
      <c r="AA49" s="35">
        <v>0.86885245899999997</v>
      </c>
      <c r="AD49" s="35">
        <v>0.59833795000000001</v>
      </c>
      <c r="AE49" s="35">
        <v>1.1080332E-2</v>
      </c>
      <c r="AF49" s="35">
        <v>2.7700830999999999E-2</v>
      </c>
      <c r="AG49" s="35">
        <v>0.36288088600000001</v>
      </c>
      <c r="AI49" s="35">
        <v>1988</v>
      </c>
      <c r="AJ49" s="35">
        <f t="shared" si="0"/>
        <v>4.6199988666666671E-2</v>
      </c>
      <c r="AK49" s="35">
        <f t="shared" si="0"/>
        <v>1.5432848333333334E-2</v>
      </c>
      <c r="AL49" s="35">
        <f t="shared" si="0"/>
        <v>8.2826886000000002E-2</v>
      </c>
      <c r="AM49" s="35">
        <f t="shared" si="0"/>
        <v>0.85554027733333327</v>
      </c>
      <c r="AO49" s="35">
        <v>1988</v>
      </c>
      <c r="AP49" s="35">
        <f t="shared" si="1"/>
        <v>0.55866524333333334</v>
      </c>
      <c r="AQ49" s="35">
        <f t="shared" si="1"/>
        <v>6.2528223333333339E-3</v>
      </c>
      <c r="AR49" s="35">
        <f t="shared" si="1"/>
        <v>2.7652654333333332E-2</v>
      </c>
      <c r="AS49" s="35">
        <f t="shared" si="1"/>
        <v>0.4074292796666667</v>
      </c>
    </row>
    <row r="50" spans="2:45">
      <c r="B50" s="41">
        <v>1000</v>
      </c>
      <c r="C50" s="42">
        <v>1000</v>
      </c>
      <c r="X50" s="35">
        <v>3.0973450999999999E-2</v>
      </c>
      <c r="Y50" s="35">
        <v>1.7699115000000001E-2</v>
      </c>
      <c r="Z50" s="35">
        <v>7.9646017999999999E-2</v>
      </c>
      <c r="AA50" s="35">
        <v>0.87168141600000004</v>
      </c>
      <c r="AD50" s="35">
        <v>0.63287250399999995</v>
      </c>
      <c r="AE50" s="35">
        <v>6.1443929999999997E-3</v>
      </c>
      <c r="AF50" s="35">
        <v>2.7649770000000001E-2</v>
      </c>
      <c r="AG50" s="35">
        <v>0.33333333300000001</v>
      </c>
      <c r="AI50" s="35">
        <v>1989</v>
      </c>
      <c r="AJ50" s="35">
        <f t="shared" si="0"/>
        <v>4.3235561666666665E-2</v>
      </c>
      <c r="AK50" s="35">
        <f t="shared" si="0"/>
        <v>1.9639938999999999E-2</v>
      </c>
      <c r="AL50" s="35">
        <f t="shared" si="0"/>
        <v>8.1464447333333342E-2</v>
      </c>
      <c r="AM50" s="35">
        <f t="shared" si="0"/>
        <v>0.85566005200000006</v>
      </c>
      <c r="AO50" s="35">
        <v>1989</v>
      </c>
      <c r="AP50" s="35">
        <f t="shared" si="1"/>
        <v>0.60870226199999999</v>
      </c>
      <c r="AQ50" s="35">
        <f t="shared" si="1"/>
        <v>6.8048393333333332E-3</v>
      </c>
      <c r="AR50" s="35">
        <f t="shared" si="1"/>
        <v>3.1741002999999997E-2</v>
      </c>
      <c r="AS50" s="35">
        <f t="shared" si="1"/>
        <v>0.35275189533333334</v>
      </c>
    </row>
    <row r="51" spans="2:45">
      <c r="B51" s="41">
        <v>1000</v>
      </c>
      <c r="C51" s="42">
        <v>1000</v>
      </c>
      <c r="W51" s="35">
        <v>1990</v>
      </c>
      <c r="X51" s="35">
        <v>4.5454544999999999E-2</v>
      </c>
      <c r="Y51" s="35">
        <v>2.8925619999999999E-2</v>
      </c>
      <c r="Z51" s="35">
        <v>9.9173553999999997E-2</v>
      </c>
      <c r="AA51" s="35">
        <v>0.82644628099999995</v>
      </c>
      <c r="AC51" s="35">
        <v>1990</v>
      </c>
      <c r="AD51" s="35">
        <v>0.59489633200000003</v>
      </c>
      <c r="AE51" s="35">
        <v>3.1897929999999998E-3</v>
      </c>
      <c r="AF51" s="35">
        <v>3.9872407999999998E-2</v>
      </c>
      <c r="AG51" s="35">
        <v>0.36204146700000001</v>
      </c>
      <c r="AI51" s="35">
        <v>1990</v>
      </c>
      <c r="AJ51" s="35">
        <f t="shared" si="0"/>
        <v>3.1190284333333332E-2</v>
      </c>
      <c r="AK51" s="35">
        <f t="shared" si="0"/>
        <v>2.3160626E-2</v>
      </c>
      <c r="AL51" s="35">
        <f t="shared" si="0"/>
        <v>9.3892238333333322E-2</v>
      </c>
      <c r="AM51" s="35">
        <f t="shared" si="0"/>
        <v>0.85175685133333323</v>
      </c>
      <c r="AO51" s="35">
        <v>1990</v>
      </c>
      <c r="AP51" s="35">
        <f t="shared" si="1"/>
        <v>0.60952783333333338</v>
      </c>
      <c r="AQ51" s="35">
        <f t="shared" si="1"/>
        <v>7.1847150000000004E-3</v>
      </c>
      <c r="AR51" s="35">
        <f t="shared" si="1"/>
        <v>3.6764011666666672E-2</v>
      </c>
      <c r="AS51" s="35">
        <f t="shared" si="1"/>
        <v>0.34652343966666671</v>
      </c>
    </row>
    <row r="52" spans="2:45">
      <c r="B52" s="41">
        <v>1000</v>
      </c>
      <c r="C52" s="42">
        <v>1000</v>
      </c>
      <c r="X52" s="35">
        <v>1.7142857000000001E-2</v>
      </c>
      <c r="Y52" s="35">
        <v>2.2857143E-2</v>
      </c>
      <c r="Z52" s="35">
        <v>0.102857143</v>
      </c>
      <c r="AA52" s="35">
        <v>0.85714285700000004</v>
      </c>
      <c r="AD52" s="35">
        <v>0.60081466400000005</v>
      </c>
      <c r="AE52" s="35">
        <v>1.2219959000000001E-2</v>
      </c>
      <c r="AF52" s="35">
        <v>4.2769857000000001E-2</v>
      </c>
      <c r="AG52" s="35">
        <v>0.34419551900000001</v>
      </c>
      <c r="AI52" s="35">
        <v>1991</v>
      </c>
      <c r="AJ52" s="35">
        <f t="shared" si="0"/>
        <v>2.8739816333333335E-2</v>
      </c>
      <c r="AK52" s="35">
        <f t="shared" si="0"/>
        <v>2.5134936666666663E-2</v>
      </c>
      <c r="AL52" s="35">
        <f t="shared" si="0"/>
        <v>8.5716268999999998E-2</v>
      </c>
      <c r="AM52" s="35">
        <f t="shared" si="0"/>
        <v>0.86040897766666669</v>
      </c>
      <c r="AO52" s="35">
        <v>1991</v>
      </c>
      <c r="AP52" s="35">
        <f t="shared" si="1"/>
        <v>0.58302029066666672</v>
      </c>
      <c r="AQ52" s="35">
        <f t="shared" si="1"/>
        <v>1.0926493000000001E-2</v>
      </c>
      <c r="AR52" s="35">
        <f t="shared" si="1"/>
        <v>3.9954369666666663E-2</v>
      </c>
      <c r="AS52" s="35">
        <f t="shared" si="1"/>
        <v>0.36609884633333328</v>
      </c>
    </row>
    <row r="53" spans="2:45">
      <c r="B53" s="41">
        <v>1000</v>
      </c>
      <c r="C53" s="42">
        <v>1000</v>
      </c>
      <c r="X53" s="35">
        <v>2.3622047E-2</v>
      </c>
      <c r="Y53" s="35">
        <v>2.3622047E-2</v>
      </c>
      <c r="Z53" s="35">
        <v>5.5118109999999998E-2</v>
      </c>
      <c r="AA53" s="35">
        <v>0.89763779499999996</v>
      </c>
      <c r="AD53" s="35">
        <v>0.55334987599999996</v>
      </c>
      <c r="AE53" s="35">
        <v>1.7369727000000001E-2</v>
      </c>
      <c r="AF53" s="35">
        <v>3.7220844000000003E-2</v>
      </c>
      <c r="AG53" s="35">
        <v>0.39205955300000001</v>
      </c>
      <c r="AI53" s="35">
        <v>1992</v>
      </c>
      <c r="AJ53" s="35">
        <f t="shared" si="0"/>
        <v>2.7193743666666669E-2</v>
      </c>
      <c r="AK53" s="35">
        <f t="shared" si="0"/>
        <v>2.2295784333333336E-2</v>
      </c>
      <c r="AL53" s="35">
        <f t="shared" si="0"/>
        <v>6.8531433666666655E-2</v>
      </c>
      <c r="AM53" s="35">
        <f t="shared" si="0"/>
        <v>0.88197903833333324</v>
      </c>
      <c r="AO53" s="35">
        <v>1992</v>
      </c>
      <c r="AP53" s="35">
        <f t="shared" si="1"/>
        <v>0.55625113299999995</v>
      </c>
      <c r="AQ53" s="35">
        <f t="shared" si="1"/>
        <v>1.6052441666666667E-2</v>
      </c>
      <c r="AR53" s="35">
        <f t="shared" si="1"/>
        <v>4.0810339666666667E-2</v>
      </c>
      <c r="AS53" s="35">
        <f t="shared" si="1"/>
        <v>0.38688608499999999</v>
      </c>
    </row>
    <row r="54" spans="2:45">
      <c r="B54" s="41">
        <v>1000</v>
      </c>
      <c r="C54" s="42">
        <v>1000</v>
      </c>
      <c r="X54" s="35">
        <v>4.0816326999999999E-2</v>
      </c>
      <c r="Y54" s="35">
        <v>2.0408163E-2</v>
      </c>
      <c r="Z54" s="35">
        <v>4.7619047999999997E-2</v>
      </c>
      <c r="AA54" s="35">
        <v>0.89115646299999995</v>
      </c>
      <c r="AD54" s="35">
        <v>0.51458885899999995</v>
      </c>
      <c r="AE54" s="35">
        <v>1.8567639E-2</v>
      </c>
      <c r="AF54" s="35">
        <v>4.2440317999999998E-2</v>
      </c>
      <c r="AG54" s="35">
        <v>0.42440318300000002</v>
      </c>
      <c r="AI54" s="35">
        <v>1993</v>
      </c>
      <c r="AJ54" s="35">
        <f t="shared" si="0"/>
        <v>2.1479457999999996E-2</v>
      </c>
      <c r="AK54" s="35">
        <f t="shared" si="0"/>
        <v>3.1343403333333332E-2</v>
      </c>
      <c r="AL54" s="35">
        <f t="shared" si="0"/>
        <v>5.8055242999999999E-2</v>
      </c>
      <c r="AM54" s="35">
        <f t="shared" si="0"/>
        <v>0.88912189566666655</v>
      </c>
      <c r="AO54" s="35">
        <v>1993</v>
      </c>
      <c r="AP54" s="35">
        <f t="shared" si="1"/>
        <v>0.53649789833333328</v>
      </c>
      <c r="AQ54" s="35">
        <f t="shared" si="1"/>
        <v>1.8234707333333332E-2</v>
      </c>
      <c r="AR54" s="35">
        <f t="shared" si="1"/>
        <v>4.0852201333333317E-2</v>
      </c>
      <c r="AS54" s="35">
        <f t="shared" si="1"/>
        <v>0.40441519266666665</v>
      </c>
    </row>
    <row r="55" spans="2:45">
      <c r="B55" s="41">
        <v>1000</v>
      </c>
      <c r="C55" s="42">
        <v>1000</v>
      </c>
      <c r="X55" s="35">
        <v>0</v>
      </c>
      <c r="Y55" s="35">
        <v>0.05</v>
      </c>
      <c r="Z55" s="35">
        <v>7.1428570999999996E-2</v>
      </c>
      <c r="AA55" s="35">
        <v>0.87857142899999996</v>
      </c>
      <c r="AD55" s="35">
        <v>0.54155496000000003</v>
      </c>
      <c r="AE55" s="35">
        <v>1.8766755999999999E-2</v>
      </c>
      <c r="AF55" s="35">
        <v>4.289544199999995E-2</v>
      </c>
      <c r="AG55" s="35">
        <v>0.39678284200000002</v>
      </c>
      <c r="AI55" s="35">
        <v>1994</v>
      </c>
      <c r="AJ55" s="35">
        <f t="shared" si="0"/>
        <v>2.0812649666666665E-2</v>
      </c>
      <c r="AK55" s="35">
        <f t="shared" si="0"/>
        <v>4.1487405666666664E-2</v>
      </c>
      <c r="AL55" s="35">
        <f t="shared" si="0"/>
        <v>5.5898755999999994E-2</v>
      </c>
      <c r="AM55" s="35">
        <f t="shared" si="0"/>
        <v>0.88180118899999993</v>
      </c>
      <c r="AO55" s="35">
        <v>1994</v>
      </c>
      <c r="AP55" s="35">
        <f t="shared" si="1"/>
        <v>0.49838940299999995</v>
      </c>
      <c r="AQ55" s="35">
        <f t="shared" si="1"/>
        <v>2.0574879666666667E-2</v>
      </c>
      <c r="AR55" s="35">
        <f t="shared" si="1"/>
        <v>5.3996937333333321E-2</v>
      </c>
      <c r="AS55" s="35">
        <f t="shared" si="1"/>
        <v>0.42703877966666665</v>
      </c>
    </row>
    <row r="56" spans="2:45">
      <c r="B56" s="41">
        <v>1000</v>
      </c>
      <c r="C56" s="42">
        <v>1000</v>
      </c>
      <c r="W56" s="35">
        <v>1995</v>
      </c>
      <c r="X56" s="35">
        <v>2.1621622E-2</v>
      </c>
      <c r="Y56" s="35">
        <v>5.4054053999999997E-2</v>
      </c>
      <c r="Z56" s="35">
        <v>4.8648649000000002E-2</v>
      </c>
      <c r="AA56" s="35">
        <v>0.87567567499999999</v>
      </c>
      <c r="AC56" s="35">
        <v>1995</v>
      </c>
      <c r="AD56" s="35">
        <v>0.43902438999999999</v>
      </c>
      <c r="AE56" s="35">
        <v>2.4390243999999998E-2</v>
      </c>
      <c r="AF56" s="35">
        <v>7.6655052000000001E-2</v>
      </c>
      <c r="AG56" s="35">
        <v>0.45993031400000001</v>
      </c>
      <c r="AI56" s="35">
        <v>1995</v>
      </c>
      <c r="AJ56" s="35">
        <f t="shared" si="0"/>
        <v>1.1742354666666668E-2</v>
      </c>
      <c r="AK56" s="35">
        <f t="shared" si="0"/>
        <v>5.055770066666667E-2</v>
      </c>
      <c r="AL56" s="35">
        <f t="shared" si="0"/>
        <v>6.4969050666666667E-2</v>
      </c>
      <c r="AM56" s="35">
        <f t="shared" si="0"/>
        <v>0.87273089400000003</v>
      </c>
      <c r="AO56" s="35">
        <v>1995</v>
      </c>
      <c r="AP56" s="35">
        <f t="shared" si="1"/>
        <v>0.46335403633333333</v>
      </c>
      <c r="AQ56" s="35">
        <f t="shared" si="1"/>
        <v>2.5879919666666668E-2</v>
      </c>
      <c r="AR56" s="35">
        <f t="shared" si="1"/>
        <v>5.278119899999998E-2</v>
      </c>
      <c r="AS56" s="35">
        <f t="shared" si="1"/>
        <v>0.45798484500000008</v>
      </c>
    </row>
    <row r="57" spans="2:45">
      <c r="B57" s="41">
        <v>1000</v>
      </c>
      <c r="C57" s="42">
        <v>1000</v>
      </c>
      <c r="X57" s="35">
        <v>1.3605442000000001E-2</v>
      </c>
      <c r="Y57" s="35">
        <v>4.7619047999999997E-2</v>
      </c>
      <c r="Z57" s="35">
        <v>7.4829932000000002E-2</v>
      </c>
      <c r="AA57" s="35">
        <v>0.86394557800000005</v>
      </c>
      <c r="AD57" s="35">
        <v>0.40948275899999997</v>
      </c>
      <c r="AE57" s="35">
        <v>3.4482759000000002E-2</v>
      </c>
      <c r="AF57" s="35">
        <v>3.8793103000000002E-2</v>
      </c>
      <c r="AG57" s="35">
        <v>0.517241379</v>
      </c>
      <c r="AI57" s="35">
        <v>1996</v>
      </c>
      <c r="AJ57" s="35">
        <f t="shared" si="0"/>
        <v>3.4819277666666669E-2</v>
      </c>
      <c r="AK57" s="35">
        <f t="shared" si="0"/>
        <v>4.1583341666666662E-2</v>
      </c>
      <c r="AL57" s="35">
        <f t="shared" si="0"/>
        <v>5.9108245000000004E-2</v>
      </c>
      <c r="AM57" s="35">
        <f t="shared" si="0"/>
        <v>0.86448913566666674</v>
      </c>
      <c r="AO57" s="35">
        <v>1996</v>
      </c>
      <c r="AP57" s="35">
        <f t="shared" si="1"/>
        <v>0.41001108433333333</v>
      </c>
      <c r="AQ57" s="35">
        <f t="shared" si="1"/>
        <v>3.9704655666666665E-2</v>
      </c>
      <c r="AR57" s="35">
        <f t="shared" si="1"/>
        <v>5.0530910999999991E-2</v>
      </c>
      <c r="AS57" s="35">
        <f t="shared" si="1"/>
        <v>0.49975334866666671</v>
      </c>
    </row>
    <row r="58" spans="2:45">
      <c r="B58" s="41">
        <v>1000</v>
      </c>
      <c r="C58" s="42">
        <v>1000</v>
      </c>
      <c r="X58" s="35">
        <v>6.9230768999999998E-2</v>
      </c>
      <c r="Y58" s="35">
        <v>2.3076922999999999E-2</v>
      </c>
      <c r="Z58" s="35">
        <v>5.3846154E-2</v>
      </c>
      <c r="AA58" s="35">
        <v>0.85384615399999997</v>
      </c>
      <c r="AD58" s="35">
        <v>0.38152610399999998</v>
      </c>
      <c r="AE58" s="35">
        <v>6.0240964000000001E-2</v>
      </c>
      <c r="AF58" s="35">
        <v>3.6144577999999997E-2</v>
      </c>
      <c r="AG58" s="35">
        <v>0.52208835300000001</v>
      </c>
      <c r="AI58" s="35">
        <v>1997</v>
      </c>
      <c r="AJ58" s="35">
        <f t="shared" si="0"/>
        <v>3.1727296666666661E-2</v>
      </c>
      <c r="AK58" s="35">
        <f t="shared" si="0"/>
        <v>4.4141455333333329E-2</v>
      </c>
      <c r="AL58" s="35">
        <f t="shared" si="0"/>
        <v>5.9352933999999996E-2</v>
      </c>
      <c r="AM58" s="35">
        <f t="shared" si="0"/>
        <v>0.86477831400000005</v>
      </c>
      <c r="AO58" s="35">
        <v>1997</v>
      </c>
      <c r="AP58" s="35">
        <f t="shared" si="1"/>
        <v>0.3632171323333333</v>
      </c>
      <c r="AQ58" s="35">
        <f t="shared" si="1"/>
        <v>6.0232191333333331E-2</v>
      </c>
      <c r="AR58" s="35">
        <f t="shared" si="1"/>
        <v>3.7045592000000002E-2</v>
      </c>
      <c r="AS58" s="35">
        <f t="shared" si="1"/>
        <v>0.53950508400000008</v>
      </c>
    </row>
    <row r="59" spans="2:45">
      <c r="B59" s="41">
        <v>1000</v>
      </c>
      <c r="C59" s="42">
        <v>1000</v>
      </c>
      <c r="X59" s="35">
        <v>1.2345679E-2</v>
      </c>
      <c r="Y59" s="35">
        <v>6.1728394999999998E-2</v>
      </c>
      <c r="Z59" s="35">
        <v>4.9382716E-2</v>
      </c>
      <c r="AA59" s="35">
        <v>0.87654321000000002</v>
      </c>
      <c r="AD59" s="35">
        <v>0.29864253400000002</v>
      </c>
      <c r="AE59" s="35">
        <v>8.5972851000000003E-2</v>
      </c>
      <c r="AF59" s="35">
        <v>3.6199095000000001E-2</v>
      </c>
      <c r="AG59" s="35">
        <v>0.57918552000000001</v>
      </c>
      <c r="AI59" s="35">
        <v>1998</v>
      </c>
      <c r="AJ59" s="35">
        <f t="shared" si="0"/>
        <v>3.5906746333333329E-2</v>
      </c>
      <c r="AK59" s="35">
        <f t="shared" si="0"/>
        <v>4.1340334666666666E-2</v>
      </c>
      <c r="AL59" s="35">
        <f t="shared" si="0"/>
        <v>6.2732063333333324E-2</v>
      </c>
      <c r="AM59" s="35">
        <f t="shared" si="0"/>
        <v>0.86002085566666675</v>
      </c>
      <c r="AO59" s="35">
        <v>1998</v>
      </c>
      <c r="AP59" s="35">
        <f t="shared" si="1"/>
        <v>0.34016092466666664</v>
      </c>
      <c r="AQ59" s="35">
        <f t="shared" si="1"/>
        <v>8.189675166666667E-2</v>
      </c>
      <c r="AR59" s="35">
        <f t="shared" si="1"/>
        <v>3.6330962666666668E-2</v>
      </c>
      <c r="AS59" s="35">
        <f t="shared" si="1"/>
        <v>0.54161136066666671</v>
      </c>
    </row>
    <row r="60" spans="2:45">
      <c r="B60" s="41">
        <v>1000</v>
      </c>
      <c r="C60" s="42">
        <v>1000</v>
      </c>
      <c r="X60" s="35">
        <v>2.6143791E-2</v>
      </c>
      <c r="Y60" s="35">
        <v>3.9215686E-2</v>
      </c>
      <c r="Z60" s="35">
        <v>8.4967319999999999E-2</v>
      </c>
      <c r="AA60" s="35">
        <v>0.84967320300000004</v>
      </c>
      <c r="AD60" s="35">
        <v>0.34031413599999999</v>
      </c>
      <c r="AE60" s="35">
        <v>9.9476439999999999E-2</v>
      </c>
      <c r="AF60" s="35">
        <v>3.6649214999999999E-2</v>
      </c>
      <c r="AG60" s="35">
        <v>0.523560209</v>
      </c>
      <c r="AI60" s="35">
        <v>1999</v>
      </c>
      <c r="AJ60" s="35">
        <f t="shared" si="0"/>
        <v>1.6284054666666666E-2</v>
      </c>
      <c r="AK60" s="35">
        <f t="shared" si="0"/>
        <v>6.3008994333333332E-2</v>
      </c>
      <c r="AL60" s="35">
        <f t="shared" si="0"/>
        <v>6.3781618333333331E-2</v>
      </c>
      <c r="AM60" s="35">
        <f t="shared" si="0"/>
        <v>0.85692533266666659</v>
      </c>
      <c r="AO60" s="35">
        <v>1999</v>
      </c>
      <c r="AP60" s="35">
        <f t="shared" si="1"/>
        <v>0.29498199166666667</v>
      </c>
      <c r="AQ60" s="35">
        <f t="shared" si="1"/>
        <v>8.4989336000000013E-2</v>
      </c>
      <c r="AR60" s="35">
        <f t="shared" si="1"/>
        <v>4.5673144333333332E-2</v>
      </c>
      <c r="AS60" s="35">
        <f t="shared" si="1"/>
        <v>0.57435552833333336</v>
      </c>
    </row>
    <row r="61" spans="2:45">
      <c r="B61" s="41">
        <v>1000</v>
      </c>
      <c r="C61" s="42">
        <v>1000</v>
      </c>
      <c r="W61" s="35">
        <v>2000</v>
      </c>
      <c r="X61" s="35">
        <v>1.0362694E-2</v>
      </c>
      <c r="Y61" s="35">
        <v>8.8082902000000005E-2</v>
      </c>
      <c r="Z61" s="35">
        <v>5.6994819000000002E-2</v>
      </c>
      <c r="AA61" s="35">
        <v>0.84455958499999995</v>
      </c>
      <c r="AC61" s="35">
        <v>2000</v>
      </c>
      <c r="AD61" s="35">
        <v>0.24598930499999999</v>
      </c>
      <c r="AE61" s="35">
        <v>6.9518716999999994E-2</v>
      </c>
      <c r="AF61" s="35">
        <v>6.4171122999999997E-2</v>
      </c>
      <c r="AG61" s="35">
        <v>0.62032085599999998</v>
      </c>
      <c r="AI61" s="35">
        <v>2000</v>
      </c>
      <c r="AJ61" s="35">
        <f t="shared" si="0"/>
        <v>1.9659465000000001E-2</v>
      </c>
      <c r="AK61" s="35">
        <f t="shared" si="0"/>
        <v>8.3631364666666652E-2</v>
      </c>
      <c r="AL61" s="35">
        <f t="shared" si="0"/>
        <v>6.9792622999999998E-2</v>
      </c>
      <c r="AM61" s="35">
        <f t="shared" si="0"/>
        <v>0.82691654733333342</v>
      </c>
      <c r="AO61" s="35">
        <v>2000</v>
      </c>
      <c r="AP61" s="35">
        <f t="shared" si="1"/>
        <v>0.25969150833333332</v>
      </c>
      <c r="AQ61" s="35">
        <f t="shared" si="1"/>
        <v>0.10653252233333332</v>
      </c>
      <c r="AR61" s="35">
        <f t="shared" si="1"/>
        <v>4.7663004333333335E-2</v>
      </c>
      <c r="AS61" s="35">
        <f t="shared" si="1"/>
        <v>0.58611296533333335</v>
      </c>
    </row>
    <row r="62" spans="2:45">
      <c r="B62" s="41">
        <v>1000</v>
      </c>
      <c r="C62" s="42">
        <v>1000</v>
      </c>
      <c r="X62" s="35">
        <v>2.2471910000000001E-2</v>
      </c>
      <c r="Y62" s="35">
        <v>0.12359550599999999</v>
      </c>
      <c r="Z62" s="35">
        <v>6.7415729999999993E-2</v>
      </c>
      <c r="AA62" s="35">
        <v>0.78651685400000004</v>
      </c>
      <c r="AD62" s="35">
        <v>0.19277108400000001</v>
      </c>
      <c r="AE62" s="35">
        <v>0.15060240999999999</v>
      </c>
      <c r="AF62" s="35">
        <v>4.2168675000000003E-2</v>
      </c>
      <c r="AG62" s="35">
        <v>0.61445783099999995</v>
      </c>
      <c r="AI62" s="35">
        <v>2001</v>
      </c>
      <c r="AJ62" s="35">
        <f t="shared" si="0"/>
        <v>1.0944868000000002E-2</v>
      </c>
      <c r="AK62" s="35">
        <f t="shared" si="0"/>
        <v>0.10544319033333333</v>
      </c>
      <c r="AL62" s="35">
        <f t="shared" si="0"/>
        <v>5.6974059000000001E-2</v>
      </c>
      <c r="AM62" s="35">
        <f t="shared" si="0"/>
        <v>0.82663788266666671</v>
      </c>
      <c r="AO62" s="35">
        <v>2001</v>
      </c>
      <c r="AP62" s="35">
        <f t="shared" si="1"/>
        <v>0.21292012966666665</v>
      </c>
      <c r="AQ62" s="35">
        <f t="shared" si="1"/>
        <v>0.12575466133333332</v>
      </c>
      <c r="AR62" s="35">
        <f t="shared" si="1"/>
        <v>3.7827551666666667E-2</v>
      </c>
      <c r="AS62" s="35">
        <f t="shared" si="1"/>
        <v>0.62349765766666665</v>
      </c>
    </row>
    <row r="63" spans="2:45">
      <c r="B63" s="41">
        <v>1000</v>
      </c>
      <c r="C63" s="42">
        <v>1000</v>
      </c>
      <c r="X63" s="35">
        <v>0</v>
      </c>
      <c r="Y63" s="35">
        <v>0.10465116300000001</v>
      </c>
      <c r="Z63" s="35">
        <v>4.6511627999999999E-2</v>
      </c>
      <c r="AA63" s="35">
        <v>0.84883720900000004</v>
      </c>
      <c r="AD63" s="35">
        <v>0.2</v>
      </c>
      <c r="AE63" s="35">
        <v>0.157142857</v>
      </c>
      <c r="AF63" s="35">
        <v>7.1428569999999999E-3</v>
      </c>
      <c r="AG63" s="35">
        <v>0.63571428600000002</v>
      </c>
      <c r="AI63" s="35">
        <v>2002</v>
      </c>
      <c r="AJ63" s="35">
        <f t="shared" si="0"/>
        <v>1.1605863000000001E-2</v>
      </c>
      <c r="AK63" s="35">
        <f t="shared" si="0"/>
        <v>0.10900403366666667</v>
      </c>
      <c r="AL63" s="35">
        <f t="shared" si="0"/>
        <v>4.620623866666667E-2</v>
      </c>
      <c r="AM63" s="35">
        <f t="shared" si="0"/>
        <v>0.83318386466666672</v>
      </c>
      <c r="AO63" s="35">
        <v>2002</v>
      </c>
      <c r="AP63" s="35">
        <f t="shared" si="1"/>
        <v>0.202352266</v>
      </c>
      <c r="AQ63" s="35">
        <f t="shared" si="1"/>
        <v>0.16805794600000001</v>
      </c>
      <c r="AR63" s="35">
        <f t="shared" si="1"/>
        <v>2.8341939333333333E-2</v>
      </c>
      <c r="AS63" s="35">
        <f t="shared" si="1"/>
        <v>0.6012478486666667</v>
      </c>
    </row>
    <row r="64" spans="2:45">
      <c r="B64" s="41">
        <v>1000</v>
      </c>
      <c r="C64" s="42">
        <v>1000</v>
      </c>
      <c r="X64" s="35">
        <v>1.2345679E-2</v>
      </c>
      <c r="Y64" s="35">
        <v>9.8765432E-2</v>
      </c>
      <c r="Z64" s="35">
        <v>2.4691358E-2</v>
      </c>
      <c r="AA64" s="35">
        <v>0.86419753099999996</v>
      </c>
      <c r="AD64" s="35">
        <v>0.21428571399999999</v>
      </c>
      <c r="AE64" s="35">
        <v>0.196428571</v>
      </c>
      <c r="AF64" s="35">
        <v>3.5714285999999998E-2</v>
      </c>
      <c r="AG64" s="35">
        <v>0.553571429</v>
      </c>
      <c r="AI64" s="35">
        <v>2003</v>
      </c>
      <c r="AJ64" s="35">
        <f t="shared" si="0"/>
        <v>4.1152263333333336E-3</v>
      </c>
      <c r="AK64" s="35">
        <f t="shared" si="0"/>
        <v>9.7045297666666655E-2</v>
      </c>
      <c r="AL64" s="35">
        <f t="shared" si="0"/>
        <v>4.1278188333333334E-2</v>
      </c>
      <c r="AM64" s="35">
        <f t="shared" si="0"/>
        <v>0.85756128766666662</v>
      </c>
      <c r="AO64" s="35">
        <v>2003</v>
      </c>
      <c r="AP64" s="35">
        <f t="shared" si="1"/>
        <v>0.20537352533333333</v>
      </c>
      <c r="AQ64" s="35">
        <f t="shared" si="1"/>
        <v>0.16984491033333335</v>
      </c>
      <c r="AR64" s="35">
        <f t="shared" si="1"/>
        <v>1.7343818333333334E-2</v>
      </c>
      <c r="AS64" s="35">
        <f t="shared" si="1"/>
        <v>0.607437746</v>
      </c>
    </row>
    <row r="65" spans="2:45">
      <c r="B65" s="41">
        <v>1000</v>
      </c>
      <c r="C65" s="42">
        <v>1000</v>
      </c>
      <c r="X65" s="35">
        <v>0</v>
      </c>
      <c r="Y65" s="35">
        <v>8.7719298000000001E-2</v>
      </c>
      <c r="Z65" s="35">
        <v>5.2631578999999998E-2</v>
      </c>
      <c r="AA65" s="35">
        <v>0.85964912299999996</v>
      </c>
      <c r="AD65" s="35">
        <v>0.201834862</v>
      </c>
      <c r="AE65" s="35">
        <v>0.155963303</v>
      </c>
      <c r="AF65" s="35">
        <v>9.1743120000000004E-3</v>
      </c>
      <c r="AG65" s="35">
        <v>0.63302752299999998</v>
      </c>
      <c r="AI65" s="35">
        <v>2004</v>
      </c>
      <c r="AJ65" s="35">
        <f t="shared" si="0"/>
        <v>9.3235596666666667E-3</v>
      </c>
      <c r="AK65" s="35">
        <f t="shared" si="0"/>
        <v>7.7786576666666662E-2</v>
      </c>
      <c r="AL65" s="35">
        <f t="shared" si="0"/>
        <v>3.0982645666666666E-2</v>
      </c>
      <c r="AM65" s="35">
        <f t="shared" si="0"/>
        <v>0.88190721799999994</v>
      </c>
      <c r="AO65" s="35">
        <v>2004</v>
      </c>
      <c r="AP65" s="35">
        <f t="shared" si="1"/>
        <v>0.19876691866666665</v>
      </c>
      <c r="AQ65" s="35">
        <f t="shared" si="1"/>
        <v>0.18653302699999999</v>
      </c>
      <c r="AR65" s="35">
        <f t="shared" si="1"/>
        <v>2.3971875E-2</v>
      </c>
      <c r="AS65" s="35">
        <f t="shared" si="1"/>
        <v>0.59072817933333333</v>
      </c>
    </row>
    <row r="66" spans="2:45">
      <c r="B66" s="41">
        <v>1000</v>
      </c>
      <c r="C66" s="42">
        <v>1000</v>
      </c>
      <c r="W66" s="35">
        <v>2005</v>
      </c>
      <c r="X66" s="35">
        <v>1.5625E-2</v>
      </c>
      <c r="Y66" s="35">
        <v>4.6875E-2</v>
      </c>
      <c r="Z66" s="35">
        <v>1.5625E-2</v>
      </c>
      <c r="AA66" s="35">
        <v>0.921875</v>
      </c>
      <c r="AC66" s="35">
        <v>2005</v>
      </c>
      <c r="AD66" s="35">
        <v>0.18018018</v>
      </c>
      <c r="AE66" s="35">
        <v>0.207207207</v>
      </c>
      <c r="AF66" s="35">
        <v>2.7027026999999999E-2</v>
      </c>
      <c r="AG66" s="35">
        <v>0.58558558599999999</v>
      </c>
      <c r="AI66" s="35">
        <v>2005</v>
      </c>
      <c r="AJ66" s="35">
        <f t="shared" si="0"/>
        <v>1.2960271333333334E-2</v>
      </c>
      <c r="AK66" s="35">
        <f t="shared" si="0"/>
        <v>6.0368642E-2</v>
      </c>
      <c r="AL66" s="35">
        <f t="shared" si="0"/>
        <v>2.2752193E-2</v>
      </c>
      <c r="AM66" s="35">
        <f t="shared" si="0"/>
        <v>0.90391889366666678</v>
      </c>
      <c r="AO66" s="35">
        <v>2005</v>
      </c>
      <c r="AP66" s="35">
        <f t="shared" si="1"/>
        <v>0.20093142100000003</v>
      </c>
      <c r="AQ66" s="35">
        <f t="shared" si="1"/>
        <v>0.17300488866666666</v>
      </c>
      <c r="AR66" s="35">
        <f t="shared" si="1"/>
        <v>2.5054125999999999E-2</v>
      </c>
      <c r="AS66" s="35">
        <f t="shared" si="1"/>
        <v>0.60100956433333341</v>
      </c>
    </row>
    <row r="67" spans="2:45">
      <c r="B67" s="41">
        <v>1000</v>
      </c>
      <c r="C67" s="42">
        <v>1000</v>
      </c>
      <c r="X67" s="35">
        <v>2.3255814E-2</v>
      </c>
      <c r="Y67" s="35">
        <v>4.6511627999999999E-2</v>
      </c>
      <c r="Z67" s="35">
        <v>0</v>
      </c>
      <c r="AA67" s="35">
        <v>0.93023255800000004</v>
      </c>
      <c r="AD67" s="35">
        <v>0.220779221</v>
      </c>
      <c r="AE67" s="35">
        <v>0.15584415600000001</v>
      </c>
      <c r="AF67" s="35">
        <v>3.8961039000000003E-2</v>
      </c>
      <c r="AG67" s="35">
        <v>0.58441558400000004</v>
      </c>
      <c r="AI67" s="35">
        <v>2006</v>
      </c>
      <c r="AJ67" s="35">
        <f t="shared" si="0"/>
        <v>2.129360466666667E-2</v>
      </c>
      <c r="AK67" s="35">
        <f t="shared" si="0"/>
        <v>9.7795542666666679E-2</v>
      </c>
      <c r="AL67" s="35">
        <f t="shared" si="0"/>
        <v>3.0208333333333334E-2</v>
      </c>
      <c r="AM67" s="35">
        <f t="shared" si="0"/>
        <v>0.85070251933333341</v>
      </c>
      <c r="AO67" s="35">
        <v>2006</v>
      </c>
      <c r="AP67" s="35">
        <f t="shared" si="1"/>
        <v>0.19758007433333333</v>
      </c>
      <c r="AQ67" s="35">
        <f t="shared" si="1"/>
        <v>0.23060616200000003</v>
      </c>
      <c r="AR67" s="35">
        <f t="shared" si="1"/>
        <v>2.6562232000000002E-2</v>
      </c>
      <c r="AS67" s="35">
        <f t="shared" si="1"/>
        <v>0.54525153166666662</v>
      </c>
    </row>
    <row r="68" spans="2:45">
      <c r="B68" s="41">
        <v>1000</v>
      </c>
      <c r="C68" s="42">
        <v>1000</v>
      </c>
      <c r="X68" s="35">
        <v>2.5000000000000001E-2</v>
      </c>
      <c r="Y68" s="35">
        <v>0.2</v>
      </c>
      <c r="Z68" s="35">
        <v>7.4999999999999997E-2</v>
      </c>
      <c r="AA68" s="35">
        <v>0.7</v>
      </c>
      <c r="AD68" s="35">
        <v>0.19178082199999999</v>
      </c>
      <c r="AE68" s="35">
        <v>0.32876712299999999</v>
      </c>
      <c r="AF68" s="35">
        <v>1.369863E-2</v>
      </c>
      <c r="AG68" s="35">
        <v>0.465753425</v>
      </c>
      <c r="AI68" s="35">
        <v>2007</v>
      </c>
      <c r="AJ68" s="35">
        <f t="shared" si="0"/>
        <v>4.0776629333333335E-2</v>
      </c>
      <c r="AK68" s="35">
        <f t="shared" si="0"/>
        <v>0.10686190066666668</v>
      </c>
      <c r="AL68" s="35">
        <f t="shared" si="0"/>
        <v>3.7345679E-2</v>
      </c>
      <c r="AM68" s="35">
        <f t="shared" ref="AM68:AM77" si="2">(AA67+AA68+AA69)/3</f>
        <v>0.81501579099999999</v>
      </c>
      <c r="AO68" s="35">
        <v>2007</v>
      </c>
      <c r="AP68" s="35">
        <f t="shared" si="1"/>
        <v>0.21630789333333333</v>
      </c>
      <c r="AQ68" s="35">
        <f t="shared" si="1"/>
        <v>0.2282037596666667</v>
      </c>
      <c r="AR68" s="35">
        <f t="shared" si="1"/>
        <v>2.3613829000000003E-2</v>
      </c>
      <c r="AS68" s="35">
        <f t="shared" ref="AS68:AS77" si="3">(AG67+AG68+AG69)/3</f>
        <v>0.53187451799999996</v>
      </c>
    </row>
    <row r="69" spans="2:45">
      <c r="B69" s="41">
        <v>1000</v>
      </c>
      <c r="C69" s="42">
        <v>1000</v>
      </c>
      <c r="X69" s="35">
        <v>7.407407399999999E-2</v>
      </c>
      <c r="Y69" s="35">
        <v>7.407407399999999E-2</v>
      </c>
      <c r="Z69" s="35">
        <v>3.7037037000000002E-2</v>
      </c>
      <c r="AA69" s="35">
        <v>0.81481481499999997</v>
      </c>
      <c r="AD69" s="35">
        <v>0.23636363699999996</v>
      </c>
      <c r="AE69" s="35">
        <v>0.2</v>
      </c>
      <c r="AF69" s="35">
        <v>1.8181817999999999E-2</v>
      </c>
      <c r="AG69" s="35">
        <v>0.54545454500000001</v>
      </c>
      <c r="AI69" s="35">
        <v>2008</v>
      </c>
      <c r="AJ69" s="35">
        <f t="shared" ref="AJ69:AL77" si="4">(X68+X69+X70)/3</f>
        <v>4.8897707333333325E-2</v>
      </c>
      <c r="AK69" s="35">
        <f t="shared" si="4"/>
        <v>0.12310405633333332</v>
      </c>
      <c r="AL69" s="35">
        <f t="shared" si="4"/>
        <v>3.7345679E-2</v>
      </c>
      <c r="AM69" s="35">
        <f t="shared" si="2"/>
        <v>0.79065255733333328</v>
      </c>
      <c r="AO69" s="35">
        <v>2008</v>
      </c>
      <c r="AP69" s="35">
        <f t="shared" ref="AP69:AR77" si="5">(AD68+AD69+AD70)/3</f>
        <v>0.22913457266666667</v>
      </c>
      <c r="AQ69" s="35">
        <f t="shared" si="5"/>
        <v>0.29971249766666669</v>
      </c>
      <c r="AR69" s="35">
        <f t="shared" si="5"/>
        <v>1.0626815999999999E-2</v>
      </c>
      <c r="AS69" s="35">
        <f t="shared" si="3"/>
        <v>0.46052611333333338</v>
      </c>
    </row>
    <row r="70" spans="2:45">
      <c r="B70" s="41">
        <v>1000</v>
      </c>
      <c r="C70" s="42">
        <v>1000</v>
      </c>
      <c r="X70" s="35">
        <v>4.7619047999999997E-2</v>
      </c>
      <c r="Y70" s="35">
        <v>9.5238094999999995E-2</v>
      </c>
      <c r="Z70" s="35">
        <v>0</v>
      </c>
      <c r="AA70" s="35">
        <v>0.85714285700000004</v>
      </c>
      <c r="AD70" s="35">
        <v>0.25925925900000002</v>
      </c>
      <c r="AE70" s="35">
        <v>0.37037037</v>
      </c>
      <c r="AF70" s="35">
        <v>0</v>
      </c>
      <c r="AG70" s="35">
        <v>0.37037037</v>
      </c>
      <c r="AI70" s="35">
        <v>2009</v>
      </c>
      <c r="AJ70" s="35">
        <f t="shared" si="4"/>
        <v>6.4373897666666666E-2</v>
      </c>
      <c r="AK70" s="35">
        <f t="shared" si="4"/>
        <v>8.0246913333333322E-2</v>
      </c>
      <c r="AL70" s="35">
        <f t="shared" si="4"/>
        <v>1.2345679E-2</v>
      </c>
      <c r="AM70" s="35">
        <f t="shared" si="2"/>
        <v>0.84303350966666668</v>
      </c>
      <c r="AO70" s="35">
        <v>2009</v>
      </c>
      <c r="AP70" s="35">
        <f t="shared" si="5"/>
        <v>0.27331573999999997</v>
      </c>
      <c r="AQ70" s="35">
        <f t="shared" si="5"/>
        <v>0.26219552866666668</v>
      </c>
      <c r="AR70" s="35">
        <f t="shared" si="5"/>
        <v>1.5069615E-2</v>
      </c>
      <c r="AS70" s="35">
        <f t="shared" si="3"/>
        <v>0.44941911566666665</v>
      </c>
    </row>
    <row r="71" spans="2:45">
      <c r="B71" s="41">
        <v>1000</v>
      </c>
      <c r="C71" s="42">
        <v>1000</v>
      </c>
      <c r="W71" s="35">
        <v>2010</v>
      </c>
      <c r="X71" s="35">
        <v>7.1428570999999996E-2</v>
      </c>
      <c r="Y71" s="35">
        <v>7.1428570999999996E-2</v>
      </c>
      <c r="Z71" s="35">
        <v>0</v>
      </c>
      <c r="AA71" s="35">
        <v>0.85714285700000004</v>
      </c>
      <c r="AC71" s="35">
        <v>2010</v>
      </c>
      <c r="AD71" s="35">
        <v>0.324324324</v>
      </c>
      <c r="AE71" s="35">
        <v>0.21621621599999999</v>
      </c>
      <c r="AF71" s="35">
        <v>2.7027026999999999E-2</v>
      </c>
      <c r="AG71" s="35">
        <v>0.43243243199999998</v>
      </c>
      <c r="AI71" s="35">
        <v>2010</v>
      </c>
      <c r="AJ71" s="35">
        <f t="shared" si="4"/>
        <v>3.9682539666666662E-2</v>
      </c>
      <c r="AK71" s="35">
        <f t="shared" si="4"/>
        <v>5.5555555333333333E-2</v>
      </c>
      <c r="AL71" s="35">
        <f t="shared" si="4"/>
        <v>0.111111111</v>
      </c>
      <c r="AM71" s="35">
        <f t="shared" si="2"/>
        <v>0.79365079366666669</v>
      </c>
      <c r="AO71" s="35">
        <v>2010</v>
      </c>
      <c r="AP71" s="35">
        <f t="shared" si="5"/>
        <v>0.32786119433333333</v>
      </c>
      <c r="AQ71" s="35">
        <f t="shared" si="5"/>
        <v>0.29076695733333335</v>
      </c>
      <c r="AR71" s="35">
        <f t="shared" si="5"/>
        <v>1.8532818666666666E-2</v>
      </c>
      <c r="AS71" s="35">
        <f t="shared" si="3"/>
        <v>0.36283902933333328</v>
      </c>
    </row>
    <row r="72" spans="2:45">
      <c r="B72" s="41">
        <v>1000</v>
      </c>
      <c r="C72" s="42">
        <v>1000</v>
      </c>
      <c r="X72" s="35">
        <v>0</v>
      </c>
      <c r="Y72" s="35">
        <v>0</v>
      </c>
      <c r="Z72" s="35">
        <v>0.33333333300000001</v>
      </c>
      <c r="AA72" s="35">
        <v>0.66666666699999999</v>
      </c>
      <c r="AD72" s="35">
        <v>0.4</v>
      </c>
      <c r="AE72" s="35">
        <v>0.28571428599999998</v>
      </c>
      <c r="AF72" s="35">
        <v>2.8571428999999999E-2</v>
      </c>
      <c r="AG72" s="35">
        <v>0.28571428599999998</v>
      </c>
      <c r="AI72" s="35">
        <v>2011</v>
      </c>
      <c r="AJ72" s="35">
        <f t="shared" si="4"/>
        <v>7.9365079333333324E-2</v>
      </c>
      <c r="AK72" s="35">
        <f t="shared" si="4"/>
        <v>0.13492063466666668</v>
      </c>
      <c r="AL72" s="35">
        <f t="shared" si="4"/>
        <v>0.13888888866666668</v>
      </c>
      <c r="AM72" s="35">
        <f t="shared" si="2"/>
        <v>0.64682539700000008</v>
      </c>
      <c r="AO72" s="35">
        <v>2011</v>
      </c>
      <c r="AP72" s="35">
        <f t="shared" si="5"/>
        <v>0.35255255233333332</v>
      </c>
      <c r="AQ72" s="35">
        <f t="shared" si="5"/>
        <v>0.26453238966666665</v>
      </c>
      <c r="AR72" s="35">
        <f t="shared" si="5"/>
        <v>3.2421707666666667E-2</v>
      </c>
      <c r="AS72" s="35">
        <f t="shared" si="3"/>
        <v>0.35049335033333334</v>
      </c>
    </row>
    <row r="73" spans="2:45">
      <c r="B73" s="41">
        <v>1000</v>
      </c>
      <c r="C73" s="42">
        <v>1000</v>
      </c>
      <c r="X73" s="35">
        <v>0.16666666699999999</v>
      </c>
      <c r="Y73" s="35">
        <v>0.33333333300000001</v>
      </c>
      <c r="Z73" s="35">
        <v>8.3333332999999996E-2</v>
      </c>
      <c r="AA73" s="35">
        <v>0.41666666699999999</v>
      </c>
      <c r="AD73" s="35">
        <v>0.33333333300000001</v>
      </c>
      <c r="AE73" s="35">
        <v>0.29166666699999999</v>
      </c>
      <c r="AF73" s="35">
        <v>4.1666666999999998E-2</v>
      </c>
      <c r="AG73" s="35">
        <v>0.33333333300000001</v>
      </c>
      <c r="AI73" s="35">
        <v>2012</v>
      </c>
      <c r="AJ73" s="35">
        <f t="shared" si="4"/>
        <v>5.5555555666666666E-2</v>
      </c>
      <c r="AK73" s="35">
        <f t="shared" si="4"/>
        <v>0.17777777766666669</v>
      </c>
      <c r="AL73" s="35">
        <f t="shared" si="4"/>
        <v>0.20555555533333333</v>
      </c>
      <c r="AM73" s="35">
        <f t="shared" si="2"/>
        <v>0.56111111133333325</v>
      </c>
      <c r="AO73" s="35">
        <v>2012</v>
      </c>
      <c r="AP73" s="35">
        <f t="shared" si="5"/>
        <v>0.347008547</v>
      </c>
      <c r="AQ73" s="35">
        <f t="shared" si="5"/>
        <v>0.34630647166666667</v>
      </c>
      <c r="AR73" s="35">
        <f t="shared" si="5"/>
        <v>4.9053724333333333E-2</v>
      </c>
      <c r="AS73" s="35">
        <f t="shared" si="3"/>
        <v>0.25763125766666667</v>
      </c>
    </row>
    <row r="74" spans="2:45">
      <c r="B74" s="41">
        <v>1000</v>
      </c>
      <c r="C74" s="42">
        <v>1000</v>
      </c>
      <c r="X74" s="35">
        <v>0</v>
      </c>
      <c r="Y74" s="35">
        <v>0.2</v>
      </c>
      <c r="Z74" s="35">
        <v>0.2</v>
      </c>
      <c r="AA74" s="35">
        <v>0.6</v>
      </c>
      <c r="AD74" s="35">
        <v>0.30769230800000003</v>
      </c>
      <c r="AE74" s="35">
        <v>0.46153846199999998</v>
      </c>
      <c r="AF74" s="35">
        <v>7.6923077000000006E-2</v>
      </c>
      <c r="AG74" s="35">
        <v>0.15384615400000001</v>
      </c>
      <c r="AI74" s="35">
        <v>2013</v>
      </c>
      <c r="AJ74" s="35">
        <f t="shared" si="4"/>
        <v>5.5555555666666666E-2</v>
      </c>
      <c r="AK74" s="35">
        <f t="shared" si="4"/>
        <v>0.27301587300000002</v>
      </c>
      <c r="AL74" s="35">
        <f t="shared" si="4"/>
        <v>0.18968253966666668</v>
      </c>
      <c r="AM74" s="35">
        <f t="shared" si="2"/>
        <v>0.48174603199999999</v>
      </c>
      <c r="AO74" s="35">
        <v>2013</v>
      </c>
      <c r="AP74" s="35">
        <f t="shared" si="5"/>
        <v>0.31367521366666667</v>
      </c>
      <c r="AQ74" s="35">
        <f t="shared" si="5"/>
        <v>0.45106837633333335</v>
      </c>
      <c r="AR74" s="35">
        <f t="shared" si="5"/>
        <v>5.6196581333333329E-2</v>
      </c>
      <c r="AS74" s="35">
        <f t="shared" si="3"/>
        <v>0.17905982900000003</v>
      </c>
    </row>
    <row r="75" spans="2:45">
      <c r="B75" s="41">
        <v>1000</v>
      </c>
      <c r="C75" s="42">
        <v>1000</v>
      </c>
      <c r="X75" s="35">
        <v>0</v>
      </c>
      <c r="Y75" s="35">
        <v>0.28571428599999998</v>
      </c>
      <c r="Z75" s="35">
        <v>0.28571428599999998</v>
      </c>
      <c r="AA75" s="35">
        <v>0.428571429</v>
      </c>
      <c r="AD75" s="35">
        <v>0.3</v>
      </c>
      <c r="AE75" s="35">
        <v>0.6</v>
      </c>
      <c r="AF75" s="35">
        <v>0.05</v>
      </c>
      <c r="AG75" s="35">
        <v>0.05</v>
      </c>
      <c r="AI75" s="35">
        <v>2014</v>
      </c>
      <c r="AJ75" s="35">
        <f t="shared" si="4"/>
        <v>0</v>
      </c>
      <c r="AK75" s="35">
        <f t="shared" si="4"/>
        <v>0.49523809533333329</v>
      </c>
      <c r="AL75" s="35">
        <f t="shared" si="4"/>
        <v>0.16190476200000001</v>
      </c>
      <c r="AM75" s="35">
        <f t="shared" si="2"/>
        <v>0.34285714299999998</v>
      </c>
      <c r="AO75" s="35">
        <v>2014</v>
      </c>
      <c r="AP75" s="35">
        <f t="shared" si="5"/>
        <v>0.26506410266666669</v>
      </c>
      <c r="AQ75" s="35">
        <f t="shared" si="5"/>
        <v>0.56217948733333334</v>
      </c>
      <c r="AR75" s="35">
        <f t="shared" si="5"/>
        <v>6.314102566666667E-2</v>
      </c>
      <c r="AS75" s="35">
        <f t="shared" si="3"/>
        <v>0.10961538466666666</v>
      </c>
    </row>
    <row r="76" spans="2:45">
      <c r="B76" s="41">
        <v>1000</v>
      </c>
      <c r="C76" s="42">
        <v>1000</v>
      </c>
      <c r="W76" s="35">
        <v>2015</v>
      </c>
      <c r="X76" s="35">
        <v>0</v>
      </c>
      <c r="Y76" s="35">
        <v>1</v>
      </c>
      <c r="Z76" s="35">
        <v>0</v>
      </c>
      <c r="AA76" s="35">
        <v>0</v>
      </c>
      <c r="AC76" s="35">
        <v>2015</v>
      </c>
      <c r="AD76" s="35">
        <v>0.1875</v>
      </c>
      <c r="AE76" s="35">
        <v>0.625</v>
      </c>
      <c r="AF76" s="35">
        <v>6.25E-2</v>
      </c>
      <c r="AG76" s="35">
        <v>0.125</v>
      </c>
      <c r="AI76" s="35">
        <v>2015</v>
      </c>
      <c r="AJ76" s="35">
        <f t="shared" si="4"/>
        <v>0</v>
      </c>
      <c r="AK76" s="35">
        <f t="shared" si="4"/>
        <v>0.59523809533333327</v>
      </c>
      <c r="AL76" s="35">
        <f t="shared" si="4"/>
        <v>9.5238095333333328E-2</v>
      </c>
      <c r="AM76" s="35">
        <f t="shared" si="2"/>
        <v>0.30952380966666665</v>
      </c>
      <c r="AO76" s="35">
        <v>2015</v>
      </c>
      <c r="AP76" s="35">
        <f t="shared" si="5"/>
        <v>0.22310606066666669</v>
      </c>
      <c r="AQ76" s="35">
        <f t="shared" si="5"/>
        <v>0.63560606066666669</v>
      </c>
      <c r="AR76" s="35">
        <f t="shared" si="5"/>
        <v>3.7499999999999999E-2</v>
      </c>
      <c r="AS76" s="35">
        <f t="shared" si="3"/>
        <v>0.10378787866666667</v>
      </c>
    </row>
    <row r="77" spans="2:45">
      <c r="B77" s="41">
        <v>1000</v>
      </c>
      <c r="C77" s="42">
        <v>1000</v>
      </c>
      <c r="X77" s="35">
        <v>0</v>
      </c>
      <c r="Y77" s="35">
        <v>0.5</v>
      </c>
      <c r="Z77" s="35">
        <v>0</v>
      </c>
      <c r="AA77" s="35">
        <v>0.5</v>
      </c>
      <c r="AD77" s="35">
        <v>0.18181818199999999</v>
      </c>
      <c r="AE77" s="35">
        <v>0.68181818199999999</v>
      </c>
      <c r="AF77" s="35">
        <v>0</v>
      </c>
      <c r="AG77" s="35">
        <v>0.13636363600000001</v>
      </c>
      <c r="AI77" s="35">
        <v>2016</v>
      </c>
      <c r="AJ77" s="35">
        <f t="shared" si="4"/>
        <v>0</v>
      </c>
      <c r="AK77" s="35">
        <f t="shared" si="4"/>
        <v>0.83333333333333337</v>
      </c>
      <c r="AL77" s="35">
        <f t="shared" si="4"/>
        <v>0</v>
      </c>
      <c r="AM77" s="35">
        <f t="shared" si="2"/>
        <v>0.16666666666666666</v>
      </c>
      <c r="AO77" s="35">
        <v>2016</v>
      </c>
      <c r="AP77" s="35">
        <f t="shared" si="5"/>
        <v>0.12310606066666667</v>
      </c>
      <c r="AQ77" s="35">
        <f t="shared" si="5"/>
        <v>0.65782828300000007</v>
      </c>
      <c r="AR77" s="35">
        <f t="shared" si="5"/>
        <v>0.13194444433333333</v>
      </c>
      <c r="AS77" s="35">
        <f t="shared" si="3"/>
        <v>8.7121212000000003E-2</v>
      </c>
    </row>
    <row r="78" spans="2:45">
      <c r="B78" s="41">
        <v>1000</v>
      </c>
      <c r="C78" s="42">
        <v>1000</v>
      </c>
      <c r="X78" s="35">
        <v>0</v>
      </c>
      <c r="Y78" s="35">
        <v>1</v>
      </c>
      <c r="Z78" s="35">
        <v>0</v>
      </c>
      <c r="AA78" s="35">
        <v>0</v>
      </c>
      <c r="AD78" s="35">
        <v>0</v>
      </c>
      <c r="AE78" s="35">
        <v>0.66666666699999999</v>
      </c>
      <c r="AF78" s="35">
        <v>0.33333333300000001</v>
      </c>
      <c r="AG78" s="35">
        <v>0</v>
      </c>
      <c r="AI78" s="35">
        <v>2017</v>
      </c>
      <c r="AJ78" s="35">
        <f>(X77+X78)/2</f>
        <v>0</v>
      </c>
      <c r="AK78" s="35">
        <f>(Y77+Y78)/2</f>
        <v>0.75</v>
      </c>
      <c r="AL78" s="35">
        <f>(Z77+Z78)/2</f>
        <v>0</v>
      </c>
      <c r="AM78" s="35">
        <f>(AA77+AA78)/2</f>
        <v>0.25</v>
      </c>
      <c r="AO78" s="35">
        <v>2017</v>
      </c>
      <c r="AP78" s="35">
        <f>(AD77+AD78)/2</f>
        <v>9.0909090999999997E-2</v>
      </c>
      <c r="AQ78" s="35">
        <f>(AE77+AE78)/2</f>
        <v>0.67424242450000005</v>
      </c>
      <c r="AR78" s="35">
        <f>(AF77+AF78)/2</f>
        <v>0.1666666665</v>
      </c>
      <c r="AS78" s="35">
        <f>(AG77+AG78)/2</f>
        <v>6.8181818000000005E-2</v>
      </c>
    </row>
    <row r="79" spans="2:45">
      <c r="B79" s="41">
        <v>1000</v>
      </c>
      <c r="C79" s="42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Apprehensions</vt:lpstr>
      <vt:lpstr>Residence</vt:lpstr>
      <vt:lpstr>MxUndWkfrc</vt:lpstr>
      <vt:lpstr>MexImm</vt:lpstr>
      <vt:lpstr>MxEmig</vt:lpstr>
      <vt:lpstr>Undocumented</vt:lpstr>
      <vt:lpstr>Moving Average</vt:lpstr>
      <vt:lpstr>DecliningArrivals</vt:lpstr>
      <vt:lpstr>MXEntries</vt:lpstr>
      <vt:lpstr>Occupations</vt:lpstr>
      <vt:lpstr>FarmWorkers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wassink</dc:creator>
  <cp:lastModifiedBy>Joshua Wassink</cp:lastModifiedBy>
  <dcterms:created xsi:type="dcterms:W3CDTF">2019-08-01T13:35:32Z</dcterms:created>
  <dcterms:modified xsi:type="dcterms:W3CDTF">2020-03-21T22:41:48Z</dcterms:modified>
</cp:coreProperties>
</file>