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zschrep/Google Drive/Georgetown/Junior Year/Clubs/GPB/FinApp/"/>
    </mc:Choice>
  </mc:AlternateContent>
  <bookViews>
    <workbookView xWindow="0" yWindow="460" windowWidth="25600" windowHeight="14580" tabRatio="500" activeTab="2"/>
  </bookViews>
  <sheets>
    <sheet name="FY 18 PROJECTIONS" sheetId="1" r:id="rId1"/>
    <sheet name="RESERVE ACCOUNT BALANCES" sheetId="2" r:id="rId2"/>
    <sheet name="GROUP BUDGET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" i="3" l="1"/>
  <c r="B124" i="3"/>
  <c r="B128" i="3"/>
  <c r="B102" i="3"/>
  <c r="B106" i="3"/>
  <c r="B81" i="3"/>
  <c r="B88" i="3"/>
  <c r="B85" i="3"/>
  <c r="B60" i="3"/>
  <c r="B64" i="3"/>
  <c r="B34" i="3"/>
  <c r="B26" i="3"/>
  <c r="B29" i="3"/>
  <c r="B32" i="3"/>
  <c r="B41" i="3"/>
  <c r="B9" i="3"/>
  <c r="B15" i="3"/>
  <c r="B11" i="3"/>
  <c r="B8" i="2"/>
  <c r="B11" i="2"/>
  <c r="B13" i="2"/>
  <c r="B63" i="1"/>
  <c r="B77" i="1"/>
  <c r="B79" i="1"/>
  <c r="B37" i="1"/>
  <c r="B50" i="1"/>
  <c r="B52" i="1"/>
  <c r="B11" i="1"/>
  <c r="B25" i="1"/>
  <c r="B27" i="1"/>
</calcChain>
</file>

<file path=xl/sharedStrings.xml><?xml version="1.0" encoding="utf-8"?>
<sst xmlns="http://schemas.openxmlformats.org/spreadsheetml/2006/main" count="180" uniqueCount="110">
  <si>
    <t>APPLICANT: Georgetown Program Board</t>
  </si>
  <si>
    <t>FY 18 BALANCE OF RESERVE ACCOUNTS TO DATE</t>
  </si>
  <si>
    <t>GPB reserves</t>
  </si>
  <si>
    <t>TOTAL</t>
  </si>
  <si>
    <t>FY 19 BALANCE OF RESERVE ACCOUNTS, ANTICIPATED</t>
  </si>
  <si>
    <t>GPB Reserves</t>
  </si>
  <si>
    <t>Last year's reserves plus our anticipated surplus of $56</t>
  </si>
  <si>
    <t>GROUP: Concerts</t>
  </si>
  <si>
    <t>NOTES:</t>
  </si>
  <si>
    <t>EXPENSES</t>
  </si>
  <si>
    <t>Spring Concert event support</t>
  </si>
  <si>
    <t>Spring Concert</t>
  </si>
  <si>
    <t>Homecoming Concert</t>
  </si>
  <si>
    <t>TOTAL EXPENSES</t>
  </si>
  <si>
    <t>INCOME (W/O FINAPP)</t>
  </si>
  <si>
    <t>Coke Grant</t>
  </si>
  <si>
    <t>Tuition reallocation</t>
  </si>
  <si>
    <t>BALANCE (NEGATIVE)</t>
  </si>
  <si>
    <t>PROJECTED ACCOUNT BALANCES CARRIED TO FY19</t>
  </si>
  <si>
    <t>To reserves and/or other committees</t>
  </si>
  <si>
    <t>GROUP: Films</t>
  </si>
  <si>
    <t>Fall Films</t>
  </si>
  <si>
    <t>NSO film screening</t>
  </si>
  <si>
    <t>Musical Night</t>
  </si>
  <si>
    <t>Trivia Night</t>
  </si>
  <si>
    <t>The Room</t>
  </si>
  <si>
    <t>AMC give-away tickets</t>
  </si>
  <si>
    <t>Spring movies</t>
  </si>
  <si>
    <t xml:space="preserve">FY 18 PROJECTIONS AS OF FY 17 </t>
  </si>
  <si>
    <t>Harry Potter Trivia</t>
  </si>
  <si>
    <t>PROJECTED REVENUES</t>
  </si>
  <si>
    <t>HFSC contribution</t>
  </si>
  <si>
    <t>GUSA FINAPP (REQUESTED)</t>
  </si>
  <si>
    <t>STUDENT AFFAIRS</t>
  </si>
  <si>
    <t>COKE GRANT</t>
  </si>
  <si>
    <t>NSO co-sponsor</t>
  </si>
  <si>
    <t>TOTAL PROJECTED REVENUES</t>
  </si>
  <si>
    <t>GWOW co-sponsor</t>
  </si>
  <si>
    <t>Homecoming Co-sponsor</t>
  </si>
  <si>
    <t>The Room co-sponsor</t>
  </si>
  <si>
    <t>Wonder Woman Co-sponsor</t>
  </si>
  <si>
    <t>PROJECTED EXPENDITURES</t>
  </si>
  <si>
    <t>Special Events</t>
  </si>
  <si>
    <t>Films</t>
  </si>
  <si>
    <t>Off Campus</t>
  </si>
  <si>
    <t>Traditions</t>
  </si>
  <si>
    <t>Concerts</t>
  </si>
  <si>
    <t>GROUP: Special Events</t>
  </si>
  <si>
    <t>Georgetown Day</t>
  </si>
  <si>
    <t>Georgetown Day budget was added mid-way through the Fall 2017 semester</t>
  </si>
  <si>
    <t>NSO event</t>
  </si>
  <si>
    <t>Marketing</t>
  </si>
  <si>
    <t>Caps Game Tickets</t>
  </si>
  <si>
    <t>Late Night</t>
  </si>
  <si>
    <t>Fall Fair</t>
  </si>
  <si>
    <t>Membership</t>
  </si>
  <si>
    <t>Exorcist Night</t>
  </si>
  <si>
    <t>General</t>
  </si>
  <si>
    <t>Club Fair</t>
  </si>
  <si>
    <t>Coffee Bar</t>
  </si>
  <si>
    <t>Pizza Night</t>
  </si>
  <si>
    <t>Olympics Watch</t>
  </si>
  <si>
    <t>TOTAL PROJECTED EXPENDITURES</t>
  </si>
  <si>
    <t>Pre-Concert Bash</t>
  </si>
  <si>
    <t>Other Projected Spring events:</t>
  </si>
  <si>
    <t>PROJECTED BALANCE</t>
  </si>
  <si>
    <t>ACTUAL FY 18 STANDING AS OF JANUARY 2018</t>
  </si>
  <si>
    <t>ACTUAL REVENUES, TO DATE</t>
  </si>
  <si>
    <t>Co-Sponsorships</t>
  </si>
  <si>
    <t>GUSA FINAPP (RECIEVED)</t>
  </si>
  <si>
    <t>Georgetown Day Allocation</t>
  </si>
  <si>
    <t>GROUP: Off Campus</t>
  </si>
  <si>
    <t>Caps Tickets</t>
  </si>
  <si>
    <t>Baked and Wired event</t>
  </si>
  <si>
    <t>TOTAL REVENUES TO DATE</t>
  </si>
  <si>
    <t>DC united Tickets</t>
  </si>
  <si>
    <t>Football Watch party</t>
  </si>
  <si>
    <t>Ice Skating</t>
  </si>
  <si>
    <t>NYC trip</t>
  </si>
  <si>
    <t>Late Skate</t>
  </si>
  <si>
    <t>Projected Spring Events:</t>
  </si>
  <si>
    <t>ACTUAL EXPENDITURES, TO DATE</t>
  </si>
  <si>
    <t>TOTAL EXPENDITURES, TO DATE</t>
  </si>
  <si>
    <t>GROUP: Georgetown Day</t>
  </si>
  <si>
    <t>ACTUAL BALANCE, TO DATE</t>
  </si>
  <si>
    <t>Humdinger Audio</t>
  </si>
  <si>
    <t>Fac/Staff Breakfast - Einstein's, The Corp</t>
  </si>
  <si>
    <t>Pizza for Performances</t>
  </si>
  <si>
    <t>Robert's Oxygen - Helium for Balloons</t>
  </si>
  <si>
    <t>YEAR END FY 18 PROJECTIONS</t>
  </si>
  <si>
    <t>GUPD</t>
  </si>
  <si>
    <t>Stage for student performances</t>
  </si>
  <si>
    <t>Food trucks / farmers market</t>
  </si>
  <si>
    <t>UPDATES PROJECTED REVENUES</t>
  </si>
  <si>
    <t>Georgetown Day Sponsorships</t>
  </si>
  <si>
    <t>Other Co-sponsorships</t>
  </si>
  <si>
    <t>Films co-sponsor approx. $2600 for the year, $400 for other events  (traditions, special events, off campus)</t>
  </si>
  <si>
    <t>potential sponsors</t>
  </si>
  <si>
    <t>UPDATED PROJECTED EXPENDITURES</t>
  </si>
  <si>
    <t>Does not include additional budget provided by ticket sales - standard practice for GPB accounting</t>
  </si>
  <si>
    <t>GROUP: Traditions</t>
  </si>
  <si>
    <t>Mr. Georgetown</t>
  </si>
  <si>
    <t>Taste of the Hilltop</t>
  </si>
  <si>
    <t>Build a Bulldog</t>
  </si>
  <si>
    <t>Sleigh Rides</t>
  </si>
  <si>
    <t>Funniest Human</t>
  </si>
  <si>
    <t>Springfest</t>
  </si>
  <si>
    <t>Mini Animal Farm</t>
  </si>
  <si>
    <t>Succulents for your Sweetheart</t>
  </si>
  <si>
    <t>UPDATED PROJECTED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</si>
</sst>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4" x14ac:knownFonts="1">
    <font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u/>
      <sz val="11"/>
      <color rgb="FF000000"/>
      <name val="Calibri"/>
    </font>
    <font>
      <sz val="11"/>
      <name val="Calibri"/>
    </font>
    <font>
      <i/>
      <sz val="11"/>
      <color rgb="FF000000"/>
      <name val="Calibri"/>
    </font>
    <font>
      <sz val="11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8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4" xfId="0" applyFont="1" applyBorder="1" applyAlignment="1"/>
    <xf numFmtId="164" fontId="0" fillId="0" borderId="0" xfId="0" applyNumberFormat="1" applyFont="1" applyAlignment="1"/>
    <xf numFmtId="0" fontId="1" fillId="0" borderId="5" xfId="0" applyFont="1" applyBorder="1"/>
    <xf numFmtId="0" fontId="0" fillId="0" borderId="4" xfId="0" applyFont="1" applyBorder="1"/>
    <xf numFmtId="164" fontId="0" fillId="0" borderId="6" xfId="0" applyNumberFormat="1" applyFont="1" applyBorder="1"/>
    <xf numFmtId="0" fontId="5" fillId="0" borderId="7" xfId="0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1" fillId="0" borderId="9" xfId="0" applyFont="1" applyBorder="1"/>
    <xf numFmtId="0" fontId="0" fillId="0" borderId="10" xfId="0" applyFont="1" applyBorder="1"/>
    <xf numFmtId="0" fontId="4" fillId="0" borderId="4" xfId="0" applyFont="1" applyBorder="1" applyAlignment="1"/>
    <xf numFmtId="164" fontId="0" fillId="0" borderId="0" xfId="0" applyNumberFormat="1" applyFont="1"/>
    <xf numFmtId="0" fontId="0" fillId="0" borderId="0" xfId="0" applyFont="1" applyAlignment="1"/>
    <xf numFmtId="164" fontId="6" fillId="0" borderId="0" xfId="0" applyNumberFormat="1" applyFont="1"/>
    <xf numFmtId="0" fontId="7" fillId="0" borderId="14" xfId="0" applyFont="1" applyBorder="1" applyAlignment="1"/>
    <xf numFmtId="164" fontId="6" fillId="0" borderId="15" xfId="0" applyNumberFormat="1" applyFont="1" applyBorder="1"/>
    <xf numFmtId="0" fontId="0" fillId="0" borderId="15" xfId="0" applyFont="1" applyBorder="1"/>
    <xf numFmtId="0" fontId="0" fillId="0" borderId="16" xfId="0" applyFont="1" applyBorder="1"/>
    <xf numFmtId="0" fontId="8" fillId="0" borderId="17" xfId="0" applyFont="1" applyBorder="1"/>
    <xf numFmtId="0" fontId="0" fillId="0" borderId="18" xfId="0" applyFont="1" applyBorder="1"/>
    <xf numFmtId="0" fontId="0" fillId="0" borderId="17" xfId="0" applyFont="1" applyBorder="1" applyAlignment="1"/>
    <xf numFmtId="164" fontId="0" fillId="0" borderId="0" xfId="0" applyNumberFormat="1" applyFont="1" applyAlignment="1"/>
    <xf numFmtId="164" fontId="0" fillId="0" borderId="6" xfId="0" applyNumberFormat="1" applyFont="1" applyBorder="1" applyAlignment="1"/>
    <xf numFmtId="0" fontId="9" fillId="0" borderId="17" xfId="0" applyFont="1" applyBorder="1"/>
    <xf numFmtId="164" fontId="10" fillId="0" borderId="0" xfId="0" applyNumberFormat="1" applyFont="1"/>
    <xf numFmtId="0" fontId="0" fillId="0" borderId="17" xfId="0" applyFont="1" applyBorder="1"/>
    <xf numFmtId="164" fontId="10" fillId="0" borderId="0" xfId="0" applyNumberFormat="1" applyFont="1" applyAlignment="1"/>
    <xf numFmtId="0" fontId="0" fillId="0" borderId="0" xfId="0" applyFont="1" applyAlignment="1"/>
    <xf numFmtId="3" fontId="0" fillId="0" borderId="0" xfId="0" applyNumberFormat="1" applyFont="1" applyAlignment="1"/>
    <xf numFmtId="164" fontId="0" fillId="0" borderId="0" xfId="0" applyNumberFormat="1" applyFont="1"/>
    <xf numFmtId="0" fontId="0" fillId="0" borderId="19" xfId="0" applyFont="1" applyBorder="1"/>
    <xf numFmtId="164" fontId="6" fillId="0" borderId="20" xfId="0" applyNumberFormat="1" applyFont="1" applyBorder="1"/>
    <xf numFmtId="0" fontId="0" fillId="0" borderId="20" xfId="0" applyFont="1" applyBorder="1"/>
    <xf numFmtId="0" fontId="0" fillId="0" borderId="21" xfId="0" applyFont="1" applyBorder="1"/>
    <xf numFmtId="0" fontId="9" fillId="0" borderId="0" xfId="0" applyFont="1" applyAlignment="1">
      <alignment wrapText="1"/>
    </xf>
    <xf numFmtId="0" fontId="9" fillId="0" borderId="0" xfId="0" applyFont="1"/>
    <xf numFmtId="0" fontId="12" fillId="0" borderId="14" xfId="0" applyFont="1" applyBorder="1"/>
    <xf numFmtId="164" fontId="0" fillId="0" borderId="6" xfId="0" applyNumberFormat="1" applyFont="1" applyBorder="1"/>
    <xf numFmtId="164" fontId="0" fillId="0" borderId="18" xfId="0" applyNumberFormat="1" applyFont="1" applyBorder="1" applyAlignment="1"/>
    <xf numFmtId="0" fontId="1" fillId="0" borderId="0" xfId="0" applyFont="1" applyAlignment="1"/>
    <xf numFmtId="164" fontId="6" fillId="0" borderId="0" xfId="0" applyNumberFormat="1" applyFont="1" applyAlignment="1"/>
    <xf numFmtId="0" fontId="7" fillId="0" borderId="17" xfId="0" applyFont="1" applyBorder="1"/>
    <xf numFmtId="164" fontId="9" fillId="0" borderId="22" xfId="0" applyNumberFormat="1" applyFont="1" applyBorder="1"/>
    <xf numFmtId="0" fontId="0" fillId="0" borderId="23" xfId="0" applyFont="1" applyBorder="1"/>
    <xf numFmtId="164" fontId="9" fillId="0" borderId="18" xfId="0" applyNumberFormat="1" applyFont="1" applyBorder="1"/>
    <xf numFmtId="0" fontId="9" fillId="0" borderId="19" xfId="0" applyFont="1" applyBorder="1"/>
    <xf numFmtId="164" fontId="0" fillId="0" borderId="21" xfId="0" applyNumberFormat="1" applyFont="1" applyBorder="1" applyAlignment="1"/>
    <xf numFmtId="164" fontId="0" fillId="0" borderId="23" xfId="0" applyNumberFormat="1" applyFont="1" applyBorder="1"/>
    <xf numFmtId="0" fontId="7" fillId="0" borderId="17" xfId="0" applyFont="1" applyBorder="1" applyAlignment="1"/>
    <xf numFmtId="164" fontId="0" fillId="0" borderId="18" xfId="0" applyNumberFormat="1" applyFont="1" applyBorder="1"/>
    <xf numFmtId="164" fontId="0" fillId="0" borderId="23" xfId="0" applyNumberFormat="1" applyFont="1" applyBorder="1" applyAlignment="1"/>
    <xf numFmtId="164" fontId="9" fillId="0" borderId="21" xfId="0" applyNumberFormat="1" applyFont="1" applyBorder="1" applyAlignment="1"/>
    <xf numFmtId="0" fontId="10" fillId="0" borderId="0" xfId="0" applyFont="1"/>
    <xf numFmtId="0" fontId="0" fillId="0" borderId="18" xfId="0" applyFont="1" applyBorder="1" applyAlignment="1">
      <alignment wrapText="1"/>
    </xf>
    <xf numFmtId="164" fontId="0" fillId="0" borderId="18" xfId="0" applyNumberFormat="1" applyFont="1" applyBorder="1"/>
    <xf numFmtId="164" fontId="0" fillId="0" borderId="18" xfId="0" applyNumberFormat="1" applyFont="1" applyBorder="1" applyAlignment="1"/>
    <xf numFmtId="165" fontId="0" fillId="0" borderId="18" xfId="0" applyNumberFormat="1" applyFont="1" applyBorder="1" applyAlignment="1"/>
    <xf numFmtId="164" fontId="9" fillId="0" borderId="18" xfId="0" applyNumberFormat="1" applyFont="1" applyBorder="1"/>
    <xf numFmtId="0" fontId="9" fillId="0" borderId="18" xfId="0" applyFont="1" applyBorder="1"/>
    <xf numFmtId="164" fontId="9" fillId="0" borderId="21" xfId="0" applyNumberFormat="1" applyFont="1" applyBorder="1"/>
    <xf numFmtId="0" fontId="13" fillId="0" borderId="0" xfId="0" applyFont="1"/>
    <xf numFmtId="0" fontId="11" fillId="0" borderId="0" xfId="0" applyFont="1" applyAlignment="1"/>
    <xf numFmtId="0" fontId="0" fillId="0" borderId="0" xfId="0" applyFont="1" applyAlignme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/>
    <xf numFmtId="0" fontId="2" fillId="0" borderId="11" xfId="0" applyFont="1" applyBorder="1" applyAlignment="1"/>
    <xf numFmtId="0" fontId="4" fillId="0" borderId="12" xfId="0" applyFont="1" applyBorder="1"/>
    <xf numFmtId="0" fontId="4" fillId="0" borderId="1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topLeftCell="A50" workbookViewId="0">
      <selection activeCell="C64" sqref="C64"/>
    </sheetView>
  </sheetViews>
  <sheetFormatPr baseColWidth="10" defaultColWidth="14.5" defaultRowHeight="15" customHeight="1" x14ac:dyDescent="0.2"/>
  <cols>
    <col min="1" max="1" width="37.83203125" customWidth="1"/>
    <col min="2" max="2" width="28.5" customWidth="1"/>
    <col min="3" max="3" width="89.6640625" customWidth="1"/>
    <col min="4" max="13" width="8.6640625" customWidth="1"/>
  </cols>
  <sheetData>
    <row r="1" spans="1:26" ht="6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" customHeight="1" x14ac:dyDescent="0.3">
      <c r="A2" s="64" t="s">
        <v>0</v>
      </c>
      <c r="B2" s="6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38" t="s">
        <v>28</v>
      </c>
      <c r="B4" s="1"/>
      <c r="C4" s="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39" t="s">
        <v>30</v>
      </c>
      <c r="B5" s="2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23" t="s">
        <v>31</v>
      </c>
      <c r="B6" s="41">
        <v>10000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28" t="s">
        <v>32</v>
      </c>
      <c r="B7" s="41">
        <v>109881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28" t="s">
        <v>33</v>
      </c>
      <c r="B8" s="41">
        <v>49794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28" t="s">
        <v>34</v>
      </c>
      <c r="B9" s="41">
        <v>7447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23"/>
      <c r="B10" s="41"/>
      <c r="C10" s="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44" t="s">
        <v>36</v>
      </c>
      <c r="B11" s="45">
        <f>SUM(B6:B10)</f>
        <v>177122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28"/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21" t="s">
        <v>41</v>
      </c>
      <c r="B13" s="2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23" t="s">
        <v>42</v>
      </c>
      <c r="B14" s="41">
        <v>23458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23" t="s">
        <v>43</v>
      </c>
      <c r="B15" s="41">
        <v>30830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23" t="s">
        <v>44</v>
      </c>
      <c r="B16" s="41">
        <v>15000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23" t="s">
        <v>45</v>
      </c>
      <c r="B17" s="41">
        <v>9925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23" t="s">
        <v>46</v>
      </c>
      <c r="B18" s="41">
        <v>74016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23" t="s">
        <v>48</v>
      </c>
      <c r="B19" s="41">
        <v>0</v>
      </c>
      <c r="C19" s="42" t="s">
        <v>49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23" t="s">
        <v>51</v>
      </c>
      <c r="B20" s="41">
        <v>3280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23" t="s">
        <v>53</v>
      </c>
      <c r="B21" s="41">
        <v>13113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23" t="s">
        <v>55</v>
      </c>
      <c r="B22" s="41">
        <v>1000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23" t="s">
        <v>57</v>
      </c>
      <c r="B23" s="41">
        <v>6500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28"/>
      <c r="B24" s="4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44" t="s">
        <v>62</v>
      </c>
      <c r="B25" s="47">
        <f>SUM(B14:B23)</f>
        <v>177122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28"/>
      <c r="B26" s="2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48" t="s">
        <v>65</v>
      </c>
      <c r="B27" s="49">
        <f>B11-B25</f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38" t="s">
        <v>66</v>
      </c>
      <c r="B29" s="1"/>
      <c r="C29" s="2" t="s">
        <v>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39" t="s">
        <v>67</v>
      </c>
      <c r="B30" s="2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23" t="s">
        <v>68</v>
      </c>
      <c r="B31" s="41">
        <v>2634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28" t="s">
        <v>69</v>
      </c>
      <c r="B32" s="41">
        <v>93340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28" t="s">
        <v>33</v>
      </c>
      <c r="B33" s="41">
        <v>51129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28" t="s">
        <v>34</v>
      </c>
      <c r="B34" s="41">
        <v>7447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23" t="s">
        <v>70</v>
      </c>
      <c r="B35" s="41">
        <v>12000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28"/>
      <c r="B36" s="5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51" t="s">
        <v>74</v>
      </c>
      <c r="B37" s="47">
        <f>SUM(B31:B35)</f>
        <v>166550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28"/>
      <c r="B38" s="2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21" t="s">
        <v>81</v>
      </c>
      <c r="B39" s="2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23" t="s">
        <v>42</v>
      </c>
      <c r="B40" s="41">
        <v>5618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23" t="s">
        <v>43</v>
      </c>
      <c r="B41" s="52">
        <v>27303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23" t="s">
        <v>44</v>
      </c>
      <c r="B42" s="41">
        <v>10068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23" t="s">
        <v>45</v>
      </c>
      <c r="B43" s="41">
        <v>4750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23" t="s">
        <v>46</v>
      </c>
      <c r="B44" s="41">
        <v>72141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23" t="s">
        <v>48</v>
      </c>
      <c r="B45" s="41">
        <v>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23" t="s">
        <v>51</v>
      </c>
      <c r="B46" s="41">
        <v>2556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23" t="s">
        <v>53</v>
      </c>
      <c r="B47" s="41">
        <v>3528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23" t="s">
        <v>55</v>
      </c>
      <c r="B48" s="41">
        <v>628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23" t="s">
        <v>57</v>
      </c>
      <c r="B49" s="53">
        <v>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51" t="s">
        <v>82</v>
      </c>
      <c r="B50" s="47">
        <f>SUM(B40:B49)</f>
        <v>126704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28"/>
      <c r="B51" s="2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48" t="s">
        <v>84</v>
      </c>
      <c r="B52" s="54">
        <f>B37-B50</f>
        <v>39846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55" t="s">
        <v>89</v>
      </c>
      <c r="B54" s="1"/>
      <c r="C54" s="2" t="s">
        <v>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39" t="s">
        <v>93</v>
      </c>
      <c r="B55" s="2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23" t="s">
        <v>94</v>
      </c>
      <c r="B56" s="41">
        <v>7500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23" t="s">
        <v>95</v>
      </c>
      <c r="B57" s="41">
        <v>3000</v>
      </c>
      <c r="C57" s="42" t="s">
        <v>96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28" t="s">
        <v>69</v>
      </c>
      <c r="B58" s="41">
        <v>93340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28" t="s">
        <v>33</v>
      </c>
      <c r="B59" s="41">
        <v>51129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28" t="s">
        <v>34</v>
      </c>
      <c r="B60" s="41">
        <v>7447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23" t="s">
        <v>70</v>
      </c>
      <c r="B61" s="41">
        <v>12000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28"/>
      <c r="B62" s="5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44" t="s">
        <v>3</v>
      </c>
      <c r="B63" s="47">
        <f>SUM(B56:B61)</f>
        <v>174416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28"/>
      <c r="B64" s="2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21" t="s">
        <v>98</v>
      </c>
      <c r="B65" s="2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23" t="s">
        <v>42</v>
      </c>
      <c r="B66" s="57">
        <v>14819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23" t="s">
        <v>43</v>
      </c>
      <c r="B67" s="57">
        <v>27303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23" t="s">
        <v>44</v>
      </c>
      <c r="B68" s="57">
        <v>14568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23" t="s">
        <v>45</v>
      </c>
      <c r="B69" s="58">
        <v>9820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23" t="s">
        <v>46</v>
      </c>
      <c r="B70" s="57">
        <v>72350</v>
      </c>
      <c r="C70" s="42" t="s">
        <v>99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23" t="s">
        <v>48</v>
      </c>
      <c r="B71" s="58">
        <v>19500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23" t="s">
        <v>51</v>
      </c>
      <c r="B72" s="58">
        <v>3300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23" t="s">
        <v>53</v>
      </c>
      <c r="B73" s="58">
        <v>9200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23" t="s">
        <v>55</v>
      </c>
      <c r="B74" s="58">
        <v>1500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23" t="s">
        <v>57</v>
      </c>
      <c r="B75" s="59">
        <v>2000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28"/>
      <c r="B76" s="4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44" t="s">
        <v>62</v>
      </c>
      <c r="B77" s="60">
        <f>SUM(B66:B75)</f>
        <v>174360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26"/>
      <c r="B78" s="6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48" t="s">
        <v>109</v>
      </c>
      <c r="B79" s="62">
        <f>B63-B77</f>
        <v>56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/>
  </sheetViews>
  <sheetFormatPr baseColWidth="10" defaultColWidth="14.5" defaultRowHeight="15" customHeight="1" x14ac:dyDescent="0.2"/>
  <cols>
    <col min="1" max="1" width="16.5" customWidth="1"/>
    <col min="2" max="2" width="13.5" customWidth="1"/>
    <col min="3" max="12" width="8.6640625" customWidth="1"/>
  </cols>
  <sheetData>
    <row r="1" spans="1:26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69" t="s">
        <v>0</v>
      </c>
      <c r="B3" s="65"/>
      <c r="C3" s="65"/>
      <c r="D3" s="65"/>
      <c r="E3" s="6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2"/>
      <c r="B4" s="2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66" t="s">
        <v>1</v>
      </c>
      <c r="B5" s="67"/>
      <c r="C5" s="67"/>
      <c r="D5" s="67"/>
      <c r="E5" s="6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3" t="s">
        <v>2</v>
      </c>
      <c r="B6" s="4">
        <v>9775</v>
      </c>
      <c r="C6" s="2"/>
      <c r="D6" s="2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6"/>
      <c r="B7" s="7"/>
      <c r="C7" s="2"/>
      <c r="D7" s="2"/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8" t="s">
        <v>3</v>
      </c>
      <c r="B8" s="9">
        <f>SUM(B6:B7)</f>
        <v>9775</v>
      </c>
      <c r="C8" s="10"/>
      <c r="D8" s="10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2"/>
      <c r="B9" s="2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66" t="s">
        <v>4</v>
      </c>
      <c r="B10" s="67"/>
      <c r="C10" s="67"/>
      <c r="D10" s="67"/>
      <c r="E10" s="6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3" t="s">
        <v>5</v>
      </c>
      <c r="B11" s="14">
        <f>B8+56</f>
        <v>9831</v>
      </c>
      <c r="C11" s="70" t="s">
        <v>6</v>
      </c>
      <c r="D11" s="65"/>
      <c r="E11" s="71"/>
      <c r="F11" s="15"/>
      <c r="G11" s="15"/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6"/>
      <c r="B12" s="7"/>
      <c r="C12" s="65"/>
      <c r="D12" s="65"/>
      <c r="E12" s="71"/>
      <c r="F12" s="15"/>
      <c r="G12" s="15"/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8" t="s">
        <v>3</v>
      </c>
      <c r="B13" s="9">
        <f>SUM(B11:B12)</f>
        <v>9831</v>
      </c>
      <c r="C13" s="10"/>
      <c r="D13" s="10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2"/>
      <c r="B14" s="2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4">
    <mergeCell ref="A5:E5"/>
    <mergeCell ref="A10:E10"/>
    <mergeCell ref="A3:E3"/>
    <mergeCell ref="C11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8"/>
  <sheetViews>
    <sheetView tabSelected="1" topLeftCell="A111" workbookViewId="0">
      <selection activeCell="B88" sqref="B88"/>
    </sheetView>
  </sheetViews>
  <sheetFormatPr baseColWidth="10" defaultColWidth="14.5" defaultRowHeight="15" customHeight="1" x14ac:dyDescent="0.2"/>
  <cols>
    <col min="1" max="1" width="38" customWidth="1"/>
    <col min="2" max="2" width="22.6640625" customWidth="1"/>
    <col min="3" max="25" width="8.6640625" customWidth="1"/>
  </cols>
  <sheetData>
    <row r="1" spans="1:25" ht="14.25" customHeight="1" x14ac:dyDescent="0.2">
      <c r="A1" s="2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5">
      <c r="A2" s="72" t="s">
        <v>0</v>
      </c>
      <c r="B2" s="73"/>
      <c r="C2" s="73"/>
      <c r="D2" s="7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">
      <c r="A3" s="2"/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">
      <c r="A4" s="17" t="s">
        <v>7</v>
      </c>
      <c r="B4" s="18"/>
      <c r="C4" s="19"/>
      <c r="D4" s="20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21" t="s">
        <v>9</v>
      </c>
      <c r="B5" s="16"/>
      <c r="C5" s="2"/>
      <c r="D5" s="2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">
      <c r="A6" s="23" t="s">
        <v>10</v>
      </c>
      <c r="B6" s="24">
        <v>32900</v>
      </c>
      <c r="C6" s="2"/>
      <c r="D6" s="2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">
      <c r="A7" s="23" t="s">
        <v>11</v>
      </c>
      <c r="B7" s="24">
        <v>39150</v>
      </c>
      <c r="C7" s="2"/>
      <c r="D7" s="2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23" t="s">
        <v>12</v>
      </c>
      <c r="B8" s="25">
        <v>300</v>
      </c>
      <c r="C8" s="2"/>
      <c r="D8" s="2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26" t="s">
        <v>13</v>
      </c>
      <c r="B9" s="27">
        <f>SUM(B6:B8)</f>
        <v>72350</v>
      </c>
      <c r="C9" s="2"/>
      <c r="D9" s="2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">
      <c r="A10" s="28"/>
      <c r="B10" s="16"/>
      <c r="C10" s="2"/>
      <c r="D10" s="2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">
      <c r="A11" s="21" t="s">
        <v>14</v>
      </c>
      <c r="B11" s="29">
        <f>B12+B13</f>
        <v>58576</v>
      </c>
      <c r="C11" s="2"/>
      <c r="D11" s="2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">
      <c r="A12" s="23" t="s">
        <v>15</v>
      </c>
      <c r="B12" s="30">
        <v>7447</v>
      </c>
      <c r="C12" s="2"/>
      <c r="D12" s="2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">
      <c r="A13" s="23" t="s">
        <v>16</v>
      </c>
      <c r="B13" s="31">
        <v>51129</v>
      </c>
      <c r="C13" s="2"/>
      <c r="D13" s="2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26"/>
      <c r="B14" s="16"/>
      <c r="C14" s="2"/>
      <c r="D14" s="2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26" t="s">
        <v>17</v>
      </c>
      <c r="B15" s="27">
        <f>B13+B12-B9</f>
        <v>-13774</v>
      </c>
      <c r="C15" s="2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28"/>
      <c r="B16" s="16"/>
      <c r="C16" s="2"/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26" t="s">
        <v>18</v>
      </c>
      <c r="B17" s="32"/>
      <c r="C17" s="2"/>
      <c r="D17" s="2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23" t="s">
        <v>19</v>
      </c>
      <c r="B18" s="25">
        <v>0</v>
      </c>
      <c r="C18" s="2"/>
      <c r="D18" s="2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33"/>
      <c r="B19" s="34"/>
      <c r="C19" s="35"/>
      <c r="D19" s="3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 customHeight="1" x14ac:dyDescent="0.2">
      <c r="A20" s="37"/>
      <c r="B20" s="1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17" t="s">
        <v>20</v>
      </c>
      <c r="B21" s="18"/>
      <c r="C21" s="19"/>
      <c r="D21" s="20" t="s">
        <v>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21" t="s">
        <v>9</v>
      </c>
      <c r="B22" s="16"/>
      <c r="C22" s="2"/>
      <c r="D22" s="2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">
      <c r="A23" s="23" t="s">
        <v>21</v>
      </c>
      <c r="B23" s="24">
        <v>11244</v>
      </c>
      <c r="C23" s="2"/>
      <c r="D23" s="2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">
      <c r="A24" s="23" t="s">
        <v>22</v>
      </c>
      <c r="B24" s="24">
        <v>734</v>
      </c>
      <c r="C24" s="2"/>
      <c r="D24" s="2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23" t="s">
        <v>23</v>
      </c>
      <c r="B25" s="24">
        <v>744</v>
      </c>
      <c r="C25" s="2"/>
      <c r="D25" s="2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23" t="s">
        <v>24</v>
      </c>
      <c r="B26" s="32">
        <f>161+22</f>
        <v>183</v>
      </c>
      <c r="C26" s="2"/>
      <c r="D26" s="2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23" t="s">
        <v>25</v>
      </c>
      <c r="B27" s="24">
        <v>954</v>
      </c>
      <c r="C27" s="2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23" t="s">
        <v>26</v>
      </c>
      <c r="B28" s="24">
        <v>435</v>
      </c>
      <c r="C28" s="2"/>
      <c r="D28" s="2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23" t="s">
        <v>27</v>
      </c>
      <c r="B29" s="32">
        <f>3380+9416</f>
        <v>12796</v>
      </c>
      <c r="C29" s="2"/>
      <c r="D29" s="2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23" t="s">
        <v>29</v>
      </c>
      <c r="B30" s="24">
        <v>213</v>
      </c>
      <c r="C30" s="2"/>
      <c r="D30" s="2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28"/>
      <c r="B31" s="40"/>
      <c r="C31" s="2"/>
      <c r="D31" s="2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26" t="s">
        <v>13</v>
      </c>
      <c r="B32" s="27">
        <f>SUM(B23:B30)</f>
        <v>27303</v>
      </c>
      <c r="C32" s="2"/>
      <c r="D32" s="2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28"/>
      <c r="B33" s="16"/>
      <c r="C33" s="2"/>
      <c r="D33" s="2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21" t="s">
        <v>14</v>
      </c>
      <c r="B34" s="29">
        <f>SUM(B35:B39)</f>
        <v>2634</v>
      </c>
      <c r="C34" s="2"/>
      <c r="D34" s="2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23" t="s">
        <v>35</v>
      </c>
      <c r="B35" s="43">
        <v>734</v>
      </c>
      <c r="C35" s="2"/>
      <c r="D35" s="2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23" t="s">
        <v>37</v>
      </c>
      <c r="B36" s="43">
        <v>250</v>
      </c>
      <c r="C36" s="2"/>
      <c r="D36" s="2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23" t="s">
        <v>38</v>
      </c>
      <c r="B37" s="43">
        <v>200</v>
      </c>
      <c r="C37" s="2"/>
      <c r="D37" s="2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23" t="s">
        <v>39</v>
      </c>
      <c r="B38" s="43">
        <v>1000</v>
      </c>
      <c r="C38" s="2"/>
      <c r="D38" s="2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23" t="s">
        <v>40</v>
      </c>
      <c r="B39" s="43">
        <v>450</v>
      </c>
      <c r="C39" s="2"/>
      <c r="D39" s="2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26"/>
      <c r="B40" s="16"/>
      <c r="C40" s="2"/>
      <c r="D40" s="2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26" t="s">
        <v>17</v>
      </c>
      <c r="B41" s="27">
        <f>B34-B32</f>
        <v>-24669</v>
      </c>
      <c r="C41" s="2"/>
      <c r="D41" s="2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28"/>
      <c r="B42" s="16"/>
      <c r="C42" s="2"/>
      <c r="D42" s="2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26" t="s">
        <v>18</v>
      </c>
      <c r="B43" s="32"/>
      <c r="C43" s="2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23" t="s">
        <v>19</v>
      </c>
      <c r="B44" s="25">
        <v>0</v>
      </c>
      <c r="C44" s="2"/>
      <c r="D44" s="2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33"/>
      <c r="B45" s="34"/>
      <c r="C45" s="35"/>
      <c r="D45" s="3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38"/>
      <c r="B46" s="32"/>
      <c r="C46" s="2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7" t="s">
        <v>47</v>
      </c>
      <c r="B47" s="18"/>
      <c r="C47" s="19"/>
      <c r="D47" s="20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21" t="s">
        <v>9</v>
      </c>
      <c r="B48" s="16"/>
      <c r="C48" s="2"/>
      <c r="D48" s="2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23" t="s">
        <v>50</v>
      </c>
      <c r="B49" s="24">
        <v>486</v>
      </c>
      <c r="C49" s="2"/>
      <c r="D49" s="2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23" t="s">
        <v>52</v>
      </c>
      <c r="B50" s="24">
        <v>735</v>
      </c>
      <c r="C50" s="2"/>
      <c r="D50" s="2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23" t="s">
        <v>54</v>
      </c>
      <c r="B51" s="24">
        <v>835</v>
      </c>
      <c r="C51" s="2"/>
      <c r="D51" s="2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23" t="s">
        <v>56</v>
      </c>
      <c r="B52" s="24">
        <v>339</v>
      </c>
      <c r="C52" s="2"/>
      <c r="D52" s="2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23" t="s">
        <v>58</v>
      </c>
      <c r="B53" s="24">
        <v>721</v>
      </c>
      <c r="C53" s="2"/>
      <c r="D53" s="2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23" t="s">
        <v>59</v>
      </c>
      <c r="B54" s="24">
        <v>215</v>
      </c>
      <c r="C54" s="2"/>
      <c r="D54" s="2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23" t="s">
        <v>60</v>
      </c>
      <c r="B55" s="24">
        <v>734</v>
      </c>
      <c r="C55" s="2"/>
      <c r="D55" s="2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23" t="s">
        <v>61</v>
      </c>
      <c r="B56" s="24">
        <v>754</v>
      </c>
      <c r="C56" s="2"/>
      <c r="D56" s="2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23" t="s">
        <v>63</v>
      </c>
      <c r="B57" s="24">
        <v>5000</v>
      </c>
      <c r="C57" s="2"/>
      <c r="D57" s="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23" t="s">
        <v>64</v>
      </c>
      <c r="B58" s="24">
        <v>5000</v>
      </c>
      <c r="C58" s="2"/>
      <c r="D58" s="2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28"/>
      <c r="B59" s="40"/>
      <c r="C59" s="2"/>
      <c r="D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26" t="s">
        <v>13</v>
      </c>
      <c r="B60" s="27">
        <f>SUM(B49:B58)</f>
        <v>14819</v>
      </c>
      <c r="C60" s="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28"/>
      <c r="B61" s="16"/>
      <c r="C61" s="2"/>
      <c r="D61" s="2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21" t="s">
        <v>14</v>
      </c>
      <c r="B62" s="43">
        <v>0</v>
      </c>
      <c r="C62" s="2"/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28"/>
      <c r="B63" s="16"/>
      <c r="C63" s="2"/>
      <c r="D63" s="2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26" t="s">
        <v>17</v>
      </c>
      <c r="B64" s="16">
        <f>B62-B60</f>
        <v>-14819</v>
      </c>
      <c r="C64" s="2"/>
      <c r="D64" s="2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28"/>
      <c r="B65" s="16"/>
      <c r="C65" s="2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26" t="s">
        <v>18</v>
      </c>
      <c r="B66" s="32"/>
      <c r="C66" s="2"/>
      <c r="D66" s="2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23" t="s">
        <v>19</v>
      </c>
      <c r="B67" s="40">
        <f>18500-B60</f>
        <v>3681</v>
      </c>
      <c r="C67" s="2"/>
      <c r="D67" s="2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33"/>
      <c r="B68" s="34"/>
      <c r="C68" s="35"/>
      <c r="D68" s="3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2"/>
      <c r="B69" s="16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7" t="s">
        <v>71</v>
      </c>
      <c r="B70" s="18"/>
      <c r="C70" s="19"/>
      <c r="D70" s="20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21" t="s">
        <v>9</v>
      </c>
      <c r="B71" s="16"/>
      <c r="C71" s="2"/>
      <c r="D71" s="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23" t="s">
        <v>72</v>
      </c>
      <c r="B72" s="24">
        <v>735</v>
      </c>
      <c r="C72" s="2"/>
      <c r="D72" s="2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23" t="s">
        <v>73</v>
      </c>
      <c r="B73" s="24">
        <v>234</v>
      </c>
      <c r="C73" s="2"/>
      <c r="D73" s="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23" t="s">
        <v>75</v>
      </c>
      <c r="B74" s="24">
        <v>875</v>
      </c>
      <c r="C74" s="2"/>
      <c r="D74" s="2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23" t="s">
        <v>76</v>
      </c>
      <c r="B75" s="24">
        <v>210</v>
      </c>
      <c r="C75" s="2"/>
      <c r="D75" s="2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23" t="s">
        <v>77</v>
      </c>
      <c r="B76" s="24">
        <v>900</v>
      </c>
      <c r="C76" s="2"/>
      <c r="D76" s="2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23" t="s">
        <v>78</v>
      </c>
      <c r="B77" s="24">
        <v>6314</v>
      </c>
      <c r="C77" s="2"/>
      <c r="D77" s="2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23" t="s">
        <v>79</v>
      </c>
      <c r="B78" s="24">
        <v>800</v>
      </c>
      <c r="C78" s="2"/>
      <c r="D78" s="2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23" t="s">
        <v>80</v>
      </c>
      <c r="B79" s="24">
        <v>4500</v>
      </c>
      <c r="C79" s="2"/>
      <c r="D79" s="2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28"/>
      <c r="B80" s="40"/>
      <c r="C80" s="2"/>
      <c r="D80" s="2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26" t="s">
        <v>13</v>
      </c>
      <c r="B81" s="27">
        <f>SUM(B72:B79)</f>
        <v>14568</v>
      </c>
      <c r="C81" s="2"/>
      <c r="D81" s="2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28"/>
      <c r="B82" s="16"/>
      <c r="C82" s="2"/>
      <c r="D82" s="2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21" t="s">
        <v>14</v>
      </c>
      <c r="B83" s="29">
        <v>0</v>
      </c>
      <c r="C83" s="2"/>
      <c r="D83" s="2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28"/>
      <c r="B84" s="16"/>
      <c r="C84" s="2"/>
      <c r="D84" s="2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26" t="s">
        <v>17</v>
      </c>
      <c r="B85" s="27">
        <f>B83-B81</f>
        <v>-14568</v>
      </c>
      <c r="C85" s="2"/>
      <c r="D85" s="2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28"/>
      <c r="B86" s="16"/>
      <c r="C86" s="2"/>
      <c r="D86" s="2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26" t="s">
        <v>18</v>
      </c>
      <c r="B87" s="32"/>
      <c r="C87" s="2"/>
      <c r="D87" s="2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23" t="s">
        <v>19</v>
      </c>
      <c r="B88" s="40">
        <f>15000-B81</f>
        <v>432</v>
      </c>
      <c r="C88" s="2"/>
      <c r="D88" s="2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33"/>
      <c r="B89" s="34"/>
      <c r="C89" s="35"/>
      <c r="D89" s="3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2"/>
      <c r="B90" s="16"/>
      <c r="C90" s="2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7" t="s">
        <v>83</v>
      </c>
      <c r="B91" s="18"/>
      <c r="C91" s="19"/>
      <c r="D91" s="20" t="s">
        <v>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21" t="s">
        <v>9</v>
      </c>
      <c r="B92" s="16"/>
      <c r="C92" s="2"/>
      <c r="D92" s="2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23" t="s">
        <v>85</v>
      </c>
      <c r="B93" s="24">
        <v>4000</v>
      </c>
      <c r="C93" s="2"/>
      <c r="D93" s="2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23" t="s">
        <v>86</v>
      </c>
      <c r="B94" s="24">
        <v>2500</v>
      </c>
      <c r="C94" s="2"/>
      <c r="D94" s="2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23" t="s">
        <v>87</v>
      </c>
      <c r="B95" s="24">
        <v>1500</v>
      </c>
      <c r="C95" s="2"/>
      <c r="D95" s="2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23" t="s">
        <v>88</v>
      </c>
      <c r="B96" s="24">
        <v>400</v>
      </c>
      <c r="C96" s="2"/>
      <c r="D96" s="2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23" t="s">
        <v>90</v>
      </c>
      <c r="B97" s="24">
        <v>4000</v>
      </c>
      <c r="C97" s="2"/>
      <c r="D97" s="2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23" t="s">
        <v>91</v>
      </c>
      <c r="B98" s="24">
        <v>2000</v>
      </c>
      <c r="C98" s="2"/>
      <c r="D98" s="2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23" t="s">
        <v>92</v>
      </c>
      <c r="B99" s="24">
        <v>1100</v>
      </c>
      <c r="C99" s="2"/>
      <c r="D99" s="2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23" t="s">
        <v>51</v>
      </c>
      <c r="B100" s="24">
        <v>4000</v>
      </c>
      <c r="C100" s="2"/>
      <c r="D100" s="2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28"/>
      <c r="B101" s="40"/>
      <c r="C101" s="2"/>
      <c r="D101" s="2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26" t="s">
        <v>13</v>
      </c>
      <c r="B102" s="27">
        <f>SUM(B93:B100)</f>
        <v>19500</v>
      </c>
      <c r="C102" s="2"/>
      <c r="D102" s="2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28"/>
      <c r="B103" s="16"/>
      <c r="C103" s="2"/>
      <c r="D103" s="2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21" t="s">
        <v>14</v>
      </c>
      <c r="B104" s="29">
        <v>7500</v>
      </c>
      <c r="C104" s="15" t="s">
        <v>97</v>
      </c>
      <c r="D104" s="5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28"/>
      <c r="B105" s="16"/>
      <c r="C105" s="2"/>
      <c r="D105" s="5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26" t="s">
        <v>17</v>
      </c>
      <c r="B106" s="27">
        <f>B104-B102</f>
        <v>-12000</v>
      </c>
      <c r="C106" s="2"/>
      <c r="D106" s="2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28"/>
      <c r="B107" s="16"/>
      <c r="C107" s="2"/>
      <c r="D107" s="2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26" t="s">
        <v>18</v>
      </c>
      <c r="B108" s="32"/>
      <c r="C108" s="2"/>
      <c r="D108" s="2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23" t="s">
        <v>19</v>
      </c>
      <c r="B109" s="25">
        <v>0</v>
      </c>
      <c r="C109" s="2"/>
      <c r="D109" s="2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33"/>
      <c r="B110" s="34"/>
      <c r="C110" s="35"/>
      <c r="D110" s="3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2"/>
      <c r="B111" s="16"/>
      <c r="C111" s="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7" t="s">
        <v>100</v>
      </c>
      <c r="B112" s="18"/>
      <c r="C112" s="19"/>
      <c r="D112" s="20" t="s">
        <v>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21" t="s">
        <v>9</v>
      </c>
      <c r="B113" s="16"/>
      <c r="C113" s="2"/>
      <c r="D113" s="2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23" t="s">
        <v>101</v>
      </c>
      <c r="B114" s="24">
        <v>1985</v>
      </c>
      <c r="C114" s="2"/>
      <c r="D114" s="2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23" t="s">
        <v>102</v>
      </c>
      <c r="B115" s="24">
        <v>225</v>
      </c>
      <c r="C115" s="2"/>
      <c r="D115" s="2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23" t="s">
        <v>103</v>
      </c>
      <c r="B116" s="24">
        <v>2540</v>
      </c>
      <c r="C116" s="2"/>
      <c r="D116" s="2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23" t="s">
        <v>104</v>
      </c>
      <c r="B117" s="24">
        <v>20</v>
      </c>
      <c r="C117" s="2"/>
      <c r="D117" s="2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23" t="s">
        <v>105</v>
      </c>
      <c r="B118" s="24">
        <v>250</v>
      </c>
      <c r="C118" s="2"/>
      <c r="D118" s="2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23" t="s">
        <v>106</v>
      </c>
      <c r="B119" s="24">
        <v>2500</v>
      </c>
      <c r="C119" s="2"/>
      <c r="D119" s="2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23" t="s">
        <v>107</v>
      </c>
      <c r="B120" s="24">
        <v>1300</v>
      </c>
      <c r="C120" s="2"/>
      <c r="D120" s="2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23" t="s">
        <v>108</v>
      </c>
      <c r="B121" s="24">
        <v>1000</v>
      </c>
      <c r="C121" s="2"/>
      <c r="D121" s="2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28"/>
      <c r="B122" s="32"/>
      <c r="C122" s="2"/>
      <c r="D122" s="2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28"/>
      <c r="B123" s="40"/>
      <c r="C123" s="2"/>
      <c r="D123" s="2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26" t="s">
        <v>13</v>
      </c>
      <c r="B124" s="27">
        <f>SUM(B114:B121)</f>
        <v>9820</v>
      </c>
      <c r="C124" s="2"/>
      <c r="D124" s="2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28"/>
      <c r="B125" s="16"/>
      <c r="C125" s="2"/>
      <c r="D125" s="2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21" t="s">
        <v>14</v>
      </c>
      <c r="B126" s="29">
        <v>0</v>
      </c>
      <c r="C126" s="2"/>
      <c r="D126" s="2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28"/>
      <c r="B127" s="16"/>
      <c r="C127" s="2"/>
      <c r="D127" s="2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26" t="s">
        <v>17</v>
      </c>
      <c r="B128" s="27">
        <f>B126-B124</f>
        <v>-9820</v>
      </c>
      <c r="C128" s="2"/>
      <c r="D128" s="2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28"/>
      <c r="B129" s="16"/>
      <c r="C129" s="2"/>
      <c r="D129" s="2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26" t="s">
        <v>18</v>
      </c>
      <c r="B130" s="32"/>
      <c r="C130" s="2"/>
      <c r="D130" s="2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23" t="s">
        <v>19</v>
      </c>
      <c r="B131" s="25">
        <v>0</v>
      </c>
      <c r="C131" s="2"/>
      <c r="D131" s="2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33"/>
      <c r="B132" s="34"/>
      <c r="C132" s="35"/>
      <c r="D132" s="3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2"/>
      <c r="B133" s="16"/>
      <c r="C133" s="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2"/>
      <c r="B134" s="16"/>
      <c r="C134" s="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63"/>
      <c r="B135" s="16"/>
      <c r="C135" s="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2"/>
      <c r="B136" s="16"/>
      <c r="C136" s="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2"/>
      <c r="B137" s="32"/>
      <c r="C137" s="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2"/>
      <c r="B138" s="16"/>
      <c r="C138" s="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2"/>
      <c r="B139" s="16"/>
      <c r="C139" s="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38"/>
      <c r="B140" s="16"/>
      <c r="C140" s="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2"/>
      <c r="B141" s="16"/>
      <c r="C141" s="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38"/>
      <c r="B142" s="32"/>
      <c r="C142" s="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2"/>
      <c r="B143" s="32"/>
      <c r="C143" s="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2"/>
      <c r="B144" s="16"/>
      <c r="C144" s="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.2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.2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.2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4.2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4.2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4.2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4.2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4.2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4.2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4.2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4.2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4.2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4.2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4.2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4.2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4.2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4.2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4.2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4.2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4.2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4.2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4.2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4.2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4.2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4.2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4.2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4.2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4.2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4.2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4.2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4.2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4.2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4.2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4.2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4.25" customHeight="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4.25" customHeight="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4.2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4.25" customHeight="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4.25" customHeight="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4.25" customHeight="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4.25" customHeight="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4.25" customHeight="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4.25" customHeight="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4.25" customHeight="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4.25" customHeight="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4.25" customHeight="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4.25" customHeight="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4.25" customHeight="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 18 PROJECTIONS</vt:lpstr>
      <vt:lpstr>RESERVE ACCOUNT BALANCES</vt:lpstr>
      <vt:lpstr>GROUP BUDGETS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2018-02-14T16:30:06Z</dcterms:created>
  <dcterms:modified xsi:type="dcterms:W3CDTF">2018-02-14T16:30:06Z</dcterms:modified>
</cp:coreProperties>
</file>