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8028"/>
  <workbookPr showInkAnnotation="0" autoCompressPictures="0"/>
  <bookViews>
    <workbookView xWindow="0" yWindow="0" windowWidth="25380" windowHeight="18460" tabRatio="940" activeTab="1"/>
  </bookViews>
  <sheets>
    <sheet name="Cover Letter" sheetId="7" r:id="rId1"/>
    <sheet name="SUMMARY" sheetId="6" r:id="rId2"/>
    <sheet name="Operating Budget" sheetId="5" r:id="rId3"/>
    <sheet name="Event 3a" sheetId="1" r:id="rId4"/>
    <sheet name="Event 3b" sheetId="8" r:id="rId5"/>
    <sheet name="Event 3c" sheetId="9" r:id="rId6"/>
    <sheet name="Event 3d" sheetId="10" r:id="rId7"/>
    <sheet name="Event 3e" sheetId="11" r:id="rId8"/>
    <sheet name="Event 3f" sheetId="12" r:id="rId9"/>
    <sheet name="Event 3g" sheetId="13" r:id="rId10"/>
    <sheet name="Event 3h" sheetId="14" r:id="rId11"/>
  </sheets>
  <externalReferences>
    <externalReference r:id="rId12"/>
  </externalReferenc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B79" i="11" l="1"/>
  <c r="B79" i="10"/>
  <c r="B79" i="9"/>
  <c r="B79" i="1"/>
  <c r="B79" i="8"/>
  <c r="E49" i="8"/>
  <c r="C44" i="8"/>
  <c r="B44" i="8"/>
  <c r="C52" i="5"/>
  <c r="C30" i="5"/>
  <c r="B30" i="5"/>
  <c r="C20" i="5"/>
  <c r="B20" i="5"/>
  <c r="C25" i="5"/>
  <c r="C6" i="5"/>
  <c r="C9" i="8"/>
  <c r="C8" i="8"/>
  <c r="D8" i="8"/>
  <c r="E8" i="8"/>
  <c r="D9" i="8"/>
  <c r="E9" i="8"/>
  <c r="E10" i="8"/>
  <c r="E11" i="8"/>
  <c r="E12" i="8"/>
  <c r="E13" i="8"/>
  <c r="E14" i="8"/>
  <c r="B21" i="8"/>
  <c r="B19" i="8"/>
  <c r="B24" i="8"/>
  <c r="B22" i="8"/>
  <c r="C17" i="8"/>
  <c r="C21" i="8"/>
  <c r="C19" i="8"/>
  <c r="C24" i="8"/>
  <c r="C22" i="8"/>
  <c r="C16" i="8"/>
  <c r="D16" i="8"/>
  <c r="E16" i="8"/>
  <c r="D17" i="8"/>
  <c r="E17" i="8"/>
  <c r="E18" i="8"/>
  <c r="D21" i="8"/>
  <c r="D19" i="8"/>
  <c r="E19" i="8"/>
  <c r="E20" i="8"/>
  <c r="E21" i="8"/>
  <c r="D24" i="8"/>
  <c r="D22" i="8"/>
  <c r="E22" i="8"/>
  <c r="E23" i="8"/>
  <c r="E24" i="8"/>
  <c r="B28" i="8"/>
  <c r="B40" i="8"/>
  <c r="B42" i="8"/>
  <c r="B39" i="8"/>
  <c r="B45" i="8"/>
  <c r="B47" i="8"/>
  <c r="C28" i="8"/>
  <c r="C31" i="8"/>
  <c r="C34" i="8"/>
  <c r="C40" i="8"/>
  <c r="C42" i="8"/>
  <c r="C39" i="8"/>
  <c r="C45" i="8"/>
  <c r="C47" i="8"/>
  <c r="C38" i="8"/>
  <c r="C52" i="8"/>
  <c r="C26" i="8"/>
  <c r="D26" i="8"/>
  <c r="E26" i="8"/>
  <c r="B27" i="8"/>
  <c r="C27" i="8"/>
  <c r="D28" i="8"/>
  <c r="D27" i="8"/>
  <c r="E27" i="8"/>
  <c r="E28" i="8"/>
  <c r="E29" i="8"/>
  <c r="D31" i="8"/>
  <c r="E31" i="8"/>
  <c r="E32" i="8"/>
  <c r="E33" i="8"/>
  <c r="D34" i="8"/>
  <c r="E34" i="8"/>
  <c r="E35" i="8"/>
  <c r="D40" i="8"/>
  <c r="D42" i="8"/>
  <c r="D39" i="8"/>
  <c r="D45" i="8"/>
  <c r="D47" i="8"/>
  <c r="D44" i="8"/>
  <c r="D38" i="8"/>
  <c r="E38" i="8"/>
  <c r="E39" i="8"/>
  <c r="E40" i="8"/>
  <c r="E41" i="8"/>
  <c r="E42" i="8"/>
  <c r="E43" i="8"/>
  <c r="E44" i="8"/>
  <c r="E45" i="8"/>
  <c r="E46" i="8"/>
  <c r="E47" i="8"/>
  <c r="E48" i="8"/>
  <c r="D52" i="8"/>
  <c r="E52" i="8"/>
  <c r="E53" i="8"/>
  <c r="E54" i="8"/>
  <c r="E55" i="8"/>
  <c r="E56" i="8"/>
  <c r="B58" i="8"/>
  <c r="C58" i="8"/>
  <c r="D58" i="8"/>
  <c r="E58" i="8"/>
  <c r="E59" i="8"/>
  <c r="B61" i="8"/>
  <c r="C61" i="8"/>
  <c r="D61" i="8"/>
  <c r="E61" i="8"/>
  <c r="E62" i="8"/>
  <c r="E63" i="8"/>
  <c r="E64" i="8"/>
  <c r="B76" i="8"/>
  <c r="G77" i="8"/>
  <c r="C76" i="8"/>
  <c r="H76" i="8"/>
  <c r="H77" i="8"/>
  <c r="C72" i="8"/>
  <c r="C67" i="8"/>
  <c r="D67" i="8"/>
  <c r="E67" i="8"/>
  <c r="E68" i="8"/>
  <c r="E69" i="8"/>
  <c r="E70" i="8"/>
  <c r="E71" i="8"/>
  <c r="E72" i="8"/>
  <c r="E73" i="8"/>
  <c r="E74" i="8"/>
  <c r="E75" i="8"/>
  <c r="D76" i="8"/>
  <c r="E76" i="8"/>
  <c r="E77" i="8"/>
  <c r="C79" i="8"/>
  <c r="D79" i="8"/>
  <c r="E79" i="8"/>
  <c r="B80" i="8"/>
  <c r="C80" i="8"/>
  <c r="D80" i="8"/>
  <c r="E80" i="8"/>
  <c r="G38" i="5"/>
  <c r="G37" i="5"/>
  <c r="H37" i="5"/>
  <c r="I37" i="5"/>
  <c r="J37" i="5"/>
  <c r="C22" i="5"/>
  <c r="C21" i="5"/>
  <c r="C38" i="5"/>
  <c r="C40" i="5"/>
  <c r="C37" i="5"/>
  <c r="C43" i="5"/>
  <c r="C45" i="5"/>
  <c r="C42" i="5"/>
  <c r="C36" i="5"/>
  <c r="C15" i="5"/>
  <c r="C13" i="5"/>
  <c r="C18" i="5"/>
  <c r="C16" i="5"/>
  <c r="C12" i="5"/>
  <c r="C61" i="5"/>
  <c r="C63" i="5"/>
  <c r="D61" i="5"/>
  <c r="D63" i="5"/>
  <c r="E63" i="5"/>
  <c r="B52" i="5"/>
  <c r="B22" i="5"/>
  <c r="B21" i="5"/>
  <c r="B25" i="5"/>
  <c r="B38" i="5"/>
  <c r="B40" i="5"/>
  <c r="B37" i="5"/>
  <c r="B43" i="5"/>
  <c r="B45" i="5"/>
  <c r="B42" i="5"/>
  <c r="B36" i="5"/>
  <c r="B15" i="5"/>
  <c r="B13" i="5"/>
  <c r="B18" i="5"/>
  <c r="B16" i="5"/>
  <c r="B12" i="5"/>
  <c r="B6" i="5"/>
  <c r="B61" i="5"/>
  <c r="B63" i="5"/>
  <c r="C56" i="5"/>
  <c r="C62" i="5"/>
  <c r="D62" i="5"/>
  <c r="E62" i="5"/>
  <c r="B56" i="5"/>
  <c r="B62" i="5"/>
  <c r="E61" i="5"/>
  <c r="E58" i="5"/>
  <c r="E57" i="5"/>
  <c r="E56" i="5"/>
  <c r="E53" i="5"/>
  <c r="E52" i="5"/>
  <c r="E49" i="5"/>
  <c r="E46" i="5"/>
  <c r="D45" i="5"/>
  <c r="E45" i="5"/>
  <c r="E44" i="5"/>
  <c r="D43" i="5"/>
  <c r="E43" i="5"/>
  <c r="D42" i="5"/>
  <c r="E42" i="5"/>
  <c r="E41" i="5"/>
  <c r="D40" i="5"/>
  <c r="E40" i="5"/>
  <c r="E39" i="5"/>
  <c r="D38" i="5"/>
  <c r="E38" i="5"/>
  <c r="D37" i="5"/>
  <c r="E37" i="5"/>
  <c r="D36" i="5"/>
  <c r="E36" i="5"/>
  <c r="E35" i="5"/>
  <c r="E31" i="5"/>
  <c r="D30" i="5"/>
  <c r="E30" i="5"/>
  <c r="E29" i="5"/>
  <c r="E27" i="5"/>
  <c r="E26" i="5"/>
  <c r="D25" i="5"/>
  <c r="E25" i="5"/>
  <c r="E23" i="5"/>
  <c r="D22" i="5"/>
  <c r="E22" i="5"/>
  <c r="D21" i="5"/>
  <c r="E21" i="5"/>
  <c r="E20" i="5"/>
  <c r="D18" i="5"/>
  <c r="E18" i="5"/>
  <c r="E17" i="5"/>
  <c r="D16" i="5"/>
  <c r="E16" i="5"/>
  <c r="D15" i="5"/>
  <c r="E15" i="5"/>
  <c r="E14" i="5"/>
  <c r="D13" i="5"/>
  <c r="E13" i="5"/>
  <c r="E12" i="5"/>
  <c r="E10" i="5"/>
  <c r="E9" i="5"/>
  <c r="E8" i="5"/>
  <c r="E7" i="5"/>
  <c r="E6" i="5"/>
  <c r="C9" i="14"/>
  <c r="C8" i="14"/>
  <c r="C17" i="14"/>
  <c r="C21" i="14"/>
  <c r="C19" i="14"/>
  <c r="C24" i="14"/>
  <c r="C22" i="14"/>
  <c r="C16" i="14"/>
  <c r="C28" i="14"/>
  <c r="C31" i="14"/>
  <c r="C34" i="14"/>
  <c r="C40" i="14"/>
  <c r="C42" i="14"/>
  <c r="C39" i="14"/>
  <c r="C45" i="14"/>
  <c r="C47" i="14"/>
  <c r="C44" i="14"/>
  <c r="H41" i="14"/>
  <c r="H44" i="14"/>
  <c r="H47" i="14"/>
  <c r="H39" i="14"/>
  <c r="C38" i="14"/>
  <c r="C52" i="14"/>
  <c r="C26" i="14"/>
  <c r="C58" i="14"/>
  <c r="C61" i="14"/>
  <c r="C79" i="14"/>
  <c r="C9" i="13"/>
  <c r="C8" i="13"/>
  <c r="C17" i="13"/>
  <c r="C21" i="13"/>
  <c r="C19" i="13"/>
  <c r="C24" i="13"/>
  <c r="C22" i="13"/>
  <c r="C16" i="13"/>
  <c r="C28" i="13"/>
  <c r="C31" i="13"/>
  <c r="C34" i="13"/>
  <c r="C40" i="13"/>
  <c r="C42" i="13"/>
  <c r="C39" i="13"/>
  <c r="C45" i="13"/>
  <c r="C47" i="13"/>
  <c r="C44" i="13"/>
  <c r="H41" i="13"/>
  <c r="H44" i="13"/>
  <c r="H47" i="13"/>
  <c r="H39" i="13"/>
  <c r="C38" i="13"/>
  <c r="C52" i="13"/>
  <c r="C26" i="13"/>
  <c r="C58" i="13"/>
  <c r="C61" i="13"/>
  <c r="C79" i="13"/>
  <c r="C9" i="12"/>
  <c r="C8" i="12"/>
  <c r="C17" i="12"/>
  <c r="C21" i="12"/>
  <c r="C19" i="12"/>
  <c r="C24" i="12"/>
  <c r="C22" i="12"/>
  <c r="C16" i="12"/>
  <c r="C28" i="12"/>
  <c r="C31" i="12"/>
  <c r="C34" i="12"/>
  <c r="C40" i="12"/>
  <c r="C42" i="12"/>
  <c r="C39" i="12"/>
  <c r="C45" i="12"/>
  <c r="C47" i="12"/>
  <c r="C44" i="12"/>
  <c r="H41" i="12"/>
  <c r="H44" i="12"/>
  <c r="H47" i="12"/>
  <c r="H39" i="12"/>
  <c r="C38" i="12"/>
  <c r="C52" i="12"/>
  <c r="C26" i="12"/>
  <c r="C58" i="12"/>
  <c r="C61" i="12"/>
  <c r="C79" i="12"/>
  <c r="C9" i="11"/>
  <c r="C8" i="11"/>
  <c r="C17" i="11"/>
  <c r="C21" i="11"/>
  <c r="C19" i="11"/>
  <c r="C24" i="11"/>
  <c r="C22" i="11"/>
  <c r="C16" i="11"/>
  <c r="C28" i="11"/>
  <c r="C31" i="11"/>
  <c r="C34" i="11"/>
  <c r="C40" i="11"/>
  <c r="C42" i="11"/>
  <c r="C39" i="11"/>
  <c r="C45" i="11"/>
  <c r="C47" i="11"/>
  <c r="C44" i="11"/>
  <c r="H41" i="11"/>
  <c r="H44" i="11"/>
  <c r="H47" i="11"/>
  <c r="H39" i="11"/>
  <c r="C38" i="11"/>
  <c r="C52" i="11"/>
  <c r="C26" i="11"/>
  <c r="C58" i="11"/>
  <c r="C61" i="11"/>
  <c r="C79" i="11"/>
  <c r="C9" i="10"/>
  <c r="C8" i="10"/>
  <c r="C17" i="10"/>
  <c r="C21" i="10"/>
  <c r="C19" i="10"/>
  <c r="C24" i="10"/>
  <c r="C22" i="10"/>
  <c r="C16" i="10"/>
  <c r="C28" i="10"/>
  <c r="C31" i="10"/>
  <c r="C34" i="10"/>
  <c r="C40" i="10"/>
  <c r="C42" i="10"/>
  <c r="C39" i="10"/>
  <c r="C45" i="10"/>
  <c r="C47" i="10"/>
  <c r="C44" i="10"/>
  <c r="H41" i="10"/>
  <c r="H44" i="10"/>
  <c r="H47" i="10"/>
  <c r="H39" i="10"/>
  <c r="C38" i="10"/>
  <c r="C52" i="10"/>
  <c r="C26" i="10"/>
  <c r="C58" i="10"/>
  <c r="C61" i="10"/>
  <c r="C79" i="10"/>
  <c r="C9" i="9"/>
  <c r="C8" i="9"/>
  <c r="C17" i="9"/>
  <c r="C21" i="9"/>
  <c r="C19" i="9"/>
  <c r="C24" i="9"/>
  <c r="C22" i="9"/>
  <c r="C16" i="9"/>
  <c r="C28" i="9"/>
  <c r="C31" i="9"/>
  <c r="C34" i="9"/>
  <c r="C40" i="9"/>
  <c r="C42" i="9"/>
  <c r="C39" i="9"/>
  <c r="C45" i="9"/>
  <c r="C47" i="9"/>
  <c r="C44" i="9"/>
  <c r="H41" i="9"/>
  <c r="H44" i="9"/>
  <c r="H47" i="9"/>
  <c r="H39" i="9"/>
  <c r="C38" i="9"/>
  <c r="C52" i="9"/>
  <c r="C26" i="9"/>
  <c r="C58" i="9"/>
  <c r="C61" i="9"/>
  <c r="C79" i="9"/>
  <c r="H41" i="8"/>
  <c r="H44" i="8"/>
  <c r="H47" i="8"/>
  <c r="H39" i="8"/>
  <c r="C9" i="1"/>
  <c r="C8" i="1"/>
  <c r="C17" i="1"/>
  <c r="C21" i="1"/>
  <c r="C19" i="1"/>
  <c r="C24" i="1"/>
  <c r="C22" i="1"/>
  <c r="C16" i="1"/>
  <c r="C28" i="1"/>
  <c r="C31" i="1"/>
  <c r="C34" i="1"/>
  <c r="C40" i="1"/>
  <c r="C42" i="1"/>
  <c r="C39" i="1"/>
  <c r="C45" i="1"/>
  <c r="C47" i="1"/>
  <c r="C44" i="1"/>
  <c r="H41" i="1"/>
  <c r="H44" i="1"/>
  <c r="H47" i="1"/>
  <c r="H39" i="1"/>
  <c r="C38" i="1"/>
  <c r="C52" i="1"/>
  <c r="C26" i="1"/>
  <c r="C58" i="1"/>
  <c r="C61" i="1"/>
  <c r="C79" i="1"/>
  <c r="B45" i="14"/>
  <c r="B45" i="1"/>
  <c r="B47" i="1"/>
  <c r="B47" i="9"/>
  <c r="B47" i="10"/>
  <c r="B47" i="11"/>
  <c r="B47" i="12"/>
  <c r="B47" i="13"/>
  <c r="B47" i="14"/>
  <c r="B45" i="9"/>
  <c r="B45" i="10"/>
  <c r="B45" i="11"/>
  <c r="B45" i="12"/>
  <c r="B45" i="13"/>
  <c r="B44" i="1"/>
  <c r="B44" i="10"/>
  <c r="B44" i="11"/>
  <c r="B44" i="12"/>
  <c r="B44" i="13"/>
  <c r="B44" i="14"/>
  <c r="C76" i="14"/>
  <c r="H76" i="14"/>
  <c r="H77" i="14"/>
  <c r="C72" i="14"/>
  <c r="C76" i="13"/>
  <c r="H76" i="13"/>
  <c r="H77" i="13"/>
  <c r="C72" i="13"/>
  <c r="C76" i="12"/>
  <c r="H76" i="12"/>
  <c r="H77" i="12"/>
  <c r="C72" i="12"/>
  <c r="C76" i="11"/>
  <c r="H76" i="11"/>
  <c r="H77" i="11"/>
  <c r="C72" i="11"/>
  <c r="C76" i="10"/>
  <c r="H76" i="10"/>
  <c r="H77" i="10"/>
  <c r="C72" i="10"/>
  <c r="C76" i="9"/>
  <c r="H76" i="9"/>
  <c r="H77" i="9"/>
  <c r="C72" i="9"/>
  <c r="C76" i="1"/>
  <c r="H76" i="1"/>
  <c r="H77" i="1"/>
  <c r="C72" i="1"/>
  <c r="B9" i="14"/>
  <c r="B8" i="14"/>
  <c r="B9" i="13"/>
  <c r="B8" i="13"/>
  <c r="B9" i="12"/>
  <c r="B8" i="12"/>
  <c r="B9" i="11"/>
  <c r="B8" i="11"/>
  <c r="B9" i="10"/>
  <c r="B8" i="10"/>
  <c r="B42" i="14"/>
  <c r="B42" i="13"/>
  <c r="B42" i="12"/>
  <c r="B42" i="11"/>
  <c r="B42" i="10"/>
  <c r="B42" i="9"/>
  <c r="B42" i="1"/>
  <c r="D42" i="14"/>
  <c r="D17" i="14"/>
  <c r="B17" i="14"/>
  <c r="D42" i="13"/>
  <c r="D17" i="13"/>
  <c r="B17" i="13"/>
  <c r="D42" i="12"/>
  <c r="D17" i="12"/>
  <c r="B17" i="12"/>
  <c r="D42" i="11"/>
  <c r="D17" i="11"/>
  <c r="B17" i="11"/>
  <c r="D42" i="10"/>
  <c r="D17" i="10"/>
  <c r="B17" i="10"/>
  <c r="D42" i="9"/>
  <c r="D17" i="9"/>
  <c r="B17" i="9"/>
  <c r="D42" i="1"/>
  <c r="D17" i="1"/>
  <c r="B17" i="1"/>
  <c r="B9" i="1"/>
  <c r="B8" i="1"/>
  <c r="E13" i="6"/>
  <c r="F13" i="6"/>
  <c r="D8" i="1"/>
  <c r="D8" i="9"/>
  <c r="D8" i="10"/>
  <c r="D8" i="11"/>
  <c r="D8" i="12"/>
  <c r="D8" i="13"/>
  <c r="D8" i="14"/>
  <c r="G13" i="6"/>
  <c r="E8" i="1"/>
  <c r="E8" i="9"/>
  <c r="E8" i="10"/>
  <c r="E8" i="11"/>
  <c r="E8" i="12"/>
  <c r="E8" i="13"/>
  <c r="E8" i="14"/>
  <c r="H13" i="6"/>
  <c r="B21" i="1"/>
  <c r="B19" i="1"/>
  <c r="B24" i="1"/>
  <c r="B22" i="1"/>
  <c r="B16" i="1"/>
  <c r="B21" i="9"/>
  <c r="B19" i="9"/>
  <c r="B24" i="9"/>
  <c r="B22" i="9"/>
  <c r="B16" i="9"/>
  <c r="B21" i="10"/>
  <c r="B19" i="10"/>
  <c r="B24" i="10"/>
  <c r="B22" i="10"/>
  <c r="B16" i="10"/>
  <c r="B21" i="11"/>
  <c r="B19" i="11"/>
  <c r="B24" i="11"/>
  <c r="B22" i="11"/>
  <c r="B16" i="11"/>
  <c r="B21" i="12"/>
  <c r="B19" i="12"/>
  <c r="B24" i="12"/>
  <c r="B22" i="12"/>
  <c r="B16" i="12"/>
  <c r="B21" i="13"/>
  <c r="B19" i="13"/>
  <c r="B24" i="13"/>
  <c r="B22" i="13"/>
  <c r="B16" i="13"/>
  <c r="B21" i="14"/>
  <c r="B19" i="14"/>
  <c r="B24" i="14"/>
  <c r="B22" i="14"/>
  <c r="B16" i="14"/>
  <c r="E14" i="6"/>
  <c r="F14" i="6"/>
  <c r="D16" i="1"/>
  <c r="D16" i="9"/>
  <c r="D16" i="10"/>
  <c r="D16" i="11"/>
  <c r="D16" i="12"/>
  <c r="D16" i="13"/>
  <c r="D16" i="14"/>
  <c r="G14" i="6"/>
  <c r="E16" i="1"/>
  <c r="E16" i="9"/>
  <c r="E16" i="10"/>
  <c r="E16" i="11"/>
  <c r="E16" i="12"/>
  <c r="E16" i="13"/>
  <c r="E16" i="14"/>
  <c r="H14" i="6"/>
  <c r="G39" i="5"/>
  <c r="G42" i="5"/>
  <c r="G45" i="5"/>
  <c r="B28" i="1"/>
  <c r="B31" i="1"/>
  <c r="B34" i="1"/>
  <c r="B40" i="1"/>
  <c r="B39" i="1"/>
  <c r="G41" i="1"/>
  <c r="G44" i="1"/>
  <c r="G47" i="1"/>
  <c r="G40" i="1"/>
  <c r="G39" i="1"/>
  <c r="B38" i="1"/>
  <c r="B52" i="1"/>
  <c r="B26" i="1"/>
  <c r="G41" i="8"/>
  <c r="G44" i="8"/>
  <c r="G47" i="8"/>
  <c r="G40" i="8"/>
  <c r="G39" i="8"/>
  <c r="B28" i="9"/>
  <c r="B31" i="9"/>
  <c r="B34" i="9"/>
  <c r="B40" i="9"/>
  <c r="B39" i="9"/>
  <c r="B44" i="9"/>
  <c r="G41" i="9"/>
  <c r="G44" i="9"/>
  <c r="G47" i="9"/>
  <c r="G40" i="9"/>
  <c r="G39" i="9"/>
  <c r="B38" i="9"/>
  <c r="B52" i="9"/>
  <c r="B28" i="10"/>
  <c r="B31" i="10"/>
  <c r="B34" i="10"/>
  <c r="B40" i="10"/>
  <c r="B39" i="10"/>
  <c r="G41" i="10"/>
  <c r="G44" i="10"/>
  <c r="G47" i="10"/>
  <c r="G40" i="10"/>
  <c r="G39" i="10"/>
  <c r="B38" i="10"/>
  <c r="B52" i="10"/>
  <c r="B26" i="10"/>
  <c r="B28" i="11"/>
  <c r="B31" i="11"/>
  <c r="B34" i="11"/>
  <c r="B40" i="11"/>
  <c r="B39" i="11"/>
  <c r="G41" i="11"/>
  <c r="G44" i="11"/>
  <c r="G47" i="11"/>
  <c r="G40" i="11"/>
  <c r="G39" i="11"/>
  <c r="B38" i="11"/>
  <c r="B52" i="11"/>
  <c r="B26" i="11"/>
  <c r="B28" i="12"/>
  <c r="B31" i="12"/>
  <c r="B34" i="12"/>
  <c r="B40" i="12"/>
  <c r="B39" i="12"/>
  <c r="G41" i="12"/>
  <c r="G44" i="12"/>
  <c r="G47" i="12"/>
  <c r="G40" i="12"/>
  <c r="G39" i="12"/>
  <c r="B38" i="12"/>
  <c r="B52" i="12"/>
  <c r="B26" i="12"/>
  <c r="B28" i="13"/>
  <c r="B31" i="13"/>
  <c r="B34" i="13"/>
  <c r="B40" i="13"/>
  <c r="B39" i="13"/>
  <c r="G41" i="13"/>
  <c r="G44" i="13"/>
  <c r="G47" i="13"/>
  <c r="G40" i="13"/>
  <c r="G39" i="13"/>
  <c r="B38" i="13"/>
  <c r="B52" i="13"/>
  <c r="B26" i="13"/>
  <c r="B28" i="14"/>
  <c r="B31" i="14"/>
  <c r="B34" i="14"/>
  <c r="B40" i="14"/>
  <c r="B39" i="14"/>
  <c r="G41" i="14"/>
  <c r="G44" i="14"/>
  <c r="G47" i="14"/>
  <c r="G40" i="14"/>
  <c r="G39" i="14"/>
  <c r="B38" i="14"/>
  <c r="B52" i="14"/>
  <c r="B26" i="14"/>
  <c r="E15" i="6"/>
  <c r="H39" i="5"/>
  <c r="H42" i="5"/>
  <c r="H45" i="5"/>
  <c r="F15" i="6"/>
  <c r="D26" i="1"/>
  <c r="D26" i="9"/>
  <c r="D26" i="10"/>
  <c r="D26" i="11"/>
  <c r="D26" i="12"/>
  <c r="D26" i="13"/>
  <c r="D26" i="14"/>
  <c r="G15" i="6"/>
  <c r="E26" i="1"/>
  <c r="E26" i="9"/>
  <c r="E26" i="10"/>
  <c r="E26" i="11"/>
  <c r="E26" i="12"/>
  <c r="E26" i="13"/>
  <c r="E26" i="14"/>
  <c r="H15" i="6"/>
  <c r="B58" i="1"/>
  <c r="B58" i="9"/>
  <c r="B58" i="10"/>
  <c r="B58" i="11"/>
  <c r="B58" i="12"/>
  <c r="B58" i="13"/>
  <c r="B58" i="14"/>
  <c r="E16" i="6"/>
  <c r="F16" i="6"/>
  <c r="D58" i="1"/>
  <c r="D58" i="9"/>
  <c r="D58" i="10"/>
  <c r="D58" i="11"/>
  <c r="D58" i="12"/>
  <c r="D58" i="13"/>
  <c r="D58" i="14"/>
  <c r="G16" i="6"/>
  <c r="E58" i="1"/>
  <c r="E58" i="9"/>
  <c r="E58" i="10"/>
  <c r="E58" i="11"/>
  <c r="E58" i="12"/>
  <c r="E58" i="13"/>
  <c r="E58" i="14"/>
  <c r="H16" i="6"/>
  <c r="B61" i="1"/>
  <c r="B61" i="9"/>
  <c r="B61" i="10"/>
  <c r="B61" i="11"/>
  <c r="B61" i="12"/>
  <c r="B61" i="13"/>
  <c r="B61" i="14"/>
  <c r="E17" i="6"/>
  <c r="F17" i="6"/>
  <c r="D61" i="1"/>
  <c r="D61" i="9"/>
  <c r="D61" i="10"/>
  <c r="D61" i="11"/>
  <c r="D61" i="12"/>
  <c r="D61" i="13"/>
  <c r="D61" i="14"/>
  <c r="G17" i="6"/>
  <c r="E61" i="1"/>
  <c r="E61" i="9"/>
  <c r="E61" i="10"/>
  <c r="E61" i="11"/>
  <c r="E61" i="12"/>
  <c r="E61" i="13"/>
  <c r="E61" i="14"/>
  <c r="H17" i="6"/>
  <c r="E18" i="6"/>
  <c r="F18" i="6"/>
  <c r="G18" i="6"/>
  <c r="H18" i="6"/>
  <c r="B76" i="1"/>
  <c r="G76" i="1"/>
  <c r="G77" i="1"/>
  <c r="B72" i="1"/>
  <c r="B67" i="1"/>
  <c r="B76" i="9"/>
  <c r="G76" i="9"/>
  <c r="G77" i="9"/>
  <c r="B72" i="9"/>
  <c r="B67" i="9"/>
  <c r="B76" i="10"/>
  <c r="G76" i="10"/>
  <c r="G77" i="10"/>
  <c r="B72" i="10"/>
  <c r="B67" i="10"/>
  <c r="B76" i="11"/>
  <c r="G76" i="11"/>
  <c r="G77" i="11"/>
  <c r="B72" i="11"/>
  <c r="B67" i="11"/>
  <c r="B76" i="12"/>
  <c r="G76" i="12"/>
  <c r="G77" i="12"/>
  <c r="B72" i="12"/>
  <c r="B67" i="12"/>
  <c r="B76" i="13"/>
  <c r="G76" i="13"/>
  <c r="G77" i="13"/>
  <c r="B72" i="13"/>
  <c r="B67" i="13"/>
  <c r="B76" i="14"/>
  <c r="G76" i="14"/>
  <c r="G77" i="14"/>
  <c r="B72" i="14"/>
  <c r="B67" i="14"/>
  <c r="E22" i="6"/>
  <c r="C67" i="1"/>
  <c r="C67" i="9"/>
  <c r="C67" i="10"/>
  <c r="C67" i="11"/>
  <c r="C67" i="12"/>
  <c r="C67" i="13"/>
  <c r="C67" i="14"/>
  <c r="F22" i="6"/>
  <c r="D67" i="1"/>
  <c r="D67" i="9"/>
  <c r="D67" i="10"/>
  <c r="D67" i="11"/>
  <c r="D67" i="12"/>
  <c r="D67" i="13"/>
  <c r="D67" i="14"/>
  <c r="G22" i="6"/>
  <c r="E67" i="1"/>
  <c r="E67" i="9"/>
  <c r="E67" i="10"/>
  <c r="E67" i="11"/>
  <c r="E67" i="12"/>
  <c r="E67" i="13"/>
  <c r="E67" i="14"/>
  <c r="H22" i="6"/>
  <c r="E25" i="6"/>
  <c r="F25" i="6"/>
  <c r="G25" i="6"/>
  <c r="H25" i="6"/>
  <c r="I39" i="5"/>
  <c r="I42" i="5"/>
  <c r="I45" i="5"/>
  <c r="J39" i="5"/>
  <c r="J42" i="5"/>
  <c r="J45" i="5"/>
  <c r="D9" i="1"/>
  <c r="E9" i="1"/>
  <c r="E10" i="1"/>
  <c r="E11" i="1"/>
  <c r="E12" i="1"/>
  <c r="E13" i="1"/>
  <c r="E14" i="1"/>
  <c r="E17" i="1"/>
  <c r="E18" i="1"/>
  <c r="D21" i="1"/>
  <c r="D19" i="1"/>
  <c r="E19" i="1"/>
  <c r="E20" i="1"/>
  <c r="E21" i="1"/>
  <c r="D24" i="1"/>
  <c r="D22" i="1"/>
  <c r="E22" i="1"/>
  <c r="E23" i="1"/>
  <c r="E24" i="1"/>
  <c r="B27" i="1"/>
  <c r="C27" i="1"/>
  <c r="D28" i="1"/>
  <c r="D27" i="1"/>
  <c r="E27" i="1"/>
  <c r="E28" i="1"/>
  <c r="E29" i="1"/>
  <c r="D31" i="1"/>
  <c r="E31" i="1"/>
  <c r="E32" i="1"/>
  <c r="E33" i="1"/>
  <c r="D34" i="1"/>
  <c r="E34" i="1"/>
  <c r="E35" i="1"/>
  <c r="D40" i="1"/>
  <c r="D39" i="1"/>
  <c r="D45" i="1"/>
  <c r="D47" i="1"/>
  <c r="D44" i="1"/>
  <c r="I41" i="1"/>
  <c r="I44" i="1"/>
  <c r="I47" i="1"/>
  <c r="I39" i="1"/>
  <c r="D38" i="1"/>
  <c r="E38" i="1"/>
  <c r="E39" i="1"/>
  <c r="J41" i="1"/>
  <c r="J44" i="1"/>
  <c r="J47" i="1"/>
  <c r="J39" i="1"/>
  <c r="E40" i="1"/>
  <c r="E41" i="1"/>
  <c r="E42" i="1"/>
  <c r="E43" i="1"/>
  <c r="E44" i="1"/>
  <c r="E45" i="1"/>
  <c r="E46" i="1"/>
  <c r="E47" i="1"/>
  <c r="E48" i="1"/>
  <c r="D52" i="1"/>
  <c r="E52" i="1"/>
  <c r="E53" i="1"/>
  <c r="E54" i="1"/>
  <c r="E55" i="1"/>
  <c r="E56" i="1"/>
  <c r="E59" i="1"/>
  <c r="E62" i="1"/>
  <c r="E63" i="1"/>
  <c r="E64" i="1"/>
  <c r="E68" i="1"/>
  <c r="E69" i="1"/>
  <c r="E70" i="1"/>
  <c r="E71" i="1"/>
  <c r="E72" i="1"/>
  <c r="E73" i="1"/>
  <c r="E74" i="1"/>
  <c r="J74" i="1"/>
  <c r="E75" i="1"/>
  <c r="J75" i="1"/>
  <c r="D76" i="1"/>
  <c r="E76" i="1"/>
  <c r="I76" i="1"/>
  <c r="J76" i="1"/>
  <c r="E77" i="1"/>
  <c r="I77" i="1"/>
  <c r="J77" i="1"/>
  <c r="D79" i="1"/>
  <c r="E79" i="1"/>
  <c r="B80" i="1"/>
  <c r="C80" i="1"/>
  <c r="D80" i="1"/>
  <c r="E80" i="1"/>
  <c r="G80" i="1"/>
  <c r="H80" i="1"/>
  <c r="I80" i="1"/>
  <c r="J80" i="1"/>
  <c r="I41" i="8"/>
  <c r="I44" i="8"/>
  <c r="I47" i="8"/>
  <c r="I39" i="8"/>
  <c r="J41" i="8"/>
  <c r="J44" i="8"/>
  <c r="J47" i="8"/>
  <c r="J39" i="8"/>
  <c r="J74" i="8"/>
  <c r="J75" i="8"/>
  <c r="I76" i="8"/>
  <c r="J76" i="8"/>
  <c r="I77" i="8"/>
  <c r="J77" i="8"/>
  <c r="G80" i="8"/>
  <c r="H80" i="8"/>
  <c r="I80" i="8"/>
  <c r="J80" i="8"/>
  <c r="D9" i="9"/>
  <c r="E9" i="9"/>
  <c r="E10" i="9"/>
  <c r="E11" i="9"/>
  <c r="E12" i="9"/>
  <c r="E13" i="9"/>
  <c r="E14" i="9"/>
  <c r="E17" i="9"/>
  <c r="E18" i="9"/>
  <c r="D21" i="9"/>
  <c r="D19" i="9"/>
  <c r="E19" i="9"/>
  <c r="E20" i="9"/>
  <c r="E21" i="9"/>
  <c r="D24" i="9"/>
  <c r="D22" i="9"/>
  <c r="E22" i="9"/>
  <c r="E23" i="9"/>
  <c r="E24" i="9"/>
  <c r="B27" i="9"/>
  <c r="C27" i="9"/>
  <c r="D28" i="9"/>
  <c r="D27" i="9"/>
  <c r="E27" i="9"/>
  <c r="E28" i="9"/>
  <c r="E29" i="9"/>
  <c r="D31" i="9"/>
  <c r="E31" i="9"/>
  <c r="E32" i="9"/>
  <c r="E33" i="9"/>
  <c r="D34" i="9"/>
  <c r="E34" i="9"/>
  <c r="E35" i="9"/>
  <c r="D40" i="9"/>
  <c r="D39" i="9"/>
  <c r="D45" i="9"/>
  <c r="D47" i="9"/>
  <c r="D44" i="9"/>
  <c r="I41" i="9"/>
  <c r="I44" i="9"/>
  <c r="I47" i="9"/>
  <c r="I39" i="9"/>
  <c r="D38" i="9"/>
  <c r="E38" i="9"/>
  <c r="E39" i="9"/>
  <c r="J41" i="9"/>
  <c r="J44" i="9"/>
  <c r="J47" i="9"/>
  <c r="J39" i="9"/>
  <c r="E40" i="9"/>
  <c r="E41" i="9"/>
  <c r="E42" i="9"/>
  <c r="E43" i="9"/>
  <c r="E44" i="9"/>
  <c r="E45" i="9"/>
  <c r="E46" i="9"/>
  <c r="E47" i="9"/>
  <c r="E48" i="9"/>
  <c r="D52" i="9"/>
  <c r="E52" i="9"/>
  <c r="E53" i="9"/>
  <c r="E54" i="9"/>
  <c r="E55" i="9"/>
  <c r="E56" i="9"/>
  <c r="E59" i="9"/>
  <c r="E62" i="9"/>
  <c r="E63" i="9"/>
  <c r="E64" i="9"/>
  <c r="E68" i="9"/>
  <c r="E69" i="9"/>
  <c r="E70" i="9"/>
  <c r="E71" i="9"/>
  <c r="E72" i="9"/>
  <c r="E73" i="9"/>
  <c r="E74" i="9"/>
  <c r="J74" i="9"/>
  <c r="E75" i="9"/>
  <c r="J75" i="9"/>
  <c r="D76" i="9"/>
  <c r="E76" i="9"/>
  <c r="I76" i="9"/>
  <c r="J76" i="9"/>
  <c r="E77" i="9"/>
  <c r="I77" i="9"/>
  <c r="J77" i="9"/>
  <c r="D79" i="9"/>
  <c r="E79" i="9"/>
  <c r="B80" i="9"/>
  <c r="C80" i="9"/>
  <c r="D80" i="9"/>
  <c r="E80" i="9"/>
  <c r="G80" i="9"/>
  <c r="H80" i="9"/>
  <c r="I80" i="9"/>
  <c r="J80" i="9"/>
  <c r="D9" i="10"/>
  <c r="E9" i="10"/>
  <c r="E10" i="10"/>
  <c r="E11" i="10"/>
  <c r="E12" i="10"/>
  <c r="E13" i="10"/>
  <c r="E14" i="10"/>
  <c r="E17" i="10"/>
  <c r="E18" i="10"/>
  <c r="D21" i="10"/>
  <c r="D19" i="10"/>
  <c r="E19" i="10"/>
  <c r="E20" i="10"/>
  <c r="E21" i="10"/>
  <c r="D24" i="10"/>
  <c r="D22" i="10"/>
  <c r="E22" i="10"/>
  <c r="E23" i="10"/>
  <c r="E24" i="10"/>
  <c r="B27" i="10"/>
  <c r="C27" i="10"/>
  <c r="D28" i="10"/>
  <c r="D27" i="10"/>
  <c r="E27" i="10"/>
  <c r="E28" i="10"/>
  <c r="E29" i="10"/>
  <c r="D31" i="10"/>
  <c r="E31" i="10"/>
  <c r="E32" i="10"/>
  <c r="E33" i="10"/>
  <c r="D34" i="10"/>
  <c r="E34" i="10"/>
  <c r="E35" i="10"/>
  <c r="D40" i="10"/>
  <c r="D39" i="10"/>
  <c r="D45" i="10"/>
  <c r="D47" i="10"/>
  <c r="D44" i="10"/>
  <c r="I41" i="10"/>
  <c r="I44" i="10"/>
  <c r="I47" i="10"/>
  <c r="I39" i="10"/>
  <c r="D38" i="10"/>
  <c r="E38" i="10"/>
  <c r="E39" i="10"/>
  <c r="J41" i="10"/>
  <c r="J44" i="10"/>
  <c r="J47" i="10"/>
  <c r="J39" i="10"/>
  <c r="E40" i="10"/>
  <c r="E41" i="10"/>
  <c r="E42" i="10"/>
  <c r="E43" i="10"/>
  <c r="E44" i="10"/>
  <c r="E45" i="10"/>
  <c r="E46" i="10"/>
  <c r="E47" i="10"/>
  <c r="E48" i="10"/>
  <c r="D52" i="10"/>
  <c r="E52" i="10"/>
  <c r="E53" i="10"/>
  <c r="E54" i="10"/>
  <c r="E55" i="10"/>
  <c r="E56" i="10"/>
  <c r="E59" i="10"/>
  <c r="E62" i="10"/>
  <c r="E63" i="10"/>
  <c r="E64" i="10"/>
  <c r="E68" i="10"/>
  <c r="E69" i="10"/>
  <c r="E70" i="10"/>
  <c r="E71" i="10"/>
  <c r="E72" i="10"/>
  <c r="E73" i="10"/>
  <c r="E74" i="10"/>
  <c r="J74" i="10"/>
  <c r="E75" i="10"/>
  <c r="J75" i="10"/>
  <c r="D76" i="10"/>
  <c r="E76" i="10"/>
  <c r="I76" i="10"/>
  <c r="J76" i="10"/>
  <c r="E77" i="10"/>
  <c r="I77" i="10"/>
  <c r="J77" i="10"/>
  <c r="D79" i="10"/>
  <c r="E79" i="10"/>
  <c r="B80" i="10"/>
  <c r="C80" i="10"/>
  <c r="D80" i="10"/>
  <c r="E80" i="10"/>
  <c r="G80" i="10"/>
  <c r="H80" i="10"/>
  <c r="I80" i="10"/>
  <c r="J80" i="10"/>
  <c r="D9" i="11"/>
  <c r="E9" i="11"/>
  <c r="E10" i="11"/>
  <c r="E11" i="11"/>
  <c r="E12" i="11"/>
  <c r="E13" i="11"/>
  <c r="E14" i="11"/>
  <c r="E17" i="11"/>
  <c r="E18" i="11"/>
  <c r="D21" i="11"/>
  <c r="D19" i="11"/>
  <c r="E19" i="11"/>
  <c r="E20" i="11"/>
  <c r="E21" i="11"/>
  <c r="D24" i="11"/>
  <c r="D22" i="11"/>
  <c r="E22" i="11"/>
  <c r="E23" i="11"/>
  <c r="E24" i="11"/>
  <c r="B27" i="11"/>
  <c r="C27" i="11"/>
  <c r="D28" i="11"/>
  <c r="D27" i="11"/>
  <c r="E27" i="11"/>
  <c r="E28" i="11"/>
  <c r="E29" i="11"/>
  <c r="D31" i="11"/>
  <c r="E31" i="11"/>
  <c r="E32" i="11"/>
  <c r="E33" i="11"/>
  <c r="D34" i="11"/>
  <c r="E34" i="11"/>
  <c r="E35" i="11"/>
  <c r="D40" i="11"/>
  <c r="D39" i="11"/>
  <c r="D45" i="11"/>
  <c r="D47" i="11"/>
  <c r="D44" i="11"/>
  <c r="I41" i="11"/>
  <c r="I44" i="11"/>
  <c r="I47" i="11"/>
  <c r="I39" i="11"/>
  <c r="D38" i="11"/>
  <c r="E38" i="11"/>
  <c r="E39" i="11"/>
  <c r="J41" i="11"/>
  <c r="J44" i="11"/>
  <c r="J47" i="11"/>
  <c r="J39" i="11"/>
  <c r="E40" i="11"/>
  <c r="E41" i="11"/>
  <c r="E42" i="11"/>
  <c r="E43" i="11"/>
  <c r="E44" i="11"/>
  <c r="E45" i="11"/>
  <c r="E46" i="11"/>
  <c r="E47" i="11"/>
  <c r="E48" i="11"/>
  <c r="D52" i="11"/>
  <c r="E52" i="11"/>
  <c r="E53" i="11"/>
  <c r="E54" i="11"/>
  <c r="E55" i="11"/>
  <c r="E56" i="11"/>
  <c r="E59" i="11"/>
  <c r="E62" i="11"/>
  <c r="E63" i="11"/>
  <c r="E64" i="11"/>
  <c r="E68" i="11"/>
  <c r="E69" i="11"/>
  <c r="E70" i="11"/>
  <c r="E71" i="11"/>
  <c r="E72" i="11"/>
  <c r="E73" i="11"/>
  <c r="E74" i="11"/>
  <c r="J74" i="11"/>
  <c r="E75" i="11"/>
  <c r="J75" i="11"/>
  <c r="D76" i="11"/>
  <c r="E76" i="11"/>
  <c r="I76" i="11"/>
  <c r="J76" i="11"/>
  <c r="E77" i="11"/>
  <c r="I77" i="11"/>
  <c r="J77" i="11"/>
  <c r="D79" i="11"/>
  <c r="E79" i="11"/>
  <c r="B80" i="11"/>
  <c r="C80" i="11"/>
  <c r="D80" i="11"/>
  <c r="E80" i="11"/>
  <c r="G80" i="11"/>
  <c r="H80" i="11"/>
  <c r="I80" i="11"/>
  <c r="J80" i="11"/>
  <c r="D9" i="12"/>
  <c r="E9" i="12"/>
  <c r="E10" i="12"/>
  <c r="E11" i="12"/>
  <c r="E12" i="12"/>
  <c r="E13" i="12"/>
  <c r="E14" i="12"/>
  <c r="E17" i="12"/>
  <c r="E18" i="12"/>
  <c r="D21" i="12"/>
  <c r="D19" i="12"/>
  <c r="E19" i="12"/>
  <c r="E20" i="12"/>
  <c r="E21" i="12"/>
  <c r="D24" i="12"/>
  <c r="D22" i="12"/>
  <c r="E22" i="12"/>
  <c r="E23" i="12"/>
  <c r="E24" i="12"/>
  <c r="B27" i="12"/>
  <c r="C27" i="12"/>
  <c r="D28" i="12"/>
  <c r="D27" i="12"/>
  <c r="E27" i="12"/>
  <c r="E28" i="12"/>
  <c r="E29" i="12"/>
  <c r="D31" i="12"/>
  <c r="E31" i="12"/>
  <c r="E32" i="12"/>
  <c r="E33" i="12"/>
  <c r="D34" i="12"/>
  <c r="E34" i="12"/>
  <c r="E35" i="12"/>
  <c r="D40" i="12"/>
  <c r="D39" i="12"/>
  <c r="D45" i="12"/>
  <c r="D47" i="12"/>
  <c r="D44" i="12"/>
  <c r="I41" i="12"/>
  <c r="I44" i="12"/>
  <c r="I47" i="12"/>
  <c r="I39" i="12"/>
  <c r="D38" i="12"/>
  <c r="E38" i="12"/>
  <c r="E39" i="12"/>
  <c r="J41" i="12"/>
  <c r="J44" i="12"/>
  <c r="J47" i="12"/>
  <c r="J39" i="12"/>
  <c r="E40" i="12"/>
  <c r="E41" i="12"/>
  <c r="E42" i="12"/>
  <c r="E43" i="12"/>
  <c r="E44" i="12"/>
  <c r="E45" i="12"/>
  <c r="E46" i="12"/>
  <c r="E47" i="12"/>
  <c r="E48" i="12"/>
  <c r="D52" i="12"/>
  <c r="E52" i="12"/>
  <c r="E53" i="12"/>
  <c r="E54" i="12"/>
  <c r="E55" i="12"/>
  <c r="E56" i="12"/>
  <c r="E59" i="12"/>
  <c r="E62" i="12"/>
  <c r="E63" i="12"/>
  <c r="E64" i="12"/>
  <c r="E68" i="12"/>
  <c r="E69" i="12"/>
  <c r="E70" i="12"/>
  <c r="E71" i="12"/>
  <c r="E72" i="12"/>
  <c r="E73" i="12"/>
  <c r="E74" i="12"/>
  <c r="J74" i="12"/>
  <c r="E75" i="12"/>
  <c r="J75" i="12"/>
  <c r="D76" i="12"/>
  <c r="E76" i="12"/>
  <c r="I76" i="12"/>
  <c r="J76" i="12"/>
  <c r="E77" i="12"/>
  <c r="I77" i="12"/>
  <c r="J77" i="12"/>
  <c r="B79" i="12"/>
  <c r="D79" i="12"/>
  <c r="E79" i="12"/>
  <c r="B80" i="12"/>
  <c r="C80" i="12"/>
  <c r="D80" i="12"/>
  <c r="E80" i="12"/>
  <c r="G80" i="12"/>
  <c r="H80" i="12"/>
  <c r="I80" i="12"/>
  <c r="J80" i="12"/>
  <c r="D9" i="13"/>
  <c r="E9" i="13"/>
  <c r="E10" i="13"/>
  <c r="E11" i="13"/>
  <c r="E12" i="13"/>
  <c r="E13" i="13"/>
  <c r="E14" i="13"/>
  <c r="E17" i="13"/>
  <c r="E18" i="13"/>
  <c r="D21" i="13"/>
  <c r="D19" i="13"/>
  <c r="E19" i="13"/>
  <c r="E20" i="13"/>
  <c r="E21" i="13"/>
  <c r="D24" i="13"/>
  <c r="D22" i="13"/>
  <c r="E22" i="13"/>
  <c r="E23" i="13"/>
  <c r="E24" i="13"/>
  <c r="B27" i="13"/>
  <c r="C27" i="13"/>
  <c r="D28" i="13"/>
  <c r="D27" i="13"/>
  <c r="E27" i="13"/>
  <c r="E28" i="13"/>
  <c r="E29" i="13"/>
  <c r="D31" i="13"/>
  <c r="E31" i="13"/>
  <c r="E32" i="13"/>
  <c r="E33" i="13"/>
  <c r="D34" i="13"/>
  <c r="E34" i="13"/>
  <c r="E35" i="13"/>
  <c r="D40" i="13"/>
  <c r="D39" i="13"/>
  <c r="D45" i="13"/>
  <c r="D47" i="13"/>
  <c r="D44" i="13"/>
  <c r="I41" i="13"/>
  <c r="I44" i="13"/>
  <c r="I47" i="13"/>
  <c r="I39" i="13"/>
  <c r="D38" i="13"/>
  <c r="E38" i="13"/>
  <c r="E39" i="13"/>
  <c r="J41" i="13"/>
  <c r="J44" i="13"/>
  <c r="J47" i="13"/>
  <c r="J39" i="13"/>
  <c r="E40" i="13"/>
  <c r="E41" i="13"/>
  <c r="E42" i="13"/>
  <c r="E43" i="13"/>
  <c r="E44" i="13"/>
  <c r="E45" i="13"/>
  <c r="E46" i="13"/>
  <c r="E47" i="13"/>
  <c r="E48" i="13"/>
  <c r="D52" i="13"/>
  <c r="E52" i="13"/>
  <c r="E53" i="13"/>
  <c r="E54" i="13"/>
  <c r="E55" i="13"/>
  <c r="E56" i="13"/>
  <c r="E59" i="13"/>
  <c r="E62" i="13"/>
  <c r="E63" i="13"/>
  <c r="E64" i="13"/>
  <c r="E68" i="13"/>
  <c r="E69" i="13"/>
  <c r="E70" i="13"/>
  <c r="E71" i="13"/>
  <c r="E72" i="13"/>
  <c r="E73" i="13"/>
  <c r="E74" i="13"/>
  <c r="J74" i="13"/>
  <c r="E75" i="13"/>
  <c r="J75" i="13"/>
  <c r="D76" i="13"/>
  <c r="E76" i="13"/>
  <c r="I76" i="13"/>
  <c r="J76" i="13"/>
  <c r="E77" i="13"/>
  <c r="I77" i="13"/>
  <c r="J77" i="13"/>
  <c r="B79" i="13"/>
  <c r="D79" i="13"/>
  <c r="E79" i="13"/>
  <c r="B80" i="13"/>
  <c r="C80" i="13"/>
  <c r="D80" i="13"/>
  <c r="E80" i="13"/>
  <c r="G80" i="13"/>
  <c r="H80" i="13"/>
  <c r="I80" i="13"/>
  <c r="J80" i="13"/>
  <c r="D9" i="14"/>
  <c r="E9" i="14"/>
  <c r="E10" i="14"/>
  <c r="E11" i="14"/>
  <c r="E12" i="14"/>
  <c r="E13" i="14"/>
  <c r="E14" i="14"/>
  <c r="E17" i="14"/>
  <c r="E18" i="14"/>
  <c r="D21" i="14"/>
  <c r="D19" i="14"/>
  <c r="E19" i="14"/>
  <c r="E20" i="14"/>
  <c r="E21" i="14"/>
  <c r="D24" i="14"/>
  <c r="D22" i="14"/>
  <c r="E22" i="14"/>
  <c r="E23" i="14"/>
  <c r="E24" i="14"/>
  <c r="B27" i="14"/>
  <c r="C27" i="14"/>
  <c r="D28" i="14"/>
  <c r="D27" i="14"/>
  <c r="E27" i="14"/>
  <c r="E28" i="14"/>
  <c r="E29" i="14"/>
  <c r="D31" i="14"/>
  <c r="E31" i="14"/>
  <c r="E32" i="14"/>
  <c r="E33" i="14"/>
  <c r="D34" i="14"/>
  <c r="E34" i="14"/>
  <c r="E35" i="14"/>
  <c r="D40" i="14"/>
  <c r="D39" i="14"/>
  <c r="D45" i="14"/>
  <c r="D47" i="14"/>
  <c r="D44" i="14"/>
  <c r="I41" i="14"/>
  <c r="I44" i="14"/>
  <c r="I47" i="14"/>
  <c r="I39" i="14"/>
  <c r="D38" i="14"/>
  <c r="E38" i="14"/>
  <c r="E39" i="14"/>
  <c r="J41" i="14"/>
  <c r="J44" i="14"/>
  <c r="J47" i="14"/>
  <c r="J39" i="14"/>
  <c r="E40" i="14"/>
  <c r="E41" i="14"/>
  <c r="E42" i="14"/>
  <c r="E43" i="14"/>
  <c r="E44" i="14"/>
  <c r="E45" i="14"/>
  <c r="E46" i="14"/>
  <c r="E47" i="14"/>
  <c r="E48" i="14"/>
  <c r="D52" i="14"/>
  <c r="E52" i="14"/>
  <c r="E53" i="14"/>
  <c r="E54" i="14"/>
  <c r="E55" i="14"/>
  <c r="E56" i="14"/>
  <c r="E59" i="14"/>
  <c r="E62" i="14"/>
  <c r="E63" i="14"/>
  <c r="E64" i="14"/>
  <c r="E68" i="14"/>
  <c r="E69" i="14"/>
  <c r="E70" i="14"/>
  <c r="E71" i="14"/>
  <c r="E72" i="14"/>
  <c r="E73" i="14"/>
  <c r="E74" i="14"/>
  <c r="J74" i="14"/>
  <c r="E75" i="14"/>
  <c r="J75" i="14"/>
  <c r="D76" i="14"/>
  <c r="E76" i="14"/>
  <c r="I76" i="14"/>
  <c r="J76" i="14"/>
  <c r="E77" i="14"/>
  <c r="I77" i="14"/>
  <c r="J77" i="14"/>
  <c r="B79" i="14"/>
  <c r="D79" i="14"/>
  <c r="E79" i="14"/>
  <c r="B80" i="14"/>
  <c r="C80" i="14"/>
  <c r="D80" i="14"/>
  <c r="E80" i="14"/>
  <c r="G80" i="14"/>
  <c r="H80" i="14"/>
  <c r="I80" i="14"/>
  <c r="J80" i="14"/>
</calcChain>
</file>

<file path=xl/sharedStrings.xml><?xml version="1.0" encoding="utf-8"?>
<sst xmlns="http://schemas.openxmlformats.org/spreadsheetml/2006/main" count="1046" uniqueCount="181">
  <si>
    <t>72102 1. Duplicating- general</t>
  </si>
  <si>
    <t>72103 2. Duplicating- non advertising</t>
  </si>
  <si>
    <t>Duplication Budget Request Justification</t>
  </si>
  <si>
    <t>Stipend/Honoraia Budget Request Justification</t>
  </si>
  <si>
    <t>Income Justification</t>
  </si>
  <si>
    <t>TOTAL EXPENSES</t>
  </si>
  <si>
    <t>TOTAL INCOME</t>
  </si>
  <si>
    <t>PAAC REQUEST</t>
  </si>
  <si>
    <t>55511 4. Donations Collected</t>
  </si>
  <si>
    <t>SUMMARY</t>
  </si>
  <si>
    <t>* Hall managers fees are assessed when requesting audition spaces</t>
  </si>
  <si>
    <t>71101 1. General Office Supplies</t>
  </si>
  <si>
    <t>17508 2. Student Activities Supplues</t>
  </si>
  <si>
    <t>71203 3. Computer Supplies</t>
  </si>
  <si>
    <t>71102 4. Postage</t>
  </si>
  <si>
    <t>70000 B. Salaries*</t>
  </si>
  <si>
    <t>*Masterclasses/workshops that are not event specific</t>
  </si>
  <si>
    <t>72105 3. Mailing Services</t>
  </si>
  <si>
    <t>72321 4. Stipends/Honoraria*</t>
  </si>
  <si>
    <t>72602 5. Telephone</t>
  </si>
  <si>
    <t>*$75 allowance for meetings</t>
  </si>
  <si>
    <t>55101 1. Advertising (season)</t>
  </si>
  <si>
    <t>Mailing Services Budget Request Justification</t>
  </si>
  <si>
    <t>PERFORMING ARTS ADVISORY COUNCIL</t>
  </si>
  <si>
    <t>1</t>
  </si>
  <si>
    <t>Budget Summary</t>
  </si>
  <si>
    <t xml:space="preserve">President </t>
  </si>
  <si>
    <t>GU Net ID</t>
  </si>
  <si>
    <t>Treasurer</t>
  </si>
  <si>
    <t>Advisor/Director</t>
  </si>
  <si>
    <t xml:space="preserve">Account </t>
  </si>
  <si>
    <t>Description</t>
  </si>
  <si>
    <t>71000</t>
  </si>
  <si>
    <t>A. Supplies</t>
  </si>
  <si>
    <t>72000</t>
  </si>
  <si>
    <t>73000</t>
  </si>
  <si>
    <t>74000</t>
  </si>
  <si>
    <t>Account Code</t>
  </si>
  <si>
    <t>A. TOTAL INCOME</t>
  </si>
  <si>
    <t>III. PAAC REQUEST</t>
  </si>
  <si>
    <t>Director /Advisor Signature</t>
  </si>
  <si>
    <t xml:space="preserve">II. INCOME </t>
  </si>
  <si>
    <t>3b</t>
  </si>
  <si>
    <t>3c</t>
  </si>
  <si>
    <t>3d</t>
  </si>
  <si>
    <t>3e</t>
  </si>
  <si>
    <t>3f</t>
  </si>
  <si>
    <t>3g</t>
  </si>
  <si>
    <t>3h</t>
  </si>
  <si>
    <t>72602 6. On Campus Space Rental (non-event)</t>
  </si>
  <si>
    <t>72724 7. Advertising (Season related)</t>
  </si>
  <si>
    <t>70000</t>
  </si>
  <si>
    <t>B. Salaries</t>
  </si>
  <si>
    <t>C. Services</t>
  </si>
  <si>
    <t>D. Travel &amp; Sustenance</t>
  </si>
  <si>
    <t>E. Other</t>
  </si>
  <si>
    <t>31.5% fringe</t>
  </si>
  <si>
    <t>12.5% fringe</t>
  </si>
  <si>
    <t>Actuals</t>
  </si>
  <si>
    <t>Difference</t>
  </si>
  <si>
    <t>I. EXPENSES</t>
  </si>
  <si>
    <t>72000 C. Services</t>
  </si>
  <si>
    <t>72102 1. Duplicating- Internal</t>
  </si>
  <si>
    <t>#of copies</t>
  </si>
  <si>
    <t>72103 2. Duplicating- External</t>
  </si>
  <si>
    <t>b) Other</t>
  </si>
  <si>
    <t>72321 3. Stipends/Honoraria</t>
  </si>
  <si>
    <t>72724 6. Advertising</t>
  </si>
  <si>
    <t>a) Posters</t>
  </si>
  <si>
    <t>d) Postcards/mailings</t>
  </si>
  <si>
    <t>74000 E. Other</t>
  </si>
  <si>
    <t>II. INCOME</t>
  </si>
  <si>
    <t>51318 1. Outside Funding/ Support</t>
  </si>
  <si>
    <t>55101 1. Advertising (programs)</t>
  </si>
  <si>
    <t>71508 1. Student Activities Supplies</t>
  </si>
  <si>
    <t>55142 4. Ticket Income</t>
  </si>
  <si>
    <t>Ticket Price 1</t>
  </si>
  <si>
    <t xml:space="preserve">% Capacity </t>
  </si>
  <si>
    <t>Ticket Price 2</t>
  </si>
  <si>
    <t>Audience</t>
  </si>
  <si>
    <t>Ticket Price 3</t>
  </si>
  <si>
    <t>Average Price</t>
  </si>
  <si>
    <t># of Seats</t>
  </si>
  <si>
    <t># of Perf.</t>
  </si>
  <si>
    <t>Organization</t>
  </si>
  <si>
    <t>Requested</t>
  </si>
  <si>
    <t>Approved</t>
  </si>
  <si>
    <t># of hours</t>
  </si>
  <si>
    <t>71000 A. Supplies</t>
  </si>
  <si>
    <t>70000 B. Salaries</t>
  </si>
  <si>
    <t>Copy Code:</t>
  </si>
  <si>
    <t>Event</t>
  </si>
  <si>
    <t>3a</t>
  </si>
  <si>
    <t>#of days</t>
  </si>
  <si>
    <t>b) Space</t>
  </si>
  <si>
    <t>a)Non-GU Employees</t>
  </si>
  <si>
    <t>a)Personnel</t>
  </si>
  <si>
    <t>c)Equipment</t>
  </si>
  <si>
    <t># of chairs</t>
  </si>
  <si>
    <t># of days</t>
  </si>
  <si>
    <t>a) Set</t>
  </si>
  <si>
    <t>b) Costumes</t>
  </si>
  <si>
    <t>c) Lights</t>
  </si>
  <si>
    <t>d) Properties</t>
  </si>
  <si>
    <t>e) Sound/Video</t>
  </si>
  <si>
    <t>70200/70300 2. GU Part-Time</t>
  </si>
  <si>
    <t>70200/70300 3. GU Full-Time</t>
  </si>
  <si>
    <t>72602 4. On Campus Space Rental</t>
  </si>
  <si>
    <t>Performing Arts Advisory Council</t>
  </si>
  <si>
    <t>73329 Meals-other business</t>
  </si>
  <si>
    <t>74808 1. Charitable Contributions</t>
  </si>
  <si>
    <t>73000 D. Travel/Sustenance</t>
  </si>
  <si>
    <t>Event Summary</t>
  </si>
  <si>
    <t>Salary Budget Request Justification</t>
  </si>
  <si>
    <t>Supply Budget Request Justification</t>
  </si>
  <si>
    <t>Advertising Budget Request Justification</t>
  </si>
  <si>
    <t>1) Equipment Delivery $40</t>
  </si>
  <si>
    <t>2) Plastic folding chairs $0.85ea</t>
  </si>
  <si>
    <t># of chairs (2 for ticketing)</t>
  </si>
  <si>
    <t>3) Padded folding chairs $3.50ea</t>
  </si>
  <si>
    <t>4) 6' table $6.50ea</t>
  </si>
  <si>
    <t># of tables (1 for ticketing)</t>
  </si>
  <si>
    <t>Lump Sum Amount</t>
  </si>
  <si>
    <t>55122 3. Sundry</t>
  </si>
  <si>
    <t>73329 Meals-other business*</t>
  </si>
  <si>
    <t>* Exceptional Approval Only</t>
  </si>
  <si>
    <t>Travel/Sustenance Budget Request Justification</t>
  </si>
  <si>
    <t>Other Budget Request Justification</t>
  </si>
  <si>
    <t>74809 1. Royalties/Literature Rental</t>
  </si>
  <si>
    <r>
      <t xml:space="preserve">II. INCOME  </t>
    </r>
    <r>
      <rPr>
        <i/>
        <sz val="10"/>
        <rFont val="Arial"/>
      </rPr>
      <t>*Entered as negative numbers</t>
    </r>
  </si>
  <si>
    <t>A. Income</t>
  </si>
  <si>
    <t>Less Ticketing Fees/Comps</t>
  </si>
  <si>
    <t>c) Newspaper &amp; Other Ads</t>
  </si>
  <si>
    <r>
      <t xml:space="preserve">a) </t>
    </r>
    <r>
      <rPr>
        <sz val="10"/>
        <rFont val="Arial"/>
      </rPr>
      <t>D</t>
    </r>
    <r>
      <rPr>
        <sz val="10"/>
        <rFont val="Arial"/>
      </rPr>
      <t>PA Copying ($0.05/page)</t>
    </r>
  </si>
  <si>
    <r>
      <t xml:space="preserve">a) </t>
    </r>
    <r>
      <rPr>
        <sz val="10"/>
        <rFont val="Arial"/>
      </rPr>
      <t>FedEx</t>
    </r>
  </si>
  <si>
    <t>1) Hall Manager* $17/event (day)</t>
  </si>
  <si>
    <t>70410 1. GU Students @ $13/hr</t>
  </si>
  <si>
    <t>a) DPA Copying ( 5 cents/page)</t>
  </si>
  <si>
    <t>a) FedEx</t>
  </si>
  <si>
    <r>
      <t xml:space="preserve">b) Banners </t>
    </r>
    <r>
      <rPr>
        <sz val="8"/>
        <rFont val="Arial"/>
      </rPr>
      <t>(includ</t>
    </r>
    <r>
      <rPr>
        <sz val="8"/>
        <rFont val="Arial"/>
      </rPr>
      <t>e</t>
    </r>
    <r>
      <rPr>
        <sz val="8"/>
        <rFont val="Arial"/>
      </rPr>
      <t xml:space="preserve"> $30 ICC/Red Square banner fee)</t>
    </r>
  </si>
  <si>
    <t>#of hours (Not To Exceed 5 hrs)</t>
  </si>
  <si>
    <t>2) DoPS Officer $41/hour</t>
  </si>
  <si>
    <t># of hours (please factor in multiple shows)</t>
  </si>
  <si>
    <t>74821 2. Prices/Awards or Transfers</t>
  </si>
  <si>
    <t xml:space="preserve">Flat Rate Space Rental </t>
  </si>
  <si>
    <t>1) Gaston $45/hour (4 hr Min.-Performances)</t>
  </si>
  <si>
    <t>2) Lohrfink $45/hour</t>
  </si>
  <si>
    <t xml:space="preserve">#of hours </t>
  </si>
  <si>
    <t>1) Gaston $45/hr (4 hr Min.-Performances)</t>
  </si>
  <si>
    <t>2017-2018</t>
  </si>
  <si>
    <t>Tag Number</t>
  </si>
  <si>
    <t>2017-2018 Operating Budget</t>
  </si>
  <si>
    <t>Budget Tag#</t>
  </si>
  <si>
    <t>2017-2018 Event Budget</t>
  </si>
  <si>
    <t>Georgetown University Dance Company (GUDC)</t>
  </si>
  <si>
    <t>PG00 0944</t>
  </si>
  <si>
    <t>Madeline Silva</t>
  </si>
  <si>
    <t>mms279</t>
  </si>
  <si>
    <t>Olivia Bisel</t>
  </si>
  <si>
    <t>Kimberly Parmer</t>
  </si>
  <si>
    <t>kap120</t>
  </si>
  <si>
    <t>olb3</t>
  </si>
  <si>
    <t>Supplies for Donor Thank You Notes ($26)
a. Standard envelopes 100/box ($11)
b.Postage for donor thank you notes: 30 x .49 cents = $15</t>
  </si>
  <si>
    <t>a) $1200/ea ($3600 total) for 3 guest choreographers
b) $150/ea ($1200 total) for 8 master classes</t>
  </si>
  <si>
    <t>General Office Supply Expenses ($100): 1 Swiffer Wet Jet Set ($35), 3 packs of swiffer wet jet pads ($35), 3 packs of 75ct Clorox cleaning wipes ($15), 1 lrg bottle of laundry detergent ($15) 
Student Activities Supplies: Costumes ($2750) (11 new works at $250 per piece, 7 dancers x avg $35 per costume), Light gels ($80)</t>
  </si>
  <si>
    <t>GUDC</t>
  </si>
  <si>
    <t>Performance of 7-9 diverse works choreographed by students and guest choreographers</t>
  </si>
  <si>
    <t>Performance of 7-9 diverse, in-progress works choreographed by students and a guest choreographer</t>
  </si>
  <si>
    <t>Fall 2017 Works-In-Progress Showing</t>
  </si>
  <si>
    <t>Spring 2018</t>
  </si>
  <si>
    <t>Set: marley tape, glow tape, miscellaneous cleaning supplies, other expendables ($140)
Costumes: see operating budget
Lights: see operating budget</t>
  </si>
  <si>
    <t xml:space="preserve">Programs= $850: 250/night = 500 programs at $1.70 each = $850  </t>
  </si>
  <si>
    <r>
      <t>We would like to hire students to be our stage manager and sound technician, but would like to hire a professional lighting designer. As per our request to perform in Gonda in Spring 2018, we are requesting $638 for additional labor: 
Pre-residency: 10 hours at $13/hour = 130
Move-In and Tech Work: 16 hours at $13/hour = $208</t>
    </r>
    <r>
      <rPr>
        <sz val="10"/>
        <rFont val="Arial"/>
      </rPr>
      <t xml:space="preserve">                                                                                                                                                                                                                                                                                         Stage Manager: 18 hours at $13/hour= $234                                                                                                                                                                              Sound Technician: 27 hours at $13/hour= $351  </t>
    </r>
  </si>
  <si>
    <r>
      <t>Lighting Designer: 20 hours at $50/hour = $1000. Professional photographer= $400. Videographer = $400. Student Labor</t>
    </r>
    <r>
      <rPr>
        <sz val="10"/>
        <rFont val="Arial"/>
      </rPr>
      <t>: 10hr X $13/hr = $130.</t>
    </r>
  </si>
  <si>
    <t>We will offer local businesses the opportunity to advertise in our performance programs. A half-page ad will cost $150, and we expect to sell 2 of these slots. 2 x $150= $300</t>
  </si>
  <si>
    <t>Spring 2018 Choreography Workshop</t>
  </si>
  <si>
    <t xml:space="preserve">Informal, in-studio performance of 5-10 student choreographic works. This workshop serves to allow students to develop choreographic ideas and present works in progress. </t>
  </si>
  <si>
    <t>Supplies for Studio ($35):
a. additional swiffer refill pads - 1 pacakge of wet pads and 1 package of dry pads ($22.50)
b. tape ($12.50)</t>
  </si>
  <si>
    <t>100 picture flyers x $0.10 = $10</t>
  </si>
  <si>
    <t>High gloss posters at $75 x 2 = $150. Flyers at $1.75 x 250 = $250.</t>
  </si>
  <si>
    <t xml:space="preserve">FedEx copying for DPA Open House and General Membership/Audition Flyers ($40):
Fall Audition: 150*$0.10 = $15
</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</si>
</sst>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6" formatCode="&quot;$&quot;#,##0_);[Red]\(&quot;$&quot;#,##0\)"/>
    <numFmt numFmtId="8" formatCode="&quot;$&quot;#,##0.00_);[Red]\(&quot;$&quot;#,##0.00\)"/>
    <numFmt numFmtId="164" formatCode="&quot;$&quot;#,##0.00"/>
    <numFmt numFmtId="165" formatCode="#,##0;[Red]#,##0"/>
  </numFmts>
  <fonts count="23" x14ac:knownFonts="1">
    <font>
      <sz val="10"/>
      <name val="Arial"/>
    </font>
    <font>
      <b/>
      <sz val="10"/>
      <name val="Arial"/>
    </font>
    <font>
      <i/>
      <sz val="10"/>
      <name val="Arial"/>
    </font>
    <font>
      <b/>
      <i/>
      <sz val="10"/>
      <name val="Arial"/>
    </font>
    <font>
      <sz val="10"/>
      <name val="Arial"/>
    </font>
    <font>
      <sz val="8"/>
      <name val="Arial"/>
    </font>
    <font>
      <b/>
      <sz val="14"/>
      <name val="Arial"/>
      <family val="2"/>
    </font>
    <font>
      <sz val="14"/>
      <name val="Arial"/>
      <family val="2"/>
    </font>
    <font>
      <sz val="10"/>
      <name val="Arial"/>
    </font>
    <font>
      <b/>
      <sz val="10"/>
      <name val="Arial"/>
    </font>
    <font>
      <b/>
      <i/>
      <sz val="10"/>
      <name val="Arial"/>
    </font>
    <font>
      <i/>
      <sz val="10"/>
      <name val="Arial"/>
    </font>
    <font>
      <b/>
      <sz val="60"/>
      <name val="Arial"/>
      <family val="2"/>
    </font>
    <font>
      <b/>
      <sz val="50"/>
      <name val="Arial"/>
      <family val="2"/>
    </font>
    <font>
      <b/>
      <sz val="12"/>
      <name val="Arial"/>
      <family val="2"/>
    </font>
    <font>
      <i/>
      <sz val="12"/>
      <name val="Arial"/>
      <family val="2"/>
    </font>
    <font>
      <sz val="50"/>
      <name val="Arial"/>
      <family val="2"/>
    </font>
    <font>
      <sz val="12"/>
      <name val="Arial"/>
      <family val="2"/>
    </font>
    <font>
      <i/>
      <sz val="14"/>
      <name val="Arial"/>
      <family val="2"/>
    </font>
    <font>
      <b/>
      <sz val="18"/>
      <name val="Arial"/>
      <family val="2"/>
    </font>
    <font>
      <sz val="9"/>
      <name val="Arial"/>
      <family val="2"/>
    </font>
    <font>
      <u/>
      <sz val="10"/>
      <color theme="10"/>
      <name val="Arial"/>
    </font>
    <font>
      <u/>
      <sz val="10"/>
      <color theme="11"/>
      <name val="Arial"/>
    </font>
  </fonts>
  <fills count="5">
    <fill>
      <patternFill patternType="none"/>
    </fill>
    <fill>
      <patternFill patternType="gray125"/>
    </fill>
    <fill>
      <patternFill patternType="solid">
        <fgColor indexed="43"/>
        <bgColor indexed="64"/>
      </patternFill>
    </fill>
    <fill>
      <patternFill patternType="solid">
        <fgColor indexed="22"/>
        <bgColor indexed="64"/>
      </patternFill>
    </fill>
    <fill>
      <patternFill patternType="solid">
        <fgColor rgb="FFFFFF99"/>
        <bgColor rgb="FF000000"/>
      </patternFill>
    </fill>
  </fills>
  <borders count="30">
    <border>
      <left/>
      <right/>
      <top/>
      <bottom/>
      <diagonal/>
    </border>
    <border>
      <left style="medium">
        <color auto="1"/>
      </left>
      <right style="medium">
        <color auto="1"/>
      </right>
      <top style="medium">
        <color auto="1"/>
      </top>
      <bottom style="medium">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right style="thin">
        <color auto="1"/>
      </right>
      <top style="thin">
        <color auto="1"/>
      </top>
      <bottom/>
      <diagonal/>
    </border>
    <border>
      <left style="thin">
        <color auto="1"/>
      </left>
      <right/>
      <top/>
      <bottom style="thin">
        <color auto="1"/>
      </bottom>
      <diagonal/>
    </border>
    <border>
      <left/>
      <right/>
      <top/>
      <bottom style="medium">
        <color auto="1"/>
      </bottom>
      <diagonal/>
    </border>
    <border>
      <left/>
      <right/>
      <top/>
      <bottom style="mediumDashed">
        <color auto="1"/>
      </bottom>
      <diagonal/>
    </border>
    <border>
      <left/>
      <right style="thin">
        <color auto="1"/>
      </right>
      <top/>
      <bottom style="thin">
        <color auto="1"/>
      </bottom>
      <diagonal/>
    </border>
    <border>
      <left/>
      <right style="thin">
        <color auto="1"/>
      </right>
      <top style="thin">
        <color auto="1"/>
      </top>
      <bottom style="thin">
        <color auto="1"/>
      </bottom>
      <diagonal/>
    </border>
    <border>
      <left/>
      <right/>
      <top style="medium">
        <color auto="1"/>
      </top>
      <bottom/>
      <diagonal/>
    </border>
    <border>
      <left style="thin">
        <color auto="1"/>
      </left>
      <right style="thin">
        <color auto="1"/>
      </right>
      <top/>
      <bottom style="thin">
        <color auto="1"/>
      </bottom>
      <diagonal/>
    </border>
    <border>
      <left/>
      <right style="thin">
        <color auto="1"/>
      </right>
      <top style="medium">
        <color auto="1"/>
      </top>
      <bottom style="thin">
        <color auto="1"/>
      </bottom>
      <diagonal/>
    </border>
    <border>
      <left style="thin">
        <color auto="1"/>
      </left>
      <right style="medium">
        <color auto="1"/>
      </right>
      <top/>
      <bottom style="thin">
        <color auto="1"/>
      </bottom>
      <diagonal/>
    </border>
    <border>
      <left style="thin">
        <color auto="1"/>
      </left>
      <right/>
      <top style="thin">
        <color auto="1"/>
      </top>
      <bottom/>
      <diagonal/>
    </border>
    <border>
      <left/>
      <right/>
      <top style="thin">
        <color auto="1"/>
      </top>
      <bottom/>
      <diagonal/>
    </border>
    <border>
      <left/>
      <right/>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top style="mediumDashed">
        <color auto="1"/>
      </top>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style="medium">
        <color auto="1"/>
      </right>
      <top/>
      <bottom style="medium">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s>
  <cellStyleXfs count="15">
    <xf numFmtId="0" fontId="0" fillId="0" borderId="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cellStyleXfs>
  <cellXfs count="335">
    <xf numFmtId="0" fontId="0" fillId="0" borderId="0" xfId="0"/>
    <xf numFmtId="165" fontId="9" fillId="0" borderId="0" xfId="0" applyNumberFormat="1" applyFont="1" applyAlignment="1" applyProtection="1"/>
    <xf numFmtId="165" fontId="10" fillId="0" borderId="0" xfId="0" applyNumberFormat="1" applyFont="1" applyBorder="1" applyAlignment="1" applyProtection="1"/>
    <xf numFmtId="165" fontId="9" fillId="0" borderId="0" xfId="0" applyNumberFormat="1" applyFont="1" applyAlignment="1" applyProtection="1">
      <alignment horizontal="left"/>
    </xf>
    <xf numFmtId="165" fontId="8" fillId="0" borderId="0" xfId="0" applyNumberFormat="1" applyFont="1" applyAlignment="1" applyProtection="1"/>
    <xf numFmtId="0" fontId="0" fillId="0" borderId="0" xfId="0" applyBorder="1"/>
    <xf numFmtId="0" fontId="11" fillId="0" borderId="0" xfId="0" applyFont="1"/>
    <xf numFmtId="0" fontId="0" fillId="0" borderId="0" xfId="0" applyFill="1" applyBorder="1"/>
    <xf numFmtId="165" fontId="10" fillId="0" borderId="0" xfId="0" applyNumberFormat="1" applyFont="1" applyBorder="1" applyAlignment="1" applyProtection="1">
      <alignment horizontal="center" textRotation="90"/>
    </xf>
    <xf numFmtId="165" fontId="9" fillId="0" borderId="0" xfId="0" applyNumberFormat="1" applyFont="1" applyAlignment="1" applyProtection="1">
      <alignment horizontal="left" wrapText="1"/>
    </xf>
    <xf numFmtId="165" fontId="10" fillId="0" borderId="0" xfId="0" applyNumberFormat="1" applyFont="1" applyAlignment="1" applyProtection="1">
      <alignment horizontal="left" wrapText="1"/>
    </xf>
    <xf numFmtId="165" fontId="8" fillId="0" borderId="0" xfId="0" applyNumberFormat="1" applyFont="1" applyAlignment="1" applyProtection="1">
      <alignment horizontal="left" wrapText="1"/>
    </xf>
    <xf numFmtId="165" fontId="9" fillId="0" borderId="0" xfId="0" applyNumberFormat="1" applyFont="1" applyAlignment="1" applyProtection="1">
      <alignment wrapText="1"/>
    </xf>
    <xf numFmtId="165" fontId="11" fillId="0" borderId="0" xfId="0" applyNumberFormat="1" applyFont="1" applyAlignment="1" applyProtection="1">
      <alignment horizontal="right" wrapText="1"/>
    </xf>
    <xf numFmtId="0" fontId="0" fillId="0" borderId="0" xfId="0" applyAlignment="1">
      <alignment wrapText="1"/>
    </xf>
    <xf numFmtId="165" fontId="11" fillId="0" borderId="0" xfId="0" applyNumberFormat="1" applyFont="1" applyAlignment="1" applyProtection="1">
      <alignment horizontal="left" wrapText="1"/>
    </xf>
    <xf numFmtId="0" fontId="0" fillId="0" borderId="0" xfId="0" applyAlignment="1"/>
    <xf numFmtId="165" fontId="6" fillId="0" borderId="0" xfId="0" applyNumberFormat="1" applyFont="1" applyFill="1" applyBorder="1" applyAlignment="1" applyProtection="1">
      <alignment horizontal="center"/>
    </xf>
    <xf numFmtId="165" fontId="6" fillId="0" borderId="0" xfId="0" applyNumberFormat="1" applyFont="1" applyAlignment="1" applyProtection="1">
      <alignment horizontal="center"/>
    </xf>
    <xf numFmtId="165" fontId="6" fillId="0" borderId="0" xfId="0" applyNumberFormat="1" applyFont="1" applyAlignment="1" applyProtection="1">
      <alignment horizontal="left" wrapText="1"/>
    </xf>
    <xf numFmtId="165" fontId="7" fillId="0" borderId="0" xfId="0" applyNumberFormat="1" applyFont="1" applyFill="1" applyBorder="1" applyAlignment="1" applyProtection="1"/>
    <xf numFmtId="0" fontId="0" fillId="0" borderId="0" xfId="0" applyFill="1" applyBorder="1" applyAlignment="1"/>
    <xf numFmtId="0" fontId="0" fillId="0" borderId="0" xfId="0" applyBorder="1" applyAlignment="1"/>
    <xf numFmtId="165" fontId="6" fillId="0" borderId="0" xfId="0" applyNumberFormat="1" applyFont="1" applyAlignment="1" applyProtection="1">
      <alignment horizontal="right"/>
    </xf>
    <xf numFmtId="165" fontId="8" fillId="0" borderId="0" xfId="0" applyNumberFormat="1" applyFont="1" applyAlignment="1" applyProtection="1">
      <alignment horizontal="right" wrapText="1"/>
    </xf>
    <xf numFmtId="165" fontId="11" fillId="0" borderId="0" xfId="0" applyNumberFormat="1" applyFont="1" applyBorder="1" applyAlignment="1" applyProtection="1">
      <alignment horizontal="right" wrapText="1"/>
    </xf>
    <xf numFmtId="165" fontId="11" fillId="0" borderId="0" xfId="0" applyNumberFormat="1" applyFont="1" applyAlignment="1" applyProtection="1">
      <alignment horizontal="right" vertical="top" wrapText="1"/>
    </xf>
    <xf numFmtId="165" fontId="10" fillId="0" borderId="0" xfId="0" applyNumberFormat="1" applyFont="1" applyBorder="1" applyAlignment="1" applyProtection="1">
      <alignment wrapText="1"/>
    </xf>
    <xf numFmtId="165" fontId="9" fillId="0" borderId="0" xfId="0" applyNumberFormat="1" applyFont="1" applyBorder="1" applyAlignment="1" applyProtection="1">
      <alignment wrapText="1"/>
    </xf>
    <xf numFmtId="165" fontId="10" fillId="0" borderId="0" xfId="0" applyNumberFormat="1" applyFont="1" applyBorder="1" applyAlignment="1" applyProtection="1">
      <alignment horizontal="left"/>
    </xf>
    <xf numFmtId="165" fontId="10" fillId="0" borderId="0" xfId="0" applyNumberFormat="1" applyFont="1" applyBorder="1" applyAlignment="1" applyProtection="1">
      <alignment horizontal="left" wrapText="1"/>
    </xf>
    <xf numFmtId="165" fontId="10" fillId="0" borderId="0" xfId="0" applyNumberFormat="1" applyFont="1" applyFill="1" applyBorder="1" applyAlignment="1" applyProtection="1">
      <alignment horizontal="right"/>
    </xf>
    <xf numFmtId="165" fontId="9" fillId="3" borderId="0" xfId="0" applyNumberFormat="1" applyFont="1" applyFill="1" applyBorder="1" applyAlignment="1" applyProtection="1">
      <alignment horizontal="left"/>
    </xf>
    <xf numFmtId="0" fontId="11" fillId="0" borderId="0" xfId="0" applyFont="1" applyFill="1" applyBorder="1" applyAlignment="1">
      <alignment horizontal="right"/>
    </xf>
    <xf numFmtId="0" fontId="17" fillId="0" borderId="0" xfId="0" applyFont="1" applyAlignment="1">
      <alignment horizontal="center" wrapText="1"/>
    </xf>
    <xf numFmtId="49" fontId="17" fillId="0" borderId="0" xfId="0" applyNumberFormat="1" applyFont="1" applyAlignment="1">
      <alignment horizontal="right"/>
    </xf>
    <xf numFmtId="0" fontId="17" fillId="0" borderId="0" xfId="0" applyFont="1" applyAlignment="1">
      <alignment horizontal="right"/>
    </xf>
    <xf numFmtId="0" fontId="17" fillId="0" borderId="0" xfId="0" applyNumberFormat="1" applyFont="1" applyAlignment="1">
      <alignment horizontal="right"/>
    </xf>
    <xf numFmtId="0" fontId="17" fillId="0" borderId="0" xfId="0" applyFont="1" applyBorder="1" applyAlignment="1"/>
    <xf numFmtId="0" fontId="17" fillId="0" borderId="7" xfId="0" applyFont="1" applyBorder="1" applyAlignment="1"/>
    <xf numFmtId="0" fontId="0" fillId="0" borderId="8" xfId="0" applyBorder="1"/>
    <xf numFmtId="8" fontId="0" fillId="0" borderId="0" xfId="0" applyNumberFormat="1"/>
    <xf numFmtId="0" fontId="0" fillId="0" borderId="0" xfId="0" applyAlignment="1">
      <alignment horizontal="right"/>
    </xf>
    <xf numFmtId="6" fontId="0" fillId="0" borderId="0" xfId="0" applyNumberFormat="1"/>
    <xf numFmtId="38" fontId="0" fillId="0" borderId="0" xfId="0" applyNumberFormat="1"/>
    <xf numFmtId="165" fontId="20" fillId="0" borderId="0" xfId="0" applyNumberFormat="1" applyFont="1" applyBorder="1" applyAlignment="1" applyProtection="1">
      <alignment horizontal="right"/>
    </xf>
    <xf numFmtId="165" fontId="20" fillId="0" borderId="0" xfId="0" applyNumberFormat="1" applyFont="1" applyFill="1" applyBorder="1" applyAlignment="1" applyProtection="1">
      <alignment horizontal="right"/>
    </xf>
    <xf numFmtId="3" fontId="11" fillId="2" borderId="2" xfId="0" applyNumberFormat="1" applyFont="1" applyFill="1" applyBorder="1" applyAlignment="1" applyProtection="1">
      <alignment horizontal="right"/>
      <protection locked="0"/>
    </xf>
    <xf numFmtId="0" fontId="8" fillId="0" borderId="0" xfId="0" applyFont="1" applyAlignment="1" applyProtection="1">
      <alignment wrapText="1"/>
    </xf>
    <xf numFmtId="0" fontId="0" fillId="0" borderId="0" xfId="0" applyFill="1" applyBorder="1" applyAlignment="1" applyProtection="1"/>
    <xf numFmtId="0" fontId="8" fillId="0" borderId="0" xfId="0" applyFont="1" applyFill="1" applyBorder="1" applyAlignment="1" applyProtection="1"/>
    <xf numFmtId="0" fontId="8" fillId="0" borderId="0" xfId="0" applyFont="1" applyProtection="1"/>
    <xf numFmtId="0" fontId="0" fillId="0" borderId="0" xfId="0" applyProtection="1"/>
    <xf numFmtId="0" fontId="0" fillId="0" borderId="0" xfId="0" applyBorder="1" applyAlignment="1" applyProtection="1">
      <alignment wrapText="1"/>
    </xf>
    <xf numFmtId="0" fontId="0" fillId="0" borderId="0" xfId="0" applyAlignment="1" applyProtection="1">
      <alignment wrapText="1"/>
    </xf>
    <xf numFmtId="3" fontId="0" fillId="0" borderId="0" xfId="0" applyNumberFormat="1" applyAlignment="1" applyProtection="1"/>
    <xf numFmtId="0" fontId="0" fillId="0" borderId="11" xfId="0" applyBorder="1" applyProtection="1"/>
    <xf numFmtId="0" fontId="0" fillId="0" borderId="0" xfId="0" applyAlignment="1" applyProtection="1"/>
    <xf numFmtId="0" fontId="10" fillId="0" borderId="0" xfId="0" applyFont="1" applyProtection="1"/>
    <xf numFmtId="0" fontId="0" fillId="0" borderId="0" xfId="0" applyFill="1" applyBorder="1" applyProtection="1"/>
    <xf numFmtId="3" fontId="8" fillId="0" borderId="2" xfId="0" applyNumberFormat="1" applyFont="1" applyFill="1" applyBorder="1" applyAlignment="1" applyProtection="1">
      <alignment horizontal="right"/>
    </xf>
    <xf numFmtId="3" fontId="11" fillId="0" borderId="2" xfId="0" applyNumberFormat="1" applyFont="1" applyFill="1" applyBorder="1" applyAlignment="1" applyProtection="1">
      <alignment horizontal="left"/>
    </xf>
    <xf numFmtId="3" fontId="11" fillId="0" borderId="2" xfId="0" applyNumberFormat="1" applyFont="1" applyFill="1" applyBorder="1" applyAlignment="1" applyProtection="1">
      <alignment horizontal="right"/>
    </xf>
    <xf numFmtId="0" fontId="0" fillId="0" borderId="0" xfId="0" applyBorder="1" applyAlignment="1" applyProtection="1"/>
    <xf numFmtId="0" fontId="8" fillId="0" borderId="0" xfId="0" applyFont="1" applyFill="1" applyBorder="1" applyProtection="1"/>
    <xf numFmtId="0" fontId="0" fillId="3" borderId="0" xfId="0" applyFill="1" applyProtection="1"/>
    <xf numFmtId="0" fontId="0" fillId="3" borderId="0" xfId="0" applyFill="1" applyBorder="1" applyProtection="1"/>
    <xf numFmtId="0" fontId="8" fillId="3" borderId="0" xfId="0" applyFont="1" applyFill="1" applyBorder="1" applyProtection="1"/>
    <xf numFmtId="0" fontId="10" fillId="0" borderId="0" xfId="0" applyFont="1" applyFill="1" applyBorder="1" applyProtection="1"/>
    <xf numFmtId="0" fontId="8" fillId="0" borderId="0" xfId="0" applyFont="1" applyAlignment="1" applyProtection="1">
      <alignment horizontal="left"/>
    </xf>
    <xf numFmtId="0" fontId="11" fillId="0" borderId="0" xfId="0" applyFont="1" applyProtection="1"/>
    <xf numFmtId="6" fontId="14" fillId="0" borderId="0" xfId="0" applyNumberFormat="1" applyFont="1" applyBorder="1" applyAlignment="1"/>
    <xf numFmtId="6" fontId="17" fillId="0" borderId="2" xfId="0" applyNumberFormat="1" applyFont="1" applyBorder="1" applyAlignment="1">
      <alignment horizontal="right" vertical="top"/>
    </xf>
    <xf numFmtId="6" fontId="14" fillId="0" borderId="2" xfId="0" applyNumberFormat="1" applyFont="1" applyBorder="1" applyAlignment="1">
      <alignment horizontal="right"/>
    </xf>
    <xf numFmtId="3" fontId="0" fillId="0" borderId="2" xfId="0" applyNumberFormat="1" applyBorder="1" applyAlignment="1"/>
    <xf numFmtId="0" fontId="0" fillId="0" borderId="16" xfId="0" applyBorder="1" applyAlignment="1"/>
    <xf numFmtId="0" fontId="0" fillId="0" borderId="17" xfId="0" applyBorder="1" applyAlignment="1"/>
    <xf numFmtId="164" fontId="0" fillId="0" borderId="2" xfId="0" applyNumberFormat="1" applyBorder="1"/>
    <xf numFmtId="165" fontId="1" fillId="0" borderId="1" xfId="0" applyNumberFormat="1" applyFont="1" applyBorder="1" applyAlignment="1" applyProtection="1"/>
    <xf numFmtId="165" fontId="3" fillId="0" borderId="12" xfId="0" applyNumberFormat="1" applyFont="1" applyBorder="1" applyAlignment="1" applyProtection="1"/>
    <xf numFmtId="165" fontId="3" fillId="0" borderId="2" xfId="0" applyNumberFormat="1" applyFont="1" applyFill="1" applyBorder="1" applyAlignment="1" applyProtection="1"/>
    <xf numFmtId="0" fontId="4" fillId="0" borderId="0" xfId="0" applyFont="1" applyAlignment="1" applyProtection="1"/>
    <xf numFmtId="165" fontId="3" fillId="0" borderId="10" xfId="0" applyNumberFormat="1" applyFont="1" applyFill="1" applyBorder="1" applyAlignment="1" applyProtection="1"/>
    <xf numFmtId="165" fontId="4" fillId="0" borderId="2" xfId="0" applyNumberFormat="1" applyFont="1" applyFill="1" applyBorder="1" applyAlignment="1" applyProtection="1"/>
    <xf numFmtId="165" fontId="2" fillId="0" borderId="2" xfId="0" applyNumberFormat="1" applyFont="1" applyFill="1" applyBorder="1" applyAlignment="1" applyProtection="1"/>
    <xf numFmtId="165" fontId="3" fillId="0" borderId="13" xfId="0" applyNumberFormat="1" applyFont="1" applyBorder="1" applyAlignment="1" applyProtection="1"/>
    <xf numFmtId="165" fontId="4" fillId="2" borderId="2" xfId="0" applyNumberFormat="1" applyFont="1" applyFill="1" applyBorder="1" applyAlignment="1" applyProtection="1"/>
    <xf numFmtId="0" fontId="3" fillId="0" borderId="4" xfId="0" applyFont="1" applyBorder="1" applyAlignment="1" applyProtection="1"/>
    <xf numFmtId="165" fontId="3" fillId="0" borderId="9" xfId="0" applyNumberFormat="1" applyFont="1" applyBorder="1" applyAlignment="1" applyProtection="1"/>
    <xf numFmtId="165" fontId="3" fillId="0" borderId="4" xfId="0" applyNumberFormat="1" applyFont="1" applyFill="1" applyBorder="1" applyAlignment="1" applyProtection="1"/>
    <xf numFmtId="165" fontId="3" fillId="0" borderId="12" xfId="0" applyNumberFormat="1" applyFont="1" applyFill="1" applyBorder="1" applyAlignment="1" applyProtection="1"/>
    <xf numFmtId="165" fontId="3" fillId="0" borderId="10" xfId="0" applyNumberFormat="1" applyFont="1" applyBorder="1" applyAlignment="1" applyProtection="1"/>
    <xf numFmtId="0" fontId="3" fillId="0" borderId="2" xfId="0" applyFont="1" applyFill="1" applyBorder="1" applyAlignment="1" applyProtection="1"/>
    <xf numFmtId="0" fontId="3" fillId="0" borderId="0" xfId="0" applyFont="1" applyFill="1" applyBorder="1" applyAlignment="1" applyProtection="1"/>
    <xf numFmtId="165" fontId="3" fillId="0" borderId="0" xfId="0" applyNumberFormat="1" applyFont="1" applyBorder="1" applyAlignment="1" applyProtection="1">
      <alignment horizontal="center" textRotation="90"/>
    </xf>
    <xf numFmtId="3" fontId="3" fillId="0" borderId="9" xfId="0" applyNumberFormat="1" applyFont="1" applyFill="1" applyBorder="1" applyAlignment="1" applyProtection="1">
      <alignment horizontal="left"/>
    </xf>
    <xf numFmtId="3" fontId="4" fillId="0" borderId="2" xfId="0" applyNumberFormat="1" applyFont="1" applyFill="1" applyBorder="1" applyAlignment="1" applyProtection="1"/>
    <xf numFmtId="3" fontId="2" fillId="0" borderId="2" xfId="0" applyNumberFormat="1" applyFont="1" applyFill="1" applyBorder="1" applyAlignment="1" applyProtection="1"/>
    <xf numFmtId="0" fontId="3" fillId="0" borderId="12" xfId="0" applyFont="1" applyBorder="1" applyAlignment="1" applyProtection="1"/>
    <xf numFmtId="165" fontId="4" fillId="0" borderId="0" xfId="0" applyNumberFormat="1" applyFont="1" applyFill="1" applyBorder="1" applyAlignment="1" applyProtection="1"/>
    <xf numFmtId="165" fontId="1" fillId="0" borderId="0" xfId="0" applyNumberFormat="1" applyFont="1" applyFill="1" applyBorder="1" applyAlignment="1" applyProtection="1"/>
    <xf numFmtId="165" fontId="1" fillId="0" borderId="1" xfId="0" applyNumberFormat="1" applyFont="1" applyFill="1" applyBorder="1" applyAlignment="1" applyProtection="1"/>
    <xf numFmtId="3" fontId="1" fillId="0" borderId="1" xfId="0" applyNumberFormat="1" applyFont="1" applyFill="1" applyBorder="1" applyAlignment="1" applyProtection="1">
      <alignment horizontal="left"/>
    </xf>
    <xf numFmtId="3" fontId="4" fillId="0" borderId="12" xfId="0" applyNumberFormat="1" applyFont="1" applyFill="1" applyBorder="1" applyAlignment="1" applyProtection="1"/>
    <xf numFmtId="3" fontId="4" fillId="0" borderId="0" xfId="0" applyNumberFormat="1" applyFont="1" applyAlignment="1" applyProtection="1"/>
    <xf numFmtId="3" fontId="3" fillId="0" borderId="10" xfId="0" applyNumberFormat="1" applyFont="1" applyFill="1" applyBorder="1" applyAlignment="1" applyProtection="1">
      <alignment horizontal="left"/>
    </xf>
    <xf numFmtId="3" fontId="3" fillId="0" borderId="13" xfId="0" applyNumberFormat="1" applyFont="1" applyFill="1" applyBorder="1" applyAlignment="1" applyProtection="1">
      <alignment horizontal="left"/>
    </xf>
    <xf numFmtId="3" fontId="1" fillId="0" borderId="5" xfId="0" applyNumberFormat="1" applyFont="1" applyFill="1" applyBorder="1" applyAlignment="1" applyProtection="1"/>
    <xf numFmtId="3" fontId="1" fillId="0" borderId="2" xfId="0" applyNumberFormat="1" applyFont="1" applyFill="1" applyBorder="1" applyAlignment="1" applyProtection="1"/>
    <xf numFmtId="3" fontId="1" fillId="0" borderId="18" xfId="0" applyNumberFormat="1" applyFont="1" applyFill="1" applyBorder="1" applyAlignment="1" applyProtection="1">
      <alignment horizontal="left"/>
    </xf>
    <xf numFmtId="3" fontId="3" fillId="0" borderId="9" xfId="0" applyNumberFormat="1" applyFont="1" applyFill="1" applyBorder="1" applyAlignment="1" applyProtection="1"/>
    <xf numFmtId="3" fontId="3" fillId="0" borderId="10" xfId="0" applyNumberFormat="1" applyFont="1" applyFill="1" applyBorder="1" applyAlignment="1" applyProtection="1"/>
    <xf numFmtId="0" fontId="4" fillId="0" borderId="0" xfId="0" applyFont="1" applyAlignment="1">
      <alignment wrapText="1"/>
    </xf>
    <xf numFmtId="0" fontId="4" fillId="0" borderId="0" xfId="0" applyFont="1" applyFill="1" applyBorder="1" applyAlignment="1"/>
    <xf numFmtId="0" fontId="4" fillId="0" borderId="0" xfId="0" applyFont="1"/>
    <xf numFmtId="0" fontId="3" fillId="0" borderId="0" xfId="0" applyFont="1" applyFill="1" applyBorder="1" applyAlignment="1" applyProtection="1">
      <alignment horizontal="right" vertical="top" wrapText="1"/>
    </xf>
    <xf numFmtId="165" fontId="1" fillId="0" borderId="0" xfId="0" applyNumberFormat="1" applyFont="1" applyAlignment="1" applyProtection="1">
      <alignment horizontal="left" wrapText="1"/>
    </xf>
    <xf numFmtId="3" fontId="1" fillId="0" borderId="1" xfId="0" applyNumberFormat="1" applyFont="1" applyBorder="1" applyAlignment="1" applyProtection="1">
      <alignment horizontal="left"/>
    </xf>
    <xf numFmtId="165" fontId="3" fillId="0" borderId="0" xfId="0" applyNumberFormat="1" applyFont="1" applyAlignment="1" applyProtection="1">
      <alignment horizontal="left" wrapText="1"/>
    </xf>
    <xf numFmtId="3" fontId="4" fillId="0" borderId="13" xfId="0" applyNumberFormat="1" applyFont="1" applyBorder="1" applyAlignment="1" applyProtection="1"/>
    <xf numFmtId="3" fontId="4" fillId="0" borderId="13" xfId="0" applyNumberFormat="1" applyFont="1" applyFill="1" applyBorder="1" applyAlignment="1" applyProtection="1"/>
    <xf numFmtId="3" fontId="4" fillId="0" borderId="6" xfId="0" applyNumberFormat="1" applyFont="1" applyFill="1" applyBorder="1" applyAlignment="1" applyProtection="1"/>
    <xf numFmtId="165" fontId="4" fillId="0" borderId="0" xfId="0" applyNumberFormat="1" applyFont="1" applyAlignment="1" applyProtection="1">
      <alignment horizontal="right" wrapText="1"/>
    </xf>
    <xf numFmtId="3" fontId="2" fillId="2" borderId="2" xfId="0" applyNumberFormat="1" applyFont="1" applyFill="1" applyBorder="1" applyAlignment="1" applyProtection="1">
      <protection locked="0"/>
    </xf>
    <xf numFmtId="3" fontId="4" fillId="0" borderId="3" xfId="0" applyNumberFormat="1" applyFont="1" applyFill="1" applyBorder="1" applyAlignment="1" applyProtection="1"/>
    <xf numFmtId="0" fontId="4" fillId="0" borderId="0" xfId="0" applyFont="1" applyAlignment="1" applyProtection="1">
      <alignment wrapText="1"/>
    </xf>
    <xf numFmtId="3" fontId="2" fillId="0" borderId="0" xfId="0" applyNumberFormat="1" applyFont="1" applyAlignment="1" applyProtection="1"/>
    <xf numFmtId="165" fontId="1" fillId="0" borderId="0" xfId="0" applyNumberFormat="1" applyFont="1" applyAlignment="1" applyProtection="1">
      <alignment wrapText="1"/>
    </xf>
    <xf numFmtId="165" fontId="3" fillId="0" borderId="0" xfId="0" applyNumberFormat="1" applyFont="1" applyBorder="1" applyAlignment="1" applyProtection="1">
      <alignment wrapText="1"/>
    </xf>
    <xf numFmtId="3" fontId="4" fillId="2" borderId="2" xfId="0" applyNumberFormat="1" applyFont="1" applyFill="1" applyBorder="1" applyAlignment="1" applyProtection="1">
      <protection locked="0"/>
    </xf>
    <xf numFmtId="165" fontId="1" fillId="0" borderId="0" xfId="0" applyNumberFormat="1" applyFont="1" applyBorder="1" applyAlignment="1" applyProtection="1">
      <alignment wrapText="1"/>
    </xf>
    <xf numFmtId="165" fontId="2" fillId="0" borderId="0" xfId="0" applyNumberFormat="1" applyFont="1" applyAlignment="1" applyProtection="1">
      <alignment horizontal="right" wrapText="1"/>
    </xf>
    <xf numFmtId="0" fontId="3" fillId="0" borderId="0" xfId="0" applyFont="1" applyProtection="1"/>
    <xf numFmtId="0" fontId="4" fillId="0" borderId="0" xfId="0" applyFont="1" applyProtection="1"/>
    <xf numFmtId="3" fontId="3" fillId="0" borderId="13" xfId="0" applyNumberFormat="1" applyFont="1" applyBorder="1" applyAlignment="1" applyProtection="1">
      <alignment horizontal="left"/>
    </xf>
    <xf numFmtId="165" fontId="4" fillId="0" borderId="0" xfId="0" applyNumberFormat="1" applyFont="1" applyAlignment="1" applyProtection="1">
      <alignment horizontal="left" wrapText="1"/>
    </xf>
    <xf numFmtId="3" fontId="1" fillId="0" borderId="5" xfId="0" applyNumberFormat="1" applyFont="1" applyBorder="1" applyAlignment="1" applyProtection="1"/>
    <xf numFmtId="3" fontId="3" fillId="0" borderId="9" xfId="0" applyNumberFormat="1" applyFont="1" applyBorder="1" applyAlignment="1" applyProtection="1">
      <alignment horizontal="left"/>
    </xf>
    <xf numFmtId="3" fontId="3" fillId="0" borderId="10" xfId="0" applyNumberFormat="1" applyFont="1" applyBorder="1" applyAlignment="1" applyProtection="1">
      <alignment horizontal="left"/>
    </xf>
    <xf numFmtId="3" fontId="1" fillId="2" borderId="2" xfId="0" applyNumberFormat="1" applyFont="1" applyFill="1" applyBorder="1" applyAlignment="1" applyProtection="1">
      <protection locked="0"/>
    </xf>
    <xf numFmtId="165" fontId="3" fillId="0" borderId="0" xfId="0" applyNumberFormat="1" applyFont="1" applyBorder="1" applyAlignment="1" applyProtection="1">
      <alignment horizontal="left" wrapText="1"/>
    </xf>
    <xf numFmtId="3" fontId="4" fillId="0" borderId="2" xfId="0" applyNumberFormat="1" applyFont="1" applyFill="1" applyBorder="1" applyAlignment="1" applyProtection="1">
      <alignment horizontal="right"/>
    </xf>
    <xf numFmtId="3" fontId="2" fillId="0" borderId="2" xfId="0" applyNumberFormat="1" applyFont="1" applyFill="1" applyBorder="1" applyAlignment="1" applyProtection="1">
      <alignment horizontal="left"/>
    </xf>
    <xf numFmtId="3" fontId="2" fillId="0" borderId="2" xfId="0" applyNumberFormat="1" applyFont="1" applyFill="1" applyBorder="1" applyAlignment="1" applyProtection="1">
      <alignment horizontal="right"/>
    </xf>
    <xf numFmtId="3" fontId="2" fillId="2" borderId="2" xfId="0" applyNumberFormat="1" applyFont="1" applyFill="1" applyBorder="1" applyAlignment="1" applyProtection="1">
      <alignment horizontal="right"/>
      <protection locked="0"/>
    </xf>
    <xf numFmtId="165" fontId="2" fillId="0" borderId="0" xfId="0" applyNumberFormat="1" applyFont="1" applyAlignment="1" applyProtection="1">
      <alignment horizontal="right" vertical="top" wrapText="1"/>
    </xf>
    <xf numFmtId="165" fontId="2" fillId="0" borderId="0" xfId="0" applyNumberFormat="1" applyFont="1" applyAlignment="1" applyProtection="1">
      <alignment horizontal="left" wrapText="1"/>
    </xf>
    <xf numFmtId="165" fontId="2" fillId="0" borderId="0" xfId="0" applyNumberFormat="1" applyFont="1" applyBorder="1" applyAlignment="1" applyProtection="1">
      <alignment horizontal="right" wrapText="1"/>
    </xf>
    <xf numFmtId="165" fontId="3" fillId="0" borderId="0" xfId="0" applyNumberFormat="1" applyFont="1" applyBorder="1" applyAlignment="1" applyProtection="1">
      <alignment horizontal="left"/>
    </xf>
    <xf numFmtId="165" fontId="4" fillId="0" borderId="0" xfId="0" applyNumberFormat="1" applyFont="1" applyAlignment="1" applyProtection="1">
      <alignment horizontal="right"/>
    </xf>
    <xf numFmtId="165" fontId="4" fillId="0" borderId="0" xfId="0" applyNumberFormat="1" applyFont="1" applyAlignment="1" applyProtection="1"/>
    <xf numFmtId="165" fontId="1" fillId="0" borderId="0" xfId="0" applyNumberFormat="1" applyFont="1" applyAlignment="1" applyProtection="1"/>
    <xf numFmtId="165" fontId="3" fillId="0" borderId="0" xfId="0" applyNumberFormat="1" applyFont="1" applyBorder="1" applyAlignment="1" applyProtection="1"/>
    <xf numFmtId="3" fontId="3" fillId="2" borderId="9" xfId="0" applyNumberFormat="1" applyFont="1" applyFill="1" applyBorder="1" applyAlignment="1" applyProtection="1">
      <alignment horizontal="left"/>
      <protection locked="0"/>
    </xf>
    <xf numFmtId="0" fontId="2" fillId="0" borderId="0" xfId="0" applyFont="1" applyAlignment="1" applyProtection="1"/>
    <xf numFmtId="0" fontId="4" fillId="0" borderId="0" xfId="0" applyFont="1" applyFill="1" applyBorder="1"/>
    <xf numFmtId="3" fontId="1" fillId="0" borderId="18" xfId="0" applyNumberFormat="1" applyFont="1" applyBorder="1" applyAlignment="1" applyProtection="1">
      <alignment horizontal="left"/>
    </xf>
    <xf numFmtId="3" fontId="3" fillId="2" borderId="10" xfId="0" applyNumberFormat="1" applyFont="1" applyFill="1" applyBorder="1" applyAlignment="1" applyProtection="1">
      <alignment horizontal="left"/>
      <protection locked="0"/>
    </xf>
    <xf numFmtId="165" fontId="3" fillId="0" borderId="0" xfId="0" applyNumberFormat="1" applyFont="1" applyAlignment="1" applyProtection="1">
      <alignment horizontal="left"/>
    </xf>
    <xf numFmtId="0" fontId="4" fillId="0" borderId="0" xfId="0" applyFont="1" applyFill="1" applyBorder="1" applyProtection="1"/>
    <xf numFmtId="165" fontId="1" fillId="0" borderId="0" xfId="0" applyNumberFormat="1" applyFont="1" applyAlignment="1" applyProtection="1">
      <alignment horizontal="left"/>
    </xf>
    <xf numFmtId="3" fontId="3" fillId="2" borderId="9" xfId="0" applyNumberFormat="1" applyFont="1" applyFill="1" applyBorder="1" applyAlignment="1" applyProtection="1">
      <protection locked="0"/>
    </xf>
    <xf numFmtId="3" fontId="3" fillId="2" borderId="10" xfId="0" applyNumberFormat="1" applyFont="1" applyFill="1" applyBorder="1" applyAlignment="1" applyProtection="1">
      <protection locked="0"/>
    </xf>
    <xf numFmtId="0" fontId="1" fillId="0" borderId="0" xfId="0" applyFont="1" applyProtection="1"/>
    <xf numFmtId="0" fontId="1" fillId="0" borderId="0" xfId="0" applyFont="1" applyFill="1" applyBorder="1" applyProtection="1"/>
    <xf numFmtId="3" fontId="4" fillId="2" borderId="4" xfId="0" applyNumberFormat="1" applyFont="1" applyFill="1" applyBorder="1" applyAlignment="1" applyProtection="1">
      <protection locked="0"/>
    </xf>
    <xf numFmtId="9" fontId="4" fillId="2" borderId="2" xfId="0" applyNumberFormat="1" applyFont="1" applyFill="1" applyBorder="1" applyAlignment="1" applyProtection="1">
      <protection locked="0"/>
    </xf>
    <xf numFmtId="9" fontId="4" fillId="0" borderId="2" xfId="0" applyNumberFormat="1" applyFont="1" applyFill="1" applyBorder="1" applyAlignment="1" applyProtection="1"/>
    <xf numFmtId="3" fontId="4" fillId="2" borderId="12" xfId="0" applyNumberFormat="1" applyFont="1" applyFill="1" applyBorder="1" applyAlignment="1" applyProtection="1">
      <protection locked="0"/>
    </xf>
    <xf numFmtId="0" fontId="4" fillId="0" borderId="0" xfId="0" applyFont="1" applyBorder="1"/>
    <xf numFmtId="165" fontId="1" fillId="3" borderId="0" xfId="0" applyNumberFormat="1" applyFont="1" applyFill="1" applyBorder="1" applyAlignment="1" applyProtection="1">
      <alignment horizontal="left"/>
    </xf>
    <xf numFmtId="0" fontId="4" fillId="3" borderId="0" xfId="0" applyFont="1" applyFill="1" applyBorder="1" applyProtection="1"/>
    <xf numFmtId="165" fontId="3" fillId="0" borderId="0" xfId="0" applyNumberFormat="1" applyFont="1" applyFill="1" applyBorder="1" applyAlignment="1" applyProtection="1">
      <alignment horizontal="right"/>
    </xf>
    <xf numFmtId="3" fontId="3" fillId="0" borderId="1" xfId="0" applyNumberFormat="1" applyFont="1" applyBorder="1" applyProtection="1"/>
    <xf numFmtId="3" fontId="3" fillId="0" borderId="1" xfId="0" applyNumberFormat="1" applyFont="1" applyFill="1" applyBorder="1" applyAlignment="1" applyProtection="1">
      <alignment horizontal="right"/>
    </xf>
    <xf numFmtId="0" fontId="3" fillId="0" borderId="0" xfId="0" applyFont="1" applyFill="1" applyBorder="1" applyProtection="1"/>
    <xf numFmtId="0" fontId="3" fillId="0" borderId="0" xfId="0" applyFont="1"/>
    <xf numFmtId="0" fontId="4" fillId="0" borderId="0" xfId="0" applyFont="1" applyAlignment="1">
      <alignment horizontal="left"/>
    </xf>
    <xf numFmtId="0" fontId="2" fillId="0" borderId="0" xfId="0" applyFont="1"/>
    <xf numFmtId="165" fontId="0" fillId="0" borderId="0" xfId="0" applyNumberFormat="1" applyFont="1" applyAlignment="1" applyProtection="1">
      <alignment horizontal="left" wrapText="1"/>
    </xf>
    <xf numFmtId="165" fontId="0" fillId="0" borderId="0" xfId="0" applyNumberFormat="1" applyFont="1" applyAlignment="1" applyProtection="1">
      <alignment horizontal="right" wrapText="1"/>
    </xf>
    <xf numFmtId="165" fontId="2" fillId="0" borderId="0" xfId="0" applyNumberFormat="1" applyFont="1" applyAlignment="1">
      <alignment horizontal="right" wrapText="1"/>
    </xf>
    <xf numFmtId="3" fontId="2" fillId="4" borderId="2" xfId="0" applyNumberFormat="1" applyFont="1" applyFill="1" applyBorder="1" applyProtection="1">
      <protection locked="0"/>
    </xf>
    <xf numFmtId="3" fontId="2" fillId="0" borderId="10" xfId="0" applyNumberFormat="1" applyFont="1" applyBorder="1"/>
    <xf numFmtId="3" fontId="0" fillId="0" borderId="10" xfId="0" applyNumberFormat="1" applyBorder="1"/>
    <xf numFmtId="165" fontId="3" fillId="2" borderId="13" xfId="0" applyNumberFormat="1" applyFont="1" applyFill="1" applyBorder="1" applyAlignment="1" applyProtection="1">
      <protection locked="0"/>
    </xf>
    <xf numFmtId="165" fontId="3" fillId="2" borderId="10" xfId="0" applyNumberFormat="1" applyFont="1" applyFill="1" applyBorder="1" applyAlignment="1" applyProtection="1">
      <protection locked="0"/>
    </xf>
    <xf numFmtId="165" fontId="3" fillId="0" borderId="2" xfId="0" applyNumberFormat="1" applyFont="1" applyBorder="1" applyAlignment="1" applyProtection="1"/>
    <xf numFmtId="165" fontId="3" fillId="0" borderId="3" xfId="0" applyNumberFormat="1" applyFont="1" applyBorder="1" applyAlignment="1" applyProtection="1"/>
    <xf numFmtId="165" fontId="4" fillId="0" borderId="3" xfId="0" applyNumberFormat="1" applyFont="1" applyBorder="1" applyAlignment="1" applyProtection="1"/>
    <xf numFmtId="165" fontId="2" fillId="0" borderId="3" xfId="0" applyNumberFormat="1" applyFont="1" applyBorder="1" applyAlignment="1" applyProtection="1"/>
    <xf numFmtId="165" fontId="4" fillId="2" borderId="2" xfId="0" applyNumberFormat="1" applyFont="1" applyFill="1" applyBorder="1" applyAlignment="1" applyProtection="1">
      <protection locked="0"/>
    </xf>
    <xf numFmtId="165" fontId="1" fillId="0" borderId="5" xfId="0" applyNumberFormat="1" applyFont="1" applyBorder="1" applyAlignment="1" applyProtection="1"/>
    <xf numFmtId="165" fontId="1" fillId="0" borderId="4" xfId="0" applyNumberFormat="1" applyFont="1" applyBorder="1" applyAlignment="1" applyProtection="1"/>
    <xf numFmtId="0" fontId="3" fillId="0" borderId="15" xfId="0" applyFont="1" applyBorder="1" applyAlignment="1" applyProtection="1"/>
    <xf numFmtId="165" fontId="3" fillId="0" borderId="14" xfId="0" applyNumberFormat="1" applyFont="1" applyBorder="1" applyAlignment="1" applyProtection="1"/>
    <xf numFmtId="165" fontId="4" fillId="0" borderId="5" xfId="0" applyNumberFormat="1" applyFont="1" applyFill="1" applyBorder="1" applyAlignment="1" applyProtection="1"/>
    <xf numFmtId="165" fontId="4" fillId="0" borderId="4" xfId="0" applyNumberFormat="1" applyFont="1" applyFill="1" applyBorder="1" applyAlignment="1" applyProtection="1"/>
    <xf numFmtId="165" fontId="3" fillId="0" borderId="15" xfId="0" applyNumberFormat="1" applyFont="1" applyFill="1" applyBorder="1" applyAlignment="1" applyProtection="1"/>
    <xf numFmtId="165" fontId="3" fillId="2" borderId="9" xfId="0" applyNumberFormat="1" applyFont="1" applyFill="1" applyBorder="1" applyAlignment="1" applyProtection="1">
      <protection locked="0"/>
    </xf>
    <xf numFmtId="165" fontId="3" fillId="0" borderId="6" xfId="0" applyNumberFormat="1" applyFont="1" applyBorder="1" applyAlignment="1" applyProtection="1"/>
    <xf numFmtId="165" fontId="1" fillId="2" borderId="2" xfId="0" applyNumberFormat="1" applyFont="1" applyFill="1" applyBorder="1" applyAlignment="1" applyProtection="1">
      <protection locked="0"/>
    </xf>
    <xf numFmtId="165" fontId="1" fillId="0" borderId="2" xfId="0" applyNumberFormat="1" applyFont="1" applyFill="1" applyBorder="1" applyAlignment="1" applyProtection="1"/>
    <xf numFmtId="165" fontId="1" fillId="0" borderId="0" xfId="0" applyNumberFormat="1" applyFont="1" applyBorder="1" applyAlignment="1" applyProtection="1"/>
    <xf numFmtId="165" fontId="4" fillId="0" borderId="0" xfId="0" applyNumberFormat="1" applyFont="1" applyBorder="1" applyAlignment="1" applyProtection="1"/>
    <xf numFmtId="165" fontId="3" fillId="0" borderId="9" xfId="0" applyNumberFormat="1" applyFont="1" applyFill="1" applyBorder="1" applyAlignment="1" applyProtection="1"/>
    <xf numFmtId="165" fontId="3" fillId="0" borderId="1" xfId="0" applyNumberFormat="1" applyFont="1" applyBorder="1" applyProtection="1"/>
    <xf numFmtId="165" fontId="3" fillId="0" borderId="1" xfId="0" applyNumberFormat="1" applyFont="1" applyBorder="1" applyAlignment="1" applyProtection="1"/>
    <xf numFmtId="9" fontId="0" fillId="2" borderId="2" xfId="0" applyNumberFormat="1" applyFont="1" applyFill="1" applyBorder="1" applyAlignment="1" applyProtection="1">
      <protection locked="0"/>
    </xf>
    <xf numFmtId="0" fontId="15" fillId="0" borderId="0" xfId="0" applyFont="1" applyAlignment="1">
      <alignment horizontal="right"/>
    </xf>
    <xf numFmtId="0" fontId="0" fillId="0" borderId="0" xfId="0" applyAlignment="1"/>
    <xf numFmtId="0" fontId="15" fillId="0" borderId="0" xfId="0" applyFont="1" applyBorder="1" applyAlignment="1">
      <alignment horizontal="right"/>
    </xf>
    <xf numFmtId="0" fontId="17" fillId="2" borderId="7" xfId="0" applyFont="1" applyFill="1" applyBorder="1" applyAlignment="1" applyProtection="1">
      <alignment shrinkToFit="1"/>
      <protection locked="0"/>
    </xf>
    <xf numFmtId="0" fontId="17" fillId="2" borderId="19" xfId="0" applyFont="1" applyFill="1" applyBorder="1" applyAlignment="1" applyProtection="1">
      <protection locked="0"/>
    </xf>
    <xf numFmtId="0" fontId="17" fillId="2" borderId="19" xfId="0" applyFont="1" applyFill="1" applyBorder="1" applyAlignment="1" applyProtection="1">
      <alignment shrinkToFit="1"/>
      <protection locked="0"/>
    </xf>
    <xf numFmtId="0" fontId="19" fillId="0" borderId="0" xfId="0" applyFont="1" applyAlignment="1">
      <alignment horizontal="center"/>
    </xf>
    <xf numFmtId="49" fontId="13" fillId="0" borderId="22" xfId="0" applyNumberFormat="1" applyFont="1" applyBorder="1" applyAlignment="1">
      <alignment horizontal="center" vertical="center"/>
    </xf>
    <xf numFmtId="49" fontId="13" fillId="0" borderId="23" xfId="0" applyNumberFormat="1" applyFont="1" applyBorder="1" applyAlignment="1">
      <alignment horizontal="center" vertical="center"/>
    </xf>
    <xf numFmtId="49" fontId="13" fillId="0" borderId="24" xfId="0" applyNumberFormat="1" applyFont="1" applyBorder="1" applyAlignment="1">
      <alignment horizontal="center" vertical="center"/>
    </xf>
    <xf numFmtId="49" fontId="13" fillId="0" borderId="25" xfId="0" applyNumberFormat="1" applyFont="1" applyBorder="1" applyAlignment="1">
      <alignment horizontal="center" vertical="center"/>
    </xf>
    <xf numFmtId="0" fontId="16" fillId="0" borderId="24" xfId="0" applyFont="1" applyBorder="1" applyAlignment="1">
      <alignment horizontal="center" vertical="center"/>
    </xf>
    <xf numFmtId="0" fontId="16" fillId="0" borderId="25" xfId="0" applyFont="1" applyBorder="1" applyAlignment="1">
      <alignment horizontal="center" vertical="center"/>
    </xf>
    <xf numFmtId="0" fontId="16" fillId="0" borderId="26" xfId="0" applyFont="1" applyBorder="1" applyAlignment="1">
      <alignment horizontal="center" vertical="center"/>
    </xf>
    <xf numFmtId="0" fontId="16" fillId="0" borderId="27" xfId="0" applyFont="1" applyBorder="1" applyAlignment="1">
      <alignment horizontal="center" vertical="center"/>
    </xf>
    <xf numFmtId="0" fontId="17" fillId="2" borderId="7" xfId="0" applyFont="1" applyFill="1" applyBorder="1" applyAlignment="1" applyProtection="1">
      <alignment horizontal="center"/>
      <protection locked="0"/>
    </xf>
    <xf numFmtId="0" fontId="17" fillId="2" borderId="27" xfId="0" applyFont="1" applyFill="1" applyBorder="1" applyAlignment="1" applyProtection="1">
      <alignment horizontal="center"/>
      <protection locked="0"/>
    </xf>
    <xf numFmtId="0" fontId="17" fillId="2" borderId="19" xfId="0" applyFont="1" applyFill="1" applyBorder="1" applyAlignment="1" applyProtection="1">
      <alignment horizontal="center"/>
      <protection locked="0"/>
    </xf>
    <xf numFmtId="0" fontId="17" fillId="2" borderId="20" xfId="0" applyFont="1" applyFill="1" applyBorder="1" applyAlignment="1" applyProtection="1">
      <alignment horizontal="center"/>
      <protection locked="0"/>
    </xf>
    <xf numFmtId="0" fontId="17" fillId="0" borderId="0" xfId="0" applyFont="1" applyAlignment="1"/>
    <xf numFmtId="0" fontId="18" fillId="0" borderId="21" xfId="0" applyFont="1" applyBorder="1" applyAlignment="1"/>
    <xf numFmtId="0" fontId="18" fillId="0" borderId="0" xfId="0" applyFont="1" applyAlignment="1"/>
    <xf numFmtId="0" fontId="17" fillId="0" borderId="0" xfId="0" applyFont="1" applyFill="1" applyBorder="1" applyAlignment="1"/>
    <xf numFmtId="0" fontId="17" fillId="0" borderId="0" xfId="0" applyFont="1" applyAlignment="1">
      <alignment horizontal="center"/>
    </xf>
    <xf numFmtId="165" fontId="10" fillId="0" borderId="0" xfId="0" applyNumberFormat="1" applyFont="1" applyBorder="1" applyAlignment="1" applyProtection="1">
      <alignment horizontal="center" textRotation="90"/>
    </xf>
    <xf numFmtId="0" fontId="8" fillId="0" borderId="0" xfId="0" applyFont="1" applyAlignment="1"/>
    <xf numFmtId="49" fontId="17" fillId="0" borderId="0" xfId="0" applyNumberFormat="1" applyFont="1" applyAlignment="1">
      <alignment horizontal="right"/>
    </xf>
    <xf numFmtId="0" fontId="17" fillId="0" borderId="0" xfId="0" applyFont="1" applyAlignment="1">
      <alignment horizontal="right"/>
    </xf>
    <xf numFmtId="6" fontId="14" fillId="0" borderId="28" xfId="0" applyNumberFormat="1" applyFont="1" applyBorder="1" applyAlignment="1"/>
    <xf numFmtId="0" fontId="0" fillId="0" borderId="29" xfId="0" applyBorder="1" applyAlignment="1"/>
    <xf numFmtId="0" fontId="0" fillId="2" borderId="22" xfId="0" applyFill="1" applyBorder="1" applyAlignment="1" applyProtection="1">
      <alignment wrapText="1"/>
      <protection locked="0"/>
    </xf>
    <xf numFmtId="0" fontId="0" fillId="0" borderId="11" xfId="0" applyBorder="1" applyAlignment="1" applyProtection="1">
      <alignment wrapText="1"/>
      <protection locked="0"/>
    </xf>
    <xf numFmtId="0" fontId="0" fillId="0" borderId="23" xfId="0" applyBorder="1" applyAlignment="1" applyProtection="1">
      <alignment wrapText="1"/>
      <protection locked="0"/>
    </xf>
    <xf numFmtId="0" fontId="0" fillId="0" borderId="24" xfId="0" applyBorder="1" applyAlignment="1" applyProtection="1">
      <alignment wrapText="1"/>
      <protection locked="0"/>
    </xf>
    <xf numFmtId="0" fontId="0" fillId="0" borderId="0" xfId="0" applyAlignment="1" applyProtection="1">
      <alignment wrapText="1"/>
      <protection locked="0"/>
    </xf>
    <xf numFmtId="0" fontId="0" fillId="0" borderId="25" xfId="0" applyBorder="1" applyAlignment="1" applyProtection="1">
      <alignment wrapText="1"/>
      <protection locked="0"/>
    </xf>
    <xf numFmtId="0" fontId="0" fillId="0" borderId="26" xfId="0" applyBorder="1" applyAlignment="1" applyProtection="1">
      <alignment wrapText="1"/>
      <protection locked="0"/>
    </xf>
    <xf numFmtId="0" fontId="0" fillId="0" borderId="7" xfId="0" applyBorder="1" applyAlignment="1" applyProtection="1">
      <alignment wrapText="1"/>
      <protection locked="0"/>
    </xf>
    <xf numFmtId="0" fontId="0" fillId="0" borderId="27" xfId="0" applyBorder="1" applyAlignment="1" applyProtection="1">
      <alignment wrapText="1"/>
      <protection locked="0"/>
    </xf>
    <xf numFmtId="0" fontId="10" fillId="0" borderId="7" xfId="0" applyFont="1" applyFill="1" applyBorder="1" applyAlignment="1" applyProtection="1">
      <alignment horizontal="center"/>
    </xf>
    <xf numFmtId="0" fontId="10" fillId="0" borderId="7" xfId="0" applyFont="1" applyBorder="1" applyAlignment="1" applyProtection="1">
      <alignment horizontal="center"/>
    </xf>
    <xf numFmtId="0" fontId="10" fillId="0" borderId="11" xfId="0" applyFont="1" applyFill="1" applyBorder="1" applyAlignment="1" applyProtection="1">
      <alignment horizontal="center"/>
    </xf>
    <xf numFmtId="0" fontId="10" fillId="0" borderId="11" xfId="0" applyFont="1" applyBorder="1" applyAlignment="1" applyProtection="1">
      <alignment horizontal="center"/>
    </xf>
    <xf numFmtId="0" fontId="0" fillId="2" borderId="18" xfId="0" applyFill="1" applyBorder="1" applyAlignment="1" applyProtection="1">
      <alignment horizontal="left" vertical="center" wrapText="1"/>
      <protection locked="0"/>
    </xf>
    <xf numFmtId="0" fontId="0" fillId="2" borderId="19" xfId="0" applyFill="1" applyBorder="1" applyAlignment="1" applyProtection="1">
      <alignment horizontal="left" vertical="center" wrapText="1"/>
      <protection locked="0"/>
    </xf>
    <xf numFmtId="0" fontId="0" fillId="2" borderId="20" xfId="0" applyFill="1" applyBorder="1" applyAlignment="1" applyProtection="1">
      <alignment horizontal="left" vertical="center" wrapText="1"/>
      <protection locked="0"/>
    </xf>
    <xf numFmtId="0" fontId="0" fillId="2" borderId="22" xfId="0" applyFill="1" applyBorder="1" applyAlignment="1" applyProtection="1">
      <alignment horizontal="center" vertical="center" wrapText="1"/>
      <protection locked="0"/>
    </xf>
    <xf numFmtId="0" fontId="0" fillId="0" borderId="11" xfId="0" applyBorder="1" applyAlignment="1" applyProtection="1">
      <alignment horizontal="center" vertical="center" wrapText="1"/>
      <protection locked="0"/>
    </xf>
    <xf numFmtId="0" fontId="0" fillId="0" borderId="23" xfId="0" applyBorder="1" applyAlignment="1" applyProtection="1">
      <alignment horizontal="center" vertical="center" wrapText="1"/>
      <protection locked="0"/>
    </xf>
    <xf numFmtId="0" fontId="0" fillId="0" borderId="24" xfId="0" applyBorder="1" applyAlignment="1" applyProtection="1">
      <alignment horizontal="center" vertical="center" wrapText="1"/>
      <protection locked="0"/>
    </xf>
    <xf numFmtId="0" fontId="0" fillId="0" borderId="0" xfId="0" applyBorder="1" applyAlignment="1" applyProtection="1">
      <alignment horizontal="center" vertical="center" wrapText="1"/>
      <protection locked="0"/>
    </xf>
    <xf numFmtId="0" fontId="0" fillId="0" borderId="25" xfId="0" applyBorder="1" applyAlignment="1" applyProtection="1">
      <alignment horizontal="center" vertical="center" wrapText="1"/>
      <protection locked="0"/>
    </xf>
    <xf numFmtId="0" fontId="0" fillId="0" borderId="26" xfId="0" applyBorder="1" applyAlignment="1" applyProtection="1">
      <alignment horizontal="center" vertical="center" wrapText="1"/>
      <protection locked="0"/>
    </xf>
    <xf numFmtId="0" fontId="0" fillId="0" borderId="7" xfId="0" applyBorder="1" applyAlignment="1" applyProtection="1">
      <alignment horizontal="center" vertical="center" wrapText="1"/>
      <protection locked="0"/>
    </xf>
    <xf numFmtId="0" fontId="0" fillId="0" borderId="27" xfId="0" applyBorder="1" applyAlignment="1" applyProtection="1">
      <alignment horizontal="center" vertical="center" wrapText="1"/>
      <protection locked="0"/>
    </xf>
    <xf numFmtId="165" fontId="10" fillId="0" borderId="0" xfId="0" applyNumberFormat="1" applyFont="1" applyFill="1" applyBorder="1" applyAlignment="1" applyProtection="1">
      <alignment wrapText="1"/>
    </xf>
    <xf numFmtId="0" fontId="0" fillId="0" borderId="0" xfId="0" applyFill="1" applyBorder="1" applyAlignment="1" applyProtection="1">
      <alignment wrapText="1"/>
    </xf>
    <xf numFmtId="0" fontId="0" fillId="2" borderId="22" xfId="0" applyFill="1" applyBorder="1" applyAlignment="1" applyProtection="1">
      <alignment horizontal="left" vertical="center" wrapText="1"/>
      <protection locked="0"/>
    </xf>
    <xf numFmtId="0" fontId="0" fillId="2" borderId="11" xfId="0" applyFill="1" applyBorder="1" applyAlignment="1" applyProtection="1">
      <alignment horizontal="left" vertical="center" wrapText="1"/>
      <protection locked="0"/>
    </xf>
    <xf numFmtId="0" fontId="0" fillId="2" borderId="23" xfId="0" applyFill="1" applyBorder="1" applyAlignment="1" applyProtection="1">
      <alignment horizontal="left" vertical="center" wrapText="1"/>
      <protection locked="0"/>
    </xf>
    <xf numFmtId="0" fontId="0" fillId="2" borderId="24" xfId="0" applyFill="1" applyBorder="1" applyAlignment="1" applyProtection="1">
      <alignment horizontal="left" vertical="center" wrapText="1"/>
      <protection locked="0"/>
    </xf>
    <xf numFmtId="0" fontId="0" fillId="2" borderId="0" xfId="0" applyFill="1" applyBorder="1" applyAlignment="1" applyProtection="1">
      <alignment horizontal="left" vertical="center" wrapText="1"/>
      <protection locked="0"/>
    </xf>
    <xf numFmtId="0" fontId="0" fillId="2" borderId="25" xfId="0" applyFill="1" applyBorder="1" applyAlignment="1" applyProtection="1">
      <alignment horizontal="left" vertical="center" wrapText="1"/>
      <protection locked="0"/>
    </xf>
    <xf numFmtId="0" fontId="0" fillId="2" borderId="26" xfId="0" applyFill="1" applyBorder="1" applyAlignment="1" applyProtection="1">
      <alignment horizontal="left" vertical="center" wrapText="1"/>
      <protection locked="0"/>
    </xf>
    <xf numFmtId="0" fontId="0" fillId="2" borderId="7" xfId="0" applyFill="1" applyBorder="1" applyAlignment="1" applyProtection="1">
      <alignment horizontal="left" vertical="center" wrapText="1"/>
      <protection locked="0"/>
    </xf>
    <xf numFmtId="0" fontId="0" fillId="2" borderId="27" xfId="0" applyFill="1" applyBorder="1" applyAlignment="1" applyProtection="1">
      <alignment horizontal="left" vertical="center" wrapText="1"/>
      <protection locked="0"/>
    </xf>
    <xf numFmtId="165" fontId="2" fillId="0" borderId="16" xfId="0" applyNumberFormat="1" applyFont="1" applyFill="1" applyBorder="1" applyAlignment="1" applyProtection="1">
      <alignment wrapText="1"/>
    </xf>
    <xf numFmtId="0" fontId="0" fillId="0" borderId="16" xfId="0" applyBorder="1" applyAlignment="1" applyProtection="1">
      <alignment wrapText="1"/>
    </xf>
    <xf numFmtId="0" fontId="0" fillId="0" borderId="0" xfId="0" applyBorder="1" applyAlignment="1" applyProtection="1">
      <alignment wrapText="1"/>
    </xf>
    <xf numFmtId="0" fontId="10" fillId="0" borderId="0" xfId="0" applyFont="1" applyFill="1" applyBorder="1" applyAlignment="1" applyProtection="1">
      <alignment horizontal="center"/>
    </xf>
    <xf numFmtId="0" fontId="10" fillId="0" borderId="0" xfId="0" applyFont="1" applyBorder="1" applyAlignment="1" applyProtection="1">
      <alignment horizontal="center"/>
    </xf>
    <xf numFmtId="0" fontId="5" fillId="2" borderId="22" xfId="0" applyFont="1" applyFill="1" applyBorder="1" applyAlignment="1" applyProtection="1">
      <alignment horizontal="center" vertical="center" wrapText="1"/>
      <protection locked="0"/>
    </xf>
    <xf numFmtId="0" fontId="5" fillId="2" borderId="11" xfId="0" applyFont="1" applyFill="1" applyBorder="1" applyAlignment="1" applyProtection="1">
      <alignment horizontal="center" vertical="center" wrapText="1"/>
      <protection locked="0"/>
    </xf>
    <xf numFmtId="0" fontId="5" fillId="2" borderId="23" xfId="0" applyFont="1" applyFill="1" applyBorder="1" applyAlignment="1" applyProtection="1">
      <alignment horizontal="center" vertical="center" wrapText="1"/>
      <protection locked="0"/>
    </xf>
    <xf numFmtId="0" fontId="5" fillId="2" borderId="26" xfId="0" applyFont="1" applyFill="1" applyBorder="1" applyAlignment="1" applyProtection="1">
      <alignment horizontal="center" vertical="center" wrapText="1"/>
      <protection locked="0"/>
    </xf>
    <xf numFmtId="0" fontId="5" fillId="2" borderId="7" xfId="0" applyFont="1" applyFill="1" applyBorder="1" applyAlignment="1" applyProtection="1">
      <alignment horizontal="center" vertical="center" wrapText="1"/>
      <protection locked="0"/>
    </xf>
    <xf numFmtId="0" fontId="5" fillId="2" borderId="27" xfId="0" applyFont="1" applyFill="1" applyBorder="1" applyAlignment="1" applyProtection="1">
      <alignment horizontal="center" vertical="center" wrapText="1"/>
      <protection locked="0"/>
    </xf>
    <xf numFmtId="0" fontId="0" fillId="0" borderId="7" xfId="0" applyBorder="1" applyAlignment="1" applyProtection="1">
      <alignment horizontal="center"/>
    </xf>
    <xf numFmtId="0" fontId="12" fillId="0" borderId="22" xfId="0" applyFont="1" applyFill="1" applyBorder="1" applyAlignment="1" applyProtection="1">
      <alignment horizontal="center"/>
    </xf>
    <xf numFmtId="0" fontId="12" fillId="0" borderId="23" xfId="0" applyFont="1" applyBorder="1" applyAlignment="1" applyProtection="1">
      <alignment horizontal="center"/>
    </xf>
    <xf numFmtId="0" fontId="12" fillId="0" borderId="24" xfId="0" applyFont="1" applyBorder="1" applyAlignment="1" applyProtection="1">
      <alignment horizontal="center"/>
    </xf>
    <xf numFmtId="0" fontId="12" fillId="0" borderId="25" xfId="0" applyFont="1" applyBorder="1" applyAlignment="1" applyProtection="1">
      <alignment horizontal="center"/>
    </xf>
    <xf numFmtId="0" fontId="12" fillId="0" borderId="26" xfId="0" applyFont="1" applyBorder="1" applyAlignment="1" applyProtection="1">
      <alignment horizontal="center"/>
    </xf>
    <xf numFmtId="0" fontId="12" fillId="0" borderId="27" xfId="0" applyFont="1" applyBorder="1" applyAlignment="1" applyProtection="1">
      <alignment horizontal="center"/>
    </xf>
    <xf numFmtId="0" fontId="10" fillId="0" borderId="19" xfId="0" applyFont="1" applyFill="1" applyBorder="1" applyAlignment="1" applyProtection="1">
      <alignment horizontal="center"/>
    </xf>
    <xf numFmtId="0" fontId="10" fillId="0" borderId="19" xfId="0" applyFont="1" applyBorder="1" applyAlignment="1" applyProtection="1">
      <alignment horizontal="center"/>
    </xf>
    <xf numFmtId="0" fontId="0" fillId="0" borderId="11" xfId="0" applyBorder="1" applyAlignment="1" applyProtection="1">
      <alignment horizontal="left" vertical="center" wrapText="1"/>
      <protection locked="0"/>
    </xf>
    <xf numFmtId="0" fontId="0" fillId="0" borderId="23" xfId="0" applyBorder="1" applyAlignment="1" applyProtection="1">
      <alignment horizontal="left" vertical="center" wrapText="1"/>
      <protection locked="0"/>
    </xf>
    <xf numFmtId="0" fontId="0" fillId="0" borderId="0" xfId="0" applyBorder="1" applyAlignment="1" applyProtection="1">
      <alignment horizontal="left" vertical="center" wrapText="1"/>
      <protection locked="0"/>
    </xf>
    <xf numFmtId="0" fontId="0" fillId="0" borderId="0" xfId="0" applyAlignment="1" applyProtection="1">
      <alignment horizontal="left" vertical="center" wrapText="1"/>
      <protection locked="0"/>
    </xf>
    <xf numFmtId="0" fontId="0" fillId="0" borderId="25" xfId="0" applyBorder="1" applyAlignment="1" applyProtection="1">
      <alignment horizontal="left" vertical="center" wrapText="1"/>
      <protection locked="0"/>
    </xf>
    <xf numFmtId="0" fontId="0" fillId="0" borderId="7" xfId="0" applyBorder="1" applyAlignment="1" applyProtection="1">
      <alignment horizontal="left" vertical="center" wrapText="1"/>
      <protection locked="0"/>
    </xf>
    <xf numFmtId="0" fontId="0" fillId="0" borderId="27" xfId="0" applyBorder="1" applyAlignment="1" applyProtection="1">
      <alignment horizontal="left" vertical="center" wrapText="1"/>
      <protection locked="0"/>
    </xf>
    <xf numFmtId="165" fontId="6" fillId="2" borderId="19" xfId="0" applyNumberFormat="1" applyFont="1" applyFill="1" applyBorder="1" applyAlignment="1" applyProtection="1">
      <alignment horizontal="center"/>
      <protection locked="0"/>
    </xf>
    <xf numFmtId="0" fontId="0" fillId="2" borderId="19" xfId="0" applyFill="1" applyBorder="1" applyAlignment="1" applyProtection="1">
      <protection locked="0"/>
    </xf>
    <xf numFmtId="0" fontId="0" fillId="2" borderId="20" xfId="0" applyFill="1" applyBorder="1" applyAlignment="1" applyProtection="1">
      <protection locked="0"/>
    </xf>
    <xf numFmtId="165" fontId="6" fillId="2" borderId="7" xfId="0" applyNumberFormat="1" applyFont="1" applyFill="1" applyBorder="1" applyAlignment="1" applyProtection="1">
      <alignment horizontal="center"/>
      <protection locked="0"/>
    </xf>
    <xf numFmtId="0" fontId="0" fillId="2" borderId="7" xfId="0" applyFill="1" applyBorder="1" applyAlignment="1" applyProtection="1">
      <protection locked="0"/>
    </xf>
    <xf numFmtId="0" fontId="0" fillId="2" borderId="27" xfId="0" applyFill="1" applyBorder="1" applyAlignment="1" applyProtection="1">
      <protection locked="0"/>
    </xf>
    <xf numFmtId="0" fontId="3" fillId="0" borderId="7" xfId="0" applyFont="1" applyFill="1" applyBorder="1" applyAlignment="1" applyProtection="1">
      <alignment horizontal="center"/>
    </xf>
    <xf numFmtId="0" fontId="3" fillId="0" borderId="7" xfId="0" applyFont="1" applyBorder="1" applyAlignment="1" applyProtection="1">
      <alignment horizontal="center"/>
    </xf>
    <xf numFmtId="0" fontId="12" fillId="0" borderId="22" xfId="0" applyFont="1" applyFill="1" applyBorder="1" applyAlignment="1">
      <alignment horizontal="center"/>
    </xf>
    <xf numFmtId="0" fontId="12" fillId="0" borderId="23" xfId="0" applyFont="1" applyBorder="1" applyAlignment="1">
      <alignment horizontal="center"/>
    </xf>
    <xf numFmtId="0" fontId="12" fillId="0" borderId="24" xfId="0" applyFont="1" applyBorder="1" applyAlignment="1">
      <alignment horizontal="center"/>
    </xf>
    <xf numFmtId="0" fontId="12" fillId="0" borderId="25" xfId="0" applyFont="1" applyBorder="1" applyAlignment="1">
      <alignment horizontal="center"/>
    </xf>
    <xf numFmtId="0" fontId="12" fillId="0" borderId="26" xfId="0" applyFont="1" applyBorder="1" applyAlignment="1">
      <alignment horizontal="center"/>
    </xf>
    <xf numFmtId="0" fontId="12" fillId="0" borderId="27" xfId="0" applyFont="1" applyBorder="1" applyAlignment="1">
      <alignment horizontal="center"/>
    </xf>
    <xf numFmtId="0" fontId="3" fillId="0" borderId="19" xfId="0" applyFont="1" applyFill="1" applyBorder="1" applyAlignment="1" applyProtection="1">
      <alignment horizontal="center"/>
    </xf>
    <xf numFmtId="0" fontId="3" fillId="0" borderId="19" xfId="0" applyFont="1" applyBorder="1" applyAlignment="1" applyProtection="1">
      <alignment horizontal="center"/>
    </xf>
    <xf numFmtId="165" fontId="0" fillId="2" borderId="18" xfId="0" applyNumberFormat="1" applyFont="1" applyFill="1" applyBorder="1" applyAlignment="1" applyProtection="1">
      <alignment horizontal="left" wrapText="1"/>
      <protection locked="0"/>
    </xf>
    <xf numFmtId="0" fontId="4" fillId="0" borderId="19" xfId="0" applyFont="1" applyBorder="1" applyAlignment="1" applyProtection="1">
      <alignment horizontal="left" wrapText="1"/>
      <protection locked="0"/>
    </xf>
    <xf numFmtId="0" fontId="4" fillId="0" borderId="20" xfId="0" applyFont="1" applyBorder="1" applyAlignment="1" applyProtection="1">
      <alignment horizontal="left" wrapText="1"/>
      <protection locked="0"/>
    </xf>
    <xf numFmtId="0" fontId="0" fillId="0" borderId="0" xfId="0" applyBorder="1" applyAlignment="1" applyProtection="1">
      <alignment wrapText="1"/>
      <protection locked="0"/>
    </xf>
    <xf numFmtId="165" fontId="6" fillId="2" borderId="7" xfId="0" applyNumberFormat="1" applyFont="1" applyFill="1" applyBorder="1" applyAlignment="1" applyProtection="1">
      <alignment horizontal="center" wrapText="1"/>
      <protection locked="0"/>
    </xf>
    <xf numFmtId="0" fontId="0" fillId="2" borderId="7" xfId="0" applyFill="1" applyBorder="1" applyAlignment="1" applyProtection="1">
      <alignment wrapText="1"/>
      <protection locked="0"/>
    </xf>
    <xf numFmtId="0" fontId="0" fillId="2" borderId="27" xfId="0" applyFill="1" applyBorder="1" applyAlignment="1" applyProtection="1">
      <alignment wrapText="1"/>
      <protection locked="0"/>
    </xf>
    <xf numFmtId="165" fontId="6" fillId="2" borderId="19" xfId="0" applyNumberFormat="1" applyFont="1" applyFill="1" applyBorder="1" applyAlignment="1" applyProtection="1">
      <alignment horizontal="center" wrapText="1"/>
      <protection locked="0"/>
    </xf>
    <xf numFmtId="0" fontId="0" fillId="2" borderId="19" xfId="0" applyFill="1" applyBorder="1" applyAlignment="1" applyProtection="1">
      <alignment wrapText="1"/>
      <protection locked="0"/>
    </xf>
    <xf numFmtId="0" fontId="0" fillId="2" borderId="20" xfId="0" applyFill="1" applyBorder="1" applyAlignment="1" applyProtection="1">
      <alignment wrapText="1"/>
      <protection locked="0"/>
    </xf>
    <xf numFmtId="0" fontId="3" fillId="0" borderId="11" xfId="0" applyFont="1" applyFill="1" applyBorder="1" applyAlignment="1" applyProtection="1">
      <alignment horizontal="center"/>
    </xf>
    <xf numFmtId="0" fontId="3" fillId="0" borderId="11" xfId="0" applyFont="1" applyBorder="1" applyAlignment="1" applyProtection="1">
      <alignment horizontal="center"/>
    </xf>
    <xf numFmtId="165" fontId="3" fillId="2" borderId="22" xfId="0" applyNumberFormat="1" applyFont="1" applyFill="1" applyBorder="1" applyAlignment="1" applyProtection="1">
      <alignment wrapText="1"/>
      <protection locked="0"/>
    </xf>
    <xf numFmtId="165" fontId="2" fillId="0" borderId="0" xfId="0" applyNumberFormat="1" applyFont="1" applyFill="1" applyBorder="1" applyAlignment="1" applyProtection="1">
      <alignment wrapText="1"/>
    </xf>
    <xf numFmtId="165" fontId="8" fillId="2" borderId="18" xfId="0" applyNumberFormat="1" applyFont="1" applyFill="1" applyBorder="1" applyAlignment="1" applyProtection="1">
      <alignment horizontal="left" wrapText="1"/>
      <protection locked="0"/>
    </xf>
    <xf numFmtId="0" fontId="8" fillId="0" borderId="19" xfId="0" applyFont="1" applyBorder="1" applyAlignment="1" applyProtection="1">
      <alignment horizontal="left" wrapText="1"/>
      <protection locked="0"/>
    </xf>
    <xf numFmtId="0" fontId="8" fillId="0" borderId="20" xfId="0" applyFont="1" applyBorder="1" applyAlignment="1" applyProtection="1">
      <alignment horizontal="left" wrapText="1"/>
      <protection locked="0"/>
    </xf>
  </cellXfs>
  <cellStyles count="1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Normal" xfId="0" builtinId="0"/>
  </cellStyles>
  <dxfs count="0"/>
  <tableStyles count="0" defaultTableStyle="TableStyleMedium9" defaultPivotStyle="PivotStyleMedium4"/>
  <colors>
    <indexedColors>
      <rgbColor rgb="00000000"/>
      <rgbColor rgb="00FFFFFF"/>
      <rgbColor rgb="00DD0806"/>
      <rgbColor rgb="001FB714"/>
      <rgbColor rgb="000000D4"/>
      <rgbColor rgb="00FCF305"/>
      <rgbColor rgb="00F20884"/>
      <rgbColor rgb="0000ABEA"/>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externalLink" Target="externalLinks/externalLink1.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 Id="rId1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dr:twoCellAnchor>
    <xdr:from>
      <xdr:col>0</xdr:col>
      <xdr:colOff>12700</xdr:colOff>
      <xdr:row>0</xdr:row>
      <xdr:rowOff>12700</xdr:rowOff>
    </xdr:from>
    <xdr:to>
      <xdr:col>10</xdr:col>
      <xdr:colOff>647700</xdr:colOff>
      <xdr:row>61</xdr:row>
      <xdr:rowOff>139700</xdr:rowOff>
    </xdr:to>
    <xdr:sp macro="" textlink="" fLocksText="0">
      <xdr:nvSpPr>
        <xdr:cNvPr id="2049" name="Text Box 1"/>
        <xdr:cNvSpPr txBox="1">
          <a:spLocks noChangeArrowheads="1"/>
        </xdr:cNvSpPr>
      </xdr:nvSpPr>
      <xdr:spPr bwMode="auto">
        <a:xfrm>
          <a:off x="12700" y="12700"/>
          <a:ext cx="7366000" cy="9423400"/>
        </a:xfrm>
        <a:prstGeom prst="rect">
          <a:avLst/>
        </a:prstGeom>
        <a:solidFill>
          <a:srgbClr xmlns:mc="http://schemas.openxmlformats.org/markup-compatibility/2006" xmlns:a14="http://schemas.microsoft.com/office/drawing/2010/main" val="FFFF99" mc:Ignorable="a14" a14:legacySpreadsheetColorIndex="43"/>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r>
            <a:rPr lang="en-US" sz="1100">
              <a:effectLst/>
              <a:latin typeface="+mn-lt"/>
              <a:ea typeface="+mn-ea"/>
              <a:cs typeface="+mn-cs"/>
            </a:rPr>
            <a:t>Dear PAAC Members,</a:t>
          </a:r>
        </a:p>
        <a:p>
          <a:r>
            <a:rPr lang="en-US" sz="1100">
              <a:effectLst/>
              <a:latin typeface="+mn-lt"/>
              <a:ea typeface="+mn-ea"/>
              <a:cs typeface="+mn-cs"/>
            </a:rPr>
            <a:t> </a:t>
          </a:r>
        </a:p>
        <a:p>
          <a:r>
            <a:rPr lang="en-US" sz="1100">
              <a:effectLst/>
              <a:latin typeface="+mn-lt"/>
              <a:ea typeface="+mn-ea"/>
              <a:cs typeface="+mn-cs"/>
            </a:rPr>
            <a:t>The Georgetown University Dance Company (GUDC) saw an extremely successful Fall 2016 and Spring 2017. As a pre-professional concert repertory dance company, GUDC performs diverse works in classical ballet, contemporary, jazz, and hip hop. GUDC is a self presenting organization that receives academic credit, focuses on technique classes as well as performances and the development of arts administration, production, and leadership skills with its student-run administration. All GUDC members participate in two technique classes per week and spend up to an additional 12 hours in rehearsal per week. Many members are also officers within the company and, therefore, devote additional time to ensuring that the company operates well at an administrative level.</a:t>
          </a:r>
        </a:p>
        <a:p>
          <a:r>
            <a:rPr lang="en-US" sz="1100">
              <a:effectLst/>
              <a:latin typeface="+mn-lt"/>
              <a:ea typeface="+mn-ea"/>
              <a:cs typeface="+mn-cs"/>
            </a:rPr>
            <a:t> </a:t>
          </a:r>
        </a:p>
        <a:p>
          <a:r>
            <a:rPr lang="en-US" sz="1100">
              <a:effectLst/>
              <a:latin typeface="+mn-lt"/>
              <a:ea typeface="+mn-ea"/>
              <a:cs typeface="+mn-cs"/>
            </a:rPr>
            <a:t>This year, GUDC had the opportunity to work with guest choreographers Thomas Moore and Royce Zackery, who not only exposed company members to new styles of dance, but also to different methods of choreographing new works. Under the guidance of Faculty Director Kim Parmer, GUDC has used what we've learned from guest choreographers and from choreographic workshops (taught by Kim) to advance our work as choreographers. The Company also appreciated the chance to move beyond classical ballet to explore contemporary ballet and modern dance with guest teachers Gavin Stewart and LaTeisha Melvin. </a:t>
          </a:r>
        </a:p>
        <a:p>
          <a:r>
            <a:rPr lang="en-US" sz="1100">
              <a:effectLst/>
              <a:latin typeface="+mn-lt"/>
              <a:ea typeface="+mn-ea"/>
              <a:cs typeface="+mn-cs"/>
            </a:rPr>
            <a:t> </a:t>
          </a:r>
        </a:p>
        <a:p>
          <a:r>
            <a:rPr lang="en-US" sz="1100">
              <a:effectLst/>
              <a:latin typeface="+mn-lt"/>
              <a:ea typeface="+mn-ea"/>
              <a:cs typeface="+mn-cs"/>
            </a:rPr>
            <a:t>GUDC’s Fall 2016 performance was an informal, works-in-progress showing.  Our student choreographers took advantage of the informal nature of the presentation to try new things and to receive feedback from attendees.  This showing was a huge success; the Wednesday show had a large audience (despite being on a school night the week before finals), and we had to turn people away for the Friday show.  During Spring 2017, the Company put on a formal production in Gonda Theatre (entitled “Off Balance”), which gave choreographers the opportunity to present completed works in full costume, and the entire company the experience of working with a professional lighting designer in a more professional performance context.</a:t>
          </a:r>
        </a:p>
        <a:p>
          <a:r>
            <a:rPr lang="en-US" sz="1100">
              <a:effectLst/>
              <a:latin typeface="+mn-lt"/>
              <a:ea typeface="+mn-ea"/>
              <a:cs typeface="+mn-cs"/>
            </a:rPr>
            <a:t> </a:t>
          </a:r>
        </a:p>
        <a:p>
          <a:r>
            <a:rPr lang="en-US" sz="1100">
              <a:effectLst/>
              <a:latin typeface="+mn-lt"/>
              <a:ea typeface="+mn-ea"/>
              <a:cs typeface="+mn-cs"/>
            </a:rPr>
            <a:t>In addition to our informal showing and formal production, GUDC members had the opportunity to participate in additional performances in the 2016-17 academic year. So far, we have performed at a Georgetown men’s basketball halftime, and we expect to perform at other sports games during the spring semester, as well as Relay for Life and any other campus events to which we are invited. These performances are always a highlight for the company members as they allow us to give back to the Georgetown community and present our works to a diverse audience.</a:t>
          </a:r>
        </a:p>
        <a:p>
          <a:r>
            <a:rPr lang="en-US" sz="1100">
              <a:effectLst/>
              <a:latin typeface="+mn-lt"/>
              <a:ea typeface="+mn-ea"/>
              <a:cs typeface="+mn-cs"/>
            </a:rPr>
            <a:t> </a:t>
          </a:r>
        </a:p>
        <a:p>
          <a:r>
            <a:rPr lang="en-US" sz="1100">
              <a:effectLst/>
              <a:latin typeface="+mn-lt"/>
              <a:ea typeface="+mn-ea"/>
              <a:cs typeface="+mn-cs"/>
            </a:rPr>
            <a:t>As we have done in the past, we would like to keep our </a:t>
          </a:r>
          <a:r>
            <a:rPr lang="en-US" sz="1100" b="1">
              <a:effectLst/>
              <a:latin typeface="+mn-lt"/>
              <a:ea typeface="+mn-ea"/>
              <a:cs typeface="+mn-cs"/>
            </a:rPr>
            <a:t>Costume</a:t>
          </a:r>
          <a:r>
            <a:rPr lang="en-US" sz="1100">
              <a:effectLst/>
              <a:latin typeface="+mn-lt"/>
              <a:ea typeface="+mn-ea"/>
              <a:cs typeface="+mn-cs"/>
            </a:rPr>
            <a:t> budget as a lump sum that rolls over into the spring semester if we haven't used it in the fall. Our spring show this year was a longer show with a fuller cast, so it was beneficial to use most of our costume funds for this purpose. This set-up has worked great!</a:t>
          </a:r>
        </a:p>
        <a:p>
          <a:r>
            <a:rPr lang="en-US" sz="1100">
              <a:effectLst/>
              <a:latin typeface="+mn-lt"/>
              <a:ea typeface="+mn-ea"/>
              <a:cs typeface="+mn-cs"/>
            </a:rPr>
            <a:t> </a:t>
          </a:r>
        </a:p>
        <a:p>
          <a:r>
            <a:rPr lang="en-US" sz="1100">
              <a:effectLst/>
              <a:latin typeface="+mn-lt"/>
              <a:ea typeface="+mn-ea"/>
              <a:cs typeface="+mn-cs"/>
            </a:rPr>
            <a:t>GUDC is excited to be a part of the Georgetown Campus, and, with the help and support of PAAC and DPA, hopes to continue to be a unique presence. </a:t>
          </a:r>
        </a:p>
        <a:p>
          <a:r>
            <a:rPr lang="en-US" sz="1100">
              <a:effectLst/>
              <a:latin typeface="+mn-lt"/>
              <a:ea typeface="+mn-ea"/>
              <a:cs typeface="+mn-cs"/>
            </a:rPr>
            <a:t> </a:t>
          </a:r>
        </a:p>
        <a:p>
          <a:r>
            <a:rPr lang="en-US" sz="1100">
              <a:effectLst/>
              <a:latin typeface="+mn-lt"/>
              <a:ea typeface="+mn-ea"/>
              <a:cs typeface="+mn-cs"/>
            </a:rPr>
            <a:t>Sincerely, </a:t>
          </a:r>
        </a:p>
        <a:p>
          <a:r>
            <a:rPr lang="en-US" sz="1100">
              <a:effectLst/>
              <a:latin typeface="+mn-lt"/>
              <a:ea typeface="+mn-ea"/>
              <a:cs typeface="+mn-cs"/>
            </a:rPr>
            <a:t> </a:t>
          </a:r>
        </a:p>
        <a:p>
          <a:r>
            <a:rPr lang="en-US" sz="1100">
              <a:effectLst/>
              <a:latin typeface="+mn-lt"/>
              <a:ea typeface="+mn-ea"/>
              <a:cs typeface="+mn-cs"/>
            </a:rPr>
            <a:t>Madeline, Student Director</a:t>
          </a:r>
        </a:p>
        <a:p>
          <a:r>
            <a:rPr lang="en-US" sz="1100">
              <a:effectLst/>
              <a:latin typeface="+mn-lt"/>
              <a:ea typeface="+mn-ea"/>
              <a:cs typeface="+mn-cs"/>
            </a:rPr>
            <a:t>Olivia Bisel, Treasurer</a:t>
          </a:r>
        </a:p>
        <a:p>
          <a:pPr algn="l" rtl="0">
            <a:defRPr sz="1000"/>
          </a:pPr>
          <a:endParaRPr lang="en-US" sz="1200" b="0" i="0" u="none" strike="noStrike" baseline="0">
            <a:solidFill>
              <a:srgbClr val="000000"/>
            </a:solidFill>
            <a:latin typeface="Arial"/>
            <a:ea typeface="Arial"/>
            <a:cs typeface="Arial"/>
          </a:endParaRPr>
        </a:p>
        <a:p>
          <a:pPr algn="l" rtl="0">
            <a:defRPr sz="1000"/>
          </a:pPr>
          <a:endParaRPr lang="en-US" sz="1200" b="0" i="0" u="none" strike="noStrike" baseline="0">
            <a:solidFill>
              <a:srgbClr val="000000"/>
            </a:solidFill>
            <a:latin typeface="Arial"/>
            <a:ea typeface="Arial"/>
            <a:cs typeface="Arial"/>
          </a:endParaRPr>
        </a:p>
      </xdr:txBody>
    </xdr:sp>
    <xdr:clientData fLocksWithSheet="0"/>
  </xdr:twoCellAnchor>
  <xdr:twoCellAnchor>
    <xdr:from>
      <xdr:col>0</xdr:col>
      <xdr:colOff>25400</xdr:colOff>
      <xdr:row>62</xdr:row>
      <xdr:rowOff>50800</xdr:rowOff>
    </xdr:from>
    <xdr:to>
      <xdr:col>10</xdr:col>
      <xdr:colOff>660400</xdr:colOff>
      <xdr:row>123</xdr:row>
      <xdr:rowOff>114300</xdr:rowOff>
    </xdr:to>
    <xdr:sp macro="" textlink="" fLocksText="0">
      <xdr:nvSpPr>
        <xdr:cNvPr id="2050" name="Text Box 2"/>
        <xdr:cNvSpPr txBox="1">
          <a:spLocks noChangeArrowheads="1"/>
        </xdr:cNvSpPr>
      </xdr:nvSpPr>
      <xdr:spPr bwMode="auto">
        <a:xfrm>
          <a:off x="25400" y="9499600"/>
          <a:ext cx="7366000" cy="9359900"/>
        </a:xfrm>
        <a:prstGeom prst="rect">
          <a:avLst/>
        </a:prstGeom>
        <a:solidFill>
          <a:srgbClr xmlns:mc="http://schemas.openxmlformats.org/markup-compatibility/2006" xmlns:a14="http://schemas.microsoft.com/office/drawing/2010/main" val="FFFF99" mc:Ignorable="a14" a14:legacySpreadsheetColorIndex="43"/>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endParaRPr lang="en-US" sz="1200" b="0" i="0" u="none" strike="noStrike" baseline="0">
            <a:solidFill>
              <a:srgbClr val="000000"/>
            </a:solidFill>
            <a:latin typeface="Arial"/>
            <a:ea typeface="Arial"/>
            <a:cs typeface="Arial"/>
          </a:endParaRPr>
        </a:p>
        <a:p>
          <a:pPr algn="l" rtl="0">
            <a:defRPr sz="1000"/>
          </a:pPr>
          <a:endParaRPr lang="en-US" sz="1200" b="0" i="0" u="none" strike="noStrike" baseline="0">
            <a:solidFill>
              <a:srgbClr val="000000"/>
            </a:solidFill>
            <a:latin typeface="Arial"/>
            <a:ea typeface="Arial"/>
            <a:cs typeface="Arial"/>
          </a:endParaRPr>
        </a:p>
      </xdr:txBody>
    </xdr:sp>
    <xdr:clientData fLocksWithSheet="0"/>
  </xdr:twoCellAnchor>
</xdr:wsDr>
</file>

<file path=xl/drawings/drawing10.xml><?xml version="1.0" encoding="utf-8"?>
<xdr:wsDr xmlns:xdr="http://schemas.openxmlformats.org/drawingml/2006/spreadsheetDrawing" xmlns:a="http://schemas.openxmlformats.org/drawingml/2006/main">
  <xdr:twoCellAnchor>
    <xdr:from>
      <xdr:col>0</xdr:col>
      <xdr:colOff>50800</xdr:colOff>
      <xdr:row>36</xdr:row>
      <xdr:rowOff>63500</xdr:rowOff>
    </xdr:from>
    <xdr:to>
      <xdr:col>0</xdr:col>
      <xdr:colOff>596900</xdr:colOff>
      <xdr:row>36</xdr:row>
      <xdr:rowOff>520700</xdr:rowOff>
    </xdr:to>
    <xdr:sp macro="" textlink="">
      <xdr:nvSpPr>
        <xdr:cNvPr id="10241" name="Text Box 1"/>
        <xdr:cNvSpPr txBox="1">
          <a:spLocks noChangeArrowheads="1"/>
        </xdr:cNvSpPr>
      </xdr:nvSpPr>
      <xdr:spPr bwMode="auto">
        <a:xfrm>
          <a:off x="50800" y="6908800"/>
          <a:ext cx="546100" cy="457200"/>
        </a:xfrm>
        <a:prstGeom prst="rect">
          <a:avLst/>
        </a:prstGeom>
        <a:solidFill>
          <a:srgbClr xmlns:mc="http://schemas.openxmlformats.org/markup-compatibility/2006" xmlns:a14="http://schemas.microsoft.com/office/drawing/2010/main" val="FFFFFF" mc:Ignorable="a14" a14:legacySpreadsheetColorIndex="65"/>
        </a:solidFill>
        <a:ln w="2857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45720" tIns="32004" rIns="0" bIns="0" anchor="t" upright="1"/>
        <a:lstStyle/>
        <a:p>
          <a:pPr algn="l" rtl="0">
            <a:defRPr sz="1000"/>
          </a:pPr>
          <a:r>
            <a:rPr lang="en-US" sz="2400" b="1" i="0" u="none" strike="noStrike" baseline="0">
              <a:solidFill>
                <a:srgbClr val="000000"/>
              </a:solidFill>
              <a:latin typeface="Arial"/>
              <a:ea typeface="Arial"/>
              <a:cs typeface="Arial"/>
            </a:rPr>
            <a:t>3h</a:t>
          </a:r>
        </a:p>
      </xdr:txBody>
    </xdr:sp>
    <xdr:clientData/>
  </xdr:twoCellAnchor>
  <xdr:twoCellAnchor>
    <xdr:from>
      <xdr:col>0</xdr:col>
      <xdr:colOff>50800</xdr:colOff>
      <xdr:row>36</xdr:row>
      <xdr:rowOff>63500</xdr:rowOff>
    </xdr:from>
    <xdr:to>
      <xdr:col>0</xdr:col>
      <xdr:colOff>596900</xdr:colOff>
      <xdr:row>36</xdr:row>
      <xdr:rowOff>520700</xdr:rowOff>
    </xdr:to>
    <xdr:sp macro="" textlink="">
      <xdr:nvSpPr>
        <xdr:cNvPr id="10242" name="Text Box 2"/>
        <xdr:cNvSpPr txBox="1">
          <a:spLocks noChangeArrowheads="1"/>
        </xdr:cNvSpPr>
      </xdr:nvSpPr>
      <xdr:spPr bwMode="auto">
        <a:xfrm>
          <a:off x="50800" y="6908800"/>
          <a:ext cx="546100" cy="457200"/>
        </a:xfrm>
        <a:prstGeom prst="rect">
          <a:avLst/>
        </a:prstGeom>
        <a:solidFill>
          <a:srgbClr xmlns:mc="http://schemas.openxmlformats.org/markup-compatibility/2006" xmlns:a14="http://schemas.microsoft.com/office/drawing/2010/main" val="FFFFFF" mc:Ignorable="a14" a14:legacySpreadsheetColorIndex="65"/>
        </a:solidFill>
        <a:ln w="2857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45720" tIns="32004" rIns="45720" bIns="0" anchor="t" upright="1"/>
        <a:lstStyle/>
        <a:p>
          <a:pPr algn="ctr" rtl="0">
            <a:defRPr sz="1000"/>
          </a:pPr>
          <a:r>
            <a:rPr lang="en-US" sz="2400" b="1" i="0" u="none" strike="noStrike" baseline="0">
              <a:solidFill>
                <a:srgbClr val="000000"/>
              </a:solidFill>
              <a:latin typeface="Arial"/>
              <a:ea typeface="Arial"/>
              <a:cs typeface="Arial"/>
            </a:rPr>
            <a:t>3</a:t>
          </a:r>
        </a:p>
      </xdr:txBody>
    </xdr:sp>
    <xdr:clientData/>
  </xdr:twoCellAnchor>
  <xdr:twoCellAnchor>
    <xdr:from>
      <xdr:col>0</xdr:col>
      <xdr:colOff>50800</xdr:colOff>
      <xdr:row>36</xdr:row>
      <xdr:rowOff>63500</xdr:rowOff>
    </xdr:from>
    <xdr:to>
      <xdr:col>0</xdr:col>
      <xdr:colOff>596900</xdr:colOff>
      <xdr:row>36</xdr:row>
      <xdr:rowOff>520700</xdr:rowOff>
    </xdr:to>
    <xdr:sp macro="" textlink="">
      <xdr:nvSpPr>
        <xdr:cNvPr id="10243" name="Text Box 3"/>
        <xdr:cNvSpPr txBox="1">
          <a:spLocks noChangeArrowheads="1"/>
        </xdr:cNvSpPr>
      </xdr:nvSpPr>
      <xdr:spPr bwMode="auto">
        <a:xfrm>
          <a:off x="50800" y="6908800"/>
          <a:ext cx="546100" cy="457200"/>
        </a:xfrm>
        <a:prstGeom prst="rect">
          <a:avLst/>
        </a:prstGeom>
        <a:solidFill>
          <a:srgbClr xmlns:mc="http://schemas.openxmlformats.org/markup-compatibility/2006" xmlns:a14="http://schemas.microsoft.com/office/drawing/2010/main" val="FFFFFF" mc:Ignorable="a14" a14:legacySpreadsheetColorIndex="65"/>
        </a:solidFill>
        <a:ln w="2857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45720" tIns="32004" rIns="0" bIns="0" anchor="t" upright="1"/>
        <a:lstStyle/>
        <a:p>
          <a:pPr algn="l" rtl="0">
            <a:defRPr sz="1000"/>
          </a:pPr>
          <a:r>
            <a:rPr lang="en-US" sz="2400" b="1" i="0" u="none" strike="noStrike" baseline="0">
              <a:solidFill>
                <a:srgbClr val="000000"/>
              </a:solidFill>
              <a:latin typeface="Arial"/>
              <a:ea typeface="Arial"/>
              <a:cs typeface="Arial"/>
            </a:rPr>
            <a:t>3a</a:t>
          </a:r>
        </a:p>
      </xdr:txBody>
    </xdr:sp>
    <xdr:clientData/>
  </xdr:twoCellAnchor>
  <xdr:twoCellAnchor>
    <xdr:from>
      <xdr:col>0</xdr:col>
      <xdr:colOff>50800</xdr:colOff>
      <xdr:row>36</xdr:row>
      <xdr:rowOff>63500</xdr:rowOff>
    </xdr:from>
    <xdr:to>
      <xdr:col>0</xdr:col>
      <xdr:colOff>596900</xdr:colOff>
      <xdr:row>36</xdr:row>
      <xdr:rowOff>520700</xdr:rowOff>
    </xdr:to>
    <xdr:sp macro="" textlink="">
      <xdr:nvSpPr>
        <xdr:cNvPr id="10244" name="Text Box 4"/>
        <xdr:cNvSpPr txBox="1">
          <a:spLocks noChangeArrowheads="1"/>
        </xdr:cNvSpPr>
      </xdr:nvSpPr>
      <xdr:spPr bwMode="auto">
        <a:xfrm>
          <a:off x="50800" y="6908800"/>
          <a:ext cx="546100" cy="457200"/>
        </a:xfrm>
        <a:prstGeom prst="rect">
          <a:avLst/>
        </a:prstGeom>
        <a:solidFill>
          <a:srgbClr xmlns:mc="http://schemas.openxmlformats.org/markup-compatibility/2006" xmlns:a14="http://schemas.microsoft.com/office/drawing/2010/main" val="FFFFFF" mc:Ignorable="a14" a14:legacySpreadsheetColorIndex="65"/>
        </a:solidFill>
        <a:ln w="2857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45720" tIns="32004" rIns="45720" bIns="0" anchor="t" upright="1"/>
        <a:lstStyle/>
        <a:p>
          <a:pPr algn="ctr" rtl="0">
            <a:defRPr sz="1000"/>
          </a:pPr>
          <a:r>
            <a:rPr lang="en-US" sz="2400" b="1" i="0" u="none" strike="noStrike" baseline="0">
              <a:solidFill>
                <a:srgbClr val="000000"/>
              </a:solidFill>
              <a:latin typeface="Arial"/>
              <a:ea typeface="Arial"/>
              <a:cs typeface="Arial"/>
            </a:rPr>
            <a:t>3h</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76200</xdr:colOff>
      <xdr:row>33</xdr:row>
      <xdr:rowOff>101600</xdr:rowOff>
    </xdr:from>
    <xdr:to>
      <xdr:col>0</xdr:col>
      <xdr:colOff>622300</xdr:colOff>
      <xdr:row>33</xdr:row>
      <xdr:rowOff>558800</xdr:rowOff>
    </xdr:to>
    <xdr:sp macro="" textlink="">
      <xdr:nvSpPr>
        <xdr:cNvPr id="3073" name="Text Box 1"/>
        <xdr:cNvSpPr txBox="1">
          <a:spLocks noChangeArrowheads="1"/>
        </xdr:cNvSpPr>
      </xdr:nvSpPr>
      <xdr:spPr bwMode="auto">
        <a:xfrm>
          <a:off x="76200" y="6502400"/>
          <a:ext cx="546100" cy="457200"/>
        </a:xfrm>
        <a:prstGeom prst="rect">
          <a:avLst/>
        </a:prstGeom>
        <a:solidFill>
          <a:srgbClr xmlns:mc="http://schemas.openxmlformats.org/markup-compatibility/2006" xmlns:a14="http://schemas.microsoft.com/office/drawing/2010/main" val="FFFFFF" mc:Ignorable="a14" a14:legacySpreadsheetColorIndex="65"/>
        </a:solidFill>
        <a:ln w="2857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45720" tIns="32004" rIns="45720" bIns="0" anchor="t" upright="1"/>
        <a:lstStyle/>
        <a:p>
          <a:pPr algn="ctr" rtl="0">
            <a:defRPr sz="1000"/>
          </a:pPr>
          <a:r>
            <a:rPr lang="en-US" sz="2400" b="1" i="0" u="none" strike="noStrike" baseline="0">
              <a:solidFill>
                <a:srgbClr val="000000"/>
              </a:solidFill>
              <a:latin typeface="Arial"/>
              <a:ea typeface="Arial"/>
              <a:cs typeface="Arial"/>
            </a:rPr>
            <a:t>2</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50800</xdr:colOff>
      <xdr:row>36</xdr:row>
      <xdr:rowOff>63500</xdr:rowOff>
    </xdr:from>
    <xdr:to>
      <xdr:col>0</xdr:col>
      <xdr:colOff>596900</xdr:colOff>
      <xdr:row>36</xdr:row>
      <xdr:rowOff>520700</xdr:rowOff>
    </xdr:to>
    <xdr:sp macro="" textlink="">
      <xdr:nvSpPr>
        <xdr:cNvPr id="1029" name="Text Box 5"/>
        <xdr:cNvSpPr txBox="1">
          <a:spLocks noChangeArrowheads="1"/>
        </xdr:cNvSpPr>
      </xdr:nvSpPr>
      <xdr:spPr bwMode="auto">
        <a:xfrm>
          <a:off x="50800" y="6908800"/>
          <a:ext cx="546100" cy="457200"/>
        </a:xfrm>
        <a:prstGeom prst="rect">
          <a:avLst/>
        </a:prstGeom>
        <a:solidFill>
          <a:srgbClr xmlns:mc="http://schemas.openxmlformats.org/markup-compatibility/2006" xmlns:a14="http://schemas.microsoft.com/office/drawing/2010/main" val="FFFFFF" mc:Ignorable="a14" a14:legacySpreadsheetColorIndex="65"/>
        </a:solidFill>
        <a:ln w="2857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45720" tIns="32004" rIns="0" bIns="0" anchor="t" upright="1"/>
        <a:lstStyle/>
        <a:p>
          <a:pPr algn="l" rtl="0">
            <a:defRPr sz="1000"/>
          </a:pPr>
          <a:r>
            <a:rPr lang="en-US" sz="2400" b="1" i="0" u="none" strike="noStrike" baseline="0">
              <a:solidFill>
                <a:srgbClr val="000000"/>
              </a:solidFill>
              <a:latin typeface="Arial"/>
              <a:ea typeface="Arial"/>
              <a:cs typeface="Arial"/>
            </a:rPr>
            <a:t>3a</a:t>
          </a:r>
        </a:p>
      </xdr:txBody>
    </xdr:sp>
    <xdr:clientData/>
  </xdr:twoCellAnchor>
  <xdr:twoCellAnchor>
    <xdr:from>
      <xdr:col>0</xdr:col>
      <xdr:colOff>50800</xdr:colOff>
      <xdr:row>36</xdr:row>
      <xdr:rowOff>63500</xdr:rowOff>
    </xdr:from>
    <xdr:to>
      <xdr:col>0</xdr:col>
      <xdr:colOff>596900</xdr:colOff>
      <xdr:row>36</xdr:row>
      <xdr:rowOff>520700</xdr:rowOff>
    </xdr:to>
    <xdr:sp macro="" textlink="">
      <xdr:nvSpPr>
        <xdr:cNvPr id="1030" name="Text Box 6"/>
        <xdr:cNvSpPr txBox="1">
          <a:spLocks noChangeArrowheads="1"/>
        </xdr:cNvSpPr>
      </xdr:nvSpPr>
      <xdr:spPr bwMode="auto">
        <a:xfrm>
          <a:off x="50800" y="6908800"/>
          <a:ext cx="546100" cy="457200"/>
        </a:xfrm>
        <a:prstGeom prst="rect">
          <a:avLst/>
        </a:prstGeom>
        <a:solidFill>
          <a:srgbClr xmlns:mc="http://schemas.openxmlformats.org/markup-compatibility/2006" xmlns:a14="http://schemas.microsoft.com/office/drawing/2010/main" val="FFFFFF" mc:Ignorable="a14" a14:legacySpreadsheetColorIndex="65"/>
        </a:solidFill>
        <a:ln w="2857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45720" tIns="32004" rIns="45720" bIns="0" anchor="t" upright="1"/>
        <a:lstStyle/>
        <a:p>
          <a:pPr algn="ctr" rtl="0">
            <a:defRPr sz="1000"/>
          </a:pPr>
          <a:r>
            <a:rPr lang="en-US" sz="2400" b="1" i="0" u="none" strike="noStrike" baseline="0">
              <a:solidFill>
                <a:srgbClr val="000000"/>
              </a:solidFill>
              <a:latin typeface="Arial"/>
              <a:ea typeface="Arial"/>
              <a:cs typeface="Arial"/>
            </a:rPr>
            <a:t>3a</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50800</xdr:colOff>
      <xdr:row>36</xdr:row>
      <xdr:rowOff>63500</xdr:rowOff>
    </xdr:from>
    <xdr:to>
      <xdr:col>0</xdr:col>
      <xdr:colOff>596900</xdr:colOff>
      <xdr:row>36</xdr:row>
      <xdr:rowOff>520700</xdr:rowOff>
    </xdr:to>
    <xdr:sp macro="" textlink="">
      <xdr:nvSpPr>
        <xdr:cNvPr id="4097" name="Text Box 1"/>
        <xdr:cNvSpPr txBox="1">
          <a:spLocks noChangeArrowheads="1"/>
        </xdr:cNvSpPr>
      </xdr:nvSpPr>
      <xdr:spPr bwMode="auto">
        <a:xfrm>
          <a:off x="50800" y="6908800"/>
          <a:ext cx="546100" cy="457200"/>
        </a:xfrm>
        <a:prstGeom prst="rect">
          <a:avLst/>
        </a:prstGeom>
        <a:solidFill>
          <a:srgbClr xmlns:mc="http://schemas.openxmlformats.org/markup-compatibility/2006" xmlns:a14="http://schemas.microsoft.com/office/drawing/2010/main" val="FFFFFF" mc:Ignorable="a14" a14:legacySpreadsheetColorIndex="65"/>
        </a:solidFill>
        <a:ln w="2857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45720" tIns="32004" rIns="0" bIns="0" anchor="t" upright="1"/>
        <a:lstStyle/>
        <a:p>
          <a:pPr algn="l" rtl="0">
            <a:defRPr sz="1000"/>
          </a:pPr>
          <a:r>
            <a:rPr lang="en-US" sz="2400" b="1" i="0" u="none" strike="noStrike" baseline="0">
              <a:solidFill>
                <a:srgbClr val="000000"/>
              </a:solidFill>
              <a:latin typeface="Arial"/>
              <a:ea typeface="Arial"/>
              <a:cs typeface="Arial"/>
            </a:rPr>
            <a:t>3b</a:t>
          </a:r>
        </a:p>
      </xdr:txBody>
    </xdr:sp>
    <xdr:clientData/>
  </xdr:twoCellAnchor>
  <xdr:twoCellAnchor>
    <xdr:from>
      <xdr:col>0</xdr:col>
      <xdr:colOff>50800</xdr:colOff>
      <xdr:row>36</xdr:row>
      <xdr:rowOff>63500</xdr:rowOff>
    </xdr:from>
    <xdr:to>
      <xdr:col>0</xdr:col>
      <xdr:colOff>596900</xdr:colOff>
      <xdr:row>36</xdr:row>
      <xdr:rowOff>520700</xdr:rowOff>
    </xdr:to>
    <xdr:sp macro="" textlink="">
      <xdr:nvSpPr>
        <xdr:cNvPr id="4098" name="Text Box 2"/>
        <xdr:cNvSpPr txBox="1">
          <a:spLocks noChangeArrowheads="1"/>
        </xdr:cNvSpPr>
      </xdr:nvSpPr>
      <xdr:spPr bwMode="auto">
        <a:xfrm>
          <a:off x="50800" y="6908800"/>
          <a:ext cx="546100" cy="457200"/>
        </a:xfrm>
        <a:prstGeom prst="rect">
          <a:avLst/>
        </a:prstGeom>
        <a:solidFill>
          <a:srgbClr xmlns:mc="http://schemas.openxmlformats.org/markup-compatibility/2006" xmlns:a14="http://schemas.microsoft.com/office/drawing/2010/main" val="FFFFFF" mc:Ignorable="a14" a14:legacySpreadsheetColorIndex="65"/>
        </a:solidFill>
        <a:ln w="2857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45720" tIns="32004" rIns="45720" bIns="0" anchor="t" upright="1"/>
        <a:lstStyle/>
        <a:p>
          <a:pPr algn="ctr" rtl="0">
            <a:defRPr sz="1000"/>
          </a:pPr>
          <a:r>
            <a:rPr lang="en-US" sz="2400" b="1" i="0" u="none" strike="noStrike" baseline="0">
              <a:solidFill>
                <a:srgbClr val="000000"/>
              </a:solidFill>
              <a:latin typeface="Arial"/>
              <a:ea typeface="Arial"/>
              <a:cs typeface="Arial"/>
            </a:rPr>
            <a:t>3</a:t>
          </a:r>
        </a:p>
      </xdr:txBody>
    </xdr:sp>
    <xdr:clientData/>
  </xdr:twoCellAnchor>
  <xdr:twoCellAnchor>
    <xdr:from>
      <xdr:col>0</xdr:col>
      <xdr:colOff>50800</xdr:colOff>
      <xdr:row>36</xdr:row>
      <xdr:rowOff>63500</xdr:rowOff>
    </xdr:from>
    <xdr:to>
      <xdr:col>0</xdr:col>
      <xdr:colOff>596900</xdr:colOff>
      <xdr:row>36</xdr:row>
      <xdr:rowOff>520700</xdr:rowOff>
    </xdr:to>
    <xdr:sp macro="" textlink="">
      <xdr:nvSpPr>
        <xdr:cNvPr id="4099" name="Text Box 3"/>
        <xdr:cNvSpPr txBox="1">
          <a:spLocks noChangeArrowheads="1"/>
        </xdr:cNvSpPr>
      </xdr:nvSpPr>
      <xdr:spPr bwMode="auto">
        <a:xfrm>
          <a:off x="50800" y="6908800"/>
          <a:ext cx="546100" cy="457200"/>
        </a:xfrm>
        <a:prstGeom prst="rect">
          <a:avLst/>
        </a:prstGeom>
        <a:solidFill>
          <a:srgbClr xmlns:mc="http://schemas.openxmlformats.org/markup-compatibility/2006" xmlns:a14="http://schemas.microsoft.com/office/drawing/2010/main" val="FFFFFF" mc:Ignorable="a14" a14:legacySpreadsheetColorIndex="65"/>
        </a:solidFill>
        <a:ln w="2857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45720" tIns="32004" rIns="0" bIns="0" anchor="t" upright="1"/>
        <a:lstStyle/>
        <a:p>
          <a:pPr algn="l" rtl="0">
            <a:defRPr sz="1000"/>
          </a:pPr>
          <a:r>
            <a:rPr lang="en-US" sz="2400" b="1" i="0" u="none" strike="noStrike" baseline="0">
              <a:solidFill>
                <a:srgbClr val="000000"/>
              </a:solidFill>
              <a:latin typeface="Arial"/>
              <a:ea typeface="Arial"/>
              <a:cs typeface="Arial"/>
            </a:rPr>
            <a:t>3a</a:t>
          </a:r>
        </a:p>
      </xdr:txBody>
    </xdr:sp>
    <xdr:clientData/>
  </xdr:twoCellAnchor>
  <xdr:twoCellAnchor>
    <xdr:from>
      <xdr:col>0</xdr:col>
      <xdr:colOff>50800</xdr:colOff>
      <xdr:row>36</xdr:row>
      <xdr:rowOff>63500</xdr:rowOff>
    </xdr:from>
    <xdr:to>
      <xdr:col>0</xdr:col>
      <xdr:colOff>596900</xdr:colOff>
      <xdr:row>36</xdr:row>
      <xdr:rowOff>520700</xdr:rowOff>
    </xdr:to>
    <xdr:sp macro="" textlink="">
      <xdr:nvSpPr>
        <xdr:cNvPr id="4100" name="Text Box 4"/>
        <xdr:cNvSpPr txBox="1">
          <a:spLocks noChangeArrowheads="1"/>
        </xdr:cNvSpPr>
      </xdr:nvSpPr>
      <xdr:spPr bwMode="auto">
        <a:xfrm>
          <a:off x="50800" y="6908800"/>
          <a:ext cx="546100" cy="457200"/>
        </a:xfrm>
        <a:prstGeom prst="rect">
          <a:avLst/>
        </a:prstGeom>
        <a:solidFill>
          <a:srgbClr xmlns:mc="http://schemas.openxmlformats.org/markup-compatibility/2006" xmlns:a14="http://schemas.microsoft.com/office/drawing/2010/main" val="FFFFFF" mc:Ignorable="a14" a14:legacySpreadsheetColorIndex="65"/>
        </a:solidFill>
        <a:ln w="2857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45720" tIns="32004" rIns="45720" bIns="0" anchor="t" upright="1"/>
        <a:lstStyle/>
        <a:p>
          <a:pPr algn="ctr" rtl="0">
            <a:defRPr sz="1000"/>
          </a:pPr>
          <a:r>
            <a:rPr lang="en-US" sz="2400" b="1" i="0" u="none" strike="noStrike" baseline="0">
              <a:solidFill>
                <a:srgbClr val="000000"/>
              </a:solidFill>
              <a:latin typeface="Arial"/>
              <a:ea typeface="Arial"/>
              <a:cs typeface="Arial"/>
            </a:rPr>
            <a:t>3b</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50800</xdr:colOff>
      <xdr:row>36</xdr:row>
      <xdr:rowOff>63500</xdr:rowOff>
    </xdr:from>
    <xdr:to>
      <xdr:col>0</xdr:col>
      <xdr:colOff>596900</xdr:colOff>
      <xdr:row>36</xdr:row>
      <xdr:rowOff>520700</xdr:rowOff>
    </xdr:to>
    <xdr:sp macro="" textlink="">
      <xdr:nvSpPr>
        <xdr:cNvPr id="5121" name="Text Box 1"/>
        <xdr:cNvSpPr txBox="1">
          <a:spLocks noChangeArrowheads="1"/>
        </xdr:cNvSpPr>
      </xdr:nvSpPr>
      <xdr:spPr bwMode="auto">
        <a:xfrm>
          <a:off x="50800" y="6908800"/>
          <a:ext cx="546100" cy="457200"/>
        </a:xfrm>
        <a:prstGeom prst="rect">
          <a:avLst/>
        </a:prstGeom>
        <a:solidFill>
          <a:srgbClr xmlns:mc="http://schemas.openxmlformats.org/markup-compatibility/2006" xmlns:a14="http://schemas.microsoft.com/office/drawing/2010/main" val="FFFFFF" mc:Ignorable="a14" a14:legacySpreadsheetColorIndex="65"/>
        </a:solidFill>
        <a:ln w="2857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45720" tIns="32004" rIns="0" bIns="0" anchor="t" upright="1"/>
        <a:lstStyle/>
        <a:p>
          <a:pPr algn="l" rtl="0">
            <a:defRPr sz="1000"/>
          </a:pPr>
          <a:r>
            <a:rPr lang="en-US" sz="2400" b="1" i="0" u="none" strike="noStrike" baseline="0">
              <a:solidFill>
                <a:srgbClr val="000000"/>
              </a:solidFill>
              <a:latin typeface="Arial"/>
              <a:ea typeface="Arial"/>
              <a:cs typeface="Arial"/>
            </a:rPr>
            <a:t>3c</a:t>
          </a:r>
        </a:p>
      </xdr:txBody>
    </xdr:sp>
    <xdr:clientData/>
  </xdr:twoCellAnchor>
  <xdr:twoCellAnchor>
    <xdr:from>
      <xdr:col>0</xdr:col>
      <xdr:colOff>50800</xdr:colOff>
      <xdr:row>36</xdr:row>
      <xdr:rowOff>63500</xdr:rowOff>
    </xdr:from>
    <xdr:to>
      <xdr:col>0</xdr:col>
      <xdr:colOff>596900</xdr:colOff>
      <xdr:row>36</xdr:row>
      <xdr:rowOff>520700</xdr:rowOff>
    </xdr:to>
    <xdr:sp macro="" textlink="">
      <xdr:nvSpPr>
        <xdr:cNvPr id="5122" name="Text Box 2"/>
        <xdr:cNvSpPr txBox="1">
          <a:spLocks noChangeArrowheads="1"/>
        </xdr:cNvSpPr>
      </xdr:nvSpPr>
      <xdr:spPr bwMode="auto">
        <a:xfrm>
          <a:off x="50800" y="6908800"/>
          <a:ext cx="546100" cy="457200"/>
        </a:xfrm>
        <a:prstGeom prst="rect">
          <a:avLst/>
        </a:prstGeom>
        <a:solidFill>
          <a:srgbClr xmlns:mc="http://schemas.openxmlformats.org/markup-compatibility/2006" xmlns:a14="http://schemas.microsoft.com/office/drawing/2010/main" val="FFFFFF" mc:Ignorable="a14" a14:legacySpreadsheetColorIndex="65"/>
        </a:solidFill>
        <a:ln w="2857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45720" tIns="32004" rIns="45720" bIns="0" anchor="t" upright="1"/>
        <a:lstStyle/>
        <a:p>
          <a:pPr algn="ctr" rtl="0">
            <a:defRPr sz="1000"/>
          </a:pPr>
          <a:r>
            <a:rPr lang="en-US" sz="2400" b="1" i="0" u="none" strike="noStrike" baseline="0">
              <a:solidFill>
                <a:srgbClr val="000000"/>
              </a:solidFill>
              <a:latin typeface="Arial"/>
              <a:ea typeface="Arial"/>
              <a:cs typeface="Arial"/>
            </a:rPr>
            <a:t>3</a:t>
          </a:r>
        </a:p>
      </xdr:txBody>
    </xdr:sp>
    <xdr:clientData/>
  </xdr:twoCellAnchor>
  <xdr:twoCellAnchor>
    <xdr:from>
      <xdr:col>0</xdr:col>
      <xdr:colOff>50800</xdr:colOff>
      <xdr:row>36</xdr:row>
      <xdr:rowOff>63500</xdr:rowOff>
    </xdr:from>
    <xdr:to>
      <xdr:col>0</xdr:col>
      <xdr:colOff>596900</xdr:colOff>
      <xdr:row>36</xdr:row>
      <xdr:rowOff>520700</xdr:rowOff>
    </xdr:to>
    <xdr:sp macro="" textlink="">
      <xdr:nvSpPr>
        <xdr:cNvPr id="5123" name="Text Box 3"/>
        <xdr:cNvSpPr txBox="1">
          <a:spLocks noChangeArrowheads="1"/>
        </xdr:cNvSpPr>
      </xdr:nvSpPr>
      <xdr:spPr bwMode="auto">
        <a:xfrm>
          <a:off x="50800" y="6908800"/>
          <a:ext cx="546100" cy="457200"/>
        </a:xfrm>
        <a:prstGeom prst="rect">
          <a:avLst/>
        </a:prstGeom>
        <a:solidFill>
          <a:srgbClr xmlns:mc="http://schemas.openxmlformats.org/markup-compatibility/2006" xmlns:a14="http://schemas.microsoft.com/office/drawing/2010/main" val="FFFFFF" mc:Ignorable="a14" a14:legacySpreadsheetColorIndex="65"/>
        </a:solidFill>
        <a:ln w="2857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45720" tIns="32004" rIns="0" bIns="0" anchor="t" upright="1"/>
        <a:lstStyle/>
        <a:p>
          <a:pPr algn="l" rtl="0">
            <a:defRPr sz="1000"/>
          </a:pPr>
          <a:r>
            <a:rPr lang="en-US" sz="2400" b="1" i="0" u="none" strike="noStrike" baseline="0">
              <a:solidFill>
                <a:srgbClr val="000000"/>
              </a:solidFill>
              <a:latin typeface="Arial"/>
              <a:ea typeface="Arial"/>
              <a:cs typeface="Arial"/>
            </a:rPr>
            <a:t>3a</a:t>
          </a:r>
        </a:p>
      </xdr:txBody>
    </xdr:sp>
    <xdr:clientData/>
  </xdr:twoCellAnchor>
  <xdr:twoCellAnchor>
    <xdr:from>
      <xdr:col>0</xdr:col>
      <xdr:colOff>50800</xdr:colOff>
      <xdr:row>36</xdr:row>
      <xdr:rowOff>63500</xdr:rowOff>
    </xdr:from>
    <xdr:to>
      <xdr:col>0</xdr:col>
      <xdr:colOff>596900</xdr:colOff>
      <xdr:row>36</xdr:row>
      <xdr:rowOff>520700</xdr:rowOff>
    </xdr:to>
    <xdr:sp macro="" textlink="">
      <xdr:nvSpPr>
        <xdr:cNvPr id="5124" name="Text Box 4"/>
        <xdr:cNvSpPr txBox="1">
          <a:spLocks noChangeArrowheads="1"/>
        </xdr:cNvSpPr>
      </xdr:nvSpPr>
      <xdr:spPr bwMode="auto">
        <a:xfrm>
          <a:off x="50800" y="6908800"/>
          <a:ext cx="546100" cy="457200"/>
        </a:xfrm>
        <a:prstGeom prst="rect">
          <a:avLst/>
        </a:prstGeom>
        <a:solidFill>
          <a:srgbClr xmlns:mc="http://schemas.openxmlformats.org/markup-compatibility/2006" xmlns:a14="http://schemas.microsoft.com/office/drawing/2010/main" val="FFFFFF" mc:Ignorable="a14" a14:legacySpreadsheetColorIndex="65"/>
        </a:solidFill>
        <a:ln w="2857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45720" tIns="32004" rIns="45720" bIns="0" anchor="t" upright="1"/>
        <a:lstStyle/>
        <a:p>
          <a:pPr algn="ctr" rtl="0">
            <a:defRPr sz="1000"/>
          </a:pPr>
          <a:r>
            <a:rPr lang="en-US" sz="2400" b="1" i="0" u="none" strike="noStrike" baseline="0">
              <a:solidFill>
                <a:srgbClr val="000000"/>
              </a:solidFill>
              <a:latin typeface="Arial"/>
              <a:ea typeface="Arial"/>
              <a:cs typeface="Arial"/>
            </a:rPr>
            <a:t>3c</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50800</xdr:colOff>
      <xdr:row>36</xdr:row>
      <xdr:rowOff>63500</xdr:rowOff>
    </xdr:from>
    <xdr:to>
      <xdr:col>0</xdr:col>
      <xdr:colOff>596900</xdr:colOff>
      <xdr:row>36</xdr:row>
      <xdr:rowOff>520700</xdr:rowOff>
    </xdr:to>
    <xdr:sp macro="" textlink="">
      <xdr:nvSpPr>
        <xdr:cNvPr id="6145" name="Text Box 1"/>
        <xdr:cNvSpPr txBox="1">
          <a:spLocks noChangeArrowheads="1"/>
        </xdr:cNvSpPr>
      </xdr:nvSpPr>
      <xdr:spPr bwMode="auto">
        <a:xfrm>
          <a:off x="50800" y="6908800"/>
          <a:ext cx="546100" cy="457200"/>
        </a:xfrm>
        <a:prstGeom prst="rect">
          <a:avLst/>
        </a:prstGeom>
        <a:solidFill>
          <a:srgbClr xmlns:mc="http://schemas.openxmlformats.org/markup-compatibility/2006" xmlns:a14="http://schemas.microsoft.com/office/drawing/2010/main" val="FFFFFF" mc:Ignorable="a14" a14:legacySpreadsheetColorIndex="65"/>
        </a:solidFill>
        <a:ln w="2857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45720" tIns="32004" rIns="0" bIns="0" anchor="t" upright="1"/>
        <a:lstStyle/>
        <a:p>
          <a:pPr algn="l" rtl="0">
            <a:defRPr sz="1000"/>
          </a:pPr>
          <a:r>
            <a:rPr lang="en-US" sz="2400" b="1" i="0" u="none" strike="noStrike" baseline="0">
              <a:solidFill>
                <a:srgbClr val="000000"/>
              </a:solidFill>
              <a:latin typeface="Arial"/>
              <a:ea typeface="Arial"/>
              <a:cs typeface="Arial"/>
            </a:rPr>
            <a:t>3d</a:t>
          </a:r>
        </a:p>
      </xdr:txBody>
    </xdr:sp>
    <xdr:clientData/>
  </xdr:twoCellAnchor>
  <xdr:twoCellAnchor>
    <xdr:from>
      <xdr:col>0</xdr:col>
      <xdr:colOff>50800</xdr:colOff>
      <xdr:row>36</xdr:row>
      <xdr:rowOff>63500</xdr:rowOff>
    </xdr:from>
    <xdr:to>
      <xdr:col>0</xdr:col>
      <xdr:colOff>596900</xdr:colOff>
      <xdr:row>36</xdr:row>
      <xdr:rowOff>520700</xdr:rowOff>
    </xdr:to>
    <xdr:sp macro="" textlink="">
      <xdr:nvSpPr>
        <xdr:cNvPr id="6146" name="Text Box 2"/>
        <xdr:cNvSpPr txBox="1">
          <a:spLocks noChangeArrowheads="1"/>
        </xdr:cNvSpPr>
      </xdr:nvSpPr>
      <xdr:spPr bwMode="auto">
        <a:xfrm>
          <a:off x="50800" y="6908800"/>
          <a:ext cx="546100" cy="457200"/>
        </a:xfrm>
        <a:prstGeom prst="rect">
          <a:avLst/>
        </a:prstGeom>
        <a:solidFill>
          <a:srgbClr xmlns:mc="http://schemas.openxmlformats.org/markup-compatibility/2006" xmlns:a14="http://schemas.microsoft.com/office/drawing/2010/main" val="FFFFFF" mc:Ignorable="a14" a14:legacySpreadsheetColorIndex="65"/>
        </a:solidFill>
        <a:ln w="2857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45720" tIns="32004" rIns="45720" bIns="0" anchor="t" upright="1"/>
        <a:lstStyle/>
        <a:p>
          <a:pPr algn="ctr" rtl="0">
            <a:defRPr sz="1000"/>
          </a:pPr>
          <a:r>
            <a:rPr lang="en-US" sz="2400" b="1" i="0" u="none" strike="noStrike" baseline="0">
              <a:solidFill>
                <a:srgbClr val="000000"/>
              </a:solidFill>
              <a:latin typeface="Arial"/>
              <a:ea typeface="Arial"/>
              <a:cs typeface="Arial"/>
            </a:rPr>
            <a:t>3</a:t>
          </a:r>
        </a:p>
      </xdr:txBody>
    </xdr:sp>
    <xdr:clientData/>
  </xdr:twoCellAnchor>
  <xdr:twoCellAnchor>
    <xdr:from>
      <xdr:col>0</xdr:col>
      <xdr:colOff>50800</xdr:colOff>
      <xdr:row>36</xdr:row>
      <xdr:rowOff>63500</xdr:rowOff>
    </xdr:from>
    <xdr:to>
      <xdr:col>0</xdr:col>
      <xdr:colOff>596900</xdr:colOff>
      <xdr:row>36</xdr:row>
      <xdr:rowOff>520700</xdr:rowOff>
    </xdr:to>
    <xdr:sp macro="" textlink="">
      <xdr:nvSpPr>
        <xdr:cNvPr id="6147" name="Text Box 3"/>
        <xdr:cNvSpPr txBox="1">
          <a:spLocks noChangeArrowheads="1"/>
        </xdr:cNvSpPr>
      </xdr:nvSpPr>
      <xdr:spPr bwMode="auto">
        <a:xfrm>
          <a:off x="50800" y="6908800"/>
          <a:ext cx="546100" cy="457200"/>
        </a:xfrm>
        <a:prstGeom prst="rect">
          <a:avLst/>
        </a:prstGeom>
        <a:solidFill>
          <a:srgbClr xmlns:mc="http://schemas.openxmlformats.org/markup-compatibility/2006" xmlns:a14="http://schemas.microsoft.com/office/drawing/2010/main" val="FFFFFF" mc:Ignorable="a14" a14:legacySpreadsheetColorIndex="65"/>
        </a:solidFill>
        <a:ln w="2857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45720" tIns="32004" rIns="0" bIns="0" anchor="t" upright="1"/>
        <a:lstStyle/>
        <a:p>
          <a:pPr algn="l" rtl="0">
            <a:defRPr sz="1000"/>
          </a:pPr>
          <a:r>
            <a:rPr lang="en-US" sz="2400" b="1" i="0" u="none" strike="noStrike" baseline="0">
              <a:solidFill>
                <a:srgbClr val="000000"/>
              </a:solidFill>
              <a:latin typeface="Arial"/>
              <a:ea typeface="Arial"/>
              <a:cs typeface="Arial"/>
            </a:rPr>
            <a:t>3a</a:t>
          </a:r>
        </a:p>
      </xdr:txBody>
    </xdr:sp>
    <xdr:clientData/>
  </xdr:twoCellAnchor>
  <xdr:twoCellAnchor>
    <xdr:from>
      <xdr:col>0</xdr:col>
      <xdr:colOff>50800</xdr:colOff>
      <xdr:row>36</xdr:row>
      <xdr:rowOff>63500</xdr:rowOff>
    </xdr:from>
    <xdr:to>
      <xdr:col>0</xdr:col>
      <xdr:colOff>596900</xdr:colOff>
      <xdr:row>36</xdr:row>
      <xdr:rowOff>520700</xdr:rowOff>
    </xdr:to>
    <xdr:sp macro="" textlink="">
      <xdr:nvSpPr>
        <xdr:cNvPr id="6148" name="Text Box 4"/>
        <xdr:cNvSpPr txBox="1">
          <a:spLocks noChangeArrowheads="1"/>
        </xdr:cNvSpPr>
      </xdr:nvSpPr>
      <xdr:spPr bwMode="auto">
        <a:xfrm>
          <a:off x="50800" y="6908800"/>
          <a:ext cx="546100" cy="457200"/>
        </a:xfrm>
        <a:prstGeom prst="rect">
          <a:avLst/>
        </a:prstGeom>
        <a:solidFill>
          <a:srgbClr xmlns:mc="http://schemas.openxmlformats.org/markup-compatibility/2006" xmlns:a14="http://schemas.microsoft.com/office/drawing/2010/main" val="FFFFFF" mc:Ignorable="a14" a14:legacySpreadsheetColorIndex="65"/>
        </a:solidFill>
        <a:ln w="2857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45720" tIns="32004" rIns="45720" bIns="0" anchor="t" upright="1"/>
        <a:lstStyle/>
        <a:p>
          <a:pPr algn="ctr" rtl="0">
            <a:defRPr sz="1000"/>
          </a:pPr>
          <a:r>
            <a:rPr lang="en-US" sz="2400" b="1" i="0" u="none" strike="noStrike" baseline="0">
              <a:solidFill>
                <a:srgbClr val="000000"/>
              </a:solidFill>
              <a:latin typeface="Arial"/>
              <a:ea typeface="Arial"/>
              <a:cs typeface="Arial"/>
            </a:rPr>
            <a:t>3d</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50800</xdr:colOff>
      <xdr:row>36</xdr:row>
      <xdr:rowOff>63500</xdr:rowOff>
    </xdr:from>
    <xdr:to>
      <xdr:col>0</xdr:col>
      <xdr:colOff>596900</xdr:colOff>
      <xdr:row>36</xdr:row>
      <xdr:rowOff>520700</xdr:rowOff>
    </xdr:to>
    <xdr:sp macro="" textlink="">
      <xdr:nvSpPr>
        <xdr:cNvPr id="7170" name="Text Box 2"/>
        <xdr:cNvSpPr txBox="1">
          <a:spLocks noChangeArrowheads="1"/>
        </xdr:cNvSpPr>
      </xdr:nvSpPr>
      <xdr:spPr bwMode="auto">
        <a:xfrm>
          <a:off x="50800" y="6908800"/>
          <a:ext cx="546100" cy="457200"/>
        </a:xfrm>
        <a:prstGeom prst="rect">
          <a:avLst/>
        </a:prstGeom>
        <a:solidFill>
          <a:srgbClr xmlns:mc="http://schemas.openxmlformats.org/markup-compatibility/2006" xmlns:a14="http://schemas.microsoft.com/office/drawing/2010/main" val="FFFFFF" mc:Ignorable="a14" a14:legacySpreadsheetColorIndex="65"/>
        </a:solidFill>
        <a:ln w="2857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45720" tIns="32004" rIns="0" bIns="0" anchor="t" upright="1"/>
        <a:lstStyle/>
        <a:p>
          <a:pPr algn="l" rtl="0">
            <a:defRPr sz="1000"/>
          </a:pPr>
          <a:r>
            <a:rPr lang="en-US" sz="2400" b="1" i="0" u="none" strike="noStrike" baseline="0">
              <a:solidFill>
                <a:srgbClr val="000000"/>
              </a:solidFill>
              <a:latin typeface="Arial"/>
              <a:ea typeface="Arial"/>
              <a:cs typeface="Arial"/>
            </a:rPr>
            <a:t>3e</a:t>
          </a:r>
        </a:p>
      </xdr:txBody>
    </xdr:sp>
    <xdr:clientData/>
  </xdr:twoCellAnchor>
  <xdr:twoCellAnchor>
    <xdr:from>
      <xdr:col>0</xdr:col>
      <xdr:colOff>50800</xdr:colOff>
      <xdr:row>36</xdr:row>
      <xdr:rowOff>63500</xdr:rowOff>
    </xdr:from>
    <xdr:to>
      <xdr:col>0</xdr:col>
      <xdr:colOff>596900</xdr:colOff>
      <xdr:row>36</xdr:row>
      <xdr:rowOff>520700</xdr:rowOff>
    </xdr:to>
    <xdr:sp macro="" textlink="">
      <xdr:nvSpPr>
        <xdr:cNvPr id="7171" name="Text Box 3"/>
        <xdr:cNvSpPr txBox="1">
          <a:spLocks noChangeArrowheads="1"/>
        </xdr:cNvSpPr>
      </xdr:nvSpPr>
      <xdr:spPr bwMode="auto">
        <a:xfrm>
          <a:off x="50800" y="6908800"/>
          <a:ext cx="546100" cy="457200"/>
        </a:xfrm>
        <a:prstGeom prst="rect">
          <a:avLst/>
        </a:prstGeom>
        <a:solidFill>
          <a:srgbClr xmlns:mc="http://schemas.openxmlformats.org/markup-compatibility/2006" xmlns:a14="http://schemas.microsoft.com/office/drawing/2010/main" val="FFFFFF" mc:Ignorable="a14" a14:legacySpreadsheetColorIndex="65"/>
        </a:solidFill>
        <a:ln w="2857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45720" tIns="32004" rIns="45720" bIns="0" anchor="t" upright="1"/>
        <a:lstStyle/>
        <a:p>
          <a:pPr algn="ctr" rtl="0">
            <a:defRPr sz="1000"/>
          </a:pPr>
          <a:r>
            <a:rPr lang="en-US" sz="2400" b="1" i="0" u="none" strike="noStrike" baseline="0">
              <a:solidFill>
                <a:srgbClr val="000000"/>
              </a:solidFill>
              <a:latin typeface="Arial"/>
              <a:ea typeface="Arial"/>
              <a:cs typeface="Arial"/>
            </a:rPr>
            <a:t>3</a:t>
          </a:r>
        </a:p>
      </xdr:txBody>
    </xdr:sp>
    <xdr:clientData/>
  </xdr:twoCellAnchor>
  <xdr:twoCellAnchor>
    <xdr:from>
      <xdr:col>0</xdr:col>
      <xdr:colOff>50800</xdr:colOff>
      <xdr:row>36</xdr:row>
      <xdr:rowOff>63500</xdr:rowOff>
    </xdr:from>
    <xdr:to>
      <xdr:col>0</xdr:col>
      <xdr:colOff>596900</xdr:colOff>
      <xdr:row>36</xdr:row>
      <xdr:rowOff>520700</xdr:rowOff>
    </xdr:to>
    <xdr:sp macro="" textlink="">
      <xdr:nvSpPr>
        <xdr:cNvPr id="7172" name="Text Box 4"/>
        <xdr:cNvSpPr txBox="1">
          <a:spLocks noChangeArrowheads="1"/>
        </xdr:cNvSpPr>
      </xdr:nvSpPr>
      <xdr:spPr bwMode="auto">
        <a:xfrm>
          <a:off x="50800" y="6908800"/>
          <a:ext cx="546100" cy="457200"/>
        </a:xfrm>
        <a:prstGeom prst="rect">
          <a:avLst/>
        </a:prstGeom>
        <a:solidFill>
          <a:srgbClr xmlns:mc="http://schemas.openxmlformats.org/markup-compatibility/2006" xmlns:a14="http://schemas.microsoft.com/office/drawing/2010/main" val="FFFFFF" mc:Ignorable="a14" a14:legacySpreadsheetColorIndex="65"/>
        </a:solidFill>
        <a:ln w="2857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45720" tIns="32004" rIns="0" bIns="0" anchor="t" upright="1"/>
        <a:lstStyle/>
        <a:p>
          <a:pPr algn="l" rtl="0">
            <a:defRPr sz="1000"/>
          </a:pPr>
          <a:r>
            <a:rPr lang="en-US" sz="2400" b="1" i="0" u="none" strike="noStrike" baseline="0">
              <a:solidFill>
                <a:srgbClr val="000000"/>
              </a:solidFill>
              <a:latin typeface="Arial"/>
              <a:ea typeface="Arial"/>
              <a:cs typeface="Arial"/>
            </a:rPr>
            <a:t>3a</a:t>
          </a:r>
        </a:p>
      </xdr:txBody>
    </xdr:sp>
    <xdr:clientData/>
  </xdr:twoCellAnchor>
  <xdr:twoCellAnchor>
    <xdr:from>
      <xdr:col>0</xdr:col>
      <xdr:colOff>50800</xdr:colOff>
      <xdr:row>36</xdr:row>
      <xdr:rowOff>63500</xdr:rowOff>
    </xdr:from>
    <xdr:to>
      <xdr:col>0</xdr:col>
      <xdr:colOff>596900</xdr:colOff>
      <xdr:row>36</xdr:row>
      <xdr:rowOff>520700</xdr:rowOff>
    </xdr:to>
    <xdr:sp macro="" textlink="">
      <xdr:nvSpPr>
        <xdr:cNvPr id="7173" name="Text Box 5"/>
        <xdr:cNvSpPr txBox="1">
          <a:spLocks noChangeArrowheads="1"/>
        </xdr:cNvSpPr>
      </xdr:nvSpPr>
      <xdr:spPr bwMode="auto">
        <a:xfrm>
          <a:off x="50800" y="6908800"/>
          <a:ext cx="546100" cy="457200"/>
        </a:xfrm>
        <a:prstGeom prst="rect">
          <a:avLst/>
        </a:prstGeom>
        <a:solidFill>
          <a:srgbClr xmlns:mc="http://schemas.openxmlformats.org/markup-compatibility/2006" xmlns:a14="http://schemas.microsoft.com/office/drawing/2010/main" val="FFFFFF" mc:Ignorable="a14" a14:legacySpreadsheetColorIndex="65"/>
        </a:solidFill>
        <a:ln w="2857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45720" tIns="32004" rIns="45720" bIns="0" anchor="t" upright="1"/>
        <a:lstStyle/>
        <a:p>
          <a:pPr algn="ctr" rtl="0">
            <a:defRPr sz="1000"/>
          </a:pPr>
          <a:r>
            <a:rPr lang="en-US" sz="2400" b="1" i="0" u="none" strike="noStrike" baseline="0">
              <a:solidFill>
                <a:srgbClr val="000000"/>
              </a:solidFill>
              <a:latin typeface="Arial"/>
              <a:ea typeface="Arial"/>
              <a:cs typeface="Arial"/>
            </a:rPr>
            <a:t>3e</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50800</xdr:colOff>
      <xdr:row>36</xdr:row>
      <xdr:rowOff>63500</xdr:rowOff>
    </xdr:from>
    <xdr:to>
      <xdr:col>0</xdr:col>
      <xdr:colOff>596900</xdr:colOff>
      <xdr:row>36</xdr:row>
      <xdr:rowOff>520700</xdr:rowOff>
    </xdr:to>
    <xdr:sp macro="" textlink="">
      <xdr:nvSpPr>
        <xdr:cNvPr id="8193" name="Text Box 1"/>
        <xdr:cNvSpPr txBox="1">
          <a:spLocks noChangeArrowheads="1"/>
        </xdr:cNvSpPr>
      </xdr:nvSpPr>
      <xdr:spPr bwMode="auto">
        <a:xfrm>
          <a:off x="50800" y="6908800"/>
          <a:ext cx="546100" cy="457200"/>
        </a:xfrm>
        <a:prstGeom prst="rect">
          <a:avLst/>
        </a:prstGeom>
        <a:solidFill>
          <a:srgbClr xmlns:mc="http://schemas.openxmlformats.org/markup-compatibility/2006" xmlns:a14="http://schemas.microsoft.com/office/drawing/2010/main" val="FFFFFF" mc:Ignorable="a14" a14:legacySpreadsheetColorIndex="65"/>
        </a:solidFill>
        <a:ln w="2857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45720" tIns="32004" rIns="0" bIns="0" anchor="t" upright="1"/>
        <a:lstStyle/>
        <a:p>
          <a:pPr algn="l" rtl="0">
            <a:defRPr sz="1000"/>
          </a:pPr>
          <a:r>
            <a:rPr lang="en-US" sz="2400" b="1" i="0" u="none" strike="noStrike" baseline="0">
              <a:solidFill>
                <a:srgbClr val="000000"/>
              </a:solidFill>
              <a:latin typeface="Arial"/>
              <a:ea typeface="Arial"/>
              <a:cs typeface="Arial"/>
            </a:rPr>
            <a:t>3f</a:t>
          </a:r>
        </a:p>
      </xdr:txBody>
    </xdr:sp>
    <xdr:clientData/>
  </xdr:twoCellAnchor>
  <xdr:twoCellAnchor>
    <xdr:from>
      <xdr:col>0</xdr:col>
      <xdr:colOff>50800</xdr:colOff>
      <xdr:row>36</xdr:row>
      <xdr:rowOff>63500</xdr:rowOff>
    </xdr:from>
    <xdr:to>
      <xdr:col>0</xdr:col>
      <xdr:colOff>596900</xdr:colOff>
      <xdr:row>36</xdr:row>
      <xdr:rowOff>520700</xdr:rowOff>
    </xdr:to>
    <xdr:sp macro="" textlink="">
      <xdr:nvSpPr>
        <xdr:cNvPr id="8194" name="Text Box 2"/>
        <xdr:cNvSpPr txBox="1">
          <a:spLocks noChangeArrowheads="1"/>
        </xdr:cNvSpPr>
      </xdr:nvSpPr>
      <xdr:spPr bwMode="auto">
        <a:xfrm>
          <a:off x="50800" y="6908800"/>
          <a:ext cx="546100" cy="457200"/>
        </a:xfrm>
        <a:prstGeom prst="rect">
          <a:avLst/>
        </a:prstGeom>
        <a:solidFill>
          <a:srgbClr xmlns:mc="http://schemas.openxmlformats.org/markup-compatibility/2006" xmlns:a14="http://schemas.microsoft.com/office/drawing/2010/main" val="FFFFFF" mc:Ignorable="a14" a14:legacySpreadsheetColorIndex="65"/>
        </a:solidFill>
        <a:ln w="2857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45720" tIns="32004" rIns="45720" bIns="0" anchor="t" upright="1"/>
        <a:lstStyle/>
        <a:p>
          <a:pPr algn="ctr" rtl="0">
            <a:defRPr sz="1000"/>
          </a:pPr>
          <a:r>
            <a:rPr lang="en-US" sz="2400" b="1" i="0" u="none" strike="noStrike" baseline="0">
              <a:solidFill>
                <a:srgbClr val="000000"/>
              </a:solidFill>
              <a:latin typeface="Arial"/>
              <a:ea typeface="Arial"/>
              <a:cs typeface="Arial"/>
            </a:rPr>
            <a:t>3</a:t>
          </a:r>
        </a:p>
      </xdr:txBody>
    </xdr:sp>
    <xdr:clientData/>
  </xdr:twoCellAnchor>
  <xdr:twoCellAnchor>
    <xdr:from>
      <xdr:col>0</xdr:col>
      <xdr:colOff>50800</xdr:colOff>
      <xdr:row>36</xdr:row>
      <xdr:rowOff>63500</xdr:rowOff>
    </xdr:from>
    <xdr:to>
      <xdr:col>0</xdr:col>
      <xdr:colOff>596900</xdr:colOff>
      <xdr:row>36</xdr:row>
      <xdr:rowOff>520700</xdr:rowOff>
    </xdr:to>
    <xdr:sp macro="" textlink="">
      <xdr:nvSpPr>
        <xdr:cNvPr id="8195" name="Text Box 3"/>
        <xdr:cNvSpPr txBox="1">
          <a:spLocks noChangeArrowheads="1"/>
        </xdr:cNvSpPr>
      </xdr:nvSpPr>
      <xdr:spPr bwMode="auto">
        <a:xfrm>
          <a:off x="50800" y="6908800"/>
          <a:ext cx="546100" cy="457200"/>
        </a:xfrm>
        <a:prstGeom prst="rect">
          <a:avLst/>
        </a:prstGeom>
        <a:solidFill>
          <a:srgbClr xmlns:mc="http://schemas.openxmlformats.org/markup-compatibility/2006" xmlns:a14="http://schemas.microsoft.com/office/drawing/2010/main" val="FFFFFF" mc:Ignorable="a14" a14:legacySpreadsheetColorIndex="65"/>
        </a:solidFill>
        <a:ln w="2857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45720" tIns="32004" rIns="0" bIns="0" anchor="t" upright="1"/>
        <a:lstStyle/>
        <a:p>
          <a:pPr algn="l" rtl="0">
            <a:defRPr sz="1000"/>
          </a:pPr>
          <a:r>
            <a:rPr lang="en-US" sz="2400" b="1" i="0" u="none" strike="noStrike" baseline="0">
              <a:solidFill>
                <a:srgbClr val="000000"/>
              </a:solidFill>
              <a:latin typeface="Arial"/>
              <a:ea typeface="Arial"/>
              <a:cs typeface="Arial"/>
            </a:rPr>
            <a:t>3a</a:t>
          </a:r>
        </a:p>
      </xdr:txBody>
    </xdr:sp>
    <xdr:clientData/>
  </xdr:twoCellAnchor>
  <xdr:twoCellAnchor>
    <xdr:from>
      <xdr:col>0</xdr:col>
      <xdr:colOff>50800</xdr:colOff>
      <xdr:row>36</xdr:row>
      <xdr:rowOff>63500</xdr:rowOff>
    </xdr:from>
    <xdr:to>
      <xdr:col>0</xdr:col>
      <xdr:colOff>596900</xdr:colOff>
      <xdr:row>36</xdr:row>
      <xdr:rowOff>520700</xdr:rowOff>
    </xdr:to>
    <xdr:sp macro="" textlink="">
      <xdr:nvSpPr>
        <xdr:cNvPr id="8196" name="Text Box 4"/>
        <xdr:cNvSpPr txBox="1">
          <a:spLocks noChangeArrowheads="1"/>
        </xdr:cNvSpPr>
      </xdr:nvSpPr>
      <xdr:spPr bwMode="auto">
        <a:xfrm>
          <a:off x="50800" y="6908800"/>
          <a:ext cx="546100" cy="457200"/>
        </a:xfrm>
        <a:prstGeom prst="rect">
          <a:avLst/>
        </a:prstGeom>
        <a:solidFill>
          <a:srgbClr xmlns:mc="http://schemas.openxmlformats.org/markup-compatibility/2006" xmlns:a14="http://schemas.microsoft.com/office/drawing/2010/main" val="FFFFFF" mc:Ignorable="a14" a14:legacySpreadsheetColorIndex="65"/>
        </a:solidFill>
        <a:ln w="2857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45720" tIns="32004" rIns="45720" bIns="0" anchor="t" upright="1"/>
        <a:lstStyle/>
        <a:p>
          <a:pPr algn="ctr" rtl="0">
            <a:defRPr sz="1000"/>
          </a:pPr>
          <a:r>
            <a:rPr lang="en-US" sz="2400" b="1" i="0" u="none" strike="noStrike" baseline="0">
              <a:solidFill>
                <a:srgbClr val="000000"/>
              </a:solidFill>
              <a:latin typeface="Arial"/>
              <a:ea typeface="Arial"/>
              <a:cs typeface="Arial"/>
            </a:rPr>
            <a:t>3f</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50800</xdr:colOff>
      <xdr:row>36</xdr:row>
      <xdr:rowOff>63500</xdr:rowOff>
    </xdr:from>
    <xdr:to>
      <xdr:col>0</xdr:col>
      <xdr:colOff>596900</xdr:colOff>
      <xdr:row>36</xdr:row>
      <xdr:rowOff>520700</xdr:rowOff>
    </xdr:to>
    <xdr:sp macro="" textlink="">
      <xdr:nvSpPr>
        <xdr:cNvPr id="9217" name="Text Box 1"/>
        <xdr:cNvSpPr txBox="1">
          <a:spLocks noChangeArrowheads="1"/>
        </xdr:cNvSpPr>
      </xdr:nvSpPr>
      <xdr:spPr bwMode="auto">
        <a:xfrm>
          <a:off x="50800" y="6908800"/>
          <a:ext cx="546100" cy="457200"/>
        </a:xfrm>
        <a:prstGeom prst="rect">
          <a:avLst/>
        </a:prstGeom>
        <a:solidFill>
          <a:srgbClr xmlns:mc="http://schemas.openxmlformats.org/markup-compatibility/2006" xmlns:a14="http://schemas.microsoft.com/office/drawing/2010/main" val="FFFFFF" mc:Ignorable="a14" a14:legacySpreadsheetColorIndex="65"/>
        </a:solidFill>
        <a:ln w="2857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45720" tIns="32004" rIns="0" bIns="0" anchor="t" upright="1"/>
        <a:lstStyle/>
        <a:p>
          <a:pPr algn="l" rtl="0">
            <a:defRPr sz="1000"/>
          </a:pPr>
          <a:r>
            <a:rPr lang="en-US" sz="2400" b="1" i="0" u="none" strike="noStrike" baseline="0">
              <a:solidFill>
                <a:srgbClr val="000000"/>
              </a:solidFill>
              <a:latin typeface="Arial"/>
              <a:ea typeface="Arial"/>
              <a:cs typeface="Arial"/>
            </a:rPr>
            <a:t>3g</a:t>
          </a:r>
        </a:p>
      </xdr:txBody>
    </xdr:sp>
    <xdr:clientData/>
  </xdr:twoCellAnchor>
  <xdr:twoCellAnchor>
    <xdr:from>
      <xdr:col>0</xdr:col>
      <xdr:colOff>50800</xdr:colOff>
      <xdr:row>36</xdr:row>
      <xdr:rowOff>63500</xdr:rowOff>
    </xdr:from>
    <xdr:to>
      <xdr:col>0</xdr:col>
      <xdr:colOff>596900</xdr:colOff>
      <xdr:row>36</xdr:row>
      <xdr:rowOff>520700</xdr:rowOff>
    </xdr:to>
    <xdr:sp macro="" textlink="">
      <xdr:nvSpPr>
        <xdr:cNvPr id="9218" name="Text Box 2"/>
        <xdr:cNvSpPr txBox="1">
          <a:spLocks noChangeArrowheads="1"/>
        </xdr:cNvSpPr>
      </xdr:nvSpPr>
      <xdr:spPr bwMode="auto">
        <a:xfrm>
          <a:off x="50800" y="6908800"/>
          <a:ext cx="546100" cy="457200"/>
        </a:xfrm>
        <a:prstGeom prst="rect">
          <a:avLst/>
        </a:prstGeom>
        <a:solidFill>
          <a:srgbClr xmlns:mc="http://schemas.openxmlformats.org/markup-compatibility/2006" xmlns:a14="http://schemas.microsoft.com/office/drawing/2010/main" val="FFFFFF" mc:Ignorable="a14" a14:legacySpreadsheetColorIndex="65"/>
        </a:solidFill>
        <a:ln w="2857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45720" tIns="32004" rIns="45720" bIns="0" anchor="t" upright="1"/>
        <a:lstStyle/>
        <a:p>
          <a:pPr algn="ctr" rtl="0">
            <a:defRPr sz="1000"/>
          </a:pPr>
          <a:r>
            <a:rPr lang="en-US" sz="2400" b="1" i="0" u="none" strike="noStrike" baseline="0">
              <a:solidFill>
                <a:srgbClr val="000000"/>
              </a:solidFill>
              <a:latin typeface="Arial"/>
              <a:ea typeface="Arial"/>
              <a:cs typeface="Arial"/>
            </a:rPr>
            <a:t>3</a:t>
          </a:r>
        </a:p>
      </xdr:txBody>
    </xdr:sp>
    <xdr:clientData/>
  </xdr:twoCellAnchor>
  <xdr:twoCellAnchor>
    <xdr:from>
      <xdr:col>0</xdr:col>
      <xdr:colOff>50800</xdr:colOff>
      <xdr:row>36</xdr:row>
      <xdr:rowOff>63500</xdr:rowOff>
    </xdr:from>
    <xdr:to>
      <xdr:col>0</xdr:col>
      <xdr:colOff>596900</xdr:colOff>
      <xdr:row>36</xdr:row>
      <xdr:rowOff>520700</xdr:rowOff>
    </xdr:to>
    <xdr:sp macro="" textlink="">
      <xdr:nvSpPr>
        <xdr:cNvPr id="9219" name="Text Box 3"/>
        <xdr:cNvSpPr txBox="1">
          <a:spLocks noChangeArrowheads="1"/>
        </xdr:cNvSpPr>
      </xdr:nvSpPr>
      <xdr:spPr bwMode="auto">
        <a:xfrm>
          <a:off x="50800" y="6908800"/>
          <a:ext cx="546100" cy="457200"/>
        </a:xfrm>
        <a:prstGeom prst="rect">
          <a:avLst/>
        </a:prstGeom>
        <a:solidFill>
          <a:srgbClr xmlns:mc="http://schemas.openxmlformats.org/markup-compatibility/2006" xmlns:a14="http://schemas.microsoft.com/office/drawing/2010/main" val="FFFFFF" mc:Ignorable="a14" a14:legacySpreadsheetColorIndex="65"/>
        </a:solidFill>
        <a:ln w="2857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45720" tIns="32004" rIns="0" bIns="0" anchor="t" upright="1"/>
        <a:lstStyle/>
        <a:p>
          <a:pPr algn="l" rtl="0">
            <a:defRPr sz="1000"/>
          </a:pPr>
          <a:r>
            <a:rPr lang="en-US" sz="2400" b="1" i="0" u="none" strike="noStrike" baseline="0">
              <a:solidFill>
                <a:srgbClr val="000000"/>
              </a:solidFill>
              <a:latin typeface="Arial"/>
              <a:ea typeface="Arial"/>
              <a:cs typeface="Arial"/>
            </a:rPr>
            <a:t>3a</a:t>
          </a:r>
        </a:p>
      </xdr:txBody>
    </xdr:sp>
    <xdr:clientData/>
  </xdr:twoCellAnchor>
  <xdr:twoCellAnchor>
    <xdr:from>
      <xdr:col>0</xdr:col>
      <xdr:colOff>50800</xdr:colOff>
      <xdr:row>36</xdr:row>
      <xdr:rowOff>63500</xdr:rowOff>
    </xdr:from>
    <xdr:to>
      <xdr:col>0</xdr:col>
      <xdr:colOff>596900</xdr:colOff>
      <xdr:row>36</xdr:row>
      <xdr:rowOff>520700</xdr:rowOff>
    </xdr:to>
    <xdr:sp macro="" textlink="">
      <xdr:nvSpPr>
        <xdr:cNvPr id="9220" name="Text Box 4"/>
        <xdr:cNvSpPr txBox="1">
          <a:spLocks noChangeArrowheads="1"/>
        </xdr:cNvSpPr>
      </xdr:nvSpPr>
      <xdr:spPr bwMode="auto">
        <a:xfrm>
          <a:off x="50800" y="6908800"/>
          <a:ext cx="546100" cy="457200"/>
        </a:xfrm>
        <a:prstGeom prst="rect">
          <a:avLst/>
        </a:prstGeom>
        <a:solidFill>
          <a:srgbClr xmlns:mc="http://schemas.openxmlformats.org/markup-compatibility/2006" xmlns:a14="http://schemas.microsoft.com/office/drawing/2010/main" val="FFFFFF" mc:Ignorable="a14" a14:legacySpreadsheetColorIndex="65"/>
        </a:solidFill>
        <a:ln w="2857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45720" tIns="32004" rIns="45720" bIns="0" anchor="t" upright="1"/>
        <a:lstStyle/>
        <a:p>
          <a:pPr algn="ctr" rtl="0">
            <a:defRPr sz="1000"/>
          </a:pPr>
          <a:r>
            <a:rPr lang="en-US" sz="2400" b="1" i="0" u="none" strike="noStrike" baseline="0">
              <a:solidFill>
                <a:srgbClr val="000000"/>
              </a:solidFill>
              <a:latin typeface="Arial"/>
              <a:ea typeface="Arial"/>
              <a:cs typeface="Arial"/>
            </a:rPr>
            <a:t>3g</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E/Financial%20Management/PAAC/08-09BudgetRequests/WPE08-09.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Event 3a Ledger"/>
      <sheetName val="Cover Letter"/>
      <sheetName val="SUMMARY"/>
      <sheetName val="Operating Budget"/>
      <sheetName val="Event 3a"/>
      <sheetName val="Event 3b"/>
      <sheetName val="Event 3c"/>
      <sheetName val="Event 3d"/>
      <sheetName val="Event 3e"/>
      <sheetName val="Event 3f"/>
      <sheetName val="Event 3g"/>
      <sheetName val="Event 3h"/>
      <sheetName val="Summary Ledger"/>
      <sheetName val="Operating Budget Ledger"/>
      <sheetName val="Event 3b Ledger"/>
      <sheetName val="Event 3c Ledger"/>
      <sheetName val="Event 3d Ledger"/>
      <sheetName val="Event 3e Ledger"/>
      <sheetName val="Event 3f Ledger"/>
      <sheetName val="Event 3g Ledger"/>
      <sheetName val="Event 3h Ledger"/>
    </sheetNames>
    <sheetDataSet>
      <sheetData sheetId="0">
        <row r="6">
          <cell r="B6" t="str">
            <v/>
          </cell>
          <cell r="F6" t="str">
            <v/>
          </cell>
          <cell r="J6" t="str">
            <v/>
          </cell>
          <cell r="N6" t="str">
            <v/>
          </cell>
        </row>
        <row r="7">
          <cell r="B7" t="str">
            <v/>
          </cell>
          <cell r="F7" t="str">
            <v/>
          </cell>
          <cell r="J7" t="str">
            <v/>
          </cell>
          <cell r="N7" t="str">
            <v/>
          </cell>
        </row>
        <row r="8">
          <cell r="B8" t="str">
            <v/>
          </cell>
          <cell r="F8" t="str">
            <v/>
          </cell>
          <cell r="J8" t="str">
            <v/>
          </cell>
          <cell r="N8" t="str">
            <v/>
          </cell>
        </row>
        <row r="9">
          <cell r="B9" t="str">
            <v/>
          </cell>
          <cell r="F9" t="str">
            <v/>
          </cell>
          <cell r="J9" t="str">
            <v/>
          </cell>
          <cell r="N9" t="str">
            <v/>
          </cell>
        </row>
        <row r="10">
          <cell r="B10" t="str">
            <v/>
          </cell>
          <cell r="F10" t="str">
            <v/>
          </cell>
          <cell r="J10" t="str">
            <v/>
          </cell>
          <cell r="N10" t="str">
            <v/>
          </cell>
        </row>
        <row r="11">
          <cell r="B11" t="str">
            <v/>
          </cell>
          <cell r="F11" t="str">
            <v/>
          </cell>
          <cell r="J11" t="str">
            <v/>
          </cell>
          <cell r="N11" t="str">
            <v/>
          </cell>
        </row>
        <row r="12">
          <cell r="B12" t="str">
            <v/>
          </cell>
          <cell r="F12" t="str">
            <v/>
          </cell>
          <cell r="J12" t="str">
            <v/>
          </cell>
          <cell r="N12" t="str">
            <v/>
          </cell>
        </row>
        <row r="13">
          <cell r="B13" t="str">
            <v/>
          </cell>
          <cell r="F13" t="str">
            <v/>
          </cell>
          <cell r="J13" t="str">
            <v/>
          </cell>
          <cell r="N13" t="str">
            <v/>
          </cell>
        </row>
        <row r="14">
          <cell r="B14" t="str">
            <v/>
          </cell>
          <cell r="F14" t="str">
            <v/>
          </cell>
          <cell r="J14" t="str">
            <v/>
          </cell>
          <cell r="N14" t="str">
            <v/>
          </cell>
        </row>
        <row r="15">
          <cell r="B15" t="str">
            <v/>
          </cell>
          <cell r="F15" t="str">
            <v/>
          </cell>
          <cell r="J15" t="str">
            <v/>
          </cell>
          <cell r="N15" t="str">
            <v/>
          </cell>
        </row>
        <row r="16">
          <cell r="B16" t="str">
            <v/>
          </cell>
          <cell r="F16" t="str">
            <v/>
          </cell>
          <cell r="J16" t="str">
            <v/>
          </cell>
          <cell r="N16" t="str">
            <v/>
          </cell>
        </row>
        <row r="17">
          <cell r="B17" t="str">
            <v/>
          </cell>
          <cell r="F17" t="str">
            <v/>
          </cell>
          <cell r="J17" t="str">
            <v/>
          </cell>
          <cell r="N17" t="str">
            <v/>
          </cell>
        </row>
        <row r="18">
          <cell r="B18" t="str">
            <v/>
          </cell>
          <cell r="F18" t="str">
            <v/>
          </cell>
          <cell r="J18" t="str">
            <v/>
          </cell>
          <cell r="N18" t="str">
            <v/>
          </cell>
        </row>
        <row r="19">
          <cell r="B19" t="str">
            <v/>
          </cell>
          <cell r="F19" t="str">
            <v/>
          </cell>
          <cell r="J19" t="str">
            <v/>
          </cell>
          <cell r="N19" t="str">
            <v/>
          </cell>
        </row>
        <row r="20">
          <cell r="B20" t="str">
            <v/>
          </cell>
          <cell r="F20" t="str">
            <v/>
          </cell>
          <cell r="J20" t="str">
            <v/>
          </cell>
          <cell r="N20" t="str">
            <v/>
          </cell>
        </row>
        <row r="21">
          <cell r="B21" t="str">
            <v/>
          </cell>
          <cell r="F21" t="str">
            <v/>
          </cell>
          <cell r="J21" t="str">
            <v/>
          </cell>
          <cell r="N21" t="str">
            <v/>
          </cell>
        </row>
        <row r="22">
          <cell r="B22" t="str">
            <v/>
          </cell>
          <cell r="F22" t="str">
            <v/>
          </cell>
        </row>
        <row r="23">
          <cell r="B23" t="str">
            <v/>
          </cell>
          <cell r="F23" t="str">
            <v/>
          </cell>
        </row>
        <row r="24">
          <cell r="B24" t="str">
            <v/>
          </cell>
          <cell r="F24" t="str">
            <v/>
          </cell>
        </row>
        <row r="25">
          <cell r="B25" t="str">
            <v/>
          </cell>
          <cell r="F25" t="str">
            <v/>
          </cell>
          <cell r="J25" t="str">
            <v/>
          </cell>
          <cell r="N25" t="str">
            <v/>
          </cell>
        </row>
        <row r="26">
          <cell r="B26" t="str">
            <v/>
          </cell>
          <cell r="F26" t="str">
            <v/>
          </cell>
          <cell r="J26" t="str">
            <v/>
          </cell>
          <cell r="N26" t="str">
            <v/>
          </cell>
        </row>
        <row r="27">
          <cell r="B27" t="str">
            <v/>
          </cell>
          <cell r="F27" t="str">
            <v/>
          </cell>
          <cell r="J27" t="str">
            <v/>
          </cell>
          <cell r="N27" t="str">
            <v/>
          </cell>
        </row>
        <row r="28">
          <cell r="B28" t="str">
            <v/>
          </cell>
          <cell r="F28" t="str">
            <v/>
          </cell>
          <cell r="J28" t="str">
            <v/>
          </cell>
          <cell r="N28" t="str">
            <v/>
          </cell>
        </row>
        <row r="29">
          <cell r="B29" t="str">
            <v/>
          </cell>
          <cell r="F29" t="str">
            <v/>
          </cell>
          <cell r="J29" t="str">
            <v/>
          </cell>
          <cell r="N29" t="str">
            <v/>
          </cell>
        </row>
        <row r="30">
          <cell r="B30" t="str">
            <v/>
          </cell>
          <cell r="F30" t="str">
            <v/>
          </cell>
          <cell r="J30" t="str">
            <v/>
          </cell>
          <cell r="N30" t="str">
            <v/>
          </cell>
        </row>
        <row r="31">
          <cell r="B31" t="str">
            <v/>
          </cell>
          <cell r="F31" t="str">
            <v/>
          </cell>
          <cell r="J31" t="str">
            <v/>
          </cell>
          <cell r="N31" t="str">
            <v/>
          </cell>
        </row>
        <row r="32">
          <cell r="B32" t="str">
            <v/>
          </cell>
          <cell r="F32" t="str">
            <v/>
          </cell>
          <cell r="J32" t="str">
            <v/>
          </cell>
          <cell r="N32" t="str">
            <v/>
          </cell>
        </row>
        <row r="33">
          <cell r="B33" t="str">
            <v/>
          </cell>
          <cell r="F33" t="str">
            <v/>
          </cell>
          <cell r="J33" t="str">
            <v/>
          </cell>
          <cell r="N33" t="str">
            <v/>
          </cell>
        </row>
        <row r="34">
          <cell r="B34" t="str">
            <v/>
          </cell>
          <cell r="F34" t="str">
            <v/>
          </cell>
          <cell r="J34" t="str">
            <v/>
          </cell>
          <cell r="N34" t="str">
            <v/>
          </cell>
        </row>
        <row r="35">
          <cell r="B35" t="str">
            <v/>
          </cell>
          <cell r="F35" t="str">
            <v/>
          </cell>
          <cell r="J35" t="str">
            <v/>
          </cell>
          <cell r="N35" t="str">
            <v/>
          </cell>
        </row>
        <row r="36">
          <cell r="B36" t="str">
            <v/>
          </cell>
          <cell r="F36" t="str">
            <v/>
          </cell>
          <cell r="J36" t="str">
            <v/>
          </cell>
          <cell r="N36" t="str">
            <v/>
          </cell>
        </row>
        <row r="37">
          <cell r="B37" t="str">
            <v/>
          </cell>
          <cell r="F37" t="str">
            <v/>
          </cell>
        </row>
        <row r="38">
          <cell r="B38" t="str">
            <v/>
          </cell>
          <cell r="F38" t="str">
            <v/>
          </cell>
        </row>
        <row r="39">
          <cell r="B39" t="str">
            <v/>
          </cell>
          <cell r="F39" t="str">
            <v/>
          </cell>
        </row>
        <row r="40">
          <cell r="B40" t="str">
            <v/>
          </cell>
          <cell r="F40" t="str">
            <v/>
          </cell>
        </row>
        <row r="41">
          <cell r="B41" t="str">
            <v/>
          </cell>
          <cell r="F41" t="str">
            <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indexed="43"/>
  </sheetPr>
  <dimension ref="A1"/>
  <sheetViews>
    <sheetView showGridLines="0" zoomScale="150" zoomScaleNormal="150" zoomScalePageLayoutView="150" workbookViewId="0">
      <selection activeCell="L60" sqref="L60"/>
    </sheetView>
  </sheetViews>
  <sheetFormatPr baseColWidth="10" defaultColWidth="8.83203125" defaultRowHeight="12" x14ac:dyDescent="0"/>
  <sheetData/>
  <sheetProtection selectLockedCells="1"/>
  <phoneticPr fontId="5" type="noConversion"/>
  <pageMargins left="0" right="0" top="0" bottom="0" header="0.5" footer="0.5"/>
  <pageSetup scale="98" orientation="portrait"/>
  <rowBreaks count="1" manualBreakCount="1">
    <brk id="62" max="16383" man="1"/>
  </rowBreaks>
  <drawing r:id="rId1"/>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indexed="43"/>
  </sheetPr>
  <dimension ref="A1:Q83"/>
  <sheetViews>
    <sheetView showGridLines="0" showZeros="0" zoomScale="150" zoomScaleNormal="150" zoomScalePageLayoutView="150" workbookViewId="0">
      <selection activeCell="B6" sqref="B6:J6"/>
    </sheetView>
  </sheetViews>
  <sheetFormatPr baseColWidth="10" defaultColWidth="9.1640625" defaultRowHeight="12" x14ac:dyDescent="0"/>
  <cols>
    <col min="1" max="1" width="34" style="112" customWidth="1"/>
    <col min="2" max="2" width="7.83203125" style="177" customWidth="1"/>
    <col min="3" max="3" width="7.83203125" style="114" customWidth="1"/>
    <col min="4" max="5" width="7.83203125" style="178" customWidth="1"/>
    <col min="6" max="6" width="31.33203125" style="176" customWidth="1"/>
    <col min="7" max="7" width="10.83203125" style="114" customWidth="1"/>
    <col min="8" max="8" width="9.5" style="114" customWidth="1"/>
    <col min="9" max="9" width="7.83203125" style="114" customWidth="1"/>
    <col min="10" max="10" width="10" style="114" customWidth="1"/>
    <col min="11" max="16384" width="9.1640625" style="114"/>
  </cols>
  <sheetData>
    <row r="1" spans="1:17" ht="17">
      <c r="B1" s="20"/>
      <c r="C1" s="20"/>
      <c r="D1" s="20"/>
      <c r="E1" s="18" t="s">
        <v>108</v>
      </c>
      <c r="F1" s="21"/>
      <c r="G1" s="113"/>
      <c r="H1" s="113"/>
      <c r="I1" s="310" t="s">
        <v>47</v>
      </c>
      <c r="J1" s="311"/>
      <c r="M1" s="113"/>
    </row>
    <row r="2" spans="1:17" ht="17">
      <c r="B2" s="17"/>
      <c r="C2" s="17"/>
      <c r="D2" s="17"/>
      <c r="E2" s="18" t="s">
        <v>153</v>
      </c>
      <c r="F2" s="21"/>
      <c r="G2" s="113"/>
      <c r="H2" s="113"/>
      <c r="I2" s="312"/>
      <c r="J2" s="313"/>
      <c r="M2" s="113"/>
    </row>
    <row r="3" spans="1:17" ht="18" thickBot="1">
      <c r="A3" s="23" t="s">
        <v>84</v>
      </c>
      <c r="B3" s="322"/>
      <c r="C3" s="323"/>
      <c r="D3" s="323"/>
      <c r="E3" s="323"/>
      <c r="F3" s="323"/>
      <c r="G3" s="323"/>
      <c r="H3" s="324"/>
      <c r="I3" s="312"/>
      <c r="J3" s="313"/>
      <c r="M3" s="113"/>
    </row>
    <row r="4" spans="1:17" ht="18" thickBot="1">
      <c r="A4" s="23" t="s">
        <v>91</v>
      </c>
      <c r="B4" s="325"/>
      <c r="C4" s="326"/>
      <c r="D4" s="326"/>
      <c r="E4" s="326"/>
      <c r="F4" s="326"/>
      <c r="G4" s="326"/>
      <c r="H4" s="327"/>
      <c r="I4" s="314"/>
      <c r="J4" s="315"/>
      <c r="M4" s="113"/>
    </row>
    <row r="5" spans="1:17" ht="12" customHeight="1" thickBot="1">
      <c r="A5" s="19"/>
      <c r="B5" s="17"/>
      <c r="C5" s="17"/>
      <c r="D5" s="17"/>
      <c r="E5" s="17"/>
      <c r="F5" s="21"/>
      <c r="G5" s="113"/>
      <c r="I5" s="113"/>
      <c r="J5" s="113"/>
      <c r="K5" s="113"/>
      <c r="L5" s="113"/>
      <c r="M5" s="113"/>
    </row>
    <row r="6" spans="1:17" ht="31.5" customHeight="1" thickBot="1">
      <c r="A6" s="115" t="s">
        <v>112</v>
      </c>
      <c r="B6" s="332"/>
      <c r="C6" s="333"/>
      <c r="D6" s="333"/>
      <c r="E6" s="333"/>
      <c r="F6" s="333"/>
      <c r="G6" s="333"/>
      <c r="H6" s="333"/>
      <c r="I6" s="333"/>
      <c r="J6" s="334"/>
      <c r="K6" s="113"/>
      <c r="L6" s="113"/>
      <c r="M6" s="113"/>
    </row>
    <row r="7" spans="1:17" ht="62.25" customHeight="1" thickBot="1">
      <c r="A7" s="116" t="s">
        <v>60</v>
      </c>
      <c r="B7" s="94" t="s">
        <v>85</v>
      </c>
      <c r="C7" s="94" t="s">
        <v>86</v>
      </c>
      <c r="D7" s="94" t="s">
        <v>58</v>
      </c>
      <c r="E7" s="94" t="s">
        <v>59</v>
      </c>
      <c r="F7" s="316" t="s">
        <v>114</v>
      </c>
      <c r="G7" s="317"/>
      <c r="H7" s="317"/>
      <c r="I7" s="317"/>
      <c r="J7" s="317"/>
      <c r="K7" s="21"/>
      <c r="L7" s="21"/>
      <c r="M7" s="21"/>
      <c r="N7"/>
      <c r="O7"/>
      <c r="P7"/>
      <c r="Q7"/>
    </row>
    <row r="8" spans="1:17" ht="13" thickBot="1">
      <c r="A8" s="116" t="s">
        <v>88</v>
      </c>
      <c r="B8" s="102">
        <f>B9</f>
        <v>0</v>
      </c>
      <c r="C8" s="102">
        <f>C9</f>
        <v>0</v>
      </c>
      <c r="D8" s="102">
        <f>SUM('[1]Event 3a Ledger'!B6:B41)</f>
        <v>0</v>
      </c>
      <c r="E8" s="102">
        <f t="shared" ref="E8:E14" si="0">C8-D8</f>
        <v>0</v>
      </c>
      <c r="F8" s="239"/>
      <c r="G8" s="240"/>
      <c r="H8" s="240"/>
      <c r="I8" s="240"/>
      <c r="J8" s="241"/>
      <c r="K8" s="21"/>
      <c r="L8" s="21"/>
      <c r="M8" s="21"/>
      <c r="N8"/>
      <c r="O8"/>
      <c r="P8"/>
      <c r="Q8"/>
    </row>
    <row r="9" spans="1:17" ht="12.75" customHeight="1">
      <c r="A9" s="118" t="s">
        <v>74</v>
      </c>
      <c r="B9" s="119">
        <f>SUM(B10:B14)</f>
        <v>0</v>
      </c>
      <c r="C9" s="120">
        <f>SUM(C10:C14)</f>
        <v>0</v>
      </c>
      <c r="D9" s="103">
        <f>SUM(D10:D14)</f>
        <v>0</v>
      </c>
      <c r="E9" s="121">
        <f t="shared" si="0"/>
        <v>0</v>
      </c>
      <c r="F9" s="242"/>
      <c r="G9" s="321"/>
      <c r="H9" s="321"/>
      <c r="I9" s="321"/>
      <c r="J9" s="244"/>
      <c r="K9" s="21"/>
      <c r="L9" s="21"/>
      <c r="M9" s="21"/>
      <c r="N9"/>
      <c r="O9"/>
      <c r="P9"/>
      <c r="Q9"/>
    </row>
    <row r="10" spans="1:17" ht="14.25" customHeight="1">
      <c r="A10" s="122" t="s">
        <v>100</v>
      </c>
      <c r="B10" s="123"/>
      <c r="C10" s="97"/>
      <c r="D10" s="97"/>
      <c r="E10" s="124">
        <f t="shared" si="0"/>
        <v>0</v>
      </c>
      <c r="F10" s="242"/>
      <c r="G10" s="321"/>
      <c r="H10" s="321"/>
      <c r="I10" s="321"/>
      <c r="J10" s="244"/>
      <c r="K10" s="21"/>
      <c r="L10" s="21"/>
      <c r="M10" s="21"/>
      <c r="N10"/>
      <c r="O10"/>
      <c r="P10"/>
      <c r="Q10"/>
    </row>
    <row r="11" spans="1:17">
      <c r="A11" s="122" t="s">
        <v>101</v>
      </c>
      <c r="B11" s="123"/>
      <c r="C11" s="97"/>
      <c r="D11" s="97"/>
      <c r="E11" s="124">
        <f t="shared" si="0"/>
        <v>0</v>
      </c>
      <c r="F11" s="242"/>
      <c r="G11" s="321"/>
      <c r="H11" s="321"/>
      <c r="I11" s="321"/>
      <c r="J11" s="244"/>
      <c r="K11" s="21"/>
      <c r="L11" s="21"/>
      <c r="M11" s="21"/>
      <c r="N11"/>
      <c r="O11"/>
      <c r="P11"/>
      <c r="Q11"/>
    </row>
    <row r="12" spans="1:17">
      <c r="A12" s="122" t="s">
        <v>102</v>
      </c>
      <c r="B12" s="123"/>
      <c r="C12" s="97"/>
      <c r="D12" s="97"/>
      <c r="E12" s="124">
        <f t="shared" si="0"/>
        <v>0</v>
      </c>
      <c r="F12" s="242"/>
      <c r="G12" s="321"/>
      <c r="H12" s="321"/>
      <c r="I12" s="321"/>
      <c r="J12" s="244"/>
      <c r="K12" s="21"/>
      <c r="L12" s="21"/>
      <c r="M12" s="21"/>
      <c r="N12"/>
      <c r="O12"/>
      <c r="P12"/>
      <c r="Q12"/>
    </row>
    <row r="13" spans="1:17">
      <c r="A13" s="122" t="s">
        <v>103</v>
      </c>
      <c r="B13" s="123"/>
      <c r="C13" s="97"/>
      <c r="D13" s="97"/>
      <c r="E13" s="124">
        <f t="shared" si="0"/>
        <v>0</v>
      </c>
      <c r="F13" s="242"/>
      <c r="G13" s="321"/>
      <c r="H13" s="321"/>
      <c r="I13" s="321"/>
      <c r="J13" s="244"/>
      <c r="K13" s="21"/>
      <c r="L13" s="21"/>
      <c r="M13" s="21"/>
      <c r="N13"/>
      <c r="O13"/>
      <c r="P13"/>
      <c r="Q13"/>
    </row>
    <row r="14" spans="1:17" ht="13" thickBot="1">
      <c r="A14" s="122" t="s">
        <v>104</v>
      </c>
      <c r="B14" s="123"/>
      <c r="C14" s="97"/>
      <c r="D14" s="97"/>
      <c r="E14" s="124">
        <f t="shared" si="0"/>
        <v>0</v>
      </c>
      <c r="F14" s="245"/>
      <c r="G14" s="246"/>
      <c r="H14" s="246"/>
      <c r="I14" s="246"/>
      <c r="J14" s="247"/>
      <c r="K14" s="21"/>
      <c r="L14" s="21"/>
      <c r="M14" s="21"/>
      <c r="N14"/>
      <c r="O14"/>
      <c r="P14"/>
      <c r="Q14"/>
    </row>
    <row r="15" spans="1:17" ht="13" thickBot="1">
      <c r="A15" s="125"/>
      <c r="B15" s="104"/>
      <c r="C15" s="104"/>
      <c r="D15" s="104"/>
      <c r="E15" s="126"/>
      <c r="F15" s="316" t="s">
        <v>113</v>
      </c>
      <c r="G15" s="317"/>
      <c r="H15" s="317"/>
      <c r="I15" s="317"/>
      <c r="J15" s="317"/>
      <c r="K15" s="21"/>
      <c r="L15" s="21"/>
      <c r="M15" s="21"/>
      <c r="N15"/>
      <c r="O15"/>
      <c r="P15"/>
      <c r="Q15"/>
    </row>
    <row r="16" spans="1:17" ht="13" thickBot="1">
      <c r="A16" s="127" t="s">
        <v>89</v>
      </c>
      <c r="B16" s="117">
        <f>SUM(B17,B19,B22)</f>
        <v>0</v>
      </c>
      <c r="C16" s="102">
        <f>SUM(C17,C19,C22)</f>
        <v>0</v>
      </c>
      <c r="D16" s="102">
        <f>SUM('[1]Event 3a Ledger'!J25:J36)</f>
        <v>0</v>
      </c>
      <c r="E16" s="102">
        <f t="shared" ref="E16:E24" si="1">C16-D16</f>
        <v>0</v>
      </c>
      <c r="F16" s="239"/>
      <c r="G16" s="240"/>
      <c r="H16" s="240"/>
      <c r="I16" s="240"/>
      <c r="J16" s="241"/>
      <c r="K16" s="21"/>
      <c r="L16" s="21"/>
      <c r="M16" s="21"/>
      <c r="N16"/>
      <c r="O16"/>
      <c r="P16"/>
      <c r="Q16"/>
    </row>
    <row r="17" spans="1:17">
      <c r="A17" s="128" t="s">
        <v>136</v>
      </c>
      <c r="B17" s="95">
        <f>B18*13</f>
        <v>0</v>
      </c>
      <c r="C17" s="95">
        <f>C18*13</f>
        <v>0</v>
      </c>
      <c r="D17" s="95">
        <f>D18*13</f>
        <v>0</v>
      </c>
      <c r="E17" s="95">
        <f t="shared" si="1"/>
        <v>0</v>
      </c>
      <c r="F17" s="242"/>
      <c r="G17" s="243"/>
      <c r="H17" s="243"/>
      <c r="I17" s="243"/>
      <c r="J17" s="244"/>
      <c r="K17" s="21"/>
      <c r="L17" s="21"/>
      <c r="M17" s="21"/>
      <c r="N17"/>
      <c r="O17"/>
      <c r="P17"/>
      <c r="Q17"/>
    </row>
    <row r="18" spans="1:17">
      <c r="A18" s="122" t="s">
        <v>87</v>
      </c>
      <c r="B18" s="129"/>
      <c r="C18" s="96"/>
      <c r="D18" s="96"/>
      <c r="E18" s="96">
        <f t="shared" si="1"/>
        <v>0</v>
      </c>
      <c r="F18" s="242"/>
      <c r="G18" s="243"/>
      <c r="H18" s="243"/>
      <c r="I18" s="243"/>
      <c r="J18" s="244"/>
      <c r="K18" s="21"/>
      <c r="L18" s="21"/>
      <c r="M18" s="21"/>
      <c r="N18"/>
      <c r="O18"/>
      <c r="P18"/>
      <c r="Q18"/>
    </row>
    <row r="19" spans="1:17">
      <c r="A19" s="130" t="s">
        <v>105</v>
      </c>
      <c r="B19" s="105">
        <f>SUM(B20:B21)</f>
        <v>0</v>
      </c>
      <c r="C19" s="105">
        <f>SUM(C20:C21)</f>
        <v>0</v>
      </c>
      <c r="D19" s="105">
        <f>SUM(D20:D21)</f>
        <v>0</v>
      </c>
      <c r="E19" s="95">
        <f t="shared" si="1"/>
        <v>0</v>
      </c>
      <c r="F19" s="242"/>
      <c r="G19" s="243"/>
      <c r="H19" s="243"/>
      <c r="I19" s="243"/>
      <c r="J19" s="244"/>
      <c r="K19" s="21"/>
      <c r="L19" s="21"/>
      <c r="M19" s="21"/>
      <c r="N19"/>
      <c r="O19"/>
      <c r="P19"/>
      <c r="Q19"/>
    </row>
    <row r="20" spans="1:17">
      <c r="A20" s="122" t="s">
        <v>122</v>
      </c>
      <c r="B20" s="129"/>
      <c r="C20" s="96"/>
      <c r="D20" s="96"/>
      <c r="E20" s="96">
        <f t="shared" si="1"/>
        <v>0</v>
      </c>
      <c r="F20" s="242"/>
      <c r="G20" s="243"/>
      <c r="H20" s="243"/>
      <c r="I20" s="243"/>
      <c r="J20" s="244"/>
      <c r="K20" s="21"/>
      <c r="L20" s="21"/>
      <c r="M20" s="21"/>
      <c r="N20"/>
      <c r="O20"/>
      <c r="P20"/>
      <c r="Q20"/>
    </row>
    <row r="21" spans="1:17">
      <c r="A21" s="131" t="s">
        <v>57</v>
      </c>
      <c r="B21" s="97">
        <f>B20*0.125</f>
        <v>0</v>
      </c>
      <c r="C21" s="97">
        <f>C20*0.125</f>
        <v>0</v>
      </c>
      <c r="D21" s="97">
        <f>D20*0.1375</f>
        <v>0</v>
      </c>
      <c r="E21" s="97">
        <f t="shared" si="1"/>
        <v>0</v>
      </c>
      <c r="F21" s="242"/>
      <c r="G21" s="243"/>
      <c r="H21" s="243"/>
      <c r="I21" s="243"/>
      <c r="J21" s="244"/>
      <c r="K21" s="21"/>
      <c r="L21" s="21"/>
      <c r="M21" s="21"/>
      <c r="N21"/>
      <c r="O21"/>
      <c r="P21"/>
      <c r="Q21"/>
    </row>
    <row r="22" spans="1:17">
      <c r="A22" s="128" t="s">
        <v>106</v>
      </c>
      <c r="B22" s="105">
        <f>SUM(B23:B24)</f>
        <v>0</v>
      </c>
      <c r="C22" s="105">
        <f>SUM(C23:C24)</f>
        <v>0</v>
      </c>
      <c r="D22" s="105">
        <f>SUM(D23:D24)</f>
        <v>0</v>
      </c>
      <c r="E22" s="95">
        <f t="shared" si="1"/>
        <v>0</v>
      </c>
      <c r="F22" s="242"/>
      <c r="G22" s="243"/>
      <c r="H22" s="243"/>
      <c r="I22" s="243"/>
      <c r="J22" s="244"/>
      <c r="K22" s="21"/>
      <c r="L22" s="21"/>
      <c r="M22" s="21"/>
      <c r="N22"/>
      <c r="O22"/>
      <c r="P22"/>
      <c r="Q22"/>
    </row>
    <row r="23" spans="1:17">
      <c r="A23" s="122" t="s">
        <v>122</v>
      </c>
      <c r="B23" s="123"/>
      <c r="C23" s="97"/>
      <c r="D23" s="97"/>
      <c r="E23" s="96">
        <f t="shared" si="1"/>
        <v>0</v>
      </c>
      <c r="F23" s="242"/>
      <c r="G23" s="243"/>
      <c r="H23" s="243"/>
      <c r="I23" s="243"/>
      <c r="J23" s="244"/>
      <c r="K23" s="21"/>
      <c r="L23" s="21"/>
      <c r="M23" s="21"/>
      <c r="N23"/>
      <c r="O23"/>
      <c r="P23"/>
      <c r="Q23"/>
    </row>
    <row r="24" spans="1:17" ht="13" thickBot="1">
      <c r="A24" s="131" t="s">
        <v>56</v>
      </c>
      <c r="B24" s="97">
        <f>B23*0.315</f>
        <v>0</v>
      </c>
      <c r="C24" s="97">
        <f>C23*0.315</f>
        <v>0</v>
      </c>
      <c r="D24" s="97">
        <f>D23*0.3025</f>
        <v>0</v>
      </c>
      <c r="E24" s="97">
        <f t="shared" si="1"/>
        <v>0</v>
      </c>
      <c r="F24" s="245"/>
      <c r="G24" s="246"/>
      <c r="H24" s="246"/>
      <c r="I24" s="246"/>
      <c r="J24" s="247"/>
      <c r="K24" s="21"/>
      <c r="L24" s="21"/>
      <c r="M24" s="21"/>
      <c r="N24"/>
      <c r="O24"/>
      <c r="P24"/>
      <c r="Q24"/>
    </row>
    <row r="25" spans="1:17" ht="13" thickBot="1">
      <c r="A25" s="54"/>
      <c r="B25" s="55"/>
      <c r="C25" s="55"/>
      <c r="D25" s="55"/>
      <c r="E25" s="55"/>
      <c r="F25" s="56"/>
      <c r="G25" s="56"/>
      <c r="H25" s="56"/>
      <c r="I25" s="56"/>
      <c r="J25" s="56"/>
      <c r="K25" s="21"/>
      <c r="L25" s="21"/>
      <c r="M25" s="16"/>
      <c r="N25"/>
      <c r="O25"/>
      <c r="P25"/>
      <c r="Q25"/>
    </row>
    <row r="26" spans="1:17" ht="13" thickBot="1">
      <c r="A26" s="116" t="s">
        <v>61</v>
      </c>
      <c r="B26" s="117">
        <f>SUM(B28,B31,B34,B38,B52)</f>
        <v>0</v>
      </c>
      <c r="C26" s="102">
        <f>SUM(C28,C31,C34,C38,C52)</f>
        <v>0</v>
      </c>
      <c r="D26" s="102">
        <f>SUM('[1]Event 3a Ledger'!F6:F41)</f>
        <v>0</v>
      </c>
      <c r="E26" s="102">
        <f>C26-D26</f>
        <v>0</v>
      </c>
      <c r="F26" s="132"/>
      <c r="G26" s="133"/>
      <c r="H26" s="133"/>
      <c r="I26" s="133"/>
      <c r="J26" s="133"/>
      <c r="K26" s="21"/>
      <c r="L26" s="21"/>
      <c r="M26" s="16"/>
      <c r="N26"/>
      <c r="O26"/>
      <c r="P26"/>
      <c r="Q26"/>
    </row>
    <row r="27" spans="1:17" ht="13" thickBot="1">
      <c r="A27" s="118" t="s">
        <v>0</v>
      </c>
      <c r="B27" s="134">
        <f>B28</f>
        <v>0</v>
      </c>
      <c r="C27" s="106">
        <f>C28</f>
        <v>0</v>
      </c>
      <c r="D27" s="106">
        <f>D28</f>
        <v>0</v>
      </c>
      <c r="E27" s="95">
        <f>C27-D27</f>
        <v>0</v>
      </c>
      <c r="F27" s="308" t="s">
        <v>2</v>
      </c>
      <c r="G27" s="309"/>
      <c r="H27" s="309"/>
      <c r="I27" s="309"/>
      <c r="J27" s="309"/>
      <c r="K27" s="7"/>
      <c r="L27" s="7"/>
      <c r="M27"/>
      <c r="N27"/>
      <c r="O27"/>
      <c r="P27"/>
      <c r="Q27"/>
    </row>
    <row r="28" spans="1:17">
      <c r="A28" s="179" t="s">
        <v>137</v>
      </c>
      <c r="B28" s="96">
        <f>B29*0.05</f>
        <v>0</v>
      </c>
      <c r="C28" s="96">
        <f>C29*0.05</f>
        <v>0</v>
      </c>
      <c r="D28" s="96">
        <f>D29*0.05</f>
        <v>0</v>
      </c>
      <c r="E28" s="96">
        <f>C28-D28</f>
        <v>0</v>
      </c>
      <c r="F28" s="239"/>
      <c r="G28" s="240"/>
      <c r="H28" s="240"/>
      <c r="I28" s="240"/>
      <c r="J28" s="241"/>
      <c r="K28" s="7"/>
      <c r="L28" s="7"/>
      <c r="M28"/>
      <c r="N28"/>
      <c r="O28"/>
      <c r="P28"/>
      <c r="Q28"/>
    </row>
    <row r="29" spans="1:17">
      <c r="A29" s="131" t="s">
        <v>63</v>
      </c>
      <c r="B29" s="123"/>
      <c r="C29" s="97"/>
      <c r="D29" s="97"/>
      <c r="E29" s="96">
        <f>C29-D29</f>
        <v>0</v>
      </c>
      <c r="F29" s="242"/>
      <c r="G29" s="243"/>
      <c r="H29" s="243"/>
      <c r="I29" s="243"/>
      <c r="J29" s="244"/>
      <c r="K29" s="7"/>
      <c r="L29" s="7"/>
      <c r="M29"/>
      <c r="N29"/>
      <c r="O29"/>
      <c r="P29"/>
      <c r="Q29"/>
    </row>
    <row r="30" spans="1:17">
      <c r="A30" s="135" t="s">
        <v>90</v>
      </c>
      <c r="B30" s="136"/>
      <c r="C30" s="107"/>
      <c r="D30" s="107"/>
      <c r="E30" s="107"/>
      <c r="F30" s="242"/>
      <c r="G30" s="243"/>
      <c r="H30" s="243"/>
      <c r="I30" s="243"/>
      <c r="J30" s="244"/>
      <c r="K30" s="7"/>
      <c r="L30" s="7"/>
      <c r="M30"/>
      <c r="N30"/>
      <c r="O30"/>
      <c r="P30"/>
      <c r="Q30"/>
    </row>
    <row r="31" spans="1:17" ht="15" customHeight="1">
      <c r="A31" s="118" t="s">
        <v>1</v>
      </c>
      <c r="B31" s="137">
        <f>SUM(B32:B33)</f>
        <v>0</v>
      </c>
      <c r="C31" s="95">
        <f>SUM(C32:C33)</f>
        <v>0</v>
      </c>
      <c r="D31" s="95">
        <f>SUM(D32:D33)</f>
        <v>0</v>
      </c>
      <c r="E31" s="95">
        <f>C31-D31</f>
        <v>0</v>
      </c>
      <c r="F31" s="242"/>
      <c r="G31" s="243"/>
      <c r="H31" s="243"/>
      <c r="I31" s="243"/>
      <c r="J31" s="244"/>
      <c r="K31" s="7"/>
      <c r="L31" s="7"/>
      <c r="M31"/>
      <c r="N31"/>
      <c r="O31"/>
      <c r="P31"/>
      <c r="Q31"/>
    </row>
    <row r="32" spans="1:17">
      <c r="A32" s="180" t="s">
        <v>138</v>
      </c>
      <c r="B32" s="129"/>
      <c r="C32" s="96"/>
      <c r="D32" s="96"/>
      <c r="E32" s="96">
        <f>C32-D32</f>
        <v>0</v>
      </c>
      <c r="F32" s="242"/>
      <c r="G32" s="243"/>
      <c r="H32" s="243"/>
      <c r="I32" s="243"/>
      <c r="J32" s="244"/>
      <c r="K32" s="7"/>
      <c r="L32" s="7"/>
      <c r="M32"/>
      <c r="N32"/>
      <c r="O32"/>
      <c r="P32"/>
      <c r="Q32"/>
    </row>
    <row r="33" spans="1:17" ht="13" thickBot="1">
      <c r="A33" s="122" t="s">
        <v>65</v>
      </c>
      <c r="B33" s="129"/>
      <c r="C33" s="96"/>
      <c r="D33" s="96"/>
      <c r="E33" s="96">
        <f>C33-D33</f>
        <v>0</v>
      </c>
      <c r="F33" s="245"/>
      <c r="G33" s="246"/>
      <c r="H33" s="246"/>
      <c r="I33" s="246"/>
      <c r="J33" s="247"/>
      <c r="K33" s="7"/>
      <c r="L33" s="7"/>
      <c r="M33"/>
      <c r="N33"/>
      <c r="O33"/>
      <c r="P33"/>
      <c r="Q33"/>
    </row>
    <row r="34" spans="1:17" ht="13" thickBot="1">
      <c r="A34" s="118" t="s">
        <v>66</v>
      </c>
      <c r="B34" s="138">
        <f>B35</f>
        <v>0</v>
      </c>
      <c r="C34" s="105">
        <f>C35</f>
        <v>0</v>
      </c>
      <c r="D34" s="105">
        <f>D35</f>
        <v>0</v>
      </c>
      <c r="E34" s="95">
        <f>C34-D34</f>
        <v>0</v>
      </c>
      <c r="F34" s="328" t="s">
        <v>3</v>
      </c>
      <c r="G34" s="329"/>
      <c r="H34" s="329"/>
      <c r="I34" s="329"/>
      <c r="J34" s="329"/>
      <c r="K34" s="7"/>
      <c r="L34" s="7"/>
      <c r="M34"/>
      <c r="N34"/>
      <c r="O34"/>
      <c r="P34"/>
      <c r="Q34"/>
    </row>
    <row r="35" spans="1:17">
      <c r="A35" s="122" t="s">
        <v>95</v>
      </c>
      <c r="B35" s="139"/>
      <c r="C35" s="108"/>
      <c r="D35" s="108"/>
      <c r="E35" s="96">
        <f>C35-D35</f>
        <v>0</v>
      </c>
      <c r="F35" s="239"/>
      <c r="G35" s="240"/>
      <c r="H35" s="240"/>
      <c r="I35" s="240"/>
      <c r="J35" s="241"/>
      <c r="K35" s="7"/>
      <c r="L35" s="7"/>
      <c r="M35"/>
      <c r="N35"/>
      <c r="O35"/>
      <c r="P35"/>
      <c r="Q35"/>
    </row>
    <row r="36" spans="1:17" ht="13" thickBot="1">
      <c r="A36" s="135"/>
      <c r="B36" s="100"/>
      <c r="C36" s="100"/>
      <c r="D36" s="93"/>
      <c r="E36" s="93"/>
      <c r="F36" s="245"/>
      <c r="G36" s="246"/>
      <c r="H36" s="246"/>
      <c r="I36" s="246"/>
      <c r="J36" s="247"/>
      <c r="K36" s="7"/>
      <c r="L36" s="7"/>
      <c r="M36"/>
      <c r="N36"/>
      <c r="O36"/>
      <c r="P36"/>
      <c r="Q36"/>
    </row>
    <row r="37" spans="1:17" ht="53.25" customHeight="1">
      <c r="A37" s="116"/>
      <c r="B37" s="94" t="s">
        <v>85</v>
      </c>
      <c r="C37" s="94" t="s">
        <v>86</v>
      </c>
      <c r="D37" s="94" t="s">
        <v>58</v>
      </c>
      <c r="E37" s="94" t="s">
        <v>59</v>
      </c>
      <c r="F37" s="49"/>
      <c r="G37" s="94" t="s">
        <v>85</v>
      </c>
      <c r="H37" s="94" t="s">
        <v>86</v>
      </c>
      <c r="I37" s="94" t="s">
        <v>58</v>
      </c>
      <c r="J37" s="94" t="s">
        <v>59</v>
      </c>
      <c r="K37" s="21"/>
      <c r="L37" s="21"/>
      <c r="M37" s="21"/>
      <c r="N37"/>
      <c r="O37"/>
      <c r="P37"/>
      <c r="Q37"/>
    </row>
    <row r="38" spans="1:17" ht="15" customHeight="1">
      <c r="A38" s="140" t="s">
        <v>107</v>
      </c>
      <c r="B38" s="95">
        <f>SUM(B39,B44,G39)</f>
        <v>0</v>
      </c>
      <c r="C38" s="95">
        <f>SUM(C39,C44,H39)</f>
        <v>0</v>
      </c>
      <c r="D38" s="95">
        <f>SUM(D39,D44,I39)</f>
        <v>0</v>
      </c>
      <c r="E38" s="95">
        <f t="shared" ref="E38:E48" si="2">C38-D38</f>
        <v>0</v>
      </c>
      <c r="F38" s="59"/>
      <c r="G38" s="59"/>
      <c r="H38" s="59"/>
      <c r="I38" s="59"/>
      <c r="J38" s="59"/>
      <c r="K38" s="7"/>
      <c r="L38" s="7"/>
      <c r="M38"/>
      <c r="N38"/>
      <c r="O38"/>
      <c r="P38"/>
      <c r="Q38"/>
    </row>
    <row r="39" spans="1:17" ht="12" customHeight="1">
      <c r="A39" s="135" t="s">
        <v>96</v>
      </c>
      <c r="B39" s="96">
        <f>SUM(B40,B42)</f>
        <v>0</v>
      </c>
      <c r="C39" s="96">
        <f>SUM(C40,C42)</f>
        <v>0</v>
      </c>
      <c r="D39" s="96">
        <f>SUM(D40,D42)</f>
        <v>0</v>
      </c>
      <c r="E39" s="96">
        <f t="shared" si="2"/>
        <v>0</v>
      </c>
      <c r="F39" s="135" t="s">
        <v>97</v>
      </c>
      <c r="G39" s="141">
        <f>SUM(G40,G41,G44,G47)</f>
        <v>0</v>
      </c>
      <c r="H39" s="141">
        <f>SUM(H40,H41,H44,H47)</f>
        <v>0</v>
      </c>
      <c r="I39" s="141">
        <f>SUM(I40,I41,I44,I47)</f>
        <v>0</v>
      </c>
      <c r="J39" s="141">
        <f>SUM(J40,J41,J44,J47)</f>
        <v>0</v>
      </c>
      <c r="K39" s="7"/>
      <c r="L39" s="7"/>
      <c r="M39"/>
      <c r="N39"/>
      <c r="O39"/>
      <c r="P39"/>
      <c r="Q39"/>
    </row>
    <row r="40" spans="1:17" ht="12" customHeight="1">
      <c r="A40" s="131" t="s">
        <v>135</v>
      </c>
      <c r="B40" s="142">
        <f>B41*17</f>
        <v>0</v>
      </c>
      <c r="C40" s="97">
        <f>C41*17</f>
        <v>0</v>
      </c>
      <c r="D40" s="97">
        <f>D41*17</f>
        <v>0</v>
      </c>
      <c r="E40" s="97">
        <f t="shared" si="2"/>
        <v>0</v>
      </c>
      <c r="F40" s="131" t="s">
        <v>116</v>
      </c>
      <c r="G40" s="142">
        <f>IF(SUM(G41,G44,G47)&gt;0,40,0)</f>
        <v>0</v>
      </c>
      <c r="H40" s="143"/>
      <c r="I40" s="143"/>
      <c r="J40" s="143"/>
      <c r="K40" s="7"/>
      <c r="L40" s="7"/>
      <c r="M40"/>
      <c r="N40"/>
      <c r="O40"/>
      <c r="P40"/>
      <c r="Q40"/>
    </row>
    <row r="41" spans="1:17" ht="12" customHeight="1">
      <c r="A41" s="131" t="s">
        <v>93</v>
      </c>
      <c r="B41" s="123"/>
      <c r="C41" s="97"/>
      <c r="D41" s="97"/>
      <c r="E41" s="96">
        <f t="shared" si="2"/>
        <v>0</v>
      </c>
      <c r="F41" s="131" t="s">
        <v>117</v>
      </c>
      <c r="G41" s="142">
        <f>G42*0.85*G43</f>
        <v>0</v>
      </c>
      <c r="H41" s="143">
        <f>H42*0.85*H43</f>
        <v>0</v>
      </c>
      <c r="I41" s="143">
        <f>I42*0.85*I43</f>
        <v>0</v>
      </c>
      <c r="J41" s="143">
        <f>J42*0.85*J43</f>
        <v>0</v>
      </c>
      <c r="K41" s="7"/>
      <c r="L41" s="7"/>
      <c r="M41"/>
      <c r="N41"/>
      <c r="O41"/>
      <c r="P41"/>
      <c r="Q41"/>
    </row>
    <row r="42" spans="1:17" ht="12" customHeight="1">
      <c r="A42" s="131" t="s">
        <v>141</v>
      </c>
      <c r="B42" s="142">
        <f>B43*41</f>
        <v>0</v>
      </c>
      <c r="C42" s="97">
        <f>C43*41</f>
        <v>0</v>
      </c>
      <c r="D42" s="97">
        <f>D43*123</f>
        <v>0</v>
      </c>
      <c r="E42" s="97">
        <f t="shared" si="2"/>
        <v>0</v>
      </c>
      <c r="F42" s="131" t="s">
        <v>118</v>
      </c>
      <c r="G42" s="144"/>
      <c r="H42" s="143"/>
      <c r="I42" s="143"/>
      <c r="J42" s="143"/>
      <c r="K42" s="7"/>
      <c r="L42" s="7"/>
      <c r="M42"/>
      <c r="N42"/>
      <c r="O42"/>
      <c r="P42"/>
      <c r="Q42"/>
    </row>
    <row r="43" spans="1:17" ht="12" customHeight="1">
      <c r="A43" s="131" t="s">
        <v>142</v>
      </c>
      <c r="B43" s="123"/>
      <c r="C43" s="97"/>
      <c r="D43" s="97"/>
      <c r="E43" s="96">
        <f t="shared" si="2"/>
        <v>0</v>
      </c>
      <c r="F43" s="131" t="s">
        <v>99</v>
      </c>
      <c r="G43" s="144"/>
      <c r="H43" s="143"/>
      <c r="I43" s="143"/>
      <c r="J43" s="143"/>
      <c r="K43" s="7"/>
      <c r="L43" s="7"/>
      <c r="M43"/>
      <c r="N43"/>
      <c r="O43"/>
      <c r="P43"/>
      <c r="Q43"/>
    </row>
    <row r="44" spans="1:17" ht="12" customHeight="1">
      <c r="A44" s="135" t="s">
        <v>94</v>
      </c>
      <c r="B44" s="96">
        <f>SUM(B45,B47,B49)</f>
        <v>0</v>
      </c>
      <c r="C44" s="96">
        <f>SUM(C45,C47)</f>
        <v>0</v>
      </c>
      <c r="D44" s="96">
        <f>SUM(D45,D47)</f>
        <v>0</v>
      </c>
      <c r="E44" s="96">
        <f t="shared" si="2"/>
        <v>0</v>
      </c>
      <c r="F44" s="131" t="s">
        <v>119</v>
      </c>
      <c r="G44" s="142">
        <f>G45*3.5*G46</f>
        <v>0</v>
      </c>
      <c r="H44" s="143">
        <f>H45*3.5*H46</f>
        <v>0</v>
      </c>
      <c r="I44" s="143">
        <f>I45*3.5*I46</f>
        <v>0</v>
      </c>
      <c r="J44" s="143">
        <f>J45*3.5*J46</f>
        <v>0</v>
      </c>
      <c r="K44" s="7"/>
      <c r="L44" s="7"/>
      <c r="M44"/>
      <c r="N44"/>
      <c r="O44"/>
      <c r="P44"/>
      <c r="Q44"/>
    </row>
    <row r="45" spans="1:17" ht="12" customHeight="1">
      <c r="A45" s="131" t="s">
        <v>148</v>
      </c>
      <c r="B45" s="142">
        <f>B46*45*4</f>
        <v>0</v>
      </c>
      <c r="C45" s="142">
        <f>C46*45*1</f>
        <v>0</v>
      </c>
      <c r="D45" s="97">
        <f>D46*18.75</f>
        <v>0</v>
      </c>
      <c r="E45" s="97">
        <f t="shared" si="2"/>
        <v>0</v>
      </c>
      <c r="F45" s="131" t="s">
        <v>98</v>
      </c>
      <c r="G45" s="144"/>
      <c r="H45" s="143"/>
      <c r="I45" s="143"/>
      <c r="J45" s="143"/>
      <c r="K45" s="7"/>
      <c r="L45" s="7"/>
      <c r="M45"/>
      <c r="N45"/>
      <c r="O45"/>
      <c r="P45"/>
      <c r="Q45"/>
    </row>
    <row r="46" spans="1:17" ht="12" customHeight="1">
      <c r="A46" s="131" t="s">
        <v>87</v>
      </c>
      <c r="B46" s="123"/>
      <c r="C46" s="97"/>
      <c r="D46" s="97"/>
      <c r="E46" s="96">
        <f t="shared" si="2"/>
        <v>0</v>
      </c>
      <c r="F46" s="131" t="s">
        <v>99</v>
      </c>
      <c r="G46" s="144"/>
      <c r="H46" s="143"/>
      <c r="I46" s="143"/>
      <c r="J46" s="143"/>
      <c r="K46" s="7"/>
      <c r="L46" s="7"/>
      <c r="M46"/>
      <c r="N46"/>
      <c r="O46"/>
      <c r="P46"/>
      <c r="Q46"/>
    </row>
    <row r="47" spans="1:17" ht="12" customHeight="1">
      <c r="A47" s="131" t="s">
        <v>146</v>
      </c>
      <c r="B47" s="142">
        <f>B48*45</f>
        <v>0</v>
      </c>
      <c r="C47" s="142">
        <f>C48*45</f>
        <v>0</v>
      </c>
      <c r="D47" s="97">
        <f>D48*50</f>
        <v>0</v>
      </c>
      <c r="E47" s="97">
        <f t="shared" si="2"/>
        <v>0</v>
      </c>
      <c r="F47" s="145" t="s">
        <v>120</v>
      </c>
      <c r="G47" s="142">
        <f>G48*6.5*G50</f>
        <v>0</v>
      </c>
      <c r="H47" s="143">
        <f>H48*6.5*H50</f>
        <v>0</v>
      </c>
      <c r="I47" s="143">
        <f>I48*6.5*I50</f>
        <v>0</v>
      </c>
      <c r="J47" s="143">
        <f>J48*6.5*J50</f>
        <v>0</v>
      </c>
      <c r="K47" s="7"/>
      <c r="L47" s="7"/>
      <c r="M47"/>
      <c r="N47"/>
      <c r="O47"/>
      <c r="P47"/>
      <c r="Q47"/>
    </row>
    <row r="48" spans="1:17" ht="12" customHeight="1">
      <c r="A48" s="131" t="s">
        <v>140</v>
      </c>
      <c r="B48" s="123"/>
      <c r="C48" s="97"/>
      <c r="D48" s="97"/>
      <c r="E48" s="96">
        <f t="shared" si="2"/>
        <v>0</v>
      </c>
      <c r="F48" s="131" t="s">
        <v>121</v>
      </c>
      <c r="G48" s="144"/>
      <c r="H48" s="143"/>
      <c r="I48" s="143"/>
      <c r="J48" s="143"/>
      <c r="K48" s="7"/>
      <c r="L48" s="7"/>
      <c r="M48"/>
      <c r="N48"/>
      <c r="O48"/>
      <c r="P48"/>
      <c r="Q48"/>
    </row>
    <row r="49" spans="1:17" ht="12" customHeight="1">
      <c r="A49" s="181" t="s">
        <v>144</v>
      </c>
      <c r="B49" s="182"/>
      <c r="C49" s="183"/>
      <c r="D49" s="183"/>
      <c r="E49" s="184"/>
      <c r="F49" s="131"/>
      <c r="G49" s="144"/>
      <c r="H49" s="143"/>
      <c r="I49" s="143"/>
      <c r="J49" s="143"/>
      <c r="K49" s="7"/>
      <c r="L49" s="7"/>
      <c r="M49"/>
      <c r="N49"/>
      <c r="O49"/>
      <c r="P49"/>
      <c r="Q49"/>
    </row>
    <row r="50" spans="1:17" ht="12" customHeight="1">
      <c r="A50" s="146"/>
      <c r="B50" s="275"/>
      <c r="C50" s="276"/>
      <c r="D50" s="276"/>
      <c r="E50" s="276"/>
      <c r="F50" s="147" t="s">
        <v>99</v>
      </c>
      <c r="G50" s="144"/>
      <c r="H50" s="143"/>
      <c r="I50" s="143"/>
      <c r="J50" s="143"/>
      <c r="K50" s="7"/>
      <c r="L50" s="7"/>
      <c r="M50"/>
      <c r="N50"/>
      <c r="O50"/>
      <c r="P50"/>
      <c r="Q50"/>
    </row>
    <row r="51" spans="1:17" customFormat="1" ht="12.75" customHeight="1" thickBot="1">
      <c r="A51" s="52"/>
      <c r="B51" s="277"/>
      <c r="C51" s="277"/>
      <c r="D51" s="277"/>
      <c r="E51" s="277"/>
      <c r="F51" s="308" t="s">
        <v>115</v>
      </c>
      <c r="G51" s="309"/>
      <c r="H51" s="309"/>
      <c r="I51" s="309"/>
      <c r="J51" s="309"/>
    </row>
    <row r="52" spans="1:17">
      <c r="A52" s="148" t="s">
        <v>67</v>
      </c>
      <c r="B52" s="137">
        <f>SUM(B53:B56)</f>
        <v>0</v>
      </c>
      <c r="C52" s="95">
        <f>SUM(C53:C56)</f>
        <v>0</v>
      </c>
      <c r="D52" s="95">
        <f>SUM(D53:D56)</f>
        <v>0</v>
      </c>
      <c r="E52" s="95">
        <f>C52-D52</f>
        <v>0</v>
      </c>
      <c r="F52" s="239"/>
      <c r="G52" s="240"/>
      <c r="H52" s="240"/>
      <c r="I52" s="240"/>
      <c r="J52" s="241"/>
      <c r="K52" s="7"/>
      <c r="L52" s="7"/>
      <c r="M52"/>
      <c r="N52"/>
      <c r="O52"/>
      <c r="P52"/>
      <c r="Q52"/>
    </row>
    <row r="53" spans="1:17">
      <c r="A53" s="149" t="s">
        <v>68</v>
      </c>
      <c r="B53" s="129"/>
      <c r="C53" s="96"/>
      <c r="D53" s="96"/>
      <c r="E53" s="96">
        <f>C53-D53</f>
        <v>0</v>
      </c>
      <c r="F53" s="242"/>
      <c r="G53" s="243"/>
      <c r="H53" s="243"/>
      <c r="I53" s="243"/>
      <c r="J53" s="244"/>
      <c r="K53" s="7"/>
      <c r="L53" s="7"/>
      <c r="M53"/>
      <c r="N53"/>
      <c r="O53"/>
      <c r="P53"/>
      <c r="Q53"/>
    </row>
    <row r="54" spans="1:17" ht="15" customHeight="1">
      <c r="A54" s="180" t="s">
        <v>139</v>
      </c>
      <c r="B54" s="129"/>
      <c r="C54" s="96"/>
      <c r="D54" s="96"/>
      <c r="E54" s="96">
        <f>C54-D54</f>
        <v>0</v>
      </c>
      <c r="F54" s="242"/>
      <c r="G54" s="243"/>
      <c r="H54" s="243"/>
      <c r="I54" s="243"/>
      <c r="J54" s="244"/>
      <c r="K54" s="7"/>
      <c r="L54" s="7"/>
      <c r="M54"/>
      <c r="N54"/>
      <c r="O54"/>
      <c r="P54"/>
      <c r="Q54"/>
    </row>
    <row r="55" spans="1:17">
      <c r="A55" s="149" t="s">
        <v>132</v>
      </c>
      <c r="B55" s="129"/>
      <c r="C55" s="96"/>
      <c r="D55" s="96"/>
      <c r="E55" s="96">
        <f>C55-D55</f>
        <v>0</v>
      </c>
      <c r="F55" s="242"/>
      <c r="G55" s="243"/>
      <c r="H55" s="243"/>
      <c r="I55" s="243"/>
      <c r="J55" s="244"/>
      <c r="K55" s="7"/>
      <c r="L55" s="7"/>
      <c r="M55"/>
      <c r="N55"/>
      <c r="O55"/>
      <c r="P55"/>
      <c r="Q55"/>
    </row>
    <row r="56" spans="1:17" ht="13" thickBot="1">
      <c r="A56" s="149" t="s">
        <v>69</v>
      </c>
      <c r="B56" s="129"/>
      <c r="C56" s="96"/>
      <c r="D56" s="96"/>
      <c r="E56" s="96">
        <f>C56-D56</f>
        <v>0</v>
      </c>
      <c r="F56" s="245"/>
      <c r="G56" s="246"/>
      <c r="H56" s="246"/>
      <c r="I56" s="246"/>
      <c r="J56" s="247"/>
      <c r="K56" s="7"/>
      <c r="L56" s="7"/>
      <c r="M56"/>
      <c r="N56"/>
      <c r="O56"/>
      <c r="P56"/>
      <c r="Q56"/>
    </row>
    <row r="57" spans="1:17" ht="13" thickBot="1">
      <c r="A57" s="150"/>
      <c r="B57" s="151"/>
      <c r="C57" s="81"/>
      <c r="D57" s="99"/>
      <c r="E57" s="99"/>
      <c r="F57" s="308" t="s">
        <v>126</v>
      </c>
      <c r="G57" s="309"/>
      <c r="H57" s="309"/>
      <c r="I57" s="309"/>
      <c r="J57" s="309"/>
      <c r="K57" s="7"/>
      <c r="L57" s="7"/>
      <c r="M57"/>
      <c r="N57"/>
      <c r="O57"/>
      <c r="P57"/>
      <c r="Q57"/>
    </row>
    <row r="58" spans="1:17" ht="13" thickBot="1">
      <c r="A58" s="151" t="s">
        <v>111</v>
      </c>
      <c r="B58" s="117">
        <f>B59</f>
        <v>0</v>
      </c>
      <c r="C58" s="102">
        <f>C59</f>
        <v>0</v>
      </c>
      <c r="D58" s="102">
        <f>SUM('[1]Event 3a Ledger'!J6:J21)</f>
        <v>0</v>
      </c>
      <c r="E58" s="102">
        <f>C58-D58</f>
        <v>0</v>
      </c>
      <c r="F58" s="330"/>
      <c r="G58" s="240"/>
      <c r="H58" s="240"/>
      <c r="I58" s="240"/>
      <c r="J58" s="241"/>
      <c r="K58" s="7"/>
      <c r="L58" s="7"/>
      <c r="M58"/>
      <c r="N58"/>
      <c r="O58"/>
      <c r="P58"/>
      <c r="Q58"/>
    </row>
    <row r="59" spans="1:17" ht="13" thickBot="1">
      <c r="A59" s="152" t="s">
        <v>124</v>
      </c>
      <c r="B59" s="153"/>
      <c r="C59" s="95"/>
      <c r="D59" s="95"/>
      <c r="E59" s="95">
        <f>C59-D59</f>
        <v>0</v>
      </c>
      <c r="F59" s="245"/>
      <c r="G59" s="246"/>
      <c r="H59" s="246"/>
      <c r="I59" s="246"/>
      <c r="J59" s="247"/>
      <c r="K59" s="7"/>
      <c r="L59" s="7"/>
      <c r="M59"/>
      <c r="N59"/>
      <c r="O59"/>
      <c r="P59"/>
      <c r="Q59"/>
    </row>
    <row r="60" spans="1:17" ht="12.75" customHeight="1" thickBot="1">
      <c r="A60" s="52"/>
      <c r="B60" s="154" t="s">
        <v>125</v>
      </c>
      <c r="C60" s="63"/>
      <c r="D60" s="63"/>
      <c r="E60" s="49"/>
      <c r="F60" s="308" t="s">
        <v>127</v>
      </c>
      <c r="G60" s="309"/>
      <c r="H60" s="309"/>
      <c r="I60" s="309"/>
      <c r="J60" s="309"/>
      <c r="K60" s="155"/>
      <c r="L60" s="155"/>
    </row>
    <row r="61" spans="1:17" ht="13" thickBot="1">
      <c r="A61" s="100" t="s">
        <v>70</v>
      </c>
      <c r="B61" s="156">
        <f>SUM(B62:B64)</f>
        <v>0</v>
      </c>
      <c r="C61" s="109">
        <f>SUM(C62:C64)</f>
        <v>0</v>
      </c>
      <c r="D61" s="109">
        <f>SUM('[1]Event 3a Ledger'!N6:N21)</f>
        <v>0</v>
      </c>
      <c r="E61" s="102">
        <f>C61-D61</f>
        <v>0</v>
      </c>
      <c r="F61" s="239"/>
      <c r="G61" s="240"/>
      <c r="H61" s="240"/>
      <c r="I61" s="240"/>
      <c r="J61" s="241"/>
      <c r="K61" s="155"/>
      <c r="L61" s="155"/>
    </row>
    <row r="62" spans="1:17">
      <c r="A62" s="148" t="s">
        <v>110</v>
      </c>
      <c r="B62" s="153"/>
      <c r="C62" s="95"/>
      <c r="D62" s="95"/>
      <c r="E62" s="95">
        <f>C62-D62</f>
        <v>0</v>
      </c>
      <c r="F62" s="242"/>
      <c r="G62" s="243"/>
      <c r="H62" s="243"/>
      <c r="I62" s="243"/>
      <c r="J62" s="244"/>
      <c r="K62" s="155"/>
      <c r="L62" s="155"/>
    </row>
    <row r="63" spans="1:17">
      <c r="A63" s="148" t="s">
        <v>128</v>
      </c>
      <c r="B63" s="157"/>
      <c r="C63" s="105"/>
      <c r="D63" s="105"/>
      <c r="E63" s="95">
        <f>C63-D63</f>
        <v>0</v>
      </c>
      <c r="F63" s="242"/>
      <c r="G63" s="243"/>
      <c r="H63" s="243"/>
      <c r="I63" s="243"/>
      <c r="J63" s="244"/>
      <c r="K63" s="155"/>
      <c r="L63" s="155"/>
    </row>
    <row r="64" spans="1:17" ht="13" thickBot="1">
      <c r="A64" s="148" t="s">
        <v>143</v>
      </c>
      <c r="B64" s="157"/>
      <c r="C64" s="105"/>
      <c r="D64" s="105"/>
      <c r="E64" s="95">
        <f>C64-D64</f>
        <v>0</v>
      </c>
      <c r="F64" s="245"/>
      <c r="G64" s="246"/>
      <c r="H64" s="246"/>
      <c r="I64" s="246"/>
      <c r="J64" s="247"/>
      <c r="K64" s="155"/>
      <c r="L64" s="155"/>
    </row>
    <row r="65" spans="1:12">
      <c r="A65" s="158"/>
      <c r="B65" s="81"/>
      <c r="C65" s="57"/>
      <c r="D65" s="57"/>
      <c r="E65" s="57"/>
      <c r="F65" s="59"/>
      <c r="G65" s="59"/>
      <c r="H65" s="159"/>
      <c r="I65" s="159"/>
      <c r="J65" s="159"/>
      <c r="K65" s="155"/>
      <c r="L65" s="155"/>
    </row>
    <row r="66" spans="1:12" ht="13" thickBot="1">
      <c r="A66" s="160" t="s">
        <v>41</v>
      </c>
      <c r="B66" s="100"/>
      <c r="C66" s="100"/>
      <c r="D66" s="100"/>
      <c r="E66" s="100"/>
      <c r="F66" s="308" t="s">
        <v>4</v>
      </c>
      <c r="G66" s="286"/>
      <c r="H66" s="286"/>
      <c r="I66" s="286"/>
      <c r="J66" s="286"/>
      <c r="K66" s="155"/>
      <c r="L66" s="155"/>
    </row>
    <row r="67" spans="1:12" ht="13" thickBot="1">
      <c r="A67" s="160" t="s">
        <v>130</v>
      </c>
      <c r="B67" s="102">
        <f>SUM(B68:B72)</f>
        <v>0</v>
      </c>
      <c r="C67" s="102">
        <f>SUM(C68:C72)</f>
        <v>0</v>
      </c>
      <c r="D67" s="102">
        <f>SUM('[1]Event 3a Ledger'!N25:N36)</f>
        <v>0</v>
      </c>
      <c r="E67" s="102">
        <f t="shared" ref="E67:E77" si="3">C67-D67</f>
        <v>0</v>
      </c>
      <c r="F67" s="239"/>
      <c r="G67" s="240"/>
      <c r="H67" s="240"/>
      <c r="I67" s="240"/>
      <c r="J67" s="241"/>
      <c r="K67" s="155"/>
      <c r="L67" s="155"/>
    </row>
    <row r="68" spans="1:12">
      <c r="A68" s="148" t="s">
        <v>72</v>
      </c>
      <c r="B68" s="161"/>
      <c r="C68" s="110"/>
      <c r="D68" s="110"/>
      <c r="E68" s="95">
        <f t="shared" si="3"/>
        <v>0</v>
      </c>
      <c r="F68" s="242"/>
      <c r="G68" s="243"/>
      <c r="H68" s="243"/>
      <c r="I68" s="243"/>
      <c r="J68" s="244"/>
      <c r="K68" s="155"/>
      <c r="L68" s="155"/>
    </row>
    <row r="69" spans="1:12">
      <c r="A69" s="148" t="s">
        <v>73</v>
      </c>
      <c r="B69" s="162"/>
      <c r="C69" s="111"/>
      <c r="D69" s="111"/>
      <c r="E69" s="95">
        <f t="shared" si="3"/>
        <v>0</v>
      </c>
      <c r="F69" s="242"/>
      <c r="G69" s="243"/>
      <c r="H69" s="243"/>
      <c r="I69" s="243"/>
      <c r="J69" s="244"/>
      <c r="K69" s="155"/>
      <c r="L69" s="155"/>
    </row>
    <row r="70" spans="1:12">
      <c r="A70" s="148" t="s">
        <v>123</v>
      </c>
      <c r="B70" s="162"/>
      <c r="C70" s="111"/>
      <c r="D70" s="111"/>
      <c r="E70" s="95">
        <f t="shared" si="3"/>
        <v>0</v>
      </c>
      <c r="F70" s="242"/>
      <c r="G70" s="243"/>
      <c r="H70" s="243"/>
      <c r="I70" s="243"/>
      <c r="J70" s="244"/>
      <c r="K70" s="155"/>
      <c r="L70" s="155"/>
    </row>
    <row r="71" spans="1:12" ht="12.75" customHeight="1">
      <c r="A71" s="148" t="s">
        <v>8</v>
      </c>
      <c r="B71" s="162"/>
      <c r="C71" s="111"/>
      <c r="D71" s="111"/>
      <c r="E71" s="95">
        <f t="shared" si="3"/>
        <v>0</v>
      </c>
      <c r="F71" s="242"/>
      <c r="G71" s="243"/>
      <c r="H71" s="243"/>
      <c r="I71" s="243"/>
      <c r="J71" s="244"/>
      <c r="K71" s="155"/>
      <c r="L71" s="155"/>
    </row>
    <row r="72" spans="1:12" ht="12.75" customHeight="1" thickBot="1">
      <c r="A72" s="148" t="s">
        <v>75</v>
      </c>
      <c r="B72" s="111">
        <f>(B76*G76)+G77</f>
        <v>0</v>
      </c>
      <c r="C72" s="111">
        <f>(C76*H76)+H77</f>
        <v>0</v>
      </c>
      <c r="D72" s="111"/>
      <c r="E72" s="95">
        <f t="shared" si="3"/>
        <v>0</v>
      </c>
      <c r="F72" s="245"/>
      <c r="G72" s="246"/>
      <c r="H72" s="246"/>
      <c r="I72" s="246"/>
      <c r="J72" s="247"/>
      <c r="K72" s="155"/>
      <c r="L72" s="155"/>
    </row>
    <row r="73" spans="1:12" ht="12.75" customHeight="1">
      <c r="A73" s="45" t="s">
        <v>76</v>
      </c>
      <c r="B73" s="129"/>
      <c r="C73" s="96"/>
      <c r="D73" s="96"/>
      <c r="E73" s="96">
        <f t="shared" si="3"/>
        <v>0</v>
      </c>
      <c r="F73" s="132"/>
      <c r="G73" s="163" t="s">
        <v>85</v>
      </c>
      <c r="H73" s="163" t="s">
        <v>86</v>
      </c>
      <c r="I73" s="163" t="s">
        <v>58</v>
      </c>
      <c r="J73" s="164" t="s">
        <v>59</v>
      </c>
      <c r="K73" s="155"/>
      <c r="L73" s="155"/>
    </row>
    <row r="74" spans="1:12" ht="12.75" customHeight="1">
      <c r="A74" s="45" t="s">
        <v>78</v>
      </c>
      <c r="B74" s="129"/>
      <c r="C74" s="96"/>
      <c r="D74" s="96"/>
      <c r="E74" s="96">
        <f t="shared" si="3"/>
        <v>0</v>
      </c>
      <c r="F74" s="45" t="s">
        <v>83</v>
      </c>
      <c r="G74" s="129"/>
      <c r="H74" s="96"/>
      <c r="I74" s="96"/>
      <c r="J74" s="96">
        <f>H74-I74</f>
        <v>0</v>
      </c>
      <c r="K74" s="155"/>
      <c r="L74" s="155"/>
    </row>
    <row r="75" spans="1:12" ht="12.75" customHeight="1">
      <c r="A75" s="45" t="s">
        <v>80</v>
      </c>
      <c r="B75" s="165"/>
      <c r="C75" s="96"/>
      <c r="D75" s="96"/>
      <c r="E75" s="96">
        <f t="shared" si="3"/>
        <v>0</v>
      </c>
      <c r="F75" s="45" t="s">
        <v>77</v>
      </c>
      <c r="G75" s="166"/>
      <c r="H75" s="167"/>
      <c r="I75" s="167"/>
      <c r="J75" s="96">
        <f>H75-I75</f>
        <v>0</v>
      </c>
      <c r="K75" s="155"/>
      <c r="L75" s="155"/>
    </row>
    <row r="76" spans="1:12" ht="12.75" customHeight="1">
      <c r="A76" s="46" t="s">
        <v>81</v>
      </c>
      <c r="B76" s="77">
        <f>IF(B75&gt;0,SUM(B73:B75)/3,IF(B74:B74&gt;0,SUM(B73:B74)/2,B73))</f>
        <v>0</v>
      </c>
      <c r="C76" s="77">
        <f>IF(C75&gt;0,SUM(C73:C75)/3,IF(C74:C74&gt;0,SUM(C73:C74)/2,C73))</f>
        <v>0</v>
      </c>
      <c r="D76" s="96">
        <f>SUM(D73:D75)/3</f>
        <v>0</v>
      </c>
      <c r="E76" s="96">
        <f t="shared" si="3"/>
        <v>0</v>
      </c>
      <c r="F76" s="46" t="s">
        <v>79</v>
      </c>
      <c r="G76" s="96">
        <f>B77*G74*G75</f>
        <v>0</v>
      </c>
      <c r="H76" s="96">
        <f>C77*H74*H75</f>
        <v>0</v>
      </c>
      <c r="I76" s="96">
        <f>D77*I74*I75</f>
        <v>0</v>
      </c>
      <c r="J76" s="96">
        <f>H76-I76</f>
        <v>0</v>
      </c>
      <c r="K76" s="155"/>
      <c r="L76" s="155"/>
    </row>
    <row r="77" spans="1:12" s="169" customFormat="1">
      <c r="A77" s="46" t="s">
        <v>82</v>
      </c>
      <c r="B77" s="168"/>
      <c r="C77" s="96"/>
      <c r="D77" s="96"/>
      <c r="E77" s="96">
        <f t="shared" si="3"/>
        <v>0</v>
      </c>
      <c r="F77" s="45" t="s">
        <v>131</v>
      </c>
      <c r="G77" s="96">
        <f>-((G76*B76)*0.1)</f>
        <v>0</v>
      </c>
      <c r="H77" s="96">
        <f>-((H76*C76)*0.1)</f>
        <v>0</v>
      </c>
      <c r="I77" s="96">
        <f>-((I76*D76)*0.1)</f>
        <v>0</v>
      </c>
      <c r="J77" s="96">
        <f>H77-I77</f>
        <v>0</v>
      </c>
      <c r="K77" s="155"/>
      <c r="L77" s="155"/>
    </row>
    <row r="78" spans="1:12" ht="13" thickBot="1">
      <c r="A78" s="170" t="s">
        <v>9</v>
      </c>
      <c r="B78" s="65"/>
      <c r="C78" s="65"/>
      <c r="D78" s="65"/>
      <c r="E78" s="65"/>
      <c r="F78" s="66"/>
      <c r="G78" s="66"/>
      <c r="H78" s="171"/>
      <c r="I78" s="171"/>
      <c r="J78" s="171"/>
    </row>
    <row r="79" spans="1:12" ht="13" thickBot="1">
      <c r="A79" s="172" t="s">
        <v>5</v>
      </c>
      <c r="B79" s="173">
        <f>SUM(B8,B16,B26,B58,B61)</f>
        <v>0</v>
      </c>
      <c r="C79" s="173">
        <f>SUM(C8,C16,C26,C52,C58,C61)</f>
        <v>0</v>
      </c>
      <c r="D79" s="173">
        <f>SUM(D8,D16,D26,D58,D61)</f>
        <v>0</v>
      </c>
      <c r="E79" s="174">
        <f>C79-D79</f>
        <v>0</v>
      </c>
      <c r="F79" s="175"/>
      <c r="G79" s="159"/>
      <c r="H79" s="159"/>
      <c r="I79" s="159"/>
      <c r="J79" s="159"/>
    </row>
    <row r="80" spans="1:12" ht="13" thickBot="1">
      <c r="A80" s="172" t="s">
        <v>6</v>
      </c>
      <c r="B80" s="173">
        <f>B67</f>
        <v>0</v>
      </c>
      <c r="C80" s="173">
        <f>C67</f>
        <v>0</v>
      </c>
      <c r="D80" s="173">
        <f>D67</f>
        <v>0</v>
      </c>
      <c r="E80" s="174">
        <f>C80-D80</f>
        <v>0</v>
      </c>
      <c r="F80" s="172" t="s">
        <v>7</v>
      </c>
      <c r="G80" s="173">
        <f>B79-B80</f>
        <v>0</v>
      </c>
      <c r="H80" s="173">
        <f>C79-C80</f>
        <v>0</v>
      </c>
      <c r="I80" s="173">
        <f>D79-D80</f>
        <v>0</v>
      </c>
      <c r="J80" s="174">
        <f>H80-I80</f>
        <v>0</v>
      </c>
    </row>
    <row r="81" spans="1:5">
      <c r="A81" s="114"/>
      <c r="B81" s="114"/>
      <c r="D81" s="114"/>
      <c r="E81" s="114"/>
    </row>
    <row r="82" spans="1:5">
      <c r="A82" s="14"/>
      <c r="B82"/>
      <c r="C82"/>
      <c r="D82"/>
      <c r="E82"/>
    </row>
    <row r="83" spans="1:5">
      <c r="A83" s="14"/>
      <c r="B83"/>
      <c r="C83"/>
      <c r="D83"/>
      <c r="E83"/>
    </row>
  </sheetData>
  <sheetProtection selectLockedCells="1"/>
  <mergeCells count="21">
    <mergeCell ref="F66:J66"/>
    <mergeCell ref="F67:J72"/>
    <mergeCell ref="F61:J64"/>
    <mergeCell ref="F58:J59"/>
    <mergeCell ref="F51:J51"/>
    <mergeCell ref="B50:E51"/>
    <mergeCell ref="F57:J57"/>
    <mergeCell ref="F60:J60"/>
    <mergeCell ref="F52:J56"/>
    <mergeCell ref="I1:J4"/>
    <mergeCell ref="F7:J7"/>
    <mergeCell ref="F15:J15"/>
    <mergeCell ref="B6:J6"/>
    <mergeCell ref="F8:J14"/>
    <mergeCell ref="B3:H3"/>
    <mergeCell ref="B4:H4"/>
    <mergeCell ref="F35:J36"/>
    <mergeCell ref="F28:J33"/>
    <mergeCell ref="F16:J24"/>
    <mergeCell ref="F27:J27"/>
    <mergeCell ref="F34:J34"/>
  </mergeCells>
  <phoneticPr fontId="5" type="noConversion"/>
  <pageMargins left="0" right="0" top="0" bottom="0" header="0.5" footer="0.5"/>
  <pageSetup scale="90" orientation="landscape"/>
  <rowBreaks count="1" manualBreakCount="1">
    <brk id="36" max="9" man="1"/>
  </rowBreaks>
  <colBreaks count="1" manualBreakCount="1">
    <brk id="10" max="1048575" man="1"/>
  </colBreaks>
  <drawing r:id="rId1"/>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indexed="43"/>
  </sheetPr>
  <dimension ref="A1:Q83"/>
  <sheetViews>
    <sheetView showGridLines="0" showZeros="0" zoomScale="150" zoomScaleNormal="150" zoomScalePageLayoutView="150" workbookViewId="0">
      <selection activeCell="B4" sqref="B4:H4"/>
    </sheetView>
  </sheetViews>
  <sheetFormatPr baseColWidth="10" defaultColWidth="9.1640625" defaultRowHeight="12" x14ac:dyDescent="0"/>
  <cols>
    <col min="1" max="1" width="34" style="112" customWidth="1"/>
    <col min="2" max="2" width="7.83203125" style="177" customWidth="1"/>
    <col min="3" max="3" width="7.83203125" style="114" customWidth="1"/>
    <col min="4" max="5" width="7.83203125" style="178" customWidth="1"/>
    <col min="6" max="6" width="31.33203125" style="176" customWidth="1"/>
    <col min="7" max="7" width="10.83203125" style="114" customWidth="1"/>
    <col min="8" max="8" width="9.5" style="114" customWidth="1"/>
    <col min="9" max="9" width="7.83203125" style="114" customWidth="1"/>
    <col min="10" max="10" width="10" style="114" customWidth="1"/>
    <col min="11" max="16384" width="9.1640625" style="114"/>
  </cols>
  <sheetData>
    <row r="1" spans="1:17" ht="17">
      <c r="B1" s="20"/>
      <c r="C1" s="20"/>
      <c r="D1" s="20"/>
      <c r="E1" s="18" t="s">
        <v>108</v>
      </c>
      <c r="F1" s="21"/>
      <c r="G1" s="113"/>
      <c r="H1" s="113"/>
      <c r="I1" s="310" t="s">
        <v>48</v>
      </c>
      <c r="J1" s="311"/>
      <c r="M1" s="113"/>
    </row>
    <row r="2" spans="1:17" ht="17">
      <c r="B2" s="17"/>
      <c r="C2" s="17"/>
      <c r="D2" s="17"/>
      <c r="E2" s="18" t="s">
        <v>153</v>
      </c>
      <c r="F2" s="21"/>
      <c r="G2" s="113"/>
      <c r="H2" s="113"/>
      <c r="I2" s="312"/>
      <c r="J2" s="313"/>
      <c r="M2" s="113"/>
    </row>
    <row r="3" spans="1:17" ht="18" thickBot="1">
      <c r="A3" s="23" t="s">
        <v>84</v>
      </c>
      <c r="B3" s="322"/>
      <c r="C3" s="323"/>
      <c r="D3" s="323"/>
      <c r="E3" s="323"/>
      <c r="F3" s="323"/>
      <c r="G3" s="323"/>
      <c r="H3" s="324"/>
      <c r="I3" s="312"/>
      <c r="J3" s="313"/>
      <c r="M3" s="113"/>
    </row>
    <row r="4" spans="1:17" ht="18" thickBot="1">
      <c r="A4" s="23" t="s">
        <v>91</v>
      </c>
      <c r="B4" s="325"/>
      <c r="C4" s="326"/>
      <c r="D4" s="326"/>
      <c r="E4" s="326"/>
      <c r="F4" s="326"/>
      <c r="G4" s="326"/>
      <c r="H4" s="327"/>
      <c r="I4" s="314"/>
      <c r="J4" s="315"/>
      <c r="M4" s="113"/>
    </row>
    <row r="5" spans="1:17" ht="12" customHeight="1" thickBot="1">
      <c r="A5" s="19"/>
      <c r="B5" s="17"/>
      <c r="C5" s="17"/>
      <c r="D5" s="17"/>
      <c r="E5" s="17"/>
      <c r="F5" s="21"/>
      <c r="G5" s="113"/>
      <c r="I5" s="113"/>
      <c r="J5" s="113"/>
      <c r="K5" s="113"/>
      <c r="L5" s="113"/>
      <c r="M5" s="113"/>
    </row>
    <row r="6" spans="1:17" ht="31.5" customHeight="1" thickBot="1">
      <c r="A6" s="115" t="s">
        <v>112</v>
      </c>
      <c r="B6" s="332"/>
      <c r="C6" s="333"/>
      <c r="D6" s="333"/>
      <c r="E6" s="333"/>
      <c r="F6" s="333"/>
      <c r="G6" s="333"/>
      <c r="H6" s="333"/>
      <c r="I6" s="333"/>
      <c r="J6" s="334"/>
      <c r="K6" s="113"/>
      <c r="L6" s="113"/>
      <c r="M6" s="113"/>
    </row>
    <row r="7" spans="1:17" ht="62.25" customHeight="1" thickBot="1">
      <c r="A7" s="116" t="s">
        <v>60</v>
      </c>
      <c r="B7" s="94" t="s">
        <v>85</v>
      </c>
      <c r="C7" s="94" t="s">
        <v>86</v>
      </c>
      <c r="D7" s="94" t="s">
        <v>58</v>
      </c>
      <c r="E7" s="94" t="s">
        <v>59</v>
      </c>
      <c r="F7" s="316" t="s">
        <v>114</v>
      </c>
      <c r="G7" s="317"/>
      <c r="H7" s="317"/>
      <c r="I7" s="317"/>
      <c r="J7" s="317"/>
      <c r="K7" s="21"/>
      <c r="L7" s="21"/>
      <c r="M7" s="21"/>
      <c r="N7"/>
      <c r="O7"/>
      <c r="P7"/>
      <c r="Q7"/>
    </row>
    <row r="8" spans="1:17" ht="13" thickBot="1">
      <c r="A8" s="116" t="s">
        <v>88</v>
      </c>
      <c r="B8" s="102">
        <f>B9</f>
        <v>0</v>
      </c>
      <c r="C8" s="102">
        <f>C9</f>
        <v>0</v>
      </c>
      <c r="D8" s="102">
        <f>SUM('[1]Event 3a Ledger'!B6:B41)</f>
        <v>0</v>
      </c>
      <c r="E8" s="102">
        <f t="shared" ref="E8:E14" si="0">C8-D8</f>
        <v>0</v>
      </c>
      <c r="F8" s="239"/>
      <c r="G8" s="240"/>
      <c r="H8" s="240"/>
      <c r="I8" s="240"/>
      <c r="J8" s="241"/>
      <c r="K8" s="21"/>
      <c r="L8" s="21"/>
      <c r="M8" s="21"/>
      <c r="N8"/>
      <c r="O8"/>
      <c r="P8"/>
      <c r="Q8"/>
    </row>
    <row r="9" spans="1:17" ht="12.75" customHeight="1">
      <c r="A9" s="118" t="s">
        <v>74</v>
      </c>
      <c r="B9" s="119">
        <f>SUM(B10:B14)</f>
        <v>0</v>
      </c>
      <c r="C9" s="120">
        <f>SUM(C10:C14)</f>
        <v>0</v>
      </c>
      <c r="D9" s="103">
        <f>SUM(D10:D14)</f>
        <v>0</v>
      </c>
      <c r="E9" s="121">
        <f t="shared" si="0"/>
        <v>0</v>
      </c>
      <c r="F9" s="242"/>
      <c r="G9" s="321"/>
      <c r="H9" s="321"/>
      <c r="I9" s="321"/>
      <c r="J9" s="244"/>
      <c r="K9" s="21"/>
      <c r="L9" s="21"/>
      <c r="M9" s="21"/>
      <c r="N9"/>
      <c r="O9"/>
      <c r="P9"/>
      <c r="Q9"/>
    </row>
    <row r="10" spans="1:17" ht="14.25" customHeight="1">
      <c r="A10" s="122" t="s">
        <v>100</v>
      </c>
      <c r="B10" s="123"/>
      <c r="C10" s="97"/>
      <c r="D10" s="97"/>
      <c r="E10" s="124">
        <f t="shared" si="0"/>
        <v>0</v>
      </c>
      <c r="F10" s="242"/>
      <c r="G10" s="321"/>
      <c r="H10" s="321"/>
      <c r="I10" s="321"/>
      <c r="J10" s="244"/>
      <c r="K10" s="21"/>
      <c r="L10" s="21"/>
      <c r="M10" s="21"/>
      <c r="N10"/>
      <c r="O10"/>
      <c r="P10"/>
      <c r="Q10"/>
    </row>
    <row r="11" spans="1:17">
      <c r="A11" s="122" t="s">
        <v>101</v>
      </c>
      <c r="B11" s="123"/>
      <c r="C11" s="97"/>
      <c r="D11" s="97"/>
      <c r="E11" s="124">
        <f t="shared" si="0"/>
        <v>0</v>
      </c>
      <c r="F11" s="242"/>
      <c r="G11" s="321"/>
      <c r="H11" s="321"/>
      <c r="I11" s="321"/>
      <c r="J11" s="244"/>
      <c r="K11" s="21"/>
      <c r="L11" s="21"/>
      <c r="M11" s="21"/>
      <c r="N11"/>
      <c r="O11"/>
      <c r="P11"/>
      <c r="Q11"/>
    </row>
    <row r="12" spans="1:17">
      <c r="A12" s="122" t="s">
        <v>102</v>
      </c>
      <c r="B12" s="123"/>
      <c r="C12" s="97"/>
      <c r="D12" s="97"/>
      <c r="E12" s="124">
        <f t="shared" si="0"/>
        <v>0</v>
      </c>
      <c r="F12" s="242"/>
      <c r="G12" s="321"/>
      <c r="H12" s="321"/>
      <c r="I12" s="321"/>
      <c r="J12" s="244"/>
      <c r="K12" s="21"/>
      <c r="L12" s="21"/>
      <c r="M12" s="21"/>
      <c r="N12"/>
      <c r="O12"/>
      <c r="P12"/>
      <c r="Q12"/>
    </row>
    <row r="13" spans="1:17">
      <c r="A13" s="122" t="s">
        <v>103</v>
      </c>
      <c r="B13" s="123"/>
      <c r="C13" s="97"/>
      <c r="D13" s="97"/>
      <c r="E13" s="124">
        <f t="shared" si="0"/>
        <v>0</v>
      </c>
      <c r="F13" s="242"/>
      <c r="G13" s="321"/>
      <c r="H13" s="321"/>
      <c r="I13" s="321"/>
      <c r="J13" s="244"/>
      <c r="K13" s="21"/>
      <c r="L13" s="21"/>
      <c r="M13" s="21"/>
      <c r="N13"/>
      <c r="O13"/>
      <c r="P13"/>
      <c r="Q13"/>
    </row>
    <row r="14" spans="1:17" ht="13" thickBot="1">
      <c r="A14" s="122" t="s">
        <v>104</v>
      </c>
      <c r="B14" s="123"/>
      <c r="C14" s="97"/>
      <c r="D14" s="97"/>
      <c r="E14" s="124">
        <f t="shared" si="0"/>
        <v>0</v>
      </c>
      <c r="F14" s="245"/>
      <c r="G14" s="246"/>
      <c r="H14" s="246"/>
      <c r="I14" s="246"/>
      <c r="J14" s="247"/>
      <c r="K14" s="21"/>
      <c r="L14" s="21"/>
      <c r="M14" s="21"/>
      <c r="N14"/>
      <c r="O14"/>
      <c r="P14"/>
      <c r="Q14"/>
    </row>
    <row r="15" spans="1:17" ht="13" thickBot="1">
      <c r="A15" s="125"/>
      <c r="B15" s="104"/>
      <c r="C15" s="104"/>
      <c r="D15" s="104"/>
      <c r="E15" s="126"/>
      <c r="F15" s="316" t="s">
        <v>113</v>
      </c>
      <c r="G15" s="317"/>
      <c r="H15" s="317"/>
      <c r="I15" s="317"/>
      <c r="J15" s="317"/>
      <c r="K15" s="21"/>
      <c r="L15" s="21"/>
      <c r="M15" s="21"/>
      <c r="N15"/>
      <c r="O15"/>
      <c r="P15"/>
      <c r="Q15"/>
    </row>
    <row r="16" spans="1:17" ht="13" thickBot="1">
      <c r="A16" s="127" t="s">
        <v>89</v>
      </c>
      <c r="B16" s="117">
        <f>SUM(B17,B19,B22)</f>
        <v>0</v>
      </c>
      <c r="C16" s="102">
        <f>SUM(C17,C19,C22)</f>
        <v>0</v>
      </c>
      <c r="D16" s="102">
        <f>SUM('[1]Event 3a Ledger'!J25:J36)</f>
        <v>0</v>
      </c>
      <c r="E16" s="102">
        <f t="shared" ref="E16:E24" si="1">C16-D16</f>
        <v>0</v>
      </c>
      <c r="F16" s="239"/>
      <c r="G16" s="240"/>
      <c r="H16" s="240"/>
      <c r="I16" s="240"/>
      <c r="J16" s="241"/>
      <c r="K16" s="21"/>
      <c r="L16" s="21"/>
      <c r="M16" s="21"/>
      <c r="N16"/>
      <c r="O16"/>
      <c r="P16"/>
      <c r="Q16"/>
    </row>
    <row r="17" spans="1:17">
      <c r="A17" s="128" t="s">
        <v>136</v>
      </c>
      <c r="B17" s="95">
        <f>B18*13</f>
        <v>0</v>
      </c>
      <c r="C17" s="95">
        <f>C18*13</f>
        <v>0</v>
      </c>
      <c r="D17" s="95">
        <f>D18*13</f>
        <v>0</v>
      </c>
      <c r="E17" s="95">
        <f t="shared" si="1"/>
        <v>0</v>
      </c>
      <c r="F17" s="242"/>
      <c r="G17" s="243"/>
      <c r="H17" s="243"/>
      <c r="I17" s="243"/>
      <c r="J17" s="244"/>
      <c r="K17" s="21"/>
      <c r="L17" s="21"/>
      <c r="M17" s="21"/>
      <c r="N17"/>
      <c r="O17"/>
      <c r="P17"/>
      <c r="Q17"/>
    </row>
    <row r="18" spans="1:17">
      <c r="A18" s="122" t="s">
        <v>87</v>
      </c>
      <c r="B18" s="129"/>
      <c r="C18" s="96"/>
      <c r="D18" s="96"/>
      <c r="E18" s="96">
        <f t="shared" si="1"/>
        <v>0</v>
      </c>
      <c r="F18" s="242"/>
      <c r="G18" s="243"/>
      <c r="H18" s="243"/>
      <c r="I18" s="243"/>
      <c r="J18" s="244"/>
      <c r="K18" s="21"/>
      <c r="L18" s="21"/>
      <c r="M18" s="21"/>
      <c r="N18"/>
      <c r="O18"/>
      <c r="P18"/>
      <c r="Q18"/>
    </row>
    <row r="19" spans="1:17">
      <c r="A19" s="130" t="s">
        <v>105</v>
      </c>
      <c r="B19" s="105">
        <f>SUM(B20:B21)</f>
        <v>0</v>
      </c>
      <c r="C19" s="105">
        <f>SUM(C20:C21)</f>
        <v>0</v>
      </c>
      <c r="D19" s="105">
        <f>SUM(D20:D21)</f>
        <v>0</v>
      </c>
      <c r="E19" s="95">
        <f t="shared" si="1"/>
        <v>0</v>
      </c>
      <c r="F19" s="242"/>
      <c r="G19" s="243"/>
      <c r="H19" s="243"/>
      <c r="I19" s="243"/>
      <c r="J19" s="244"/>
      <c r="K19" s="21"/>
      <c r="L19" s="21"/>
      <c r="M19" s="21"/>
      <c r="N19"/>
      <c r="O19"/>
      <c r="P19"/>
      <c r="Q19"/>
    </row>
    <row r="20" spans="1:17">
      <c r="A20" s="122" t="s">
        <v>122</v>
      </c>
      <c r="B20" s="129"/>
      <c r="C20" s="96"/>
      <c r="D20" s="96"/>
      <c r="E20" s="96">
        <f t="shared" si="1"/>
        <v>0</v>
      </c>
      <c r="F20" s="242"/>
      <c r="G20" s="243"/>
      <c r="H20" s="243"/>
      <c r="I20" s="243"/>
      <c r="J20" s="244"/>
      <c r="K20" s="21"/>
      <c r="L20" s="21"/>
      <c r="M20" s="21"/>
      <c r="N20"/>
      <c r="O20"/>
      <c r="P20"/>
      <c r="Q20"/>
    </row>
    <row r="21" spans="1:17">
      <c r="A21" s="131" t="s">
        <v>57</v>
      </c>
      <c r="B21" s="97">
        <f>B20*0.125</f>
        <v>0</v>
      </c>
      <c r="C21" s="97">
        <f>C20*0.125</f>
        <v>0</v>
      </c>
      <c r="D21" s="97">
        <f>D20*0.1375</f>
        <v>0</v>
      </c>
      <c r="E21" s="97">
        <f t="shared" si="1"/>
        <v>0</v>
      </c>
      <c r="F21" s="242"/>
      <c r="G21" s="243"/>
      <c r="H21" s="243"/>
      <c r="I21" s="243"/>
      <c r="J21" s="244"/>
      <c r="K21" s="21"/>
      <c r="L21" s="21"/>
      <c r="M21" s="21"/>
      <c r="N21"/>
      <c r="O21"/>
      <c r="P21"/>
      <c r="Q21"/>
    </row>
    <row r="22" spans="1:17">
      <c r="A22" s="128" t="s">
        <v>106</v>
      </c>
      <c r="B22" s="105">
        <f>SUM(B23:B24)</f>
        <v>0</v>
      </c>
      <c r="C22" s="105">
        <f>SUM(C23:C24)</f>
        <v>0</v>
      </c>
      <c r="D22" s="105">
        <f>SUM(D23:D24)</f>
        <v>0</v>
      </c>
      <c r="E22" s="95">
        <f t="shared" si="1"/>
        <v>0</v>
      </c>
      <c r="F22" s="242"/>
      <c r="G22" s="243"/>
      <c r="H22" s="243"/>
      <c r="I22" s="243"/>
      <c r="J22" s="244"/>
      <c r="K22" s="21"/>
      <c r="L22" s="21"/>
      <c r="M22" s="21"/>
      <c r="N22"/>
      <c r="O22"/>
      <c r="P22"/>
      <c r="Q22"/>
    </row>
    <row r="23" spans="1:17">
      <c r="A23" s="122" t="s">
        <v>122</v>
      </c>
      <c r="B23" s="123"/>
      <c r="C23" s="97"/>
      <c r="D23" s="97"/>
      <c r="E23" s="96">
        <f t="shared" si="1"/>
        <v>0</v>
      </c>
      <c r="F23" s="242"/>
      <c r="G23" s="243"/>
      <c r="H23" s="243"/>
      <c r="I23" s="243"/>
      <c r="J23" s="244"/>
      <c r="K23" s="21"/>
      <c r="L23" s="21"/>
      <c r="M23" s="21"/>
      <c r="N23"/>
      <c r="O23"/>
      <c r="P23"/>
      <c r="Q23"/>
    </row>
    <row r="24" spans="1:17" ht="13" thickBot="1">
      <c r="A24" s="131" t="s">
        <v>56</v>
      </c>
      <c r="B24" s="97">
        <f>B23*0.315</f>
        <v>0</v>
      </c>
      <c r="C24" s="97">
        <f>C23*0.315</f>
        <v>0</v>
      </c>
      <c r="D24" s="97">
        <f>D23*0.3025</f>
        <v>0</v>
      </c>
      <c r="E24" s="97">
        <f t="shared" si="1"/>
        <v>0</v>
      </c>
      <c r="F24" s="245"/>
      <c r="G24" s="246"/>
      <c r="H24" s="246"/>
      <c r="I24" s="246"/>
      <c r="J24" s="247"/>
      <c r="K24" s="21"/>
      <c r="L24" s="21"/>
      <c r="M24" s="21"/>
      <c r="N24"/>
      <c r="O24"/>
      <c r="P24"/>
      <c r="Q24"/>
    </row>
    <row r="25" spans="1:17" ht="13" thickBot="1">
      <c r="A25" s="54"/>
      <c r="B25" s="55"/>
      <c r="C25" s="55"/>
      <c r="D25" s="55"/>
      <c r="E25" s="55"/>
      <c r="F25" s="56"/>
      <c r="G25" s="56"/>
      <c r="H25" s="56"/>
      <c r="I25" s="56"/>
      <c r="J25" s="56"/>
      <c r="K25" s="21"/>
      <c r="L25" s="21"/>
      <c r="M25" s="16"/>
      <c r="N25"/>
      <c r="O25"/>
      <c r="P25"/>
      <c r="Q25"/>
    </row>
    <row r="26" spans="1:17" ht="13" thickBot="1">
      <c r="A26" s="116" t="s">
        <v>61</v>
      </c>
      <c r="B26" s="117">
        <f>SUM(B28,B31,B34,B38,B52)</f>
        <v>0</v>
      </c>
      <c r="C26" s="102">
        <f>SUM(C28,C31,C34,C38,C52)</f>
        <v>0</v>
      </c>
      <c r="D26" s="102">
        <f>SUM('[1]Event 3a Ledger'!F6:F41)</f>
        <v>0</v>
      </c>
      <c r="E26" s="102">
        <f>C26-D26</f>
        <v>0</v>
      </c>
      <c r="F26" s="132"/>
      <c r="G26" s="133"/>
      <c r="H26" s="133"/>
      <c r="I26" s="133"/>
      <c r="J26" s="133"/>
      <c r="K26" s="21"/>
      <c r="L26" s="21"/>
      <c r="M26" s="16"/>
      <c r="N26"/>
      <c r="O26"/>
      <c r="P26"/>
      <c r="Q26"/>
    </row>
    <row r="27" spans="1:17" ht="13" thickBot="1">
      <c r="A27" s="118" t="s">
        <v>0</v>
      </c>
      <c r="B27" s="134">
        <f>B28</f>
        <v>0</v>
      </c>
      <c r="C27" s="106">
        <f>C28</f>
        <v>0</v>
      </c>
      <c r="D27" s="106">
        <f>D28</f>
        <v>0</v>
      </c>
      <c r="E27" s="95">
        <f>C27-D27</f>
        <v>0</v>
      </c>
      <c r="F27" s="308" t="s">
        <v>2</v>
      </c>
      <c r="G27" s="309"/>
      <c r="H27" s="309"/>
      <c r="I27" s="309"/>
      <c r="J27" s="309"/>
      <c r="K27" s="7"/>
      <c r="L27" s="7"/>
      <c r="M27"/>
      <c r="N27"/>
      <c r="O27"/>
      <c r="P27"/>
      <c r="Q27"/>
    </row>
    <row r="28" spans="1:17">
      <c r="A28" s="179" t="s">
        <v>137</v>
      </c>
      <c r="B28" s="96">
        <f>B29*0.05</f>
        <v>0</v>
      </c>
      <c r="C28" s="96">
        <f>C29*0.05</f>
        <v>0</v>
      </c>
      <c r="D28" s="96">
        <f>D29*0.05</f>
        <v>0</v>
      </c>
      <c r="E28" s="96">
        <f>C28-D28</f>
        <v>0</v>
      </c>
      <c r="F28" s="239"/>
      <c r="G28" s="240"/>
      <c r="H28" s="240"/>
      <c r="I28" s="240"/>
      <c r="J28" s="241"/>
      <c r="K28" s="7"/>
      <c r="L28" s="7"/>
      <c r="M28"/>
      <c r="N28"/>
      <c r="O28"/>
      <c r="P28"/>
      <c r="Q28"/>
    </row>
    <row r="29" spans="1:17">
      <c r="A29" s="131" t="s">
        <v>63</v>
      </c>
      <c r="B29" s="123"/>
      <c r="C29" s="97"/>
      <c r="D29" s="97"/>
      <c r="E29" s="96">
        <f>C29-D29</f>
        <v>0</v>
      </c>
      <c r="F29" s="242"/>
      <c r="G29" s="243"/>
      <c r="H29" s="243"/>
      <c r="I29" s="243"/>
      <c r="J29" s="244"/>
      <c r="K29" s="7"/>
      <c r="L29" s="7"/>
      <c r="M29"/>
      <c r="N29"/>
      <c r="O29"/>
      <c r="P29"/>
      <c r="Q29"/>
    </row>
    <row r="30" spans="1:17">
      <c r="A30" s="135" t="s">
        <v>90</v>
      </c>
      <c r="B30" s="136"/>
      <c r="C30" s="107"/>
      <c r="D30" s="107"/>
      <c r="E30" s="107"/>
      <c r="F30" s="242"/>
      <c r="G30" s="243"/>
      <c r="H30" s="243"/>
      <c r="I30" s="243"/>
      <c r="J30" s="244"/>
      <c r="K30" s="7"/>
      <c r="L30" s="7"/>
      <c r="M30"/>
      <c r="N30"/>
      <c r="O30"/>
      <c r="P30"/>
      <c r="Q30"/>
    </row>
    <row r="31" spans="1:17" ht="15" customHeight="1">
      <c r="A31" s="118" t="s">
        <v>1</v>
      </c>
      <c r="B31" s="137">
        <f>SUM(B32:B33)</f>
        <v>0</v>
      </c>
      <c r="C31" s="95">
        <f>SUM(C32:C33)</f>
        <v>0</v>
      </c>
      <c r="D31" s="95">
        <f>SUM(D32:D33)</f>
        <v>0</v>
      </c>
      <c r="E31" s="95">
        <f>C31-D31</f>
        <v>0</v>
      </c>
      <c r="F31" s="242"/>
      <c r="G31" s="243"/>
      <c r="H31" s="243"/>
      <c r="I31" s="243"/>
      <c r="J31" s="244"/>
      <c r="K31" s="7"/>
      <c r="L31" s="7"/>
      <c r="M31"/>
      <c r="N31"/>
      <c r="O31"/>
      <c r="P31"/>
      <c r="Q31"/>
    </row>
    <row r="32" spans="1:17">
      <c r="A32" s="180" t="s">
        <v>138</v>
      </c>
      <c r="B32" s="129"/>
      <c r="C32" s="96"/>
      <c r="D32" s="96"/>
      <c r="E32" s="96">
        <f>C32-D32</f>
        <v>0</v>
      </c>
      <c r="F32" s="242"/>
      <c r="G32" s="243"/>
      <c r="H32" s="243"/>
      <c r="I32" s="243"/>
      <c r="J32" s="244"/>
      <c r="K32" s="7"/>
      <c r="L32" s="7"/>
      <c r="M32"/>
      <c r="N32"/>
      <c r="O32"/>
      <c r="P32"/>
      <c r="Q32"/>
    </row>
    <row r="33" spans="1:17" ht="13" thickBot="1">
      <c r="A33" s="122" t="s">
        <v>65</v>
      </c>
      <c r="B33" s="129"/>
      <c r="C33" s="96"/>
      <c r="D33" s="96"/>
      <c r="E33" s="96">
        <f>C33-D33</f>
        <v>0</v>
      </c>
      <c r="F33" s="245"/>
      <c r="G33" s="246"/>
      <c r="H33" s="246"/>
      <c r="I33" s="246"/>
      <c r="J33" s="247"/>
      <c r="K33" s="7"/>
      <c r="L33" s="7"/>
      <c r="M33"/>
      <c r="N33"/>
      <c r="O33"/>
      <c r="P33"/>
      <c r="Q33"/>
    </row>
    <row r="34" spans="1:17" ht="13" thickBot="1">
      <c r="A34" s="118" t="s">
        <v>66</v>
      </c>
      <c r="B34" s="138">
        <f>B35</f>
        <v>0</v>
      </c>
      <c r="C34" s="105">
        <f>C35</f>
        <v>0</v>
      </c>
      <c r="D34" s="105">
        <f>D35</f>
        <v>0</v>
      </c>
      <c r="E34" s="95">
        <f>C34-D34</f>
        <v>0</v>
      </c>
      <c r="F34" s="328" t="s">
        <v>3</v>
      </c>
      <c r="G34" s="329"/>
      <c r="H34" s="329"/>
      <c r="I34" s="329"/>
      <c r="J34" s="329"/>
      <c r="K34" s="7"/>
      <c r="L34" s="7"/>
      <c r="M34"/>
      <c r="N34"/>
      <c r="O34"/>
      <c r="P34"/>
      <c r="Q34"/>
    </row>
    <row r="35" spans="1:17">
      <c r="A35" s="122" t="s">
        <v>95</v>
      </c>
      <c r="B35" s="139"/>
      <c r="C35" s="108"/>
      <c r="D35" s="108"/>
      <c r="E35" s="96">
        <f>C35-D35</f>
        <v>0</v>
      </c>
      <c r="F35" s="239"/>
      <c r="G35" s="240"/>
      <c r="H35" s="240"/>
      <c r="I35" s="240"/>
      <c r="J35" s="241"/>
      <c r="K35" s="7"/>
      <c r="L35" s="7"/>
      <c r="M35"/>
      <c r="N35"/>
      <c r="O35"/>
      <c r="P35"/>
      <c r="Q35"/>
    </row>
    <row r="36" spans="1:17" ht="13" thickBot="1">
      <c r="A36" s="135"/>
      <c r="B36" s="100"/>
      <c r="C36" s="100"/>
      <c r="D36" s="93"/>
      <c r="E36" s="93"/>
      <c r="F36" s="245"/>
      <c r="G36" s="246"/>
      <c r="H36" s="246"/>
      <c r="I36" s="246"/>
      <c r="J36" s="247"/>
      <c r="K36" s="7"/>
      <c r="L36" s="7"/>
      <c r="M36"/>
      <c r="N36"/>
      <c r="O36"/>
      <c r="P36"/>
      <c r="Q36"/>
    </row>
    <row r="37" spans="1:17" ht="53.25" customHeight="1">
      <c r="A37" s="116"/>
      <c r="B37" s="94" t="s">
        <v>85</v>
      </c>
      <c r="C37" s="94" t="s">
        <v>86</v>
      </c>
      <c r="D37" s="94" t="s">
        <v>58</v>
      </c>
      <c r="E37" s="94" t="s">
        <v>59</v>
      </c>
      <c r="F37" s="49"/>
      <c r="G37" s="94" t="s">
        <v>85</v>
      </c>
      <c r="H37" s="94" t="s">
        <v>86</v>
      </c>
      <c r="I37" s="94" t="s">
        <v>58</v>
      </c>
      <c r="J37" s="94" t="s">
        <v>59</v>
      </c>
      <c r="K37" s="21"/>
      <c r="L37" s="21"/>
      <c r="M37" s="21"/>
      <c r="N37"/>
      <c r="O37"/>
      <c r="P37"/>
      <c r="Q37"/>
    </row>
    <row r="38" spans="1:17" ht="15" customHeight="1">
      <c r="A38" s="140" t="s">
        <v>107</v>
      </c>
      <c r="B38" s="95">
        <f>SUM(B39,B44,G39)</f>
        <v>0</v>
      </c>
      <c r="C38" s="95">
        <f>SUM(C39,C44,H39)</f>
        <v>0</v>
      </c>
      <c r="D38" s="95">
        <f>SUM(D39,D44,I39)</f>
        <v>0</v>
      </c>
      <c r="E38" s="95">
        <f t="shared" ref="E38:E48" si="2">C38-D38</f>
        <v>0</v>
      </c>
      <c r="F38" s="59"/>
      <c r="G38" s="59"/>
      <c r="H38" s="59"/>
      <c r="I38" s="59"/>
      <c r="J38" s="59"/>
      <c r="K38" s="7"/>
      <c r="L38" s="7"/>
      <c r="M38"/>
      <c r="N38"/>
      <c r="O38"/>
      <c r="P38"/>
      <c r="Q38"/>
    </row>
    <row r="39" spans="1:17" ht="12" customHeight="1">
      <c r="A39" s="135" t="s">
        <v>96</v>
      </c>
      <c r="B39" s="96">
        <f>SUM(B40,B42)</f>
        <v>0</v>
      </c>
      <c r="C39" s="96">
        <f>SUM(C40,C42)</f>
        <v>0</v>
      </c>
      <c r="D39" s="96">
        <f>SUM(D40,D42)</f>
        <v>0</v>
      </c>
      <c r="E39" s="96">
        <f t="shared" si="2"/>
        <v>0</v>
      </c>
      <c r="F39" s="135" t="s">
        <v>97</v>
      </c>
      <c r="G39" s="141">
        <f>SUM(G40,G41,G44,G47)</f>
        <v>0</v>
      </c>
      <c r="H39" s="141">
        <f>SUM(H40,H41,H44,H47)</f>
        <v>0</v>
      </c>
      <c r="I39" s="141">
        <f>SUM(I40,I41,I44,I47)</f>
        <v>0</v>
      </c>
      <c r="J39" s="141">
        <f>SUM(J40,J41,J44,J47)</f>
        <v>0</v>
      </c>
      <c r="K39" s="7"/>
      <c r="L39" s="7"/>
      <c r="M39"/>
      <c r="N39"/>
      <c r="O39"/>
      <c r="P39"/>
      <c r="Q39"/>
    </row>
    <row r="40" spans="1:17" ht="12" customHeight="1">
      <c r="A40" s="131" t="s">
        <v>135</v>
      </c>
      <c r="B40" s="142">
        <f>B41*17</f>
        <v>0</v>
      </c>
      <c r="C40" s="97">
        <f>C41*17</f>
        <v>0</v>
      </c>
      <c r="D40" s="97">
        <f>D41*17</f>
        <v>0</v>
      </c>
      <c r="E40" s="97">
        <f t="shared" si="2"/>
        <v>0</v>
      </c>
      <c r="F40" s="131" t="s">
        <v>116</v>
      </c>
      <c r="G40" s="142">
        <f>IF(SUM(G41,G44,G47)&gt;0,40,0)</f>
        <v>0</v>
      </c>
      <c r="H40" s="143"/>
      <c r="I40" s="143"/>
      <c r="J40" s="143"/>
      <c r="K40" s="7"/>
      <c r="L40" s="7"/>
      <c r="M40"/>
      <c r="N40"/>
      <c r="O40"/>
      <c r="P40"/>
      <c r="Q40"/>
    </row>
    <row r="41" spans="1:17" ht="12" customHeight="1">
      <c r="A41" s="131" t="s">
        <v>93</v>
      </c>
      <c r="B41" s="123"/>
      <c r="C41" s="97"/>
      <c r="D41" s="97"/>
      <c r="E41" s="96">
        <f t="shared" si="2"/>
        <v>0</v>
      </c>
      <c r="F41" s="131" t="s">
        <v>117</v>
      </c>
      <c r="G41" s="142">
        <f>G42*0.85*G43</f>
        <v>0</v>
      </c>
      <c r="H41" s="143">
        <f>H42*0.85*H43</f>
        <v>0</v>
      </c>
      <c r="I41" s="143">
        <f>I42*0.85*I43</f>
        <v>0</v>
      </c>
      <c r="J41" s="143">
        <f>J42*0.85*J43</f>
        <v>0</v>
      </c>
      <c r="K41" s="7"/>
      <c r="L41" s="7"/>
      <c r="M41"/>
      <c r="N41"/>
      <c r="O41"/>
      <c r="P41"/>
      <c r="Q41"/>
    </row>
    <row r="42" spans="1:17" ht="12" customHeight="1">
      <c r="A42" s="131" t="s">
        <v>141</v>
      </c>
      <c r="B42" s="142">
        <f>B43*41</f>
        <v>0</v>
      </c>
      <c r="C42" s="97">
        <f>C43*41</f>
        <v>0</v>
      </c>
      <c r="D42" s="97">
        <f>D43*123</f>
        <v>0</v>
      </c>
      <c r="E42" s="97">
        <f t="shared" si="2"/>
        <v>0</v>
      </c>
      <c r="F42" s="131" t="s">
        <v>118</v>
      </c>
      <c r="G42" s="144"/>
      <c r="H42" s="143"/>
      <c r="I42" s="143"/>
      <c r="J42" s="143"/>
      <c r="K42" s="7"/>
      <c r="L42" s="7"/>
      <c r="M42"/>
      <c r="N42"/>
      <c r="O42"/>
      <c r="P42"/>
      <c r="Q42"/>
    </row>
    <row r="43" spans="1:17" ht="12" customHeight="1">
      <c r="A43" s="131" t="s">
        <v>142</v>
      </c>
      <c r="B43" s="123"/>
      <c r="C43" s="97"/>
      <c r="D43" s="97"/>
      <c r="E43" s="96">
        <f t="shared" si="2"/>
        <v>0</v>
      </c>
      <c r="F43" s="131" t="s">
        <v>99</v>
      </c>
      <c r="G43" s="144"/>
      <c r="H43" s="143"/>
      <c r="I43" s="143"/>
      <c r="J43" s="143"/>
      <c r="K43" s="7"/>
      <c r="L43" s="7"/>
      <c r="M43"/>
      <c r="N43"/>
      <c r="O43"/>
      <c r="P43"/>
      <c r="Q43"/>
    </row>
    <row r="44" spans="1:17" ht="12" customHeight="1">
      <c r="A44" s="135" t="s">
        <v>94</v>
      </c>
      <c r="B44" s="96">
        <f>SUM(B45,B47,B49)</f>
        <v>0</v>
      </c>
      <c r="C44" s="96">
        <f>SUM(C45,C47)</f>
        <v>0</v>
      </c>
      <c r="D44" s="96">
        <f>SUM(D45,D47)</f>
        <v>0</v>
      </c>
      <c r="E44" s="96">
        <f t="shared" si="2"/>
        <v>0</v>
      </c>
      <c r="F44" s="131" t="s">
        <v>119</v>
      </c>
      <c r="G44" s="142">
        <f>G45*3.5*G46</f>
        <v>0</v>
      </c>
      <c r="H44" s="143">
        <f>H45*3.5*H46</f>
        <v>0</v>
      </c>
      <c r="I44" s="143">
        <f>I45*3.5*I46</f>
        <v>0</v>
      </c>
      <c r="J44" s="143">
        <f>J45*3.5*J46</f>
        <v>0</v>
      </c>
      <c r="K44" s="7"/>
      <c r="L44" s="7"/>
      <c r="M44"/>
      <c r="N44"/>
      <c r="O44"/>
      <c r="P44"/>
      <c r="Q44"/>
    </row>
    <row r="45" spans="1:17" ht="12" customHeight="1">
      <c r="A45" s="131" t="s">
        <v>148</v>
      </c>
      <c r="B45" s="142">
        <f>B46*45*1</f>
        <v>0</v>
      </c>
      <c r="C45" s="142">
        <f>C46*45*1</f>
        <v>0</v>
      </c>
      <c r="D45" s="97">
        <f>D46*18.75</f>
        <v>0</v>
      </c>
      <c r="E45" s="97">
        <f t="shared" si="2"/>
        <v>0</v>
      </c>
      <c r="F45" s="131" t="s">
        <v>98</v>
      </c>
      <c r="G45" s="144"/>
      <c r="H45" s="143"/>
      <c r="I45" s="143"/>
      <c r="J45" s="143"/>
      <c r="K45" s="7"/>
      <c r="L45" s="7"/>
      <c r="M45"/>
      <c r="N45"/>
      <c r="O45"/>
      <c r="P45"/>
      <c r="Q45"/>
    </row>
    <row r="46" spans="1:17" ht="12" customHeight="1">
      <c r="A46" s="131" t="s">
        <v>87</v>
      </c>
      <c r="B46" s="123"/>
      <c r="C46" s="97"/>
      <c r="D46" s="97"/>
      <c r="E46" s="96">
        <f t="shared" si="2"/>
        <v>0</v>
      </c>
      <c r="F46" s="131" t="s">
        <v>99</v>
      </c>
      <c r="G46" s="144"/>
      <c r="H46" s="143"/>
      <c r="I46" s="143"/>
      <c r="J46" s="143"/>
      <c r="K46" s="7"/>
      <c r="L46" s="7"/>
      <c r="M46"/>
      <c r="N46"/>
      <c r="O46"/>
      <c r="P46"/>
      <c r="Q46"/>
    </row>
    <row r="47" spans="1:17" ht="12" customHeight="1">
      <c r="A47" s="131" t="s">
        <v>146</v>
      </c>
      <c r="B47" s="142">
        <f>B48*45</f>
        <v>0</v>
      </c>
      <c r="C47" s="142">
        <f>C48*45</f>
        <v>0</v>
      </c>
      <c r="D47" s="97">
        <f>D48*50</f>
        <v>0</v>
      </c>
      <c r="E47" s="97">
        <f t="shared" si="2"/>
        <v>0</v>
      </c>
      <c r="F47" s="145" t="s">
        <v>120</v>
      </c>
      <c r="G47" s="142">
        <f>G48*6.5*G50</f>
        <v>0</v>
      </c>
      <c r="H47" s="143">
        <f>H48*6.5*H50</f>
        <v>0</v>
      </c>
      <c r="I47" s="143">
        <f>I48*6.5*I50</f>
        <v>0</v>
      </c>
      <c r="J47" s="143">
        <f>J48*6.5*J50</f>
        <v>0</v>
      </c>
      <c r="K47" s="7"/>
      <c r="L47" s="7"/>
      <c r="M47"/>
      <c r="N47"/>
      <c r="O47"/>
      <c r="P47"/>
      <c r="Q47"/>
    </row>
    <row r="48" spans="1:17" ht="12" customHeight="1">
      <c r="A48" s="131" t="s">
        <v>140</v>
      </c>
      <c r="B48" s="123"/>
      <c r="C48" s="97"/>
      <c r="D48" s="97"/>
      <c r="E48" s="96">
        <f t="shared" si="2"/>
        <v>0</v>
      </c>
      <c r="F48" s="131" t="s">
        <v>121</v>
      </c>
      <c r="G48" s="144"/>
      <c r="H48" s="143"/>
      <c r="I48" s="143"/>
      <c r="J48" s="143"/>
      <c r="K48" s="7"/>
      <c r="L48" s="7"/>
      <c r="M48"/>
      <c r="N48"/>
      <c r="O48"/>
      <c r="P48"/>
      <c r="Q48"/>
    </row>
    <row r="49" spans="1:17" ht="12" customHeight="1">
      <c r="A49" s="181" t="s">
        <v>144</v>
      </c>
      <c r="B49" s="182"/>
      <c r="C49" s="183"/>
      <c r="D49" s="183"/>
      <c r="E49" s="184"/>
      <c r="F49" s="131"/>
      <c r="G49" s="144"/>
      <c r="H49" s="143"/>
      <c r="I49" s="143"/>
      <c r="J49" s="143"/>
      <c r="K49" s="7"/>
      <c r="L49" s="7"/>
      <c r="M49"/>
      <c r="N49"/>
      <c r="O49"/>
      <c r="P49"/>
      <c r="Q49"/>
    </row>
    <row r="50" spans="1:17" ht="12" customHeight="1">
      <c r="A50" s="146"/>
      <c r="B50" s="275"/>
      <c r="C50" s="276"/>
      <c r="D50" s="276"/>
      <c r="E50" s="276"/>
      <c r="F50" s="147" t="s">
        <v>99</v>
      </c>
      <c r="G50" s="144"/>
      <c r="H50" s="143"/>
      <c r="I50" s="143"/>
      <c r="J50" s="143"/>
      <c r="K50" s="7"/>
      <c r="L50" s="7"/>
      <c r="M50"/>
      <c r="N50"/>
      <c r="O50"/>
      <c r="P50"/>
      <c r="Q50"/>
    </row>
    <row r="51" spans="1:17" customFormat="1" ht="12.75" customHeight="1" thickBot="1">
      <c r="A51" s="52"/>
      <c r="B51" s="277"/>
      <c r="C51" s="277"/>
      <c r="D51" s="277"/>
      <c r="E51" s="277"/>
      <c r="F51" s="308" t="s">
        <v>115</v>
      </c>
      <c r="G51" s="309"/>
      <c r="H51" s="309"/>
      <c r="I51" s="309"/>
      <c r="J51" s="309"/>
    </row>
    <row r="52" spans="1:17">
      <c r="A52" s="148" t="s">
        <v>67</v>
      </c>
      <c r="B52" s="137">
        <f>SUM(B53:B56)</f>
        <v>0</v>
      </c>
      <c r="C52" s="95">
        <f>SUM(C53:C56)</f>
        <v>0</v>
      </c>
      <c r="D52" s="95">
        <f>SUM(D53:D56)</f>
        <v>0</v>
      </c>
      <c r="E52" s="95">
        <f>C52-D52</f>
        <v>0</v>
      </c>
      <c r="F52" s="239"/>
      <c r="G52" s="240"/>
      <c r="H52" s="240"/>
      <c r="I52" s="240"/>
      <c r="J52" s="241"/>
      <c r="K52" s="7"/>
      <c r="L52" s="7"/>
      <c r="M52"/>
      <c r="N52"/>
      <c r="O52"/>
      <c r="P52"/>
      <c r="Q52"/>
    </row>
    <row r="53" spans="1:17">
      <c r="A53" s="149" t="s">
        <v>68</v>
      </c>
      <c r="B53" s="129"/>
      <c r="C53" s="96"/>
      <c r="D53" s="96"/>
      <c r="E53" s="96">
        <f>C53-D53</f>
        <v>0</v>
      </c>
      <c r="F53" s="242"/>
      <c r="G53" s="243"/>
      <c r="H53" s="243"/>
      <c r="I53" s="243"/>
      <c r="J53" s="244"/>
      <c r="K53" s="7"/>
      <c r="L53" s="7"/>
      <c r="M53"/>
      <c r="N53"/>
      <c r="O53"/>
      <c r="P53"/>
      <c r="Q53"/>
    </row>
    <row r="54" spans="1:17" ht="15" customHeight="1">
      <c r="A54" s="180" t="s">
        <v>139</v>
      </c>
      <c r="B54" s="129"/>
      <c r="C54" s="96"/>
      <c r="D54" s="96"/>
      <c r="E54" s="96">
        <f>C54-D54</f>
        <v>0</v>
      </c>
      <c r="F54" s="242"/>
      <c r="G54" s="243"/>
      <c r="H54" s="243"/>
      <c r="I54" s="243"/>
      <c r="J54" s="244"/>
      <c r="K54" s="7"/>
      <c r="L54" s="7"/>
      <c r="M54"/>
      <c r="N54"/>
      <c r="O54"/>
      <c r="P54"/>
      <c r="Q54"/>
    </row>
    <row r="55" spans="1:17">
      <c r="A55" s="149" t="s">
        <v>132</v>
      </c>
      <c r="B55" s="129"/>
      <c r="C55" s="96"/>
      <c r="D55" s="96"/>
      <c r="E55" s="96">
        <f>C55-D55</f>
        <v>0</v>
      </c>
      <c r="F55" s="242"/>
      <c r="G55" s="243"/>
      <c r="H55" s="243"/>
      <c r="I55" s="243"/>
      <c r="J55" s="244"/>
      <c r="K55" s="7"/>
      <c r="L55" s="7"/>
      <c r="M55"/>
      <c r="N55"/>
      <c r="O55"/>
      <c r="P55"/>
      <c r="Q55"/>
    </row>
    <row r="56" spans="1:17" ht="13" thickBot="1">
      <c r="A56" s="149" t="s">
        <v>69</v>
      </c>
      <c r="B56" s="129"/>
      <c r="C56" s="96"/>
      <c r="D56" s="96"/>
      <c r="E56" s="96">
        <f>C56-D56</f>
        <v>0</v>
      </c>
      <c r="F56" s="245"/>
      <c r="G56" s="246"/>
      <c r="H56" s="246"/>
      <c r="I56" s="246"/>
      <c r="J56" s="247"/>
      <c r="K56" s="7"/>
      <c r="L56" s="7"/>
      <c r="M56"/>
      <c r="N56"/>
      <c r="O56"/>
      <c r="P56"/>
      <c r="Q56"/>
    </row>
    <row r="57" spans="1:17" ht="13" thickBot="1">
      <c r="A57" s="150"/>
      <c r="B57" s="151"/>
      <c r="C57" s="81"/>
      <c r="D57" s="99"/>
      <c r="E57" s="99"/>
      <c r="F57" s="308" t="s">
        <v>126</v>
      </c>
      <c r="G57" s="309"/>
      <c r="H57" s="309"/>
      <c r="I57" s="309"/>
      <c r="J57" s="309"/>
      <c r="K57" s="7"/>
      <c r="L57" s="7"/>
      <c r="M57"/>
      <c r="N57"/>
      <c r="O57"/>
      <c r="P57"/>
      <c r="Q57"/>
    </row>
    <row r="58" spans="1:17" ht="13" thickBot="1">
      <c r="A58" s="151" t="s">
        <v>111</v>
      </c>
      <c r="B58" s="117">
        <f>B59</f>
        <v>0</v>
      </c>
      <c r="C58" s="102">
        <f>C59</f>
        <v>0</v>
      </c>
      <c r="D58" s="102">
        <f>SUM('[1]Event 3a Ledger'!J6:J21)</f>
        <v>0</v>
      </c>
      <c r="E58" s="102">
        <f>C58-D58</f>
        <v>0</v>
      </c>
      <c r="F58" s="330"/>
      <c r="G58" s="240"/>
      <c r="H58" s="240"/>
      <c r="I58" s="240"/>
      <c r="J58" s="241"/>
      <c r="K58" s="7"/>
      <c r="L58" s="7"/>
      <c r="M58"/>
      <c r="N58"/>
      <c r="O58"/>
      <c r="P58"/>
      <c r="Q58"/>
    </row>
    <row r="59" spans="1:17" ht="13" thickBot="1">
      <c r="A59" s="152" t="s">
        <v>124</v>
      </c>
      <c r="B59" s="153"/>
      <c r="C59" s="95"/>
      <c r="D59" s="95"/>
      <c r="E59" s="95">
        <f>C59-D59</f>
        <v>0</v>
      </c>
      <c r="F59" s="245"/>
      <c r="G59" s="246"/>
      <c r="H59" s="246"/>
      <c r="I59" s="246"/>
      <c r="J59" s="247"/>
      <c r="K59" s="7"/>
      <c r="L59" s="7"/>
      <c r="M59"/>
      <c r="N59"/>
      <c r="O59"/>
      <c r="P59"/>
      <c r="Q59"/>
    </row>
    <row r="60" spans="1:17" ht="12.75" customHeight="1" thickBot="1">
      <c r="A60" s="52"/>
      <c r="B60" s="154" t="s">
        <v>125</v>
      </c>
      <c r="C60" s="63"/>
      <c r="D60" s="63"/>
      <c r="E60" s="49"/>
      <c r="F60" s="308" t="s">
        <v>127</v>
      </c>
      <c r="G60" s="309"/>
      <c r="H60" s="309"/>
      <c r="I60" s="309"/>
      <c r="J60" s="309"/>
      <c r="K60" s="155"/>
      <c r="L60" s="155"/>
    </row>
    <row r="61" spans="1:17" ht="13" thickBot="1">
      <c r="A61" s="100" t="s">
        <v>70</v>
      </c>
      <c r="B61" s="156">
        <f>SUM(B62:B64)</f>
        <v>0</v>
      </c>
      <c r="C61" s="109">
        <f>SUM(C62:C64)</f>
        <v>0</v>
      </c>
      <c r="D61" s="109">
        <f>SUM('[1]Event 3a Ledger'!N6:N21)</f>
        <v>0</v>
      </c>
      <c r="E61" s="102">
        <f>C61-D61</f>
        <v>0</v>
      </c>
      <c r="F61" s="239"/>
      <c r="G61" s="240"/>
      <c r="H61" s="240"/>
      <c r="I61" s="240"/>
      <c r="J61" s="241"/>
      <c r="K61" s="155"/>
      <c r="L61" s="155"/>
    </row>
    <row r="62" spans="1:17">
      <c r="A62" s="148" t="s">
        <v>110</v>
      </c>
      <c r="B62" s="153"/>
      <c r="C62" s="95"/>
      <c r="D62" s="95"/>
      <c r="E62" s="95">
        <f>C62-D62</f>
        <v>0</v>
      </c>
      <c r="F62" s="242"/>
      <c r="G62" s="243"/>
      <c r="H62" s="243"/>
      <c r="I62" s="243"/>
      <c r="J62" s="244"/>
      <c r="K62" s="155"/>
      <c r="L62" s="155"/>
    </row>
    <row r="63" spans="1:17">
      <c r="A63" s="148" t="s">
        <v>128</v>
      </c>
      <c r="B63" s="157"/>
      <c r="C63" s="105"/>
      <c r="D63" s="105"/>
      <c r="E63" s="95">
        <f>C63-D63</f>
        <v>0</v>
      </c>
      <c r="F63" s="242"/>
      <c r="G63" s="243"/>
      <c r="H63" s="243"/>
      <c r="I63" s="243"/>
      <c r="J63" s="244"/>
      <c r="K63" s="155"/>
      <c r="L63" s="155"/>
    </row>
    <row r="64" spans="1:17" ht="13" thickBot="1">
      <c r="A64" s="148" t="s">
        <v>143</v>
      </c>
      <c r="B64" s="157"/>
      <c r="C64" s="105"/>
      <c r="D64" s="105"/>
      <c r="E64" s="95">
        <f>C64-D64</f>
        <v>0</v>
      </c>
      <c r="F64" s="245"/>
      <c r="G64" s="246"/>
      <c r="H64" s="246"/>
      <c r="I64" s="246"/>
      <c r="J64" s="247"/>
      <c r="K64" s="155"/>
      <c r="L64" s="155"/>
    </row>
    <row r="65" spans="1:12">
      <c r="A65" s="158"/>
      <c r="B65" s="81"/>
      <c r="C65" s="57"/>
      <c r="D65" s="57"/>
      <c r="E65" s="57"/>
      <c r="F65" s="59"/>
      <c r="G65" s="59"/>
      <c r="H65" s="159"/>
      <c r="I65" s="159"/>
      <c r="J65" s="159"/>
      <c r="K65" s="155"/>
      <c r="L65" s="155"/>
    </row>
    <row r="66" spans="1:12" ht="13" thickBot="1">
      <c r="A66" s="160" t="s">
        <v>41</v>
      </c>
      <c r="B66" s="100"/>
      <c r="C66" s="100"/>
      <c r="D66" s="100"/>
      <c r="E66" s="100"/>
      <c r="F66" s="308" t="s">
        <v>4</v>
      </c>
      <c r="G66" s="286"/>
      <c r="H66" s="286"/>
      <c r="I66" s="286"/>
      <c r="J66" s="286"/>
      <c r="K66" s="155"/>
      <c r="L66" s="155"/>
    </row>
    <row r="67" spans="1:12" ht="13" thickBot="1">
      <c r="A67" s="160" t="s">
        <v>130</v>
      </c>
      <c r="B67" s="102">
        <f>SUM(B68:B72)</f>
        <v>0</v>
      </c>
      <c r="C67" s="102">
        <f>SUM(C68:C72)</f>
        <v>0</v>
      </c>
      <c r="D67" s="102">
        <f>SUM('[1]Event 3a Ledger'!N25:N36)</f>
        <v>0</v>
      </c>
      <c r="E67" s="102">
        <f t="shared" ref="E67:E77" si="3">C67-D67</f>
        <v>0</v>
      </c>
      <c r="F67" s="239"/>
      <c r="G67" s="240"/>
      <c r="H67" s="240"/>
      <c r="I67" s="240"/>
      <c r="J67" s="241"/>
      <c r="K67" s="155"/>
      <c r="L67" s="155"/>
    </row>
    <row r="68" spans="1:12">
      <c r="A68" s="148" t="s">
        <v>72</v>
      </c>
      <c r="B68" s="161"/>
      <c r="C68" s="110"/>
      <c r="D68" s="110"/>
      <c r="E68" s="95">
        <f t="shared" si="3"/>
        <v>0</v>
      </c>
      <c r="F68" s="242"/>
      <c r="G68" s="243"/>
      <c r="H68" s="243"/>
      <c r="I68" s="243"/>
      <c r="J68" s="244"/>
      <c r="K68" s="155"/>
      <c r="L68" s="155"/>
    </row>
    <row r="69" spans="1:12">
      <c r="A69" s="148" t="s">
        <v>73</v>
      </c>
      <c r="B69" s="162"/>
      <c r="C69" s="111"/>
      <c r="D69" s="111"/>
      <c r="E69" s="95">
        <f t="shared" si="3"/>
        <v>0</v>
      </c>
      <c r="F69" s="242"/>
      <c r="G69" s="243"/>
      <c r="H69" s="243"/>
      <c r="I69" s="243"/>
      <c r="J69" s="244"/>
      <c r="K69" s="155"/>
      <c r="L69" s="155"/>
    </row>
    <row r="70" spans="1:12">
      <c r="A70" s="148" t="s">
        <v>123</v>
      </c>
      <c r="B70" s="162"/>
      <c r="C70" s="111"/>
      <c r="D70" s="111"/>
      <c r="E70" s="95">
        <f t="shared" si="3"/>
        <v>0</v>
      </c>
      <c r="F70" s="242"/>
      <c r="G70" s="243"/>
      <c r="H70" s="243"/>
      <c r="I70" s="243"/>
      <c r="J70" s="244"/>
      <c r="K70" s="155"/>
      <c r="L70" s="155"/>
    </row>
    <row r="71" spans="1:12" ht="12.75" customHeight="1">
      <c r="A71" s="148" t="s">
        <v>8</v>
      </c>
      <c r="B71" s="162"/>
      <c r="C71" s="111"/>
      <c r="D71" s="111"/>
      <c r="E71" s="95">
        <f t="shared" si="3"/>
        <v>0</v>
      </c>
      <c r="F71" s="242"/>
      <c r="G71" s="243"/>
      <c r="H71" s="243"/>
      <c r="I71" s="243"/>
      <c r="J71" s="244"/>
      <c r="K71" s="155"/>
      <c r="L71" s="155"/>
    </row>
    <row r="72" spans="1:12" ht="12.75" customHeight="1" thickBot="1">
      <c r="A72" s="148" t="s">
        <v>75</v>
      </c>
      <c r="B72" s="111">
        <f>(B76*G76)+G77</f>
        <v>0</v>
      </c>
      <c r="C72" s="111">
        <f>(C76*H76)+H77</f>
        <v>0</v>
      </c>
      <c r="D72" s="111"/>
      <c r="E72" s="95">
        <f t="shared" si="3"/>
        <v>0</v>
      </c>
      <c r="F72" s="245"/>
      <c r="G72" s="246"/>
      <c r="H72" s="246"/>
      <c r="I72" s="246"/>
      <c r="J72" s="247"/>
      <c r="K72" s="155"/>
      <c r="L72" s="155"/>
    </row>
    <row r="73" spans="1:12" ht="12.75" customHeight="1">
      <c r="A73" s="45" t="s">
        <v>76</v>
      </c>
      <c r="B73" s="129"/>
      <c r="C73" s="96"/>
      <c r="D73" s="96"/>
      <c r="E73" s="96">
        <f t="shared" si="3"/>
        <v>0</v>
      </c>
      <c r="F73" s="132"/>
      <c r="G73" s="163" t="s">
        <v>85</v>
      </c>
      <c r="H73" s="163" t="s">
        <v>86</v>
      </c>
      <c r="I73" s="163" t="s">
        <v>58</v>
      </c>
      <c r="J73" s="164" t="s">
        <v>59</v>
      </c>
      <c r="K73" s="155"/>
      <c r="L73" s="155"/>
    </row>
    <row r="74" spans="1:12" ht="12.75" customHeight="1">
      <c r="A74" s="45" t="s">
        <v>78</v>
      </c>
      <c r="B74" s="129"/>
      <c r="C74" s="96"/>
      <c r="D74" s="96"/>
      <c r="E74" s="96">
        <f t="shared" si="3"/>
        <v>0</v>
      </c>
      <c r="F74" s="45" t="s">
        <v>83</v>
      </c>
      <c r="G74" s="129"/>
      <c r="H74" s="96"/>
      <c r="I74" s="96"/>
      <c r="J74" s="96">
        <f>H74-I74</f>
        <v>0</v>
      </c>
      <c r="K74" s="155"/>
      <c r="L74" s="155"/>
    </row>
    <row r="75" spans="1:12" ht="12.75" customHeight="1">
      <c r="A75" s="45" t="s">
        <v>80</v>
      </c>
      <c r="B75" s="165"/>
      <c r="C75" s="96"/>
      <c r="D75" s="96"/>
      <c r="E75" s="96">
        <f t="shared" si="3"/>
        <v>0</v>
      </c>
      <c r="F75" s="45" t="s">
        <v>77</v>
      </c>
      <c r="G75" s="166"/>
      <c r="H75" s="167"/>
      <c r="I75" s="167"/>
      <c r="J75" s="96">
        <f>H75-I75</f>
        <v>0</v>
      </c>
      <c r="K75" s="155"/>
      <c r="L75" s="155"/>
    </row>
    <row r="76" spans="1:12" ht="12.75" customHeight="1">
      <c r="A76" s="46" t="s">
        <v>81</v>
      </c>
      <c r="B76" s="77">
        <f>IF(B75&gt;0,SUM(B73:B75)/3,IF(B74:B74&gt;0,SUM(B73:B74)/2,B73))</f>
        <v>0</v>
      </c>
      <c r="C76" s="77">
        <f>IF(C75&gt;0,SUM(C73:C75)/3,IF(C74:C74&gt;0,SUM(C73:C74)/2,C73))</f>
        <v>0</v>
      </c>
      <c r="D76" s="96">
        <f>SUM(D73:D75)/3</f>
        <v>0</v>
      </c>
      <c r="E76" s="96">
        <f t="shared" si="3"/>
        <v>0</v>
      </c>
      <c r="F76" s="46" t="s">
        <v>79</v>
      </c>
      <c r="G76" s="96">
        <f>B77*G74*G75</f>
        <v>0</v>
      </c>
      <c r="H76" s="96">
        <f>C77*H74*H75</f>
        <v>0</v>
      </c>
      <c r="I76" s="96">
        <f>D77*I74*I75</f>
        <v>0</v>
      </c>
      <c r="J76" s="96">
        <f>H76-I76</f>
        <v>0</v>
      </c>
      <c r="K76" s="155"/>
      <c r="L76" s="155"/>
    </row>
    <row r="77" spans="1:12" s="169" customFormat="1">
      <c r="A77" s="46" t="s">
        <v>82</v>
      </c>
      <c r="B77" s="168"/>
      <c r="C77" s="96"/>
      <c r="D77" s="96"/>
      <c r="E77" s="96">
        <f t="shared" si="3"/>
        <v>0</v>
      </c>
      <c r="F77" s="45" t="s">
        <v>131</v>
      </c>
      <c r="G77" s="96">
        <f>-((G76*B76)*0.1)</f>
        <v>0</v>
      </c>
      <c r="H77" s="96">
        <f>-((H76*C76)*0.1)</f>
        <v>0</v>
      </c>
      <c r="I77" s="96">
        <f>-((I76*D76)*0.1)</f>
        <v>0</v>
      </c>
      <c r="J77" s="96">
        <f>H77-I77</f>
        <v>0</v>
      </c>
      <c r="K77" s="155"/>
      <c r="L77" s="155"/>
    </row>
    <row r="78" spans="1:12" ht="13" thickBot="1">
      <c r="A78" s="170" t="s">
        <v>9</v>
      </c>
      <c r="B78" s="65"/>
      <c r="C78" s="65"/>
      <c r="D78" s="65"/>
      <c r="E78" s="65"/>
      <c r="F78" s="66"/>
      <c r="G78" s="66"/>
      <c r="H78" s="171"/>
      <c r="I78" s="171"/>
      <c r="J78" s="171"/>
    </row>
    <row r="79" spans="1:12" ht="13" thickBot="1">
      <c r="A79" s="172" t="s">
        <v>5</v>
      </c>
      <c r="B79" s="173">
        <f>SUM(B8,B16,B26,B58,B61)</f>
        <v>0</v>
      </c>
      <c r="C79" s="173">
        <f>SUM(C8,C16,C26,C52,C58,C61)</f>
        <v>0</v>
      </c>
      <c r="D79" s="173">
        <f>SUM(D8,D16,D26,D58,D61)</f>
        <v>0</v>
      </c>
      <c r="E79" s="174">
        <f>C79-D79</f>
        <v>0</v>
      </c>
      <c r="F79" s="175"/>
      <c r="G79" s="159"/>
      <c r="H79" s="159"/>
      <c r="I79" s="159"/>
      <c r="J79" s="159"/>
    </row>
    <row r="80" spans="1:12" ht="13" thickBot="1">
      <c r="A80" s="172" t="s">
        <v>6</v>
      </c>
      <c r="B80" s="173">
        <f>B67</f>
        <v>0</v>
      </c>
      <c r="C80" s="173">
        <f>C67</f>
        <v>0</v>
      </c>
      <c r="D80" s="173">
        <f>D67</f>
        <v>0</v>
      </c>
      <c r="E80" s="174">
        <f>C80-D80</f>
        <v>0</v>
      </c>
      <c r="F80" s="172" t="s">
        <v>7</v>
      </c>
      <c r="G80" s="173">
        <f>B79-B80</f>
        <v>0</v>
      </c>
      <c r="H80" s="173">
        <f>C79-C80</f>
        <v>0</v>
      </c>
      <c r="I80" s="173">
        <f>D79-D80</f>
        <v>0</v>
      </c>
      <c r="J80" s="174">
        <f>H80-I80</f>
        <v>0</v>
      </c>
    </row>
    <row r="81" spans="1:5">
      <c r="A81" s="114"/>
      <c r="B81" s="114"/>
      <c r="D81" s="114"/>
      <c r="E81" s="114"/>
    </row>
    <row r="82" spans="1:5">
      <c r="A82" s="14"/>
      <c r="B82"/>
      <c r="C82"/>
      <c r="D82"/>
      <c r="E82"/>
    </row>
    <row r="83" spans="1:5">
      <c r="A83" s="14"/>
      <c r="B83"/>
      <c r="C83"/>
      <c r="D83"/>
      <c r="E83"/>
    </row>
  </sheetData>
  <sheetProtection selectLockedCells="1"/>
  <mergeCells count="21">
    <mergeCell ref="F67:J72"/>
    <mergeCell ref="F61:J64"/>
    <mergeCell ref="F58:J59"/>
    <mergeCell ref="F35:J36"/>
    <mergeCell ref="F28:J33"/>
    <mergeCell ref="F60:J60"/>
    <mergeCell ref="F57:J57"/>
    <mergeCell ref="F52:J56"/>
    <mergeCell ref="F51:J51"/>
    <mergeCell ref="F34:J34"/>
    <mergeCell ref="F66:J66"/>
    <mergeCell ref="B3:H3"/>
    <mergeCell ref="B4:H4"/>
    <mergeCell ref="B50:E51"/>
    <mergeCell ref="I1:J4"/>
    <mergeCell ref="F7:J7"/>
    <mergeCell ref="B6:J6"/>
    <mergeCell ref="F15:J15"/>
    <mergeCell ref="F16:J24"/>
    <mergeCell ref="F27:J27"/>
    <mergeCell ref="F8:J14"/>
  </mergeCells>
  <phoneticPr fontId="5" type="noConversion"/>
  <pageMargins left="0" right="0" top="0" bottom="0" header="0.5" footer="0.5"/>
  <pageSetup scale="90" orientation="landscape"/>
  <rowBreaks count="1" manualBreakCount="1">
    <brk id="36" max="9" man="1"/>
  </rowBreaks>
  <colBreaks count="1" manualBreakCount="1">
    <brk id="10" max="1048575" man="1"/>
  </colBreaks>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indexed="43"/>
  </sheetPr>
  <dimension ref="A1:K35"/>
  <sheetViews>
    <sheetView showGridLines="0" showZeros="0" tabSelected="1" zoomScale="150" zoomScaleNormal="150" zoomScalePageLayoutView="150" workbookViewId="0">
      <selection activeCell="K10" sqref="K10:K26"/>
    </sheetView>
  </sheetViews>
  <sheetFormatPr baseColWidth="10" defaultColWidth="8.83203125" defaultRowHeight="12" x14ac:dyDescent="0"/>
  <cols>
    <col min="1" max="1" width="8.83203125" customWidth="1"/>
    <col min="2" max="2" width="7.1640625" customWidth="1"/>
    <col min="3" max="3" width="8.5" customWidth="1"/>
    <col min="4" max="4" width="8.1640625" customWidth="1"/>
    <col min="5" max="8" width="10.6640625" customWidth="1"/>
  </cols>
  <sheetData>
    <row r="1" spans="1:11" ht="21" customHeight="1">
      <c r="A1" s="215" t="s">
        <v>23</v>
      </c>
      <c r="B1" s="215"/>
      <c r="C1" s="215"/>
      <c r="D1" s="215"/>
      <c r="E1" s="215"/>
      <c r="F1" s="215"/>
      <c r="G1" s="215"/>
      <c r="H1" s="215"/>
      <c r="I1" s="215"/>
      <c r="J1" s="216" t="s">
        <v>24</v>
      </c>
      <c r="K1" s="217"/>
    </row>
    <row r="2" spans="1:11" ht="21" customHeight="1">
      <c r="A2" s="215" t="s">
        <v>149</v>
      </c>
      <c r="B2" s="215"/>
      <c r="C2" s="215"/>
      <c r="D2" s="215"/>
      <c r="E2" s="215"/>
      <c r="F2" s="215"/>
      <c r="G2" s="215"/>
      <c r="H2" s="215"/>
      <c r="I2" s="215"/>
      <c r="J2" s="218"/>
      <c r="K2" s="219"/>
    </row>
    <row r="3" spans="1:11" ht="21" customHeight="1">
      <c r="A3" s="215" t="s">
        <v>25</v>
      </c>
      <c r="B3" s="215"/>
      <c r="C3" s="215"/>
      <c r="D3" s="215"/>
      <c r="E3" s="215"/>
      <c r="F3" s="215"/>
      <c r="G3" s="215"/>
      <c r="H3" s="215"/>
      <c r="I3" s="215"/>
      <c r="J3" s="218"/>
      <c r="K3" s="219"/>
    </row>
    <row r="4" spans="1:11" ht="16" thickBot="1">
      <c r="A4" s="209" t="s">
        <v>84</v>
      </c>
      <c r="B4" s="209"/>
      <c r="C4" s="224" t="s">
        <v>154</v>
      </c>
      <c r="D4" s="224"/>
      <c r="E4" s="224"/>
      <c r="F4" s="224"/>
      <c r="G4" s="224"/>
      <c r="H4" s="224"/>
      <c r="I4" s="225"/>
      <c r="J4" s="220"/>
      <c r="K4" s="221"/>
    </row>
    <row r="5" spans="1:11" ht="16" thickBot="1">
      <c r="A5" s="209" t="s">
        <v>150</v>
      </c>
      <c r="B5" s="209"/>
      <c r="C5" s="226" t="s">
        <v>155</v>
      </c>
      <c r="D5" s="226"/>
      <c r="E5" s="226"/>
      <c r="F5" s="226"/>
      <c r="G5" s="226"/>
      <c r="H5" s="226"/>
      <c r="I5" s="227"/>
      <c r="J5" s="222"/>
      <c r="K5" s="223"/>
    </row>
    <row r="6" spans="1:11" ht="16" thickBot="1">
      <c r="A6" s="211" t="s">
        <v>26</v>
      </c>
      <c r="B6" s="210"/>
      <c r="C6" s="210"/>
      <c r="D6" s="210"/>
      <c r="E6" s="212" t="s">
        <v>156</v>
      </c>
      <c r="F6" s="212"/>
      <c r="G6" s="212"/>
      <c r="H6" s="212"/>
      <c r="I6" s="33" t="s">
        <v>27</v>
      </c>
      <c r="J6" s="213" t="s">
        <v>157</v>
      </c>
      <c r="K6" s="213"/>
    </row>
    <row r="7" spans="1:11" ht="16" thickBot="1">
      <c r="A7" s="209" t="s">
        <v>28</v>
      </c>
      <c r="B7" s="210"/>
      <c r="C7" s="210"/>
      <c r="D7" s="210"/>
      <c r="E7" s="214" t="s">
        <v>158</v>
      </c>
      <c r="F7" s="214"/>
      <c r="G7" s="214"/>
      <c r="H7" s="214"/>
      <c r="I7" s="33" t="s">
        <v>27</v>
      </c>
      <c r="J7" s="213" t="s">
        <v>161</v>
      </c>
      <c r="K7" s="213"/>
    </row>
    <row r="8" spans="1:11" ht="16" thickBot="1">
      <c r="A8" s="209" t="s">
        <v>29</v>
      </c>
      <c r="B8" s="210"/>
      <c r="C8" s="210"/>
      <c r="D8" s="210"/>
      <c r="E8" s="214" t="s">
        <v>159</v>
      </c>
      <c r="F8" s="214"/>
      <c r="G8" s="214"/>
      <c r="H8" s="214"/>
      <c r="I8" s="33" t="s">
        <v>27</v>
      </c>
      <c r="J8" s="214" t="s">
        <v>160</v>
      </c>
      <c r="K8" s="214"/>
    </row>
    <row r="9" spans="1:11" ht="10.5" customHeight="1">
      <c r="A9" s="228"/>
      <c r="B9" s="228"/>
      <c r="C9" s="228"/>
      <c r="D9" s="228"/>
      <c r="E9" s="228"/>
      <c r="F9" s="228"/>
      <c r="G9" s="228"/>
      <c r="H9" s="228"/>
      <c r="I9" s="228"/>
      <c r="J9" s="228"/>
      <c r="K9" s="228"/>
    </row>
    <row r="10" spans="1:11" ht="12.75" customHeight="1">
      <c r="A10" s="228" t="s">
        <v>60</v>
      </c>
      <c r="B10" s="228"/>
      <c r="C10" s="228"/>
      <c r="D10" s="228"/>
      <c r="E10" s="233" t="s">
        <v>85</v>
      </c>
      <c r="F10" s="233" t="s">
        <v>86</v>
      </c>
      <c r="G10" s="233" t="s">
        <v>58</v>
      </c>
      <c r="H10" s="233" t="s">
        <v>59</v>
      </c>
      <c r="K10" s="228"/>
    </row>
    <row r="11" spans="1:11" ht="12.75" customHeight="1">
      <c r="A11" s="228"/>
      <c r="B11" s="228"/>
      <c r="C11" s="228"/>
      <c r="D11" s="228"/>
      <c r="E11" s="210"/>
      <c r="F11" s="234"/>
      <c r="G11" s="210"/>
      <c r="H11" s="210"/>
      <c r="K11" s="228"/>
    </row>
    <row r="12" spans="1:11" ht="29.25" customHeight="1">
      <c r="A12" s="34" t="s">
        <v>30</v>
      </c>
      <c r="B12" s="232" t="s">
        <v>31</v>
      </c>
      <c r="C12" s="232"/>
      <c r="D12" s="232"/>
      <c r="E12" s="210"/>
      <c r="F12" s="234"/>
      <c r="G12" s="210"/>
      <c r="H12" s="210"/>
      <c r="K12" s="228"/>
    </row>
    <row r="13" spans="1:11" ht="15">
      <c r="A13" s="35" t="s">
        <v>32</v>
      </c>
      <c r="B13" s="228" t="s">
        <v>33</v>
      </c>
      <c r="C13" s="228"/>
      <c r="D13" s="228"/>
      <c r="E13" s="72">
        <f>SUM('Operating Budget'!B6,'Event 3a'!B8,'Event 3b'!B8,'Event 3c'!B8,'Event 3d'!B8,'Event 3e'!B8,'Event 3f'!B8,'Event 3g'!B8,'Event 3h'!B8)</f>
        <v>3105</v>
      </c>
      <c r="F13" s="72">
        <f>SUM('Operating Budget'!C6,'Event 3a'!C8,'Event 3b'!C8,'Event 3c'!C8,'Event 3d'!C8,'Event 3e'!C8,'Event 3f'!C8,'Event 3g'!C8,'Event 3h'!C8)</f>
        <v>3605</v>
      </c>
      <c r="G13" s="72">
        <f>SUM('Operating Budget'!D6,'Event 3a'!D8,'Event 3b'!D8,'Event 3c'!D8,'Event 3d'!D8,'Event 3e'!D8,'Event 3f'!D8,'Event 3g'!D8,'Event 3h'!D8)</f>
        <v>0</v>
      </c>
      <c r="H13" s="72">
        <f>SUM('Operating Budget'!E6,'Event 3a'!E8,'Event 3b'!E8,'Event 3c'!E8,'Event 3d'!E8,'Event 3e'!E8,'Event 3f'!E8,'Event 3g'!E8,'Event 3h'!E8)</f>
        <v>3605</v>
      </c>
      <c r="K13" s="228"/>
    </row>
    <row r="14" spans="1:11" ht="15">
      <c r="A14" s="35" t="s">
        <v>51</v>
      </c>
      <c r="B14" s="228" t="s">
        <v>52</v>
      </c>
      <c r="C14" s="228"/>
      <c r="D14" s="228"/>
      <c r="E14" s="72">
        <f>SUM('Operating Budget'!B12,'Event 3a'!B16,'Event 3b'!B16,'Event 3c'!B16,'Event 3d'!B16,'Event 3e'!B16,'Event 3f'!B16,'Event 3g'!B16,'Event 3h'!B16)</f>
        <v>923</v>
      </c>
      <c r="F14" s="72">
        <f>SUM('Operating Budget'!C12,'Event 3a'!C16,'Event 3b'!C16,'Event 3c'!C16,'Event 3d'!C16,'Event 3e'!C16,'Event 3f'!C16,'Event 3g'!C16,'Event 3h'!C16)</f>
        <v>923</v>
      </c>
      <c r="G14" s="72">
        <f>SUM('Operating Budget'!D12,'Event 3a'!D16,'Event 3b'!D16,'Event 3c'!D16,'Event 3d'!D16,'Event 3e'!D16,'Event 3f'!D16,'Event 3g'!D16,'Event 3h'!D16)</f>
        <v>0</v>
      </c>
      <c r="H14" s="72">
        <f>SUM('Operating Budget'!E12,'Event 3a'!E16,'Event 3b'!E16,'Event 3c'!E16,'Event 3d'!E16,'Event 3e'!E16,'Event 3f'!E16,'Event 3g'!E16,'Event 3h'!E16)</f>
        <v>923</v>
      </c>
      <c r="K14" s="228"/>
    </row>
    <row r="15" spans="1:11" ht="15">
      <c r="A15" s="35" t="s">
        <v>34</v>
      </c>
      <c r="B15" s="228" t="s">
        <v>53</v>
      </c>
      <c r="C15" s="228"/>
      <c r="D15" s="228"/>
      <c r="E15" s="72">
        <f>SUM('Operating Budget'!B20,'Event 3a'!B26,'Event 3b'!B26,'Event 3c'!B26,'Event 3d'!B26,'Event 3e'!B26,'Event 3f'!B26,'Event 3g'!B26,'Event 3h'!B26)</f>
        <v>10031</v>
      </c>
      <c r="F15" s="72">
        <f>SUM('Operating Budget'!C20,'Event 3a'!C26,'Event 3b'!C26,'Event 3c'!C26,'Event 3d'!C26,'Event 3e'!C26,'Event 3f'!C26,'Event 3g'!C26,'Event 3h'!C26)</f>
        <v>10031</v>
      </c>
      <c r="G15" s="72">
        <f>SUM('Operating Budget'!D20,'Event 3a'!D26,'Event 3b'!D26,'Event 3c'!D26,'Event 3d'!D26,'Event 3e'!D26,'Event 3f'!D26,'Event 3g'!D26,'Event 3h'!D26)</f>
        <v>0</v>
      </c>
      <c r="H15" s="72">
        <f>SUM('Operating Budget'!E20,'Event 3a'!E26,'Event 3b'!E26,'Event 3c'!E26,'Event 3d'!E26,'Event 3e'!E26,'Event 3f'!E26,'Event 3g'!E26,'Event 3h'!E26)</f>
        <v>10031</v>
      </c>
      <c r="K15" s="228"/>
    </row>
    <row r="16" spans="1:11" ht="15">
      <c r="A16" s="35" t="s">
        <v>35</v>
      </c>
      <c r="B16" s="228" t="s">
        <v>54</v>
      </c>
      <c r="C16" s="228"/>
      <c r="D16" s="228"/>
      <c r="E16" s="72">
        <f>SUM('Operating Budget'!B52,'Event 3a'!B58,'Event 3b'!B58,'Event 3c'!B58,'Event 3d'!B58,'Event 3e'!B58,'Event 3f'!B58,'Event 3g'!B58,'Event 3h'!B58)</f>
        <v>75</v>
      </c>
      <c r="F16" s="72">
        <f>SUM('Operating Budget'!C52,'Event 3a'!C58,'Event 3b'!C58,'Event 3c'!C58,'Event 3d'!C58,'Event 3e'!C58,'Event 3f'!C58,'Event 3g'!C58,'Event 3h'!C58)</f>
        <v>75</v>
      </c>
      <c r="G16" s="72">
        <f>SUM('Operating Budget'!D52,'Event 3a'!D58,'Event 3b'!D58,'Event 3c'!D58,'Event 3d'!D58,'Event 3e'!D58,'Event 3f'!D58,'Event 3g'!D58,'Event 3h'!D58)</f>
        <v>0</v>
      </c>
      <c r="H16" s="72">
        <f>SUM('Operating Budget'!E52,'Event 3a'!E58,'Event 3b'!E58,'Event 3c'!E58,'Event 3d'!E58,'Event 3e'!E58,'Event 3f'!E58,'Event 3g'!E58,'Event 3h'!E58)</f>
        <v>75</v>
      </c>
      <c r="K16" s="228"/>
    </row>
    <row r="17" spans="1:11" ht="15">
      <c r="A17" s="35" t="s">
        <v>36</v>
      </c>
      <c r="B17" s="231" t="s">
        <v>55</v>
      </c>
      <c r="C17" s="231"/>
      <c r="D17" s="231"/>
      <c r="E17" s="72">
        <f>SUM('Event 3a'!B61,'Event 3b'!B61,'Event 3c'!B61,'Event 3d'!B61,'Event 3e'!B61,'Event 3f'!B61,'Event 3g'!B61,'Event 3h'!B61)</f>
        <v>0</v>
      </c>
      <c r="F17" s="72">
        <f>SUM('Event 3a'!C61,'Event 3b'!C61,'Event 3c'!C61,'Event 3d'!C61,'Event 3e'!C61,'Event 3f'!C61,'Event 3g'!C61,'Event 3h'!C61)</f>
        <v>0</v>
      </c>
      <c r="G17" s="72">
        <f>SUM('Event 3a'!D61,'Event 3b'!D61,'Event 3c'!D61,'Event 3d'!D61,'Event 3e'!D61,'Event 3f'!D61,'Event 3g'!D61,'Event 3h'!D61)</f>
        <v>0</v>
      </c>
      <c r="H17" s="72">
        <f>SUM('Event 3a'!E61,'Event 3b'!E61,'Event 3c'!E61,'Event 3d'!E61,'Event 3e'!E61,'Event 3f'!E61,'Event 3g'!E61,'Event 3h'!E61)</f>
        <v>0</v>
      </c>
      <c r="K17" s="228"/>
    </row>
    <row r="18" spans="1:11" ht="15">
      <c r="A18" s="235" t="s">
        <v>5</v>
      </c>
      <c r="B18" s="236"/>
      <c r="C18" s="236"/>
      <c r="D18" s="236"/>
      <c r="E18" s="73">
        <f>SUM(E13:E17)</f>
        <v>14134</v>
      </c>
      <c r="F18" s="73">
        <f>SUM(F13:F17)</f>
        <v>14634</v>
      </c>
      <c r="G18" s="73">
        <f>SUM(G13:G17)</f>
        <v>0</v>
      </c>
      <c r="H18" s="73">
        <f>SUM(H13:H17)</f>
        <v>14634</v>
      </c>
      <c r="K18" s="228"/>
    </row>
    <row r="19" spans="1:11" ht="15">
      <c r="A19" s="228" t="s">
        <v>71</v>
      </c>
      <c r="B19" s="228"/>
      <c r="C19" s="228"/>
      <c r="D19" s="228"/>
      <c r="E19" s="71"/>
      <c r="F19" s="22"/>
      <c r="G19" s="75"/>
      <c r="H19" s="22"/>
      <c r="K19" s="228"/>
    </row>
    <row r="20" spans="1:11">
      <c r="A20" s="228"/>
      <c r="B20" s="228"/>
      <c r="C20" s="228"/>
      <c r="D20" s="228"/>
      <c r="E20" s="16"/>
      <c r="F20" s="16"/>
      <c r="G20" s="22"/>
      <c r="H20" s="22"/>
      <c r="K20" s="228"/>
    </row>
    <row r="21" spans="1:11" ht="30">
      <c r="A21" s="34" t="s">
        <v>37</v>
      </c>
      <c r="B21" s="232" t="s">
        <v>31</v>
      </c>
      <c r="C21" s="232"/>
      <c r="D21" s="232"/>
      <c r="E21" s="16"/>
      <c r="F21" s="16"/>
      <c r="G21" s="76"/>
      <c r="H21" s="22"/>
      <c r="K21" s="228"/>
    </row>
    <row r="22" spans="1:11" ht="15">
      <c r="A22" s="37">
        <v>55000</v>
      </c>
      <c r="B22" s="236" t="s">
        <v>38</v>
      </c>
      <c r="C22" s="236"/>
      <c r="D22" s="236"/>
      <c r="E22" s="74">
        <f>SUM('Operating Budget'!B55,'Event 3a'!B67,'Event 3b'!B67,'Event 3c'!B67,'Event 3d'!B67,'Event 3e'!B67,'Event 3f'!B67,'Event 3g'!B67,'Event 3h'!B67)</f>
        <v>3167</v>
      </c>
      <c r="F22" s="74">
        <f>SUM('Operating Budget'!C55,'Event 3a'!C67,'Event 3b'!C67,'Event 3c'!C67,'Event 3d'!C67,'Event 3e'!C67,'Event 3f'!C67,'Event 3g'!C67,'Event 3h'!C67)</f>
        <v>3167.4</v>
      </c>
      <c r="G22" s="74">
        <f>SUM('Operating Budget'!D55,'Event 3a'!D67,'Event 3b'!D67,'Event 3c'!D67,'Event 3d'!D67,'Event 3e'!D67,'Event 3f'!D67,'Event 3g'!D67,'Event 3h'!D67)</f>
        <v>0</v>
      </c>
      <c r="H22" s="74">
        <f>SUM('Operating Budget'!E55,'Event 3a'!E67,'Event 3b'!E67,'Event 3c'!E67,'Event 3d'!E67,'Event 3e'!E67,'Event 3f'!E67,'Event 3g'!E67,'Event 3h'!E67)</f>
        <v>3167.4</v>
      </c>
      <c r="K22" s="228"/>
    </row>
    <row r="23" spans="1:11" ht="15">
      <c r="A23" s="37"/>
      <c r="B23" s="36"/>
      <c r="C23" s="36"/>
      <c r="D23" s="36"/>
      <c r="E23" s="22"/>
      <c r="F23" s="22"/>
      <c r="G23" s="22"/>
      <c r="H23" s="22"/>
      <c r="K23" s="228"/>
    </row>
    <row r="24" spans="1:11" ht="16" thickBot="1">
      <c r="A24" s="37"/>
      <c r="B24" s="36"/>
      <c r="C24" s="36"/>
      <c r="D24" s="36"/>
      <c r="E24" s="22"/>
      <c r="F24" s="22"/>
      <c r="G24" s="22"/>
      <c r="H24" s="22"/>
      <c r="K24" s="228"/>
    </row>
    <row r="25" spans="1:11" ht="12.75" customHeight="1">
      <c r="A25" s="228" t="s">
        <v>39</v>
      </c>
      <c r="B25" s="228"/>
      <c r="C25" s="228"/>
      <c r="D25" s="228"/>
      <c r="E25" s="237">
        <f>E18-E22</f>
        <v>10967</v>
      </c>
      <c r="F25" s="237">
        <f>F18-F22</f>
        <v>11466.6</v>
      </c>
      <c r="G25" s="237">
        <f>G18-G22</f>
        <v>0</v>
      </c>
      <c r="H25" s="237">
        <f>H18-H22</f>
        <v>11466.6</v>
      </c>
      <c r="K25" s="228"/>
    </row>
    <row r="26" spans="1:11" ht="13" thickBot="1">
      <c r="A26" s="228"/>
      <c r="B26" s="228"/>
      <c r="C26" s="228"/>
      <c r="D26" s="228"/>
      <c r="E26" s="238"/>
      <c r="F26" s="238"/>
      <c r="G26" s="238"/>
      <c r="H26" s="238"/>
      <c r="K26" s="228"/>
    </row>
    <row r="27" spans="1:11" ht="15">
      <c r="A27" s="228" t="s">
        <v>40</v>
      </c>
      <c r="B27" s="228"/>
      <c r="C27" s="228"/>
      <c r="D27" s="210"/>
      <c r="E27" s="38"/>
      <c r="F27" s="38"/>
      <c r="G27" s="38"/>
      <c r="H27" s="38"/>
      <c r="I27" s="38"/>
      <c r="J27" s="38"/>
      <c r="K27" s="38"/>
    </row>
    <row r="28" spans="1:11" ht="16" thickBot="1">
      <c r="A28" s="228"/>
      <c r="B28" s="228"/>
      <c r="C28" s="228"/>
      <c r="D28" s="210"/>
      <c r="E28" s="39"/>
      <c r="F28" s="39"/>
      <c r="G28" s="39"/>
      <c r="H28" s="39"/>
      <c r="I28" s="39"/>
      <c r="J28" s="39"/>
      <c r="K28" s="39"/>
    </row>
    <row r="29" spans="1:11" ht="13" thickBot="1">
      <c r="A29" s="40"/>
      <c r="B29" s="40"/>
      <c r="C29" s="40"/>
      <c r="D29" s="40"/>
      <c r="E29" s="40"/>
      <c r="F29" s="40"/>
      <c r="G29" s="40"/>
      <c r="H29" s="40"/>
      <c r="I29" s="40"/>
      <c r="J29" s="40"/>
      <c r="K29" s="40"/>
    </row>
    <row r="30" spans="1:11">
      <c r="A30" s="229"/>
      <c r="B30" s="229"/>
      <c r="C30" s="229"/>
      <c r="D30" s="229"/>
      <c r="E30" s="229"/>
      <c r="F30" s="229"/>
      <c r="G30" s="229"/>
      <c r="H30" s="229"/>
      <c r="I30" s="229"/>
      <c r="J30" s="229"/>
      <c r="K30" s="229"/>
    </row>
    <row r="31" spans="1:11">
      <c r="A31" s="230"/>
      <c r="B31" s="230"/>
      <c r="C31" s="230"/>
      <c r="D31" s="230"/>
      <c r="E31" s="230"/>
      <c r="F31" s="230"/>
      <c r="G31" s="230"/>
      <c r="H31" s="230"/>
      <c r="I31" s="230"/>
      <c r="J31" s="230"/>
      <c r="K31" s="230"/>
    </row>
    <row r="32" spans="1:11">
      <c r="A32" s="6"/>
      <c r="C32" s="41"/>
    </row>
    <row r="33" spans="1:10">
      <c r="A33" s="5"/>
      <c r="C33" s="41"/>
    </row>
    <row r="35" spans="1:10">
      <c r="D35" s="42"/>
      <c r="E35" s="43"/>
      <c r="F35" s="44"/>
      <c r="I35" s="42"/>
      <c r="J35" s="43"/>
    </row>
  </sheetData>
  <sheetProtection selectLockedCells="1"/>
  <mergeCells count="41">
    <mergeCell ref="E8:H8"/>
    <mergeCell ref="B22:D22"/>
    <mergeCell ref="A25:D26"/>
    <mergeCell ref="A9:K9"/>
    <mergeCell ref="A10:D11"/>
    <mergeCell ref="E25:E26"/>
    <mergeCell ref="F25:F26"/>
    <mergeCell ref="G25:G26"/>
    <mergeCell ref="H25:H26"/>
    <mergeCell ref="J8:K8"/>
    <mergeCell ref="A8:D8"/>
    <mergeCell ref="A27:D28"/>
    <mergeCell ref="A30:K31"/>
    <mergeCell ref="B16:D16"/>
    <mergeCell ref="B17:D17"/>
    <mergeCell ref="A19:D20"/>
    <mergeCell ref="B21:D21"/>
    <mergeCell ref="K10:K26"/>
    <mergeCell ref="B12:D12"/>
    <mergeCell ref="B13:D13"/>
    <mergeCell ref="B15:D15"/>
    <mergeCell ref="B14:D14"/>
    <mergeCell ref="E10:E12"/>
    <mergeCell ref="F10:F12"/>
    <mergeCell ref="A18:D18"/>
    <mergeCell ref="G10:G12"/>
    <mergeCell ref="H10:H12"/>
    <mergeCell ref="A1:I1"/>
    <mergeCell ref="J1:K5"/>
    <mergeCell ref="A2:I2"/>
    <mergeCell ref="A3:I3"/>
    <mergeCell ref="A4:B4"/>
    <mergeCell ref="C4:I4"/>
    <mergeCell ref="A5:B5"/>
    <mergeCell ref="C5:I5"/>
    <mergeCell ref="A7:D7"/>
    <mergeCell ref="A6:D6"/>
    <mergeCell ref="E6:H6"/>
    <mergeCell ref="J6:K6"/>
    <mergeCell ref="E7:H7"/>
    <mergeCell ref="J7:K7"/>
  </mergeCells>
  <phoneticPr fontId="5" type="noConversion"/>
  <pageMargins left="0" right="0" top="0" bottom="0" header="0" footer="0.5"/>
  <pageSetup scale="93" orientation="portrait"/>
  <colBreaks count="1" manualBreakCount="1">
    <brk id="11" max="1048575" man="1"/>
  </colBreaks>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indexed="43"/>
  </sheetPr>
  <dimension ref="A1:Q65"/>
  <sheetViews>
    <sheetView showGridLines="0" showZeros="0" zoomScale="150" zoomScaleNormal="150" zoomScalePageLayoutView="150" workbookViewId="0">
      <selection activeCell="C9" sqref="C9"/>
    </sheetView>
  </sheetViews>
  <sheetFormatPr baseColWidth="10" defaultColWidth="9.1640625" defaultRowHeight="12" x14ac:dyDescent="0"/>
  <cols>
    <col min="1" max="1" width="34.5" style="48" customWidth="1"/>
    <col min="2" max="2" width="7.83203125" style="69" customWidth="1"/>
    <col min="3" max="3" width="7.83203125" style="51" customWidth="1"/>
    <col min="4" max="5" width="7.83203125" style="70" customWidth="1"/>
    <col min="6" max="6" width="31.33203125" style="58" customWidth="1"/>
    <col min="7" max="7" width="10.83203125" style="51" customWidth="1"/>
    <col min="8" max="8" width="9.5" style="51" customWidth="1"/>
    <col min="9" max="9" width="7.83203125" style="51" customWidth="1"/>
    <col min="10" max="10" width="13.1640625" style="51" customWidth="1"/>
    <col min="11" max="16384" width="9.1640625" style="51"/>
  </cols>
  <sheetData>
    <row r="1" spans="1:17" ht="17">
      <c r="B1" s="20"/>
      <c r="C1" s="20"/>
      <c r="D1" s="20"/>
      <c r="E1" s="18" t="s">
        <v>108</v>
      </c>
      <c r="F1" s="49"/>
      <c r="G1" s="50"/>
      <c r="H1" s="50"/>
      <c r="I1" s="287">
        <v>2</v>
      </c>
      <c r="J1" s="288"/>
      <c r="M1" s="50"/>
    </row>
    <row r="2" spans="1:17" ht="17">
      <c r="B2" s="17"/>
      <c r="C2" s="17"/>
      <c r="D2" s="17"/>
      <c r="E2" s="18" t="s">
        <v>151</v>
      </c>
      <c r="F2" s="49"/>
      <c r="G2" s="50"/>
      <c r="H2" s="50"/>
      <c r="I2" s="289"/>
      <c r="J2" s="290"/>
      <c r="M2" s="50"/>
    </row>
    <row r="3" spans="1:17" ht="18" thickBot="1">
      <c r="A3" s="23" t="s">
        <v>84</v>
      </c>
      <c r="B3" s="305"/>
      <c r="C3" s="306"/>
      <c r="D3" s="306"/>
      <c r="E3" s="306"/>
      <c r="F3" s="306"/>
      <c r="G3" s="306"/>
      <c r="H3" s="307"/>
      <c r="I3" s="289"/>
      <c r="J3" s="290"/>
      <c r="M3" s="50"/>
    </row>
    <row r="4" spans="1:17" ht="18" thickBot="1">
      <c r="A4" s="23" t="s">
        <v>152</v>
      </c>
      <c r="B4" s="302"/>
      <c r="C4" s="303"/>
      <c r="D4" s="303"/>
      <c r="E4" s="303"/>
      <c r="F4" s="303"/>
      <c r="G4" s="303"/>
      <c r="H4" s="304"/>
      <c r="I4" s="291"/>
      <c r="J4" s="292"/>
      <c r="M4" s="50"/>
    </row>
    <row r="5" spans="1:17" ht="62.25" customHeight="1" thickBot="1">
      <c r="A5" s="9" t="s">
        <v>60</v>
      </c>
      <c r="B5" s="8" t="s">
        <v>85</v>
      </c>
      <c r="C5" s="8" t="s">
        <v>86</v>
      </c>
      <c r="D5" s="8" t="s">
        <v>58</v>
      </c>
      <c r="E5" s="8" t="s">
        <v>59</v>
      </c>
      <c r="F5" s="293" t="s">
        <v>114</v>
      </c>
      <c r="G5" s="294"/>
      <c r="H5" s="294"/>
      <c r="I5" s="294"/>
      <c r="J5" s="294"/>
      <c r="K5" s="49"/>
      <c r="L5" s="49"/>
      <c r="M5" s="49"/>
      <c r="N5" s="52"/>
      <c r="O5" s="52"/>
      <c r="P5" s="52"/>
      <c r="Q5" s="52"/>
    </row>
    <row r="6" spans="1:17" ht="13" thickBot="1">
      <c r="A6" s="9" t="s">
        <v>88</v>
      </c>
      <c r="B6" s="78">
        <f>SUM(B7:B10)</f>
        <v>2930</v>
      </c>
      <c r="C6" s="78">
        <f>SUM(C7:C10)</f>
        <v>3430</v>
      </c>
      <c r="D6" s="78"/>
      <c r="E6" s="78">
        <f>C6-D6</f>
        <v>3430</v>
      </c>
      <c r="F6" s="267" t="s">
        <v>164</v>
      </c>
      <c r="G6" s="295"/>
      <c r="H6" s="295"/>
      <c r="I6" s="295"/>
      <c r="J6" s="296"/>
      <c r="K6" s="49"/>
      <c r="L6" s="49"/>
      <c r="M6" s="49"/>
      <c r="N6" s="52"/>
      <c r="O6" s="52"/>
      <c r="P6" s="52"/>
      <c r="Q6" s="52"/>
    </row>
    <row r="7" spans="1:17" ht="12.75" customHeight="1">
      <c r="A7" s="10" t="s">
        <v>11</v>
      </c>
      <c r="B7" s="185">
        <v>100</v>
      </c>
      <c r="C7" s="79">
        <v>100</v>
      </c>
      <c r="D7" s="79"/>
      <c r="E7" s="79">
        <f>C7-D7</f>
        <v>100</v>
      </c>
      <c r="F7" s="297"/>
      <c r="G7" s="298"/>
      <c r="H7" s="298"/>
      <c r="I7" s="298"/>
      <c r="J7" s="299"/>
      <c r="K7" s="49"/>
      <c r="L7" s="49"/>
      <c r="M7" s="49"/>
      <c r="N7" s="52"/>
      <c r="O7" s="52"/>
      <c r="P7" s="52"/>
      <c r="Q7" s="52"/>
    </row>
    <row r="8" spans="1:17" ht="14.25" customHeight="1">
      <c r="A8" s="30" t="s">
        <v>12</v>
      </c>
      <c r="B8" s="186">
        <v>2830</v>
      </c>
      <c r="C8" s="80">
        <v>3330</v>
      </c>
      <c r="D8" s="80"/>
      <c r="E8" s="187">
        <f>C8-D8</f>
        <v>3330</v>
      </c>
      <c r="F8" s="297"/>
      <c r="G8" s="298"/>
      <c r="H8" s="298"/>
      <c r="I8" s="298"/>
      <c r="J8" s="299"/>
      <c r="K8" s="49"/>
      <c r="L8" s="49"/>
      <c r="M8" s="49"/>
      <c r="N8" s="52"/>
      <c r="O8" s="52"/>
      <c r="P8" s="52"/>
      <c r="Q8" s="52"/>
    </row>
    <row r="9" spans="1:17">
      <c r="A9" s="30" t="s">
        <v>13</v>
      </c>
      <c r="B9" s="186"/>
      <c r="C9" s="80"/>
      <c r="D9" s="80"/>
      <c r="E9" s="187">
        <f>C9-D9</f>
        <v>0</v>
      </c>
      <c r="F9" s="297"/>
      <c r="G9" s="298"/>
      <c r="H9" s="298"/>
      <c r="I9" s="298"/>
      <c r="J9" s="299"/>
      <c r="K9" s="49"/>
      <c r="L9" s="49"/>
      <c r="M9" s="49"/>
      <c r="N9" s="52"/>
      <c r="O9" s="52"/>
      <c r="P9" s="52"/>
      <c r="Q9" s="52"/>
    </row>
    <row r="10" spans="1:17" ht="13" thickBot="1">
      <c r="A10" s="30" t="s">
        <v>14</v>
      </c>
      <c r="B10" s="186"/>
      <c r="C10" s="80"/>
      <c r="D10" s="80"/>
      <c r="E10" s="187">
        <f>C10-D10</f>
        <v>0</v>
      </c>
      <c r="F10" s="300"/>
      <c r="G10" s="300"/>
      <c r="H10" s="300"/>
      <c r="I10" s="300"/>
      <c r="J10" s="301"/>
      <c r="K10" s="49"/>
      <c r="L10" s="49"/>
      <c r="M10" s="49"/>
      <c r="N10" s="52"/>
      <c r="O10" s="52"/>
      <c r="P10" s="52"/>
      <c r="Q10" s="52"/>
    </row>
    <row r="11" spans="1:17" ht="13" thickBot="1">
      <c r="B11" s="81"/>
      <c r="C11" s="81"/>
      <c r="D11" s="81"/>
      <c r="E11" s="154"/>
      <c r="F11" s="293" t="s">
        <v>113</v>
      </c>
      <c r="G11" s="294"/>
      <c r="H11" s="294"/>
      <c r="I11" s="294"/>
      <c r="J11" s="294"/>
      <c r="K11" s="49"/>
      <c r="L11" s="49"/>
      <c r="M11" s="49"/>
      <c r="N11" s="52"/>
      <c r="O11" s="52"/>
      <c r="P11" s="52"/>
      <c r="Q11" s="52"/>
    </row>
    <row r="12" spans="1:17" ht="13" thickBot="1">
      <c r="A12" s="12" t="s">
        <v>15</v>
      </c>
      <c r="B12" s="78">
        <f>SUM(B13,B16)</f>
        <v>0</v>
      </c>
      <c r="C12" s="78">
        <f>SUM(C13,C16)</f>
        <v>0</v>
      </c>
      <c r="D12" s="78"/>
      <c r="E12" s="78">
        <f t="shared" ref="E12:E18" si="0">C12-D12</f>
        <v>0</v>
      </c>
      <c r="F12" s="239"/>
      <c r="G12" s="240"/>
      <c r="H12" s="240"/>
      <c r="I12" s="240"/>
      <c r="J12" s="241"/>
      <c r="K12" s="49"/>
      <c r="L12" s="49"/>
      <c r="M12" s="49"/>
      <c r="N12" s="52"/>
      <c r="O12" s="52"/>
      <c r="P12" s="52"/>
      <c r="Q12" s="52"/>
    </row>
    <row r="13" spans="1:17">
      <c r="A13" s="28" t="s">
        <v>105</v>
      </c>
      <c r="B13" s="105">
        <f>SUM(B14:B15)</f>
        <v>0</v>
      </c>
      <c r="C13" s="82">
        <f>SUM(C14:C15)</f>
        <v>0</v>
      </c>
      <c r="D13" s="82">
        <f>SUM(D14:D15)</f>
        <v>0</v>
      </c>
      <c r="E13" s="188">
        <f t="shared" si="0"/>
        <v>0</v>
      </c>
      <c r="F13" s="242"/>
      <c r="G13" s="243"/>
      <c r="H13" s="243"/>
      <c r="I13" s="243"/>
      <c r="J13" s="244"/>
      <c r="K13" s="49"/>
      <c r="L13" s="49"/>
      <c r="M13" s="49"/>
      <c r="N13" s="52"/>
      <c r="O13" s="52"/>
      <c r="P13" s="52"/>
      <c r="Q13" s="52"/>
    </row>
    <row r="14" spans="1:17">
      <c r="A14" s="24" t="s">
        <v>122</v>
      </c>
      <c r="B14" s="129"/>
      <c r="C14" s="83"/>
      <c r="D14" s="83"/>
      <c r="E14" s="189">
        <f t="shared" si="0"/>
        <v>0</v>
      </c>
      <c r="F14" s="242"/>
      <c r="G14" s="243"/>
      <c r="H14" s="243"/>
      <c r="I14" s="243"/>
      <c r="J14" s="244"/>
      <c r="K14" s="49"/>
      <c r="L14" s="49"/>
      <c r="M14" s="49"/>
      <c r="N14" s="52"/>
      <c r="O14" s="52"/>
      <c r="P14" s="52"/>
      <c r="Q14" s="52"/>
    </row>
    <row r="15" spans="1:17">
      <c r="A15" s="13" t="s">
        <v>57</v>
      </c>
      <c r="B15" s="97">
        <f>B14*0.125</f>
        <v>0</v>
      </c>
      <c r="C15" s="97">
        <f>C14*0.125</f>
        <v>0</v>
      </c>
      <c r="D15" s="97">
        <f>D14*0.125</f>
        <v>0</v>
      </c>
      <c r="E15" s="190">
        <f t="shared" si="0"/>
        <v>0</v>
      </c>
      <c r="F15" s="242"/>
      <c r="G15" s="243"/>
      <c r="H15" s="243"/>
      <c r="I15" s="243"/>
      <c r="J15" s="244"/>
      <c r="K15" s="49"/>
      <c r="L15" s="49"/>
      <c r="M15" s="49"/>
      <c r="N15" s="52"/>
      <c r="O15" s="52"/>
      <c r="P15" s="52"/>
      <c r="Q15" s="52"/>
    </row>
    <row r="16" spans="1:17">
      <c r="A16" s="27" t="s">
        <v>106</v>
      </c>
      <c r="B16" s="105">
        <f>SUM(B17:B18)</f>
        <v>0</v>
      </c>
      <c r="C16" s="82">
        <f>SUM(C17:C18)</f>
        <v>0</v>
      </c>
      <c r="D16" s="82">
        <f>SUM(D17:D18)</f>
        <v>0</v>
      </c>
      <c r="E16" s="188">
        <f t="shared" si="0"/>
        <v>0</v>
      </c>
      <c r="F16" s="242"/>
      <c r="G16" s="243"/>
      <c r="H16" s="243"/>
      <c r="I16" s="243"/>
      <c r="J16" s="244"/>
      <c r="K16" s="49"/>
      <c r="L16" s="49"/>
      <c r="M16" s="49"/>
      <c r="N16" s="52"/>
      <c r="O16" s="52"/>
      <c r="P16" s="52"/>
      <c r="Q16" s="52"/>
    </row>
    <row r="17" spans="1:17">
      <c r="A17" s="24" t="s">
        <v>122</v>
      </c>
      <c r="B17" s="123"/>
      <c r="C17" s="84"/>
      <c r="D17" s="84"/>
      <c r="E17" s="189">
        <f t="shared" si="0"/>
        <v>0</v>
      </c>
      <c r="F17" s="242"/>
      <c r="G17" s="243"/>
      <c r="H17" s="243"/>
      <c r="I17" s="243"/>
      <c r="J17" s="244"/>
      <c r="K17" s="49"/>
      <c r="L17" s="49"/>
      <c r="M17" s="49"/>
      <c r="N17" s="52"/>
      <c r="O17" s="52"/>
      <c r="P17" s="52"/>
      <c r="Q17" s="52"/>
    </row>
    <row r="18" spans="1:17" ht="13" thickBot="1">
      <c r="A18" s="13" t="s">
        <v>56</v>
      </c>
      <c r="B18" s="97">
        <f>B17*0.315</f>
        <v>0</v>
      </c>
      <c r="C18" s="97">
        <f>C17*0.315</f>
        <v>0</v>
      </c>
      <c r="D18" s="97">
        <f>D17*0.315</f>
        <v>0</v>
      </c>
      <c r="E18" s="190">
        <f t="shared" si="0"/>
        <v>0</v>
      </c>
      <c r="F18" s="245"/>
      <c r="G18" s="246"/>
      <c r="H18" s="246"/>
      <c r="I18" s="246"/>
      <c r="J18" s="247"/>
      <c r="K18" s="49"/>
      <c r="L18" s="49"/>
      <c r="M18" s="49"/>
      <c r="N18" s="52"/>
      <c r="O18" s="52"/>
      <c r="P18" s="52"/>
      <c r="Q18" s="52"/>
    </row>
    <row r="19" spans="1:17" ht="13" thickBot="1">
      <c r="A19" s="54"/>
      <c r="B19" s="57" t="s">
        <v>16</v>
      </c>
      <c r="C19" s="57"/>
      <c r="D19" s="57"/>
      <c r="E19" s="57"/>
      <c r="F19" s="56"/>
      <c r="G19" s="56"/>
      <c r="H19" s="56"/>
      <c r="I19" s="56"/>
      <c r="J19" s="56"/>
      <c r="K19" s="49"/>
      <c r="L19" s="49"/>
      <c r="M19" s="57"/>
      <c r="N19" s="52"/>
      <c r="O19" s="52"/>
      <c r="P19" s="52"/>
      <c r="Q19" s="52"/>
    </row>
    <row r="20" spans="1:17" ht="13" thickBot="1">
      <c r="A20" s="9" t="s">
        <v>61</v>
      </c>
      <c r="B20" s="78">
        <f>SUM(B21,B25,B29,B30,B35,B36,B49)</f>
        <v>4841</v>
      </c>
      <c r="C20" s="78">
        <f>SUM(C21,C25,C29,C30,C35,C36,C49)</f>
        <v>4841</v>
      </c>
      <c r="D20" s="78"/>
      <c r="E20" s="78">
        <f>C20-D20</f>
        <v>4841</v>
      </c>
      <c r="K20" s="49"/>
      <c r="L20" s="49"/>
      <c r="M20" s="57"/>
      <c r="N20" s="52"/>
      <c r="O20" s="52"/>
      <c r="P20" s="52"/>
      <c r="Q20" s="52"/>
    </row>
    <row r="21" spans="1:17" ht="13" thickBot="1">
      <c r="A21" s="10" t="s">
        <v>62</v>
      </c>
      <c r="B21" s="85">
        <f>B22</f>
        <v>0</v>
      </c>
      <c r="C21" s="85">
        <f>C22</f>
        <v>0</v>
      </c>
      <c r="D21" s="85">
        <f>D22</f>
        <v>0</v>
      </c>
      <c r="E21" s="188">
        <f>C21-D21</f>
        <v>0</v>
      </c>
      <c r="F21" s="248" t="s">
        <v>2</v>
      </c>
      <c r="G21" s="249"/>
      <c r="H21" s="249"/>
      <c r="I21" s="249"/>
      <c r="J21" s="249"/>
      <c r="K21" s="59"/>
      <c r="L21" s="59"/>
      <c r="M21" s="52"/>
      <c r="N21" s="52"/>
      <c r="O21" s="52"/>
      <c r="P21" s="52"/>
      <c r="Q21" s="52"/>
    </row>
    <row r="22" spans="1:17">
      <c r="A22" s="179" t="s">
        <v>133</v>
      </c>
      <c r="B22" s="83">
        <f>B23*0.05</f>
        <v>0</v>
      </c>
      <c r="C22" s="83">
        <f>C23*0.05</f>
        <v>0</v>
      </c>
      <c r="D22" s="83">
        <f>D23*0.05</f>
        <v>0</v>
      </c>
      <c r="E22" s="189">
        <f>C22-D22</f>
        <v>0</v>
      </c>
      <c r="F22" s="266" t="s">
        <v>180</v>
      </c>
      <c r="G22" s="267"/>
      <c r="H22" s="267"/>
      <c r="I22" s="267"/>
      <c r="J22" s="268"/>
      <c r="K22" s="59"/>
      <c r="L22" s="59"/>
      <c r="M22" s="52"/>
      <c r="N22" s="52"/>
      <c r="O22" s="52"/>
      <c r="P22" s="52"/>
      <c r="Q22" s="52"/>
    </row>
    <row r="23" spans="1:17">
      <c r="A23" s="24" t="s">
        <v>63</v>
      </c>
      <c r="B23" s="191"/>
      <c r="C23" s="86"/>
      <c r="D23" s="86"/>
      <c r="E23" s="189">
        <f>C23-D23</f>
        <v>0</v>
      </c>
      <c r="F23" s="269"/>
      <c r="G23" s="270"/>
      <c r="H23" s="270"/>
      <c r="I23" s="270"/>
      <c r="J23" s="271"/>
      <c r="K23" s="59"/>
      <c r="L23" s="59"/>
      <c r="M23" s="52"/>
      <c r="N23" s="52"/>
      <c r="O23" s="52"/>
      <c r="P23" s="52"/>
      <c r="Q23" s="52"/>
    </row>
    <row r="24" spans="1:17">
      <c r="A24" s="11" t="s">
        <v>90</v>
      </c>
      <c r="B24" s="192"/>
      <c r="C24" s="193"/>
      <c r="D24" s="87"/>
      <c r="E24" s="194"/>
      <c r="F24" s="269"/>
      <c r="G24" s="270"/>
      <c r="H24" s="270"/>
      <c r="I24" s="270"/>
      <c r="J24" s="271"/>
      <c r="K24" s="59"/>
      <c r="L24" s="59"/>
      <c r="M24" s="52"/>
      <c r="N24" s="52"/>
      <c r="O24" s="52"/>
      <c r="P24" s="52"/>
      <c r="Q24" s="52"/>
    </row>
    <row r="25" spans="1:17">
      <c r="A25" s="10" t="s">
        <v>64</v>
      </c>
      <c r="B25" s="88">
        <f>SUM(B26:B27)</f>
        <v>15</v>
      </c>
      <c r="C25" s="88">
        <f>SUM(C26:C27)</f>
        <v>15</v>
      </c>
      <c r="D25" s="88">
        <f>SUM(D26:D27)</f>
        <v>0</v>
      </c>
      <c r="E25" s="195">
        <f>C25-D25</f>
        <v>15</v>
      </c>
      <c r="F25" s="269"/>
      <c r="G25" s="270"/>
      <c r="H25" s="270"/>
      <c r="I25" s="270"/>
      <c r="J25" s="271"/>
      <c r="K25" s="59"/>
      <c r="L25" s="59"/>
      <c r="M25" s="52"/>
      <c r="N25" s="52"/>
      <c r="O25" s="52"/>
      <c r="P25" s="52"/>
      <c r="Q25" s="52"/>
    </row>
    <row r="26" spans="1:17">
      <c r="A26" s="180" t="s">
        <v>134</v>
      </c>
      <c r="B26" s="191">
        <v>15</v>
      </c>
      <c r="C26" s="83">
        <v>15</v>
      </c>
      <c r="D26" s="80"/>
      <c r="E26" s="189">
        <f>C26-D26</f>
        <v>15</v>
      </c>
      <c r="F26" s="269"/>
      <c r="G26" s="270"/>
      <c r="H26" s="270"/>
      <c r="I26" s="270"/>
      <c r="J26" s="271"/>
      <c r="K26" s="59"/>
      <c r="L26" s="59"/>
      <c r="M26" s="52"/>
      <c r="N26" s="52"/>
      <c r="O26" s="52"/>
      <c r="P26" s="52"/>
      <c r="Q26" s="52"/>
    </row>
    <row r="27" spans="1:17" ht="13" thickBot="1">
      <c r="A27" s="24" t="s">
        <v>65</v>
      </c>
      <c r="B27" s="191"/>
      <c r="C27" s="83"/>
      <c r="D27" s="80"/>
      <c r="E27" s="189">
        <f>C27-D27</f>
        <v>0</v>
      </c>
      <c r="F27" s="272"/>
      <c r="G27" s="273"/>
      <c r="H27" s="273"/>
      <c r="I27" s="273"/>
      <c r="J27" s="274"/>
      <c r="K27" s="59"/>
      <c r="L27" s="59"/>
      <c r="M27" s="52"/>
      <c r="N27" s="52"/>
      <c r="O27" s="52"/>
      <c r="P27" s="52"/>
      <c r="Q27" s="52"/>
    </row>
    <row r="28" spans="1:17" ht="13" thickBot="1">
      <c r="A28" s="24"/>
      <c r="B28" s="196"/>
      <c r="C28" s="197"/>
      <c r="D28" s="89"/>
      <c r="E28" s="198"/>
      <c r="F28" s="248" t="s">
        <v>22</v>
      </c>
      <c r="G28" s="249"/>
      <c r="H28" s="249"/>
      <c r="I28" s="249"/>
      <c r="J28" s="249"/>
      <c r="K28" s="59"/>
      <c r="L28" s="59"/>
      <c r="M28" s="52"/>
      <c r="N28" s="52"/>
      <c r="O28" s="52"/>
      <c r="P28" s="52"/>
      <c r="Q28" s="52"/>
    </row>
    <row r="29" spans="1:17" ht="34.5" customHeight="1" thickBot="1">
      <c r="A29" s="10" t="s">
        <v>17</v>
      </c>
      <c r="B29" s="199">
        <v>26</v>
      </c>
      <c r="C29" s="90">
        <v>26</v>
      </c>
      <c r="D29" s="90"/>
      <c r="E29" s="200">
        <f>C29-D29</f>
        <v>26</v>
      </c>
      <c r="F29" s="252" t="s">
        <v>162</v>
      </c>
      <c r="G29" s="253"/>
      <c r="H29" s="253"/>
      <c r="I29" s="253"/>
      <c r="J29" s="254"/>
      <c r="K29" s="59"/>
      <c r="L29" s="59"/>
      <c r="M29" s="52"/>
      <c r="N29" s="52"/>
      <c r="O29" s="52"/>
      <c r="P29" s="52"/>
      <c r="Q29" s="52"/>
    </row>
    <row r="30" spans="1:17" ht="13" thickBot="1">
      <c r="A30" s="10" t="s">
        <v>18</v>
      </c>
      <c r="B30" s="91">
        <f>B31</f>
        <v>4800</v>
      </c>
      <c r="C30" s="91">
        <f>C31</f>
        <v>4800</v>
      </c>
      <c r="D30" s="91">
        <f>D31</f>
        <v>0</v>
      </c>
      <c r="E30" s="188">
        <f>C30-D30</f>
        <v>4800</v>
      </c>
      <c r="F30" s="250" t="s">
        <v>3</v>
      </c>
      <c r="G30" s="251"/>
      <c r="H30" s="251"/>
      <c r="I30" s="251"/>
      <c r="J30" s="251"/>
      <c r="K30" s="59"/>
      <c r="L30" s="59"/>
      <c r="M30" s="52"/>
      <c r="N30" s="52"/>
      <c r="O30" s="52"/>
      <c r="P30" s="52"/>
      <c r="Q30" s="52"/>
    </row>
    <row r="31" spans="1:17">
      <c r="A31" s="24" t="s">
        <v>95</v>
      </c>
      <c r="B31" s="201">
        <v>4800</v>
      </c>
      <c r="C31" s="202">
        <v>4800</v>
      </c>
      <c r="D31" s="92"/>
      <c r="E31" s="189">
        <f>C31-D31</f>
        <v>4800</v>
      </c>
      <c r="F31" s="239" t="s">
        <v>163</v>
      </c>
      <c r="G31" s="240"/>
      <c r="H31" s="240"/>
      <c r="I31" s="240"/>
      <c r="J31" s="241"/>
      <c r="K31" s="59"/>
      <c r="L31" s="59"/>
      <c r="M31" s="52"/>
      <c r="N31" s="52"/>
      <c r="O31" s="52"/>
      <c r="P31" s="52"/>
      <c r="Q31" s="52"/>
    </row>
    <row r="32" spans="1:17" ht="13" thickBot="1">
      <c r="A32" s="11"/>
      <c r="B32" s="100"/>
      <c r="C32" s="100"/>
      <c r="D32" s="93"/>
      <c r="E32" s="93"/>
      <c r="F32" s="245"/>
      <c r="G32" s="246"/>
      <c r="H32" s="246"/>
      <c r="I32" s="246"/>
      <c r="J32" s="247"/>
      <c r="K32" s="59"/>
      <c r="L32" s="59"/>
      <c r="M32" s="52"/>
      <c r="N32" s="52"/>
      <c r="O32" s="52"/>
      <c r="P32" s="52"/>
      <c r="Q32" s="52"/>
    </row>
    <row r="33" spans="1:17">
      <c r="A33" s="11"/>
      <c r="B33" s="57" t="s">
        <v>16</v>
      </c>
      <c r="C33" s="100"/>
      <c r="D33" s="93"/>
      <c r="E33" s="93"/>
      <c r="F33" s="53"/>
      <c r="G33" s="53"/>
      <c r="H33" s="53"/>
      <c r="I33" s="53"/>
      <c r="J33" s="53"/>
      <c r="K33" s="59"/>
      <c r="L33" s="59"/>
      <c r="M33" s="52"/>
      <c r="N33" s="52"/>
      <c r="O33" s="52"/>
      <c r="P33" s="52"/>
      <c r="Q33" s="52"/>
    </row>
    <row r="34" spans="1:17" ht="53.25" customHeight="1">
      <c r="A34" s="9"/>
      <c r="B34" s="94" t="s">
        <v>85</v>
      </c>
      <c r="C34" s="94" t="s">
        <v>86</v>
      </c>
      <c r="D34" s="94" t="s">
        <v>58</v>
      </c>
      <c r="E34" s="94" t="s">
        <v>59</v>
      </c>
      <c r="F34" s="49"/>
      <c r="G34" s="8" t="s">
        <v>85</v>
      </c>
      <c r="H34" s="8" t="s">
        <v>86</v>
      </c>
      <c r="I34" s="8" t="s">
        <v>58</v>
      </c>
      <c r="J34" s="8" t="s">
        <v>59</v>
      </c>
      <c r="K34" s="49"/>
      <c r="L34" s="49"/>
      <c r="M34" s="49"/>
      <c r="N34" s="52"/>
      <c r="O34" s="52"/>
      <c r="P34" s="52"/>
      <c r="Q34" s="52"/>
    </row>
    <row r="35" spans="1:17" ht="15" customHeight="1">
      <c r="A35" s="30" t="s">
        <v>19</v>
      </c>
      <c r="B35" s="199"/>
      <c r="C35" s="90"/>
      <c r="D35" s="90"/>
      <c r="E35" s="200">
        <f>C35-D35</f>
        <v>0</v>
      </c>
      <c r="F35" s="59"/>
      <c r="G35" s="59"/>
      <c r="H35" s="59"/>
      <c r="I35" s="59"/>
      <c r="J35" s="59"/>
      <c r="K35" s="59"/>
      <c r="L35" s="59"/>
      <c r="M35" s="52"/>
      <c r="N35" s="52"/>
      <c r="O35" s="52"/>
      <c r="P35" s="52"/>
      <c r="Q35" s="52"/>
    </row>
    <row r="36" spans="1:17" ht="24.75" customHeight="1">
      <c r="A36" s="30" t="s">
        <v>49</v>
      </c>
      <c r="B36" s="95">
        <f>SUM(B37,B42,G37)</f>
        <v>0</v>
      </c>
      <c r="C36" s="95">
        <f>SUM(C37,C42,H37)</f>
        <v>0</v>
      </c>
      <c r="D36" s="95">
        <f>SUM(D37,D42,I37)</f>
        <v>0</v>
      </c>
      <c r="E36" s="95">
        <f>C36-D36</f>
        <v>0</v>
      </c>
      <c r="F36" s="59"/>
      <c r="G36" s="59"/>
      <c r="H36" s="59"/>
      <c r="I36" s="59"/>
      <c r="J36" s="59"/>
      <c r="K36" s="59"/>
      <c r="L36" s="59"/>
      <c r="M36" s="52"/>
      <c r="N36" s="52"/>
      <c r="O36" s="52"/>
      <c r="P36" s="52"/>
      <c r="Q36" s="52"/>
    </row>
    <row r="37" spans="1:17" ht="12" customHeight="1">
      <c r="A37" s="135" t="s">
        <v>96</v>
      </c>
      <c r="B37" s="96">
        <f>SUM(B38,B40)</f>
        <v>0</v>
      </c>
      <c r="C37" s="96">
        <f>SUM(C38,C40)</f>
        <v>0</v>
      </c>
      <c r="D37" s="96">
        <f>SUM(D38,D40)</f>
        <v>0</v>
      </c>
      <c r="E37" s="96">
        <f t="shared" ref="E37:E46" si="1">C37-D37</f>
        <v>0</v>
      </c>
      <c r="F37" s="11" t="s">
        <v>97</v>
      </c>
      <c r="G37" s="60">
        <f>SUM(G38,G39,G42,G45)</f>
        <v>0</v>
      </c>
      <c r="H37" s="60">
        <f>SUM(H38,H39,H42,H45)</f>
        <v>0</v>
      </c>
      <c r="I37" s="60">
        <f>SUM(I38,I39,I42,I45)</f>
        <v>0</v>
      </c>
      <c r="J37" s="60">
        <f>SUM(J38,J39,J42,J45)</f>
        <v>0</v>
      </c>
      <c r="K37" s="59"/>
      <c r="L37" s="59"/>
      <c r="M37" s="52"/>
      <c r="N37" s="52"/>
      <c r="O37" s="52"/>
      <c r="P37" s="52"/>
      <c r="Q37" s="52"/>
    </row>
    <row r="38" spans="1:17" ht="12" customHeight="1">
      <c r="A38" s="131" t="s">
        <v>135</v>
      </c>
      <c r="B38" s="142">
        <f>B39*17</f>
        <v>0</v>
      </c>
      <c r="C38" s="97">
        <f>C39*17</f>
        <v>0</v>
      </c>
      <c r="D38" s="97">
        <f>D39*17</f>
        <v>0</v>
      </c>
      <c r="E38" s="97">
        <f t="shared" si="1"/>
        <v>0</v>
      </c>
      <c r="F38" s="13" t="s">
        <v>116</v>
      </c>
      <c r="G38" s="61">
        <f>IF(SUM(G39,G42,G45)&gt;0,40,0)</f>
        <v>0</v>
      </c>
      <c r="H38" s="62"/>
      <c r="I38" s="62"/>
      <c r="J38" s="62"/>
      <c r="K38" s="59"/>
      <c r="L38" s="59"/>
      <c r="M38" s="52"/>
      <c r="N38" s="52"/>
      <c r="O38" s="52"/>
      <c r="P38" s="52"/>
      <c r="Q38" s="52"/>
    </row>
    <row r="39" spans="1:17" ht="12" customHeight="1">
      <c r="A39" s="131" t="s">
        <v>93</v>
      </c>
      <c r="B39" s="123"/>
      <c r="C39" s="97"/>
      <c r="D39" s="97"/>
      <c r="E39" s="96">
        <f t="shared" si="1"/>
        <v>0</v>
      </c>
      <c r="F39" s="13" t="s">
        <v>117</v>
      </c>
      <c r="G39" s="61">
        <f>G40*0.85*G41</f>
        <v>0</v>
      </c>
      <c r="H39" s="62">
        <f>H40*0.85*H41</f>
        <v>0</v>
      </c>
      <c r="I39" s="62">
        <f>I40*0.85*I41</f>
        <v>0</v>
      </c>
      <c r="J39" s="62">
        <f>J40*0.85*J41</f>
        <v>0</v>
      </c>
      <c r="K39" s="59"/>
      <c r="L39" s="59"/>
      <c r="M39" s="52"/>
      <c r="N39" s="52"/>
      <c r="O39" s="52"/>
      <c r="P39" s="52"/>
      <c r="Q39" s="52"/>
    </row>
    <row r="40" spans="1:17" ht="12" customHeight="1">
      <c r="A40" s="131" t="s">
        <v>141</v>
      </c>
      <c r="B40" s="142">
        <f>B41*41</f>
        <v>0</v>
      </c>
      <c r="C40" s="97">
        <f>C41*123</f>
        <v>0</v>
      </c>
      <c r="D40" s="97">
        <f>D41*123</f>
        <v>0</v>
      </c>
      <c r="E40" s="97">
        <f t="shared" si="1"/>
        <v>0</v>
      </c>
      <c r="F40" s="13" t="s">
        <v>118</v>
      </c>
      <c r="G40" s="47"/>
      <c r="H40" s="62"/>
      <c r="I40" s="62"/>
      <c r="J40" s="62"/>
      <c r="K40" s="59"/>
      <c r="L40" s="59"/>
      <c r="M40" s="52"/>
      <c r="N40" s="52"/>
      <c r="O40" s="52"/>
      <c r="P40" s="52"/>
      <c r="Q40" s="52"/>
    </row>
    <row r="41" spans="1:17" ht="12" customHeight="1">
      <c r="A41" s="131" t="s">
        <v>142</v>
      </c>
      <c r="B41" s="123"/>
      <c r="C41" s="97"/>
      <c r="D41" s="97"/>
      <c r="E41" s="96">
        <f t="shared" si="1"/>
        <v>0</v>
      </c>
      <c r="F41" s="13" t="s">
        <v>99</v>
      </c>
      <c r="G41" s="47"/>
      <c r="H41" s="62"/>
      <c r="I41" s="62"/>
      <c r="J41" s="62"/>
      <c r="K41" s="59"/>
      <c r="L41" s="59"/>
      <c r="M41" s="52"/>
      <c r="N41" s="52"/>
      <c r="O41" s="52"/>
      <c r="P41" s="52"/>
      <c r="Q41" s="52"/>
    </row>
    <row r="42" spans="1:17" ht="12" customHeight="1">
      <c r="A42" s="135" t="s">
        <v>94</v>
      </c>
      <c r="B42" s="96">
        <f>SUM(B43,B45)</f>
        <v>0</v>
      </c>
      <c r="C42" s="96">
        <f>SUM(C43,C45)</f>
        <v>0</v>
      </c>
      <c r="D42" s="96">
        <f>SUM(D43,D45)</f>
        <v>0</v>
      </c>
      <c r="E42" s="96">
        <f t="shared" si="1"/>
        <v>0</v>
      </c>
      <c r="F42" s="13" t="s">
        <v>119</v>
      </c>
      <c r="G42" s="61">
        <f>G43*3.5*G44</f>
        <v>0</v>
      </c>
      <c r="H42" s="62">
        <f>H43*3.5*H44</f>
        <v>0</v>
      </c>
      <c r="I42" s="62">
        <f>I43*3.5*I44</f>
        <v>0</v>
      </c>
      <c r="J42" s="62">
        <f>J43*3.5*J44</f>
        <v>0</v>
      </c>
      <c r="K42" s="59"/>
      <c r="L42" s="59"/>
      <c r="M42" s="52"/>
      <c r="N42" s="52"/>
      <c r="O42" s="52"/>
      <c r="P42" s="52"/>
      <c r="Q42" s="52"/>
    </row>
    <row r="43" spans="1:17" ht="12" customHeight="1">
      <c r="A43" s="131" t="s">
        <v>145</v>
      </c>
      <c r="B43" s="142">
        <f>B44*45</f>
        <v>0</v>
      </c>
      <c r="C43" s="142">
        <f>C44*45</f>
        <v>0</v>
      </c>
      <c r="D43" s="97">
        <f>D44*18.75</f>
        <v>0</v>
      </c>
      <c r="E43" s="97">
        <f t="shared" si="1"/>
        <v>0</v>
      </c>
      <c r="F43" s="13" t="s">
        <v>98</v>
      </c>
      <c r="G43" s="47"/>
      <c r="H43" s="62"/>
      <c r="I43" s="62"/>
      <c r="J43" s="62"/>
      <c r="K43" s="59"/>
      <c r="L43" s="59"/>
      <c r="M43" s="52"/>
      <c r="N43" s="52"/>
      <c r="O43" s="52"/>
      <c r="P43" s="52"/>
      <c r="Q43" s="52"/>
    </row>
    <row r="44" spans="1:17" ht="12" customHeight="1">
      <c r="A44" s="131" t="s">
        <v>87</v>
      </c>
      <c r="B44" s="123"/>
      <c r="C44" s="97"/>
      <c r="D44" s="97"/>
      <c r="E44" s="96">
        <f t="shared" si="1"/>
        <v>0</v>
      </c>
      <c r="F44" s="13" t="s">
        <v>99</v>
      </c>
      <c r="G44" s="47"/>
      <c r="H44" s="62"/>
      <c r="I44" s="62"/>
      <c r="J44" s="62"/>
      <c r="K44" s="59"/>
      <c r="L44" s="59"/>
      <c r="M44" s="52"/>
      <c r="N44" s="52"/>
      <c r="O44" s="52"/>
      <c r="P44" s="52"/>
      <c r="Q44" s="52"/>
    </row>
    <row r="45" spans="1:17" ht="12" customHeight="1">
      <c r="A45" s="131" t="s">
        <v>146</v>
      </c>
      <c r="B45" s="142">
        <f>B46*45</f>
        <v>0</v>
      </c>
      <c r="C45" s="97">
        <f>C46*45</f>
        <v>0</v>
      </c>
      <c r="D45" s="97">
        <f>D46*50</f>
        <v>0</v>
      </c>
      <c r="E45" s="97">
        <f t="shared" si="1"/>
        <v>0</v>
      </c>
      <c r="F45" s="26" t="s">
        <v>120</v>
      </c>
      <c r="G45" s="61">
        <f>G46*6.5*G47</f>
        <v>0</v>
      </c>
      <c r="H45" s="62">
        <f>H46*6.5*H47</f>
        <v>0</v>
      </c>
      <c r="I45" s="62">
        <f>I46*6.5*I47</f>
        <v>0</v>
      </c>
      <c r="J45" s="62">
        <f>J46*6.5*J47</f>
        <v>0</v>
      </c>
      <c r="K45" s="59"/>
      <c r="L45" s="59"/>
      <c r="M45" s="52"/>
      <c r="N45" s="52"/>
      <c r="O45" s="52"/>
      <c r="P45" s="52"/>
      <c r="Q45" s="52"/>
    </row>
    <row r="46" spans="1:17" ht="12" customHeight="1">
      <c r="A46" s="131" t="s">
        <v>147</v>
      </c>
      <c r="B46" s="123"/>
      <c r="C46" s="97"/>
      <c r="D46" s="97"/>
      <c r="E46" s="96">
        <f t="shared" si="1"/>
        <v>0</v>
      </c>
      <c r="F46" s="13" t="s">
        <v>121</v>
      </c>
      <c r="G46" s="47"/>
      <c r="H46" s="62"/>
      <c r="I46" s="62"/>
      <c r="J46" s="62"/>
      <c r="K46" s="59"/>
      <c r="L46" s="59"/>
      <c r="M46" s="52"/>
      <c r="N46" s="52"/>
      <c r="O46" s="52"/>
      <c r="P46" s="52"/>
      <c r="Q46" s="52"/>
    </row>
    <row r="47" spans="1:17" ht="12" customHeight="1">
      <c r="A47" s="15"/>
      <c r="B47" s="275" t="s">
        <v>10</v>
      </c>
      <c r="C47" s="276"/>
      <c r="D47" s="276"/>
      <c r="E47" s="276"/>
      <c r="F47" s="25" t="s">
        <v>99</v>
      </c>
      <c r="G47" s="47"/>
      <c r="H47" s="62"/>
      <c r="I47" s="62"/>
      <c r="J47" s="62"/>
      <c r="K47" s="59"/>
      <c r="L47" s="59"/>
      <c r="M47" s="52"/>
      <c r="N47" s="52"/>
      <c r="O47" s="52"/>
      <c r="P47" s="52"/>
      <c r="Q47" s="52"/>
    </row>
    <row r="48" spans="1:17" s="52" customFormat="1" ht="13" thickBot="1">
      <c r="B48" s="277"/>
      <c r="C48" s="277"/>
      <c r="D48" s="277"/>
      <c r="E48" s="277"/>
      <c r="F48" s="248" t="s">
        <v>115</v>
      </c>
      <c r="G48" s="249"/>
      <c r="H48" s="249"/>
      <c r="I48" s="249"/>
      <c r="J48" s="249"/>
    </row>
    <row r="49" spans="1:17" ht="16.5" customHeight="1">
      <c r="A49" s="29" t="s">
        <v>50</v>
      </c>
      <c r="B49" s="199"/>
      <c r="C49" s="79"/>
      <c r="D49" s="98"/>
      <c r="E49" s="195">
        <f>C49-D49</f>
        <v>0</v>
      </c>
      <c r="F49" s="280"/>
      <c r="G49" s="281"/>
      <c r="H49" s="281"/>
      <c r="I49" s="281"/>
      <c r="J49" s="282"/>
      <c r="K49" s="59"/>
      <c r="L49" s="59"/>
      <c r="M49" s="52"/>
      <c r="N49" s="52"/>
      <c r="O49" s="52"/>
      <c r="P49" s="52"/>
      <c r="Q49" s="52"/>
    </row>
    <row r="50" spans="1:17" ht="16.5" customHeight="1" thickBot="1">
      <c r="A50" s="29"/>
      <c r="B50" s="203"/>
      <c r="C50" s="204"/>
      <c r="D50" s="63"/>
      <c r="E50" s="63"/>
      <c r="F50" s="283"/>
      <c r="G50" s="284"/>
      <c r="H50" s="284"/>
      <c r="I50" s="284"/>
      <c r="J50" s="285"/>
      <c r="K50" s="59"/>
      <c r="L50" s="59"/>
      <c r="M50" s="52"/>
      <c r="N50" s="52"/>
      <c r="O50" s="52"/>
      <c r="P50" s="52"/>
      <c r="Q50" s="52"/>
    </row>
    <row r="51" spans="1:17" ht="13" thickBot="1">
      <c r="A51" s="4"/>
      <c r="B51" s="151"/>
      <c r="C51" s="81"/>
      <c r="D51" s="99"/>
      <c r="E51" s="99"/>
      <c r="F51" s="278"/>
      <c r="G51" s="279"/>
      <c r="H51" s="279"/>
      <c r="I51" s="279"/>
      <c r="J51" s="279"/>
      <c r="K51" s="59"/>
      <c r="L51" s="59"/>
      <c r="M51" s="52"/>
      <c r="N51" s="52"/>
      <c r="O51" s="52"/>
      <c r="P51" s="52"/>
      <c r="Q51" s="52"/>
    </row>
    <row r="52" spans="1:17" ht="13" thickBot="1">
      <c r="A52" s="1" t="s">
        <v>111</v>
      </c>
      <c r="B52" s="78">
        <f>B53</f>
        <v>75</v>
      </c>
      <c r="C52" s="78">
        <f>C53</f>
        <v>75</v>
      </c>
      <c r="D52" s="78"/>
      <c r="E52" s="78">
        <f>C52-D52</f>
        <v>75</v>
      </c>
      <c r="F52" s="264"/>
      <c r="G52" s="265"/>
      <c r="H52" s="265"/>
      <c r="I52" s="265"/>
      <c r="J52" s="265"/>
      <c r="K52" s="59"/>
      <c r="L52" s="59"/>
      <c r="M52" s="52"/>
      <c r="N52" s="52"/>
      <c r="O52" s="52"/>
      <c r="P52" s="52"/>
      <c r="Q52" s="52"/>
    </row>
    <row r="53" spans="1:17">
      <c r="A53" s="2" t="s">
        <v>109</v>
      </c>
      <c r="B53" s="205">
        <v>75</v>
      </c>
      <c r="C53" s="98">
        <v>75</v>
      </c>
      <c r="D53" s="90"/>
      <c r="E53" s="200">
        <f>C53-D53</f>
        <v>75</v>
      </c>
      <c r="F53" s="265"/>
      <c r="G53" s="265"/>
      <c r="H53" s="265"/>
      <c r="I53" s="265"/>
      <c r="J53" s="265"/>
      <c r="K53" s="59"/>
      <c r="L53" s="59"/>
      <c r="M53" s="52"/>
      <c r="N53" s="52"/>
      <c r="O53" s="52"/>
      <c r="P53" s="52"/>
      <c r="Q53" s="52"/>
    </row>
    <row r="54" spans="1:17" ht="12.75" customHeight="1">
      <c r="A54" s="52"/>
      <c r="B54" s="154" t="s">
        <v>20</v>
      </c>
      <c r="C54" s="63"/>
      <c r="D54" s="63"/>
      <c r="E54" s="49"/>
      <c r="F54" s="278"/>
      <c r="G54" s="278"/>
      <c r="H54" s="278"/>
      <c r="I54" s="278"/>
      <c r="J54" s="278"/>
      <c r="K54" s="64"/>
      <c r="L54" s="64"/>
    </row>
    <row r="55" spans="1:17" ht="13" thickBot="1">
      <c r="A55" s="3" t="s">
        <v>129</v>
      </c>
      <c r="B55" s="100"/>
      <c r="C55" s="100"/>
      <c r="D55" s="100"/>
      <c r="E55" s="100"/>
      <c r="F55" s="248" t="s">
        <v>4</v>
      </c>
      <c r="G55" s="286"/>
      <c r="H55" s="286"/>
      <c r="I55" s="286"/>
      <c r="J55" s="286"/>
      <c r="K55" s="64"/>
      <c r="L55" s="64"/>
    </row>
    <row r="56" spans="1:17" ht="13" thickBot="1">
      <c r="A56" s="3" t="s">
        <v>130</v>
      </c>
      <c r="B56" s="101">
        <f>SUM(B57:B58)</f>
        <v>0</v>
      </c>
      <c r="C56" s="101">
        <f>SUM(C57:C58)</f>
        <v>0</v>
      </c>
      <c r="D56" s="101"/>
      <c r="E56" s="78">
        <f>C56-D56</f>
        <v>0</v>
      </c>
      <c r="F56" s="255"/>
      <c r="G56" s="256"/>
      <c r="H56" s="256"/>
      <c r="I56" s="256"/>
      <c r="J56" s="257"/>
      <c r="K56" s="64"/>
      <c r="L56" s="64"/>
    </row>
    <row r="57" spans="1:17">
      <c r="A57" s="29" t="s">
        <v>72</v>
      </c>
      <c r="B57" s="199"/>
      <c r="C57" s="90"/>
      <c r="D57" s="90"/>
      <c r="E57" s="195">
        <f>C57-D57</f>
        <v>0</v>
      </c>
      <c r="F57" s="258"/>
      <c r="G57" s="259"/>
      <c r="H57" s="259"/>
      <c r="I57" s="259"/>
      <c r="J57" s="260"/>
      <c r="K57" s="64"/>
      <c r="L57" s="64"/>
    </row>
    <row r="58" spans="1:17" ht="13" thickBot="1">
      <c r="A58" s="29" t="s">
        <v>21</v>
      </c>
      <c r="B58" s="186"/>
      <c r="C58" s="80"/>
      <c r="D58" s="80"/>
      <c r="E58" s="195">
        <f>C58-D58</f>
        <v>0</v>
      </c>
      <c r="F58" s="261"/>
      <c r="G58" s="262"/>
      <c r="H58" s="262"/>
      <c r="I58" s="262"/>
      <c r="J58" s="263"/>
      <c r="K58" s="64"/>
      <c r="L58" s="64"/>
    </row>
    <row r="59" spans="1:17">
      <c r="A59" s="29"/>
      <c r="B59" s="100"/>
      <c r="C59" s="100"/>
      <c r="D59" s="100"/>
      <c r="E59" s="100"/>
      <c r="F59" s="53"/>
      <c r="G59" s="54"/>
      <c r="H59" s="54"/>
      <c r="I59" s="54"/>
      <c r="J59" s="53"/>
      <c r="K59" s="64"/>
      <c r="L59" s="64"/>
    </row>
    <row r="60" spans="1:17" ht="13" thickBot="1">
      <c r="A60" s="32" t="s">
        <v>9</v>
      </c>
      <c r="B60" s="65"/>
      <c r="C60" s="65"/>
      <c r="D60" s="65"/>
      <c r="E60" s="65"/>
      <c r="F60" s="66"/>
      <c r="G60" s="66"/>
      <c r="H60" s="67"/>
      <c r="I60" s="67"/>
      <c r="J60" s="67"/>
    </row>
    <row r="61" spans="1:17" ht="13" thickBot="1">
      <c r="A61" s="31" t="s">
        <v>5</v>
      </c>
      <c r="B61" s="206">
        <f>SUM(B52,B20,B12,B6)</f>
        <v>7846</v>
      </c>
      <c r="C61" s="206">
        <f>SUM(C52,C20,C12,C6)</f>
        <v>8346</v>
      </c>
      <c r="D61" s="206">
        <f>SUM(D52,D20,D12,D6)</f>
        <v>0</v>
      </c>
      <c r="E61" s="207">
        <f>C61-D61</f>
        <v>8346</v>
      </c>
      <c r="F61" s="68"/>
      <c r="G61" s="64"/>
      <c r="H61" s="64"/>
      <c r="I61" s="64"/>
      <c r="J61" s="64"/>
    </row>
    <row r="62" spans="1:17" ht="13" thickBot="1">
      <c r="A62" s="31" t="s">
        <v>6</v>
      </c>
      <c r="B62" s="206">
        <f>B56</f>
        <v>0</v>
      </c>
      <c r="C62" s="206">
        <f>C56</f>
        <v>0</v>
      </c>
      <c r="D62" s="206">
        <f>D56</f>
        <v>0</v>
      </c>
      <c r="E62" s="207">
        <f>C62-D62</f>
        <v>0</v>
      </c>
      <c r="F62" s="51"/>
    </row>
    <row r="63" spans="1:17" ht="13" thickBot="1">
      <c r="A63" s="31" t="s">
        <v>7</v>
      </c>
      <c r="B63" s="206">
        <f>B61-B64</f>
        <v>7846</v>
      </c>
      <c r="C63" s="206">
        <f>C61-C64</f>
        <v>8346</v>
      </c>
      <c r="D63" s="206">
        <f>D61-D64</f>
        <v>0</v>
      </c>
      <c r="E63" s="207">
        <f>C63-D63</f>
        <v>8346</v>
      </c>
    </row>
    <row r="64" spans="1:17">
      <c r="A64" s="54"/>
      <c r="B64" s="52"/>
      <c r="C64" s="52"/>
      <c r="D64" s="52"/>
      <c r="E64" s="52"/>
    </row>
    <row r="65" spans="1:5">
      <c r="A65" s="54"/>
      <c r="B65" s="52"/>
      <c r="C65" s="52"/>
      <c r="D65" s="52"/>
      <c r="E65" s="52"/>
    </row>
  </sheetData>
  <sheetProtection selectLockedCells="1"/>
  <mergeCells count="21">
    <mergeCell ref="I1:J4"/>
    <mergeCell ref="F5:J5"/>
    <mergeCell ref="F11:J11"/>
    <mergeCell ref="F6:J10"/>
    <mergeCell ref="B4:H4"/>
    <mergeCell ref="B3:H3"/>
    <mergeCell ref="B47:E48"/>
    <mergeCell ref="F51:J51"/>
    <mergeCell ref="F54:J54"/>
    <mergeCell ref="F49:J50"/>
    <mergeCell ref="F55:J55"/>
    <mergeCell ref="F56:J58"/>
    <mergeCell ref="F52:J53"/>
    <mergeCell ref="F31:J32"/>
    <mergeCell ref="F48:J48"/>
    <mergeCell ref="F22:J27"/>
    <mergeCell ref="F12:J18"/>
    <mergeCell ref="F21:J21"/>
    <mergeCell ref="F30:J30"/>
    <mergeCell ref="F29:J29"/>
    <mergeCell ref="F28:J28"/>
  </mergeCells>
  <phoneticPr fontId="5" type="noConversion"/>
  <pageMargins left="0" right="0" top="0" bottom="0" header="0.5" footer="0.5"/>
  <pageSetup scale="87" orientation="landscape"/>
  <rowBreaks count="1" manualBreakCount="1">
    <brk id="33" max="9" man="1"/>
  </rowBreaks>
  <colBreaks count="1" manualBreakCount="1">
    <brk id="10" max="1048575" man="1"/>
  </colBreaks>
  <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indexed="43"/>
  </sheetPr>
  <dimension ref="A1:Q83"/>
  <sheetViews>
    <sheetView showGridLines="0" showZeros="0" topLeftCell="A57" zoomScale="150" zoomScaleNormal="150" zoomScalePageLayoutView="150" workbookViewId="0">
      <selection activeCell="B79" sqref="B79"/>
    </sheetView>
  </sheetViews>
  <sheetFormatPr baseColWidth="10" defaultColWidth="9.1640625" defaultRowHeight="12" x14ac:dyDescent="0"/>
  <cols>
    <col min="1" max="1" width="34" style="112" customWidth="1"/>
    <col min="2" max="2" width="7.83203125" style="177" customWidth="1"/>
    <col min="3" max="3" width="7.83203125" style="114" customWidth="1"/>
    <col min="4" max="5" width="7.83203125" style="178" customWidth="1"/>
    <col min="6" max="6" width="31.33203125" style="176" customWidth="1"/>
    <col min="7" max="7" width="10.83203125" style="114" customWidth="1"/>
    <col min="8" max="8" width="9.5" style="114" customWidth="1"/>
    <col min="9" max="9" width="7.83203125" style="114" customWidth="1"/>
    <col min="10" max="10" width="10" style="114" customWidth="1"/>
    <col min="11" max="16384" width="9.1640625" style="114"/>
  </cols>
  <sheetData>
    <row r="1" spans="1:17" ht="17">
      <c r="B1" s="20"/>
      <c r="C1" s="20"/>
      <c r="D1" s="20"/>
      <c r="E1" s="18" t="s">
        <v>108</v>
      </c>
      <c r="F1" s="21"/>
      <c r="G1" s="113"/>
      <c r="H1" s="113"/>
      <c r="I1" s="310" t="s">
        <v>92</v>
      </c>
      <c r="J1" s="311"/>
      <c r="M1" s="113"/>
    </row>
    <row r="2" spans="1:17" ht="17">
      <c r="B2" s="17"/>
      <c r="C2" s="17"/>
      <c r="D2" s="17"/>
      <c r="E2" s="18" t="s">
        <v>153</v>
      </c>
      <c r="F2" s="21"/>
      <c r="G2" s="113"/>
      <c r="H2" s="113"/>
      <c r="I2" s="312"/>
      <c r="J2" s="313"/>
      <c r="M2" s="113"/>
    </row>
    <row r="3" spans="1:17" ht="18" thickBot="1">
      <c r="A3" s="23" t="s">
        <v>84</v>
      </c>
      <c r="B3" s="322" t="s">
        <v>165</v>
      </c>
      <c r="C3" s="323"/>
      <c r="D3" s="323"/>
      <c r="E3" s="323"/>
      <c r="F3" s="323"/>
      <c r="G3" s="323"/>
      <c r="H3" s="324"/>
      <c r="I3" s="312"/>
      <c r="J3" s="313"/>
      <c r="M3" s="113"/>
    </row>
    <row r="4" spans="1:17" ht="18" thickBot="1">
      <c r="A4" s="23" t="s">
        <v>91</v>
      </c>
      <c r="B4" s="325" t="s">
        <v>168</v>
      </c>
      <c r="C4" s="326"/>
      <c r="D4" s="326"/>
      <c r="E4" s="326"/>
      <c r="F4" s="326"/>
      <c r="G4" s="326"/>
      <c r="H4" s="327"/>
      <c r="I4" s="314"/>
      <c r="J4" s="315"/>
      <c r="M4" s="113"/>
    </row>
    <row r="5" spans="1:17" ht="12" customHeight="1" thickBot="1">
      <c r="A5" s="19"/>
      <c r="B5" s="17"/>
      <c r="C5" s="17"/>
      <c r="D5" s="17"/>
      <c r="E5" s="17"/>
      <c r="F5" s="21"/>
      <c r="G5" s="113"/>
      <c r="I5" s="113"/>
      <c r="J5" s="113"/>
      <c r="K5" s="113"/>
      <c r="L5" s="113"/>
      <c r="M5" s="113"/>
    </row>
    <row r="6" spans="1:17" ht="31.5" customHeight="1" thickBot="1">
      <c r="A6" s="115" t="s">
        <v>112</v>
      </c>
      <c r="B6" s="318" t="s">
        <v>167</v>
      </c>
      <c r="C6" s="319"/>
      <c r="D6" s="319"/>
      <c r="E6" s="319"/>
      <c r="F6" s="319"/>
      <c r="G6" s="319"/>
      <c r="H6" s="319"/>
      <c r="I6" s="319"/>
      <c r="J6" s="320"/>
      <c r="K6" s="113"/>
      <c r="L6" s="113"/>
      <c r="M6" s="113"/>
    </row>
    <row r="7" spans="1:17" ht="62.25" customHeight="1" thickBot="1">
      <c r="A7" s="116" t="s">
        <v>60</v>
      </c>
      <c r="B7" s="94" t="s">
        <v>85</v>
      </c>
      <c r="C7" s="94" t="s">
        <v>86</v>
      </c>
      <c r="D7" s="94" t="s">
        <v>58</v>
      </c>
      <c r="E7" s="94" t="s">
        <v>59</v>
      </c>
      <c r="F7" s="316" t="s">
        <v>114</v>
      </c>
      <c r="G7" s="317"/>
      <c r="H7" s="317"/>
      <c r="I7" s="317"/>
      <c r="J7" s="317"/>
      <c r="K7" s="21"/>
      <c r="L7" s="21"/>
      <c r="M7" s="21"/>
      <c r="N7"/>
      <c r="O7"/>
      <c r="P7"/>
      <c r="Q7"/>
    </row>
    <row r="8" spans="1:17" ht="13" thickBot="1">
      <c r="A8" s="116" t="s">
        <v>88</v>
      </c>
      <c r="B8" s="117">
        <f>B9</f>
        <v>0</v>
      </c>
      <c r="C8" s="102">
        <f>C9</f>
        <v>0</v>
      </c>
      <c r="D8" s="102">
        <f>SUM('[1]Event 3a Ledger'!B6:B41)</f>
        <v>0</v>
      </c>
      <c r="E8" s="102">
        <f t="shared" ref="E8:E14" si="0">C8-D8</f>
        <v>0</v>
      </c>
      <c r="F8" s="239"/>
      <c r="G8" s="240"/>
      <c r="H8" s="240"/>
      <c r="I8" s="240"/>
      <c r="J8" s="241"/>
      <c r="K8" s="21"/>
      <c r="L8" s="21"/>
      <c r="M8" s="21"/>
      <c r="N8"/>
      <c r="O8"/>
      <c r="P8"/>
      <c r="Q8"/>
    </row>
    <row r="9" spans="1:17" ht="12.75" customHeight="1">
      <c r="A9" s="118" t="s">
        <v>74</v>
      </c>
      <c r="B9" s="119">
        <f>SUM(B10:B14)</f>
        <v>0</v>
      </c>
      <c r="C9" s="120">
        <f>SUM(C10:C14)</f>
        <v>0</v>
      </c>
      <c r="D9" s="103">
        <f>SUM(D10:D14)</f>
        <v>0</v>
      </c>
      <c r="E9" s="121">
        <f t="shared" si="0"/>
        <v>0</v>
      </c>
      <c r="F9" s="242"/>
      <c r="G9" s="321"/>
      <c r="H9" s="321"/>
      <c r="I9" s="321"/>
      <c r="J9" s="244"/>
      <c r="K9" s="21"/>
      <c r="L9" s="21"/>
      <c r="M9" s="21"/>
      <c r="N9"/>
      <c r="O9"/>
      <c r="P9"/>
      <c r="Q9"/>
    </row>
    <row r="10" spans="1:17" ht="14.25" customHeight="1">
      <c r="A10" s="122" t="s">
        <v>100</v>
      </c>
      <c r="B10" s="123"/>
      <c r="C10" s="97"/>
      <c r="D10" s="97"/>
      <c r="E10" s="124">
        <f t="shared" si="0"/>
        <v>0</v>
      </c>
      <c r="F10" s="242"/>
      <c r="G10" s="321"/>
      <c r="H10" s="321"/>
      <c r="I10" s="321"/>
      <c r="J10" s="244"/>
      <c r="K10" s="21"/>
      <c r="L10" s="21"/>
      <c r="M10" s="21"/>
      <c r="N10"/>
      <c r="O10"/>
      <c r="P10"/>
      <c r="Q10"/>
    </row>
    <row r="11" spans="1:17">
      <c r="A11" s="122" t="s">
        <v>101</v>
      </c>
      <c r="B11" s="123"/>
      <c r="C11" s="97"/>
      <c r="D11" s="97"/>
      <c r="E11" s="124">
        <f t="shared" si="0"/>
        <v>0</v>
      </c>
      <c r="F11" s="242"/>
      <c r="G11" s="321"/>
      <c r="H11" s="321"/>
      <c r="I11" s="321"/>
      <c r="J11" s="244"/>
      <c r="K11" s="21"/>
      <c r="L11" s="21"/>
      <c r="M11" s="21"/>
      <c r="N11"/>
      <c r="O11"/>
      <c r="P11"/>
      <c r="Q11"/>
    </row>
    <row r="12" spans="1:17">
      <c r="A12" s="122" t="s">
        <v>102</v>
      </c>
      <c r="B12" s="123"/>
      <c r="C12" s="97"/>
      <c r="D12" s="97"/>
      <c r="E12" s="124">
        <f t="shared" si="0"/>
        <v>0</v>
      </c>
      <c r="F12" s="242"/>
      <c r="G12" s="321"/>
      <c r="H12" s="321"/>
      <c r="I12" s="321"/>
      <c r="J12" s="244"/>
      <c r="K12" s="21"/>
      <c r="L12" s="21"/>
      <c r="M12" s="21"/>
      <c r="N12"/>
      <c r="O12"/>
      <c r="P12"/>
      <c r="Q12"/>
    </row>
    <row r="13" spans="1:17">
      <c r="A13" s="122" t="s">
        <v>103</v>
      </c>
      <c r="B13" s="123"/>
      <c r="C13" s="97"/>
      <c r="D13" s="97"/>
      <c r="E13" s="124">
        <f t="shared" si="0"/>
        <v>0</v>
      </c>
      <c r="F13" s="242"/>
      <c r="G13" s="321"/>
      <c r="H13" s="321"/>
      <c r="I13" s="321"/>
      <c r="J13" s="244"/>
      <c r="K13" s="21"/>
      <c r="L13" s="21"/>
      <c r="M13" s="21"/>
      <c r="N13"/>
      <c r="O13"/>
      <c r="P13"/>
      <c r="Q13"/>
    </row>
    <row r="14" spans="1:17" ht="13" thickBot="1">
      <c r="A14" s="122" t="s">
        <v>104</v>
      </c>
      <c r="B14" s="123"/>
      <c r="C14" s="97"/>
      <c r="D14" s="97"/>
      <c r="E14" s="124">
        <f t="shared" si="0"/>
        <v>0</v>
      </c>
      <c r="F14" s="245"/>
      <c r="G14" s="246"/>
      <c r="H14" s="246"/>
      <c r="I14" s="246"/>
      <c r="J14" s="247"/>
      <c r="K14" s="21"/>
      <c r="L14" s="21"/>
      <c r="M14" s="21"/>
      <c r="N14"/>
      <c r="O14"/>
      <c r="P14"/>
      <c r="Q14"/>
    </row>
    <row r="15" spans="1:17" ht="13" thickBot="1">
      <c r="A15" s="125"/>
      <c r="B15" s="104"/>
      <c r="C15" s="104"/>
      <c r="D15" s="104"/>
      <c r="E15" s="126"/>
      <c r="F15" s="316" t="s">
        <v>113</v>
      </c>
      <c r="G15" s="317"/>
      <c r="H15" s="317"/>
      <c r="I15" s="317"/>
      <c r="J15" s="317"/>
      <c r="K15" s="21"/>
      <c r="L15" s="21"/>
      <c r="M15" s="21"/>
      <c r="N15"/>
      <c r="O15"/>
      <c r="P15"/>
      <c r="Q15"/>
    </row>
    <row r="16" spans="1:17" ht="13" thickBot="1">
      <c r="A16" s="127" t="s">
        <v>89</v>
      </c>
      <c r="B16" s="117">
        <f>SUM(B17,B19,B22)</f>
        <v>0</v>
      </c>
      <c r="C16" s="102">
        <f>SUM(C17,C19,C22)</f>
        <v>0</v>
      </c>
      <c r="D16" s="102">
        <f>SUM('[1]Event 3a Ledger'!J25:J36)</f>
        <v>0</v>
      </c>
      <c r="E16" s="102">
        <f t="shared" ref="E16:E24" si="1">C16-D16</f>
        <v>0</v>
      </c>
      <c r="F16" s="239"/>
      <c r="G16" s="240"/>
      <c r="H16" s="240"/>
      <c r="I16" s="240"/>
      <c r="J16" s="241"/>
      <c r="K16" s="21"/>
      <c r="L16" s="21"/>
      <c r="M16" s="21"/>
      <c r="N16"/>
      <c r="O16"/>
      <c r="P16"/>
      <c r="Q16"/>
    </row>
    <row r="17" spans="1:17">
      <c r="A17" s="128" t="s">
        <v>136</v>
      </c>
      <c r="B17" s="95">
        <f>B18*13</f>
        <v>0</v>
      </c>
      <c r="C17" s="95">
        <f>C18*13</f>
        <v>0</v>
      </c>
      <c r="D17" s="95">
        <f>D18*13</f>
        <v>0</v>
      </c>
      <c r="E17" s="95">
        <f t="shared" si="1"/>
        <v>0</v>
      </c>
      <c r="F17" s="242"/>
      <c r="G17" s="243"/>
      <c r="H17" s="243"/>
      <c r="I17" s="243"/>
      <c r="J17" s="244"/>
      <c r="K17" s="21"/>
      <c r="L17" s="21"/>
      <c r="M17" s="21"/>
      <c r="N17"/>
      <c r="O17"/>
      <c r="P17"/>
      <c r="Q17"/>
    </row>
    <row r="18" spans="1:17">
      <c r="A18" s="122" t="s">
        <v>87</v>
      </c>
      <c r="B18" s="129"/>
      <c r="C18" s="96"/>
      <c r="D18" s="96"/>
      <c r="E18" s="96">
        <f t="shared" si="1"/>
        <v>0</v>
      </c>
      <c r="F18" s="242"/>
      <c r="G18" s="243"/>
      <c r="H18" s="243"/>
      <c r="I18" s="243"/>
      <c r="J18" s="244"/>
      <c r="K18" s="21"/>
      <c r="L18" s="21"/>
      <c r="M18" s="21"/>
      <c r="N18"/>
      <c r="O18"/>
      <c r="P18"/>
      <c r="Q18"/>
    </row>
    <row r="19" spans="1:17">
      <c r="A19" s="130" t="s">
        <v>105</v>
      </c>
      <c r="B19" s="105">
        <f>SUM(B20:B21)</f>
        <v>0</v>
      </c>
      <c r="C19" s="105">
        <f>SUM(C20:C21)</f>
        <v>0</v>
      </c>
      <c r="D19" s="105">
        <f>SUM(D20:D21)</f>
        <v>0</v>
      </c>
      <c r="E19" s="95">
        <f t="shared" si="1"/>
        <v>0</v>
      </c>
      <c r="F19" s="242"/>
      <c r="G19" s="243"/>
      <c r="H19" s="243"/>
      <c r="I19" s="243"/>
      <c r="J19" s="244"/>
      <c r="K19" s="21"/>
      <c r="L19" s="21"/>
      <c r="M19" s="21"/>
      <c r="N19"/>
      <c r="O19"/>
      <c r="P19"/>
      <c r="Q19"/>
    </row>
    <row r="20" spans="1:17">
      <c r="A20" s="122" t="s">
        <v>122</v>
      </c>
      <c r="B20" s="129"/>
      <c r="C20" s="96"/>
      <c r="D20" s="96"/>
      <c r="E20" s="96">
        <f t="shared" si="1"/>
        <v>0</v>
      </c>
      <c r="F20" s="242"/>
      <c r="G20" s="243"/>
      <c r="H20" s="243"/>
      <c r="I20" s="243"/>
      <c r="J20" s="244"/>
      <c r="K20" s="21"/>
      <c r="L20" s="21"/>
      <c r="M20" s="21"/>
      <c r="N20"/>
      <c r="O20"/>
      <c r="P20"/>
      <c r="Q20"/>
    </row>
    <row r="21" spans="1:17">
      <c r="A21" s="131" t="s">
        <v>57</v>
      </c>
      <c r="B21" s="97">
        <f>B20*0.125</f>
        <v>0</v>
      </c>
      <c r="C21" s="97">
        <f>C20*0.125</f>
        <v>0</v>
      </c>
      <c r="D21" s="97">
        <f>D20*0.1375</f>
        <v>0</v>
      </c>
      <c r="E21" s="97">
        <f t="shared" si="1"/>
        <v>0</v>
      </c>
      <c r="F21" s="242"/>
      <c r="G21" s="243"/>
      <c r="H21" s="243"/>
      <c r="I21" s="243"/>
      <c r="J21" s="244"/>
      <c r="K21" s="21"/>
      <c r="L21" s="21"/>
      <c r="M21" s="21"/>
      <c r="N21"/>
      <c r="O21"/>
      <c r="P21"/>
      <c r="Q21"/>
    </row>
    <row r="22" spans="1:17">
      <c r="A22" s="128" t="s">
        <v>106</v>
      </c>
      <c r="B22" s="105">
        <f>SUM(B23:B24)</f>
        <v>0</v>
      </c>
      <c r="C22" s="105">
        <f>SUM(C23:C24)</f>
        <v>0</v>
      </c>
      <c r="D22" s="105">
        <f>SUM(D23:D24)</f>
        <v>0</v>
      </c>
      <c r="E22" s="95">
        <f t="shared" si="1"/>
        <v>0</v>
      </c>
      <c r="F22" s="242"/>
      <c r="G22" s="243"/>
      <c r="H22" s="243"/>
      <c r="I22" s="243"/>
      <c r="J22" s="244"/>
      <c r="K22" s="21"/>
      <c r="L22" s="21"/>
      <c r="M22" s="21"/>
      <c r="N22"/>
      <c r="O22"/>
      <c r="P22"/>
      <c r="Q22"/>
    </row>
    <row r="23" spans="1:17">
      <c r="A23" s="122" t="s">
        <v>122</v>
      </c>
      <c r="B23" s="123"/>
      <c r="C23" s="97"/>
      <c r="D23" s="97"/>
      <c r="E23" s="96">
        <f t="shared" si="1"/>
        <v>0</v>
      </c>
      <c r="F23" s="242"/>
      <c r="G23" s="243"/>
      <c r="H23" s="243"/>
      <c r="I23" s="243"/>
      <c r="J23" s="244"/>
      <c r="K23" s="21"/>
      <c r="L23" s="21"/>
      <c r="M23" s="21"/>
      <c r="N23"/>
      <c r="O23"/>
      <c r="P23"/>
      <c r="Q23"/>
    </row>
    <row r="24" spans="1:17" ht="13" thickBot="1">
      <c r="A24" s="131" t="s">
        <v>56</v>
      </c>
      <c r="B24" s="97">
        <f>B23*0.315</f>
        <v>0</v>
      </c>
      <c r="C24" s="97">
        <f>C23*0.315</f>
        <v>0</v>
      </c>
      <c r="D24" s="97">
        <f>D23*0.3025</f>
        <v>0</v>
      </c>
      <c r="E24" s="97">
        <f t="shared" si="1"/>
        <v>0</v>
      </c>
      <c r="F24" s="245"/>
      <c r="G24" s="246"/>
      <c r="H24" s="246"/>
      <c r="I24" s="246"/>
      <c r="J24" s="247"/>
      <c r="K24" s="21"/>
      <c r="L24" s="21"/>
      <c r="M24" s="21"/>
      <c r="N24"/>
      <c r="O24"/>
      <c r="P24"/>
      <c r="Q24"/>
    </row>
    <row r="25" spans="1:17" ht="13" thickBot="1">
      <c r="A25" s="54"/>
      <c r="B25" s="55"/>
      <c r="C25" s="55"/>
      <c r="D25" s="55"/>
      <c r="E25" s="55"/>
      <c r="F25" s="56"/>
      <c r="G25" s="56"/>
      <c r="H25" s="56"/>
      <c r="I25" s="56"/>
      <c r="J25" s="56"/>
      <c r="K25" s="21"/>
      <c r="L25" s="21"/>
      <c r="M25" s="16"/>
      <c r="N25"/>
      <c r="O25"/>
      <c r="P25"/>
      <c r="Q25"/>
    </row>
    <row r="26" spans="1:17" ht="13" thickBot="1">
      <c r="A26" s="116" t="s">
        <v>61</v>
      </c>
      <c r="B26" s="117">
        <f>SUM(B28,B31,B34,B38,B52)</f>
        <v>0</v>
      </c>
      <c r="C26" s="102">
        <f>SUM(C28,C31,C34,C38,C52)</f>
        <v>0</v>
      </c>
      <c r="D26" s="102">
        <f>SUM('[1]Event 3a Ledger'!F6:F41)</f>
        <v>0</v>
      </c>
      <c r="E26" s="102">
        <f>C26-D26</f>
        <v>0</v>
      </c>
      <c r="F26" s="132"/>
      <c r="G26" s="133"/>
      <c r="H26" s="133"/>
      <c r="I26" s="133"/>
      <c r="J26" s="133"/>
      <c r="K26" s="21"/>
      <c r="L26" s="21"/>
      <c r="M26" s="16"/>
      <c r="N26"/>
      <c r="O26"/>
      <c r="P26"/>
      <c r="Q26"/>
    </row>
    <row r="27" spans="1:17" ht="13" thickBot="1">
      <c r="A27" s="118" t="s">
        <v>0</v>
      </c>
      <c r="B27" s="134">
        <f>B28</f>
        <v>0</v>
      </c>
      <c r="C27" s="106">
        <f>C28</f>
        <v>0</v>
      </c>
      <c r="D27" s="106">
        <f>D28</f>
        <v>0</v>
      </c>
      <c r="E27" s="95">
        <f>C27-D27</f>
        <v>0</v>
      </c>
      <c r="F27" s="308" t="s">
        <v>2</v>
      </c>
      <c r="G27" s="309"/>
      <c r="H27" s="309"/>
      <c r="I27" s="309"/>
      <c r="J27" s="309"/>
      <c r="K27" s="7"/>
      <c r="L27" s="7"/>
      <c r="M27"/>
      <c r="N27"/>
      <c r="O27"/>
      <c r="P27"/>
      <c r="Q27"/>
    </row>
    <row r="28" spans="1:17">
      <c r="A28" s="179" t="s">
        <v>137</v>
      </c>
      <c r="B28" s="96">
        <f>B29*0.05</f>
        <v>0</v>
      </c>
      <c r="C28" s="96">
        <f>C29*0.05</f>
        <v>0</v>
      </c>
      <c r="D28" s="96">
        <f>D29*0.05</f>
        <v>0</v>
      </c>
      <c r="E28" s="96">
        <f>C28-D28</f>
        <v>0</v>
      </c>
      <c r="F28" s="239"/>
      <c r="G28" s="240"/>
      <c r="H28" s="240"/>
      <c r="I28" s="240"/>
      <c r="J28" s="241"/>
      <c r="K28" s="7"/>
      <c r="L28" s="7"/>
      <c r="M28"/>
      <c r="N28"/>
      <c r="O28"/>
      <c r="P28"/>
      <c r="Q28"/>
    </row>
    <row r="29" spans="1:17">
      <c r="A29" s="131" t="s">
        <v>63</v>
      </c>
      <c r="B29" s="123"/>
      <c r="C29" s="97"/>
      <c r="D29" s="97"/>
      <c r="E29" s="96">
        <f>C29-D29</f>
        <v>0</v>
      </c>
      <c r="F29" s="242"/>
      <c r="G29" s="243"/>
      <c r="H29" s="243"/>
      <c r="I29" s="243"/>
      <c r="J29" s="244"/>
      <c r="K29" s="7"/>
      <c r="L29" s="7"/>
      <c r="M29"/>
      <c r="N29"/>
      <c r="O29"/>
      <c r="P29"/>
      <c r="Q29"/>
    </row>
    <row r="30" spans="1:17">
      <c r="A30" s="135" t="s">
        <v>90</v>
      </c>
      <c r="B30" s="136"/>
      <c r="C30" s="107"/>
      <c r="D30" s="107"/>
      <c r="E30" s="107"/>
      <c r="F30" s="242"/>
      <c r="G30" s="243"/>
      <c r="H30" s="243"/>
      <c r="I30" s="243"/>
      <c r="J30" s="244"/>
      <c r="K30" s="7"/>
      <c r="L30" s="7"/>
      <c r="M30"/>
      <c r="N30"/>
      <c r="O30"/>
      <c r="P30"/>
      <c r="Q30"/>
    </row>
    <row r="31" spans="1:17" ht="15" customHeight="1">
      <c r="A31" s="118" t="s">
        <v>1</v>
      </c>
      <c r="B31" s="137">
        <f>SUM(B32:B33)</f>
        <v>0</v>
      </c>
      <c r="C31" s="95">
        <f>SUM(C32:C33)</f>
        <v>0</v>
      </c>
      <c r="D31" s="95">
        <f>SUM(D32:D33)</f>
        <v>0</v>
      </c>
      <c r="E31" s="95">
        <f>C31-D31</f>
        <v>0</v>
      </c>
      <c r="F31" s="242"/>
      <c r="G31" s="243"/>
      <c r="H31" s="243"/>
      <c r="I31" s="243"/>
      <c r="J31" s="244"/>
      <c r="K31" s="7"/>
      <c r="L31" s="7"/>
      <c r="M31"/>
      <c r="N31"/>
      <c r="O31"/>
      <c r="P31"/>
      <c r="Q31"/>
    </row>
    <row r="32" spans="1:17">
      <c r="A32" s="180" t="s">
        <v>138</v>
      </c>
      <c r="B32" s="129"/>
      <c r="C32" s="96"/>
      <c r="D32" s="96"/>
      <c r="E32" s="96">
        <f>C32-D32</f>
        <v>0</v>
      </c>
      <c r="F32" s="242"/>
      <c r="G32" s="243"/>
      <c r="H32" s="243"/>
      <c r="I32" s="243"/>
      <c r="J32" s="244"/>
      <c r="K32" s="7"/>
      <c r="L32" s="7"/>
      <c r="M32"/>
      <c r="N32"/>
      <c r="O32"/>
      <c r="P32"/>
      <c r="Q32"/>
    </row>
    <row r="33" spans="1:17" ht="13" thickBot="1">
      <c r="A33" s="122" t="s">
        <v>65</v>
      </c>
      <c r="B33" s="129"/>
      <c r="C33" s="96"/>
      <c r="D33" s="96"/>
      <c r="E33" s="96">
        <f>C33-D33</f>
        <v>0</v>
      </c>
      <c r="F33" s="245"/>
      <c r="G33" s="246"/>
      <c r="H33" s="246"/>
      <c r="I33" s="246"/>
      <c r="J33" s="247"/>
      <c r="K33" s="7"/>
      <c r="L33" s="7"/>
      <c r="M33"/>
      <c r="N33"/>
      <c r="O33"/>
      <c r="P33"/>
      <c r="Q33"/>
    </row>
    <row r="34" spans="1:17" ht="13" thickBot="1">
      <c r="A34" s="118" t="s">
        <v>66</v>
      </c>
      <c r="B34" s="138">
        <f>B35</f>
        <v>0</v>
      </c>
      <c r="C34" s="105">
        <f>C35</f>
        <v>0</v>
      </c>
      <c r="D34" s="105">
        <f>D35</f>
        <v>0</v>
      </c>
      <c r="E34" s="95">
        <f>C34-D34</f>
        <v>0</v>
      </c>
      <c r="F34" s="328" t="s">
        <v>3</v>
      </c>
      <c r="G34" s="329"/>
      <c r="H34" s="329"/>
      <c r="I34" s="329"/>
      <c r="J34" s="329"/>
      <c r="K34" s="7"/>
      <c r="L34" s="7"/>
      <c r="M34"/>
      <c r="N34"/>
      <c r="O34"/>
      <c r="P34"/>
      <c r="Q34"/>
    </row>
    <row r="35" spans="1:17">
      <c r="A35" s="122" t="s">
        <v>95</v>
      </c>
      <c r="B35" s="139"/>
      <c r="C35" s="108"/>
      <c r="D35" s="108"/>
      <c r="E35" s="96">
        <f>C35-D35</f>
        <v>0</v>
      </c>
      <c r="F35" s="239"/>
      <c r="G35" s="240"/>
      <c r="H35" s="240"/>
      <c r="I35" s="240"/>
      <c r="J35" s="241"/>
      <c r="K35" s="7"/>
      <c r="L35" s="7"/>
      <c r="M35"/>
      <c r="N35"/>
      <c r="O35"/>
      <c r="P35"/>
      <c r="Q35"/>
    </row>
    <row r="36" spans="1:17" ht="13" thickBot="1">
      <c r="A36" s="135"/>
      <c r="B36" s="100"/>
      <c r="C36" s="100"/>
      <c r="D36" s="93"/>
      <c r="E36" s="93"/>
      <c r="F36" s="245"/>
      <c r="G36" s="246"/>
      <c r="H36" s="246"/>
      <c r="I36" s="246"/>
      <c r="J36" s="247"/>
      <c r="K36" s="7"/>
      <c r="L36" s="7"/>
      <c r="M36"/>
      <c r="N36"/>
      <c r="O36"/>
      <c r="P36"/>
      <c r="Q36"/>
    </row>
    <row r="37" spans="1:17" ht="53.25" customHeight="1">
      <c r="A37" s="116"/>
      <c r="B37" s="94" t="s">
        <v>85</v>
      </c>
      <c r="C37" s="94" t="s">
        <v>86</v>
      </c>
      <c r="D37" s="94" t="s">
        <v>58</v>
      </c>
      <c r="E37" s="94" t="s">
        <v>59</v>
      </c>
      <c r="F37" s="49"/>
      <c r="G37" s="94" t="s">
        <v>85</v>
      </c>
      <c r="H37" s="94" t="s">
        <v>86</v>
      </c>
      <c r="I37" s="94" t="s">
        <v>58</v>
      </c>
      <c r="J37" s="94" t="s">
        <v>59</v>
      </c>
      <c r="K37" s="21"/>
      <c r="L37" s="21"/>
      <c r="M37" s="21"/>
      <c r="N37"/>
      <c r="O37"/>
      <c r="P37"/>
      <c r="Q37"/>
    </row>
    <row r="38" spans="1:17" ht="15" customHeight="1">
      <c r="A38" s="140" t="s">
        <v>107</v>
      </c>
      <c r="B38" s="95">
        <f>SUM(B39,B44,G39)</f>
        <v>0</v>
      </c>
      <c r="C38" s="95">
        <f>SUM(C39,C44,H39)</f>
        <v>0</v>
      </c>
      <c r="D38" s="95">
        <f>SUM(D39,D44,I39)</f>
        <v>0</v>
      </c>
      <c r="E38" s="95">
        <f t="shared" ref="E38:E48" si="2">C38-D38</f>
        <v>0</v>
      </c>
      <c r="F38" s="59"/>
      <c r="G38" s="59"/>
      <c r="H38" s="59"/>
      <c r="I38" s="59"/>
      <c r="J38" s="59"/>
      <c r="K38" s="7"/>
      <c r="L38" s="7"/>
      <c r="M38"/>
      <c r="N38"/>
      <c r="O38"/>
      <c r="P38"/>
      <c r="Q38"/>
    </row>
    <row r="39" spans="1:17" ht="12" customHeight="1">
      <c r="A39" s="135" t="s">
        <v>96</v>
      </c>
      <c r="B39" s="96">
        <f>SUM(B40,B42)</f>
        <v>0</v>
      </c>
      <c r="C39" s="96">
        <f>SUM(C40,C42)</f>
        <v>0</v>
      </c>
      <c r="D39" s="96">
        <f>SUM(D40,D42)</f>
        <v>0</v>
      </c>
      <c r="E39" s="96">
        <f t="shared" si="2"/>
        <v>0</v>
      </c>
      <c r="F39" s="135" t="s">
        <v>97</v>
      </c>
      <c r="G39" s="141">
        <f>SUM(G40,G41,G44,G47)</f>
        <v>0</v>
      </c>
      <c r="H39" s="141">
        <f>SUM(H40,H41,H44,H47)</f>
        <v>0</v>
      </c>
      <c r="I39" s="141">
        <f>SUM(I40,I41,I44,I47)</f>
        <v>0</v>
      </c>
      <c r="J39" s="141">
        <f>SUM(J40,J41,J44,J47)</f>
        <v>0</v>
      </c>
      <c r="K39" s="7"/>
      <c r="L39" s="7"/>
      <c r="M39"/>
      <c r="N39"/>
      <c r="O39"/>
      <c r="P39"/>
      <c r="Q39"/>
    </row>
    <row r="40" spans="1:17" ht="12" customHeight="1">
      <c r="A40" s="131" t="s">
        <v>135</v>
      </c>
      <c r="B40" s="142">
        <f>B41*17</f>
        <v>0</v>
      </c>
      <c r="C40" s="97">
        <f>C41*17</f>
        <v>0</v>
      </c>
      <c r="D40" s="97">
        <f>D41*17</f>
        <v>0</v>
      </c>
      <c r="E40" s="97">
        <f t="shared" si="2"/>
        <v>0</v>
      </c>
      <c r="F40" s="131" t="s">
        <v>116</v>
      </c>
      <c r="G40" s="142">
        <f>IF(SUM(G41,G44,G47)&gt;0,40,0)</f>
        <v>0</v>
      </c>
      <c r="H40" s="143"/>
      <c r="I40" s="143"/>
      <c r="J40" s="143"/>
      <c r="K40" s="7"/>
      <c r="L40" s="7"/>
      <c r="M40"/>
      <c r="N40"/>
      <c r="O40"/>
      <c r="P40"/>
      <c r="Q40"/>
    </row>
    <row r="41" spans="1:17" ht="12" customHeight="1">
      <c r="A41" s="131" t="s">
        <v>93</v>
      </c>
      <c r="B41" s="123"/>
      <c r="C41" s="97"/>
      <c r="D41" s="97"/>
      <c r="E41" s="96">
        <f t="shared" si="2"/>
        <v>0</v>
      </c>
      <c r="F41" s="131" t="s">
        <v>117</v>
      </c>
      <c r="G41" s="142">
        <f>G42*0.85*G43</f>
        <v>0</v>
      </c>
      <c r="H41" s="143">
        <f>H42*0.85*H43</f>
        <v>0</v>
      </c>
      <c r="I41" s="143">
        <f>I42*0.85*I43</f>
        <v>0</v>
      </c>
      <c r="J41" s="143">
        <f>J42*0.85*J43</f>
        <v>0</v>
      </c>
      <c r="K41" s="7"/>
      <c r="L41" s="7"/>
      <c r="M41"/>
      <c r="N41"/>
      <c r="O41"/>
      <c r="P41"/>
      <c r="Q41"/>
    </row>
    <row r="42" spans="1:17" ht="12" customHeight="1">
      <c r="A42" s="131" t="s">
        <v>141</v>
      </c>
      <c r="B42" s="142">
        <f>B43*41</f>
        <v>0</v>
      </c>
      <c r="C42" s="97">
        <f>C43*41</f>
        <v>0</v>
      </c>
      <c r="D42" s="97">
        <f>D43*123</f>
        <v>0</v>
      </c>
      <c r="E42" s="97">
        <f t="shared" si="2"/>
        <v>0</v>
      </c>
      <c r="F42" s="131" t="s">
        <v>118</v>
      </c>
      <c r="G42" s="144"/>
      <c r="H42" s="143"/>
      <c r="I42" s="143"/>
      <c r="J42" s="143"/>
      <c r="K42" s="7"/>
      <c r="L42" s="7"/>
      <c r="M42"/>
      <c r="N42"/>
      <c r="O42"/>
      <c r="P42"/>
      <c r="Q42"/>
    </row>
    <row r="43" spans="1:17" ht="12" customHeight="1">
      <c r="A43" s="131" t="s">
        <v>142</v>
      </c>
      <c r="B43" s="123"/>
      <c r="C43" s="97"/>
      <c r="D43" s="97"/>
      <c r="E43" s="96">
        <f t="shared" si="2"/>
        <v>0</v>
      </c>
      <c r="F43" s="131" t="s">
        <v>99</v>
      </c>
      <c r="G43" s="144"/>
      <c r="H43" s="143"/>
      <c r="I43" s="143"/>
      <c r="J43" s="143"/>
      <c r="K43" s="7"/>
      <c r="L43" s="7"/>
      <c r="M43"/>
      <c r="N43"/>
      <c r="O43"/>
      <c r="P43"/>
      <c r="Q43"/>
    </row>
    <row r="44" spans="1:17" ht="12" customHeight="1">
      <c r="A44" s="135" t="s">
        <v>94</v>
      </c>
      <c r="B44" s="96">
        <f>SUM(B45,B47,B49)</f>
        <v>0</v>
      </c>
      <c r="C44" s="96">
        <f>SUM(C45,C47)</f>
        <v>0</v>
      </c>
      <c r="D44" s="96">
        <f>SUM(D45,D47)</f>
        <v>0</v>
      </c>
      <c r="E44" s="96">
        <f t="shared" si="2"/>
        <v>0</v>
      </c>
      <c r="F44" s="131" t="s">
        <v>119</v>
      </c>
      <c r="G44" s="142">
        <f>G45*3.5*G46</f>
        <v>0</v>
      </c>
      <c r="H44" s="143">
        <f>H45*3.5*H46</f>
        <v>0</v>
      </c>
      <c r="I44" s="143">
        <f>I45*3.5*I46</f>
        <v>0</v>
      </c>
      <c r="J44" s="143">
        <f>J45*3.5*J46</f>
        <v>0</v>
      </c>
      <c r="K44" s="7"/>
      <c r="L44" s="7"/>
      <c r="M44"/>
      <c r="N44"/>
      <c r="O44"/>
      <c r="P44"/>
      <c r="Q44"/>
    </row>
    <row r="45" spans="1:17" ht="12" customHeight="1">
      <c r="A45" s="131" t="s">
        <v>148</v>
      </c>
      <c r="B45" s="142">
        <f>B46*45*1</f>
        <v>0</v>
      </c>
      <c r="C45" s="142">
        <f>C46*45*1</f>
        <v>0</v>
      </c>
      <c r="D45" s="97">
        <f>D46*18.75</f>
        <v>0</v>
      </c>
      <c r="E45" s="97">
        <f t="shared" si="2"/>
        <v>0</v>
      </c>
      <c r="F45" s="131" t="s">
        <v>98</v>
      </c>
      <c r="G45" s="144"/>
      <c r="H45" s="143"/>
      <c r="I45" s="143"/>
      <c r="J45" s="143"/>
      <c r="K45" s="7"/>
      <c r="L45" s="7"/>
      <c r="M45"/>
      <c r="N45"/>
      <c r="O45"/>
      <c r="P45"/>
      <c r="Q45"/>
    </row>
    <row r="46" spans="1:17" ht="12" customHeight="1">
      <c r="A46" s="131" t="s">
        <v>87</v>
      </c>
      <c r="B46" s="123"/>
      <c r="C46" s="97"/>
      <c r="D46" s="97"/>
      <c r="E46" s="96">
        <f t="shared" si="2"/>
        <v>0</v>
      </c>
      <c r="F46" s="131" t="s">
        <v>99</v>
      </c>
      <c r="G46" s="144"/>
      <c r="H46" s="143"/>
      <c r="I46" s="143"/>
      <c r="J46" s="143"/>
      <c r="K46" s="7"/>
      <c r="L46" s="7"/>
      <c r="M46"/>
      <c r="N46"/>
      <c r="O46"/>
      <c r="P46"/>
      <c r="Q46"/>
    </row>
    <row r="47" spans="1:17" ht="12" customHeight="1">
      <c r="A47" s="131" t="s">
        <v>146</v>
      </c>
      <c r="B47" s="142">
        <f>B48*45</f>
        <v>0</v>
      </c>
      <c r="C47" s="142">
        <f>C48*45</f>
        <v>0</v>
      </c>
      <c r="D47" s="97">
        <f>D48*50</f>
        <v>0</v>
      </c>
      <c r="E47" s="97">
        <f t="shared" si="2"/>
        <v>0</v>
      </c>
      <c r="F47" s="145" t="s">
        <v>120</v>
      </c>
      <c r="G47" s="142">
        <f>G48*6.5*G50</f>
        <v>0</v>
      </c>
      <c r="H47" s="143">
        <f>H48*6.5*H50</f>
        <v>0</v>
      </c>
      <c r="I47" s="143">
        <f>I48*6.5*I50</f>
        <v>0</v>
      </c>
      <c r="J47" s="143">
        <f>J48*6.5*J50</f>
        <v>0</v>
      </c>
      <c r="K47" s="7"/>
      <c r="L47" s="7"/>
      <c r="M47"/>
      <c r="N47"/>
      <c r="O47"/>
      <c r="P47"/>
      <c r="Q47"/>
    </row>
    <row r="48" spans="1:17" ht="12" customHeight="1">
      <c r="A48" s="131" t="s">
        <v>140</v>
      </c>
      <c r="B48" s="123"/>
      <c r="C48" s="97"/>
      <c r="D48" s="97"/>
      <c r="E48" s="96">
        <f t="shared" si="2"/>
        <v>0</v>
      </c>
      <c r="F48" s="131" t="s">
        <v>121</v>
      </c>
      <c r="G48" s="144"/>
      <c r="H48" s="143"/>
      <c r="I48" s="143"/>
      <c r="J48" s="143"/>
      <c r="K48" s="7"/>
      <c r="L48" s="7"/>
      <c r="M48"/>
      <c r="N48"/>
      <c r="O48"/>
      <c r="P48"/>
      <c r="Q48"/>
    </row>
    <row r="49" spans="1:17" ht="12" customHeight="1">
      <c r="A49" s="131" t="s">
        <v>144</v>
      </c>
      <c r="B49" s="123"/>
      <c r="C49" s="97"/>
      <c r="D49" s="97"/>
      <c r="E49" s="96"/>
      <c r="F49" s="131"/>
      <c r="G49" s="144"/>
      <c r="H49" s="143"/>
      <c r="I49" s="143"/>
      <c r="J49" s="143"/>
      <c r="K49" s="7"/>
      <c r="L49" s="7"/>
      <c r="M49"/>
      <c r="N49"/>
      <c r="O49"/>
      <c r="P49"/>
      <c r="Q49"/>
    </row>
    <row r="50" spans="1:17" ht="12" customHeight="1">
      <c r="A50" s="146"/>
      <c r="B50" s="275"/>
      <c r="C50" s="276"/>
      <c r="D50" s="276"/>
      <c r="E50" s="276"/>
      <c r="F50" s="147" t="s">
        <v>99</v>
      </c>
      <c r="G50" s="144"/>
      <c r="H50" s="143"/>
      <c r="I50" s="143"/>
      <c r="J50" s="143"/>
      <c r="K50" s="7"/>
      <c r="L50" s="7"/>
      <c r="M50"/>
      <c r="N50"/>
      <c r="O50"/>
      <c r="P50"/>
      <c r="Q50"/>
    </row>
    <row r="51" spans="1:17" customFormat="1" ht="12.75" customHeight="1" thickBot="1">
      <c r="A51" s="52"/>
      <c r="B51" s="277"/>
      <c r="C51" s="277"/>
      <c r="D51" s="277"/>
      <c r="E51" s="277"/>
      <c r="F51" s="308" t="s">
        <v>115</v>
      </c>
      <c r="G51" s="309"/>
      <c r="H51" s="309"/>
      <c r="I51" s="309"/>
      <c r="J51" s="309"/>
    </row>
    <row r="52" spans="1:17">
      <c r="A52" s="148" t="s">
        <v>67</v>
      </c>
      <c r="B52" s="137">
        <f>SUM(B53:B56)</f>
        <v>0</v>
      </c>
      <c r="C52" s="95">
        <f>SUM(C53:C56)</f>
        <v>0</v>
      </c>
      <c r="D52" s="95">
        <f>SUM(D53:D56)</f>
        <v>0</v>
      </c>
      <c r="E52" s="95">
        <f>C52-D52</f>
        <v>0</v>
      </c>
      <c r="F52" s="239"/>
      <c r="G52" s="240"/>
      <c r="H52" s="240"/>
      <c r="I52" s="240"/>
      <c r="J52" s="241"/>
      <c r="K52" s="7"/>
      <c r="L52" s="7"/>
      <c r="M52"/>
      <c r="N52"/>
      <c r="O52"/>
      <c r="P52"/>
      <c r="Q52"/>
    </row>
    <row r="53" spans="1:17">
      <c r="A53" s="149" t="s">
        <v>68</v>
      </c>
      <c r="B53" s="129"/>
      <c r="C53" s="96"/>
      <c r="D53" s="96"/>
      <c r="E53" s="96">
        <f>C53-D53</f>
        <v>0</v>
      </c>
      <c r="F53" s="242"/>
      <c r="G53" s="243"/>
      <c r="H53" s="243"/>
      <c r="I53" s="243"/>
      <c r="J53" s="244"/>
      <c r="K53" s="7"/>
      <c r="L53" s="7"/>
      <c r="M53"/>
      <c r="N53"/>
      <c r="O53"/>
      <c r="P53"/>
      <c r="Q53"/>
    </row>
    <row r="54" spans="1:17" ht="18" customHeight="1">
      <c r="A54" s="180" t="s">
        <v>139</v>
      </c>
      <c r="B54" s="129"/>
      <c r="C54" s="96"/>
      <c r="D54" s="96"/>
      <c r="E54" s="96">
        <f>C54-D54</f>
        <v>0</v>
      </c>
      <c r="F54" s="242"/>
      <c r="G54" s="243"/>
      <c r="H54" s="243"/>
      <c r="I54" s="243"/>
      <c r="J54" s="244"/>
      <c r="K54" s="7"/>
      <c r="L54" s="7"/>
      <c r="M54"/>
      <c r="N54"/>
      <c r="O54"/>
      <c r="P54"/>
      <c r="Q54"/>
    </row>
    <row r="55" spans="1:17">
      <c r="A55" s="149" t="s">
        <v>132</v>
      </c>
      <c r="B55" s="129"/>
      <c r="C55" s="96"/>
      <c r="D55" s="96"/>
      <c r="E55" s="96">
        <f>C55-D55</f>
        <v>0</v>
      </c>
      <c r="F55" s="242"/>
      <c r="G55" s="243"/>
      <c r="H55" s="243"/>
      <c r="I55" s="243"/>
      <c r="J55" s="244"/>
      <c r="K55" s="7"/>
      <c r="L55" s="7"/>
      <c r="M55"/>
      <c r="N55"/>
      <c r="O55"/>
      <c r="P55"/>
      <c r="Q55"/>
    </row>
    <row r="56" spans="1:17" ht="13" thickBot="1">
      <c r="A56" s="149" t="s">
        <v>69</v>
      </c>
      <c r="B56" s="129"/>
      <c r="C56" s="96"/>
      <c r="D56" s="96"/>
      <c r="E56" s="96">
        <f>C56-D56</f>
        <v>0</v>
      </c>
      <c r="F56" s="245"/>
      <c r="G56" s="246"/>
      <c r="H56" s="246"/>
      <c r="I56" s="246"/>
      <c r="J56" s="247"/>
      <c r="K56" s="7"/>
      <c r="L56" s="7"/>
      <c r="M56"/>
      <c r="N56"/>
      <c r="O56"/>
      <c r="P56"/>
      <c r="Q56"/>
    </row>
    <row r="57" spans="1:17" ht="13" thickBot="1">
      <c r="A57" s="150"/>
      <c r="B57" s="151"/>
      <c r="C57" s="81"/>
      <c r="D57" s="99"/>
      <c r="E57" s="99"/>
      <c r="F57" s="308" t="s">
        <v>126</v>
      </c>
      <c r="G57" s="309"/>
      <c r="H57" s="309"/>
      <c r="I57" s="309"/>
      <c r="J57" s="309"/>
      <c r="K57" s="7"/>
      <c r="L57" s="7"/>
      <c r="M57"/>
      <c r="N57"/>
      <c r="O57"/>
      <c r="P57"/>
      <c r="Q57"/>
    </row>
    <row r="58" spans="1:17" ht="13" thickBot="1">
      <c r="A58" s="151" t="s">
        <v>111</v>
      </c>
      <c r="B58" s="117">
        <f>B59</f>
        <v>0</v>
      </c>
      <c r="C58" s="102">
        <f>C59</f>
        <v>0</v>
      </c>
      <c r="D58" s="102">
        <f>SUM('[1]Event 3a Ledger'!J6:J21)</f>
        <v>0</v>
      </c>
      <c r="E58" s="102">
        <f>C58-D58</f>
        <v>0</v>
      </c>
      <c r="F58" s="330"/>
      <c r="G58" s="240"/>
      <c r="H58" s="240"/>
      <c r="I58" s="240"/>
      <c r="J58" s="241"/>
      <c r="K58" s="7"/>
      <c r="L58" s="7"/>
      <c r="M58"/>
      <c r="N58"/>
      <c r="O58"/>
      <c r="P58"/>
      <c r="Q58"/>
    </row>
    <row r="59" spans="1:17" ht="13" thickBot="1">
      <c r="A59" s="152" t="s">
        <v>124</v>
      </c>
      <c r="B59" s="153"/>
      <c r="C59" s="95"/>
      <c r="D59" s="95"/>
      <c r="E59" s="95">
        <f>C59-D59</f>
        <v>0</v>
      </c>
      <c r="F59" s="245"/>
      <c r="G59" s="246"/>
      <c r="H59" s="246"/>
      <c r="I59" s="246"/>
      <c r="J59" s="247"/>
      <c r="K59" s="7"/>
      <c r="L59" s="7"/>
      <c r="M59"/>
      <c r="N59"/>
      <c r="O59"/>
      <c r="P59"/>
      <c r="Q59"/>
    </row>
    <row r="60" spans="1:17" ht="12.75" customHeight="1" thickBot="1">
      <c r="A60" s="52"/>
      <c r="B60" s="154" t="s">
        <v>125</v>
      </c>
      <c r="C60" s="63"/>
      <c r="D60" s="63"/>
      <c r="E60" s="49"/>
      <c r="F60" s="308" t="s">
        <v>127</v>
      </c>
      <c r="G60" s="309"/>
      <c r="H60" s="309"/>
      <c r="I60" s="309"/>
      <c r="J60" s="309"/>
      <c r="K60" s="155"/>
      <c r="L60" s="155"/>
    </row>
    <row r="61" spans="1:17" ht="13" thickBot="1">
      <c r="A61" s="100" t="s">
        <v>70</v>
      </c>
      <c r="B61" s="156">
        <f>SUM(B62:B64)</f>
        <v>0</v>
      </c>
      <c r="C61" s="109">
        <f>SUM(C62:C64)</f>
        <v>0</v>
      </c>
      <c r="D61" s="109">
        <f>SUM('[1]Event 3a Ledger'!N6:N21)</f>
        <v>0</v>
      </c>
      <c r="E61" s="102">
        <f>C61-D61</f>
        <v>0</v>
      </c>
      <c r="F61" s="239"/>
      <c r="G61" s="240"/>
      <c r="H61" s="240"/>
      <c r="I61" s="240"/>
      <c r="J61" s="241"/>
      <c r="K61" s="155"/>
      <c r="L61" s="155"/>
    </row>
    <row r="62" spans="1:17">
      <c r="A62" s="148" t="s">
        <v>110</v>
      </c>
      <c r="B62" s="153"/>
      <c r="C62" s="95"/>
      <c r="D62" s="95"/>
      <c r="E62" s="95">
        <f>C62-D62</f>
        <v>0</v>
      </c>
      <c r="F62" s="242"/>
      <c r="G62" s="243"/>
      <c r="H62" s="243"/>
      <c r="I62" s="243"/>
      <c r="J62" s="244"/>
      <c r="K62" s="155"/>
      <c r="L62" s="155"/>
    </row>
    <row r="63" spans="1:17">
      <c r="A63" s="148" t="s">
        <v>128</v>
      </c>
      <c r="B63" s="157"/>
      <c r="C63" s="105"/>
      <c r="D63" s="105"/>
      <c r="E63" s="95">
        <f>C63-D63</f>
        <v>0</v>
      </c>
      <c r="F63" s="242"/>
      <c r="G63" s="243"/>
      <c r="H63" s="243"/>
      <c r="I63" s="243"/>
      <c r="J63" s="244"/>
      <c r="K63" s="155"/>
      <c r="L63" s="155"/>
    </row>
    <row r="64" spans="1:17" ht="13" thickBot="1">
      <c r="A64" s="148" t="s">
        <v>143</v>
      </c>
      <c r="B64" s="157"/>
      <c r="C64" s="105"/>
      <c r="D64" s="105"/>
      <c r="E64" s="95">
        <f>C64-D64</f>
        <v>0</v>
      </c>
      <c r="F64" s="245"/>
      <c r="G64" s="246"/>
      <c r="H64" s="246"/>
      <c r="I64" s="246"/>
      <c r="J64" s="247"/>
      <c r="K64" s="155"/>
      <c r="L64" s="155"/>
    </row>
    <row r="65" spans="1:12">
      <c r="A65" s="158"/>
      <c r="B65" s="81"/>
      <c r="C65" s="57"/>
      <c r="D65" s="57"/>
      <c r="E65" s="57"/>
      <c r="F65" s="59"/>
      <c r="G65" s="59"/>
      <c r="H65" s="159"/>
      <c r="I65" s="159"/>
      <c r="J65" s="159"/>
      <c r="K65" s="155"/>
      <c r="L65" s="155"/>
    </row>
    <row r="66" spans="1:12" ht="13" thickBot="1">
      <c r="A66" s="160" t="s">
        <v>41</v>
      </c>
      <c r="B66" s="100"/>
      <c r="C66" s="100"/>
      <c r="D66" s="100"/>
      <c r="E66" s="100"/>
      <c r="F66" s="308" t="s">
        <v>4</v>
      </c>
      <c r="G66" s="286"/>
      <c r="H66" s="286"/>
      <c r="I66" s="286"/>
      <c r="J66" s="286"/>
      <c r="K66" s="155"/>
      <c r="L66" s="155"/>
    </row>
    <row r="67" spans="1:12" ht="13" thickBot="1">
      <c r="A67" s="160" t="s">
        <v>130</v>
      </c>
      <c r="B67" s="102">
        <f>SUM(B68:B72)</f>
        <v>0</v>
      </c>
      <c r="C67" s="102">
        <f>SUM(C68:C72)</f>
        <v>0</v>
      </c>
      <c r="D67" s="102">
        <f>SUM('[1]Event 3a Ledger'!N25:N36)</f>
        <v>0</v>
      </c>
      <c r="E67" s="102">
        <f t="shared" ref="E67:E77" si="3">C67-D67</f>
        <v>0</v>
      </c>
      <c r="F67" s="239"/>
      <c r="G67" s="240"/>
      <c r="H67" s="240"/>
      <c r="I67" s="240"/>
      <c r="J67" s="241"/>
      <c r="K67" s="155"/>
      <c r="L67" s="155"/>
    </row>
    <row r="68" spans="1:12">
      <c r="A68" s="148" t="s">
        <v>72</v>
      </c>
      <c r="B68" s="161"/>
      <c r="C68" s="110"/>
      <c r="D68" s="110"/>
      <c r="E68" s="95">
        <f t="shared" si="3"/>
        <v>0</v>
      </c>
      <c r="F68" s="242"/>
      <c r="G68" s="243"/>
      <c r="H68" s="243"/>
      <c r="I68" s="243"/>
      <c r="J68" s="244"/>
      <c r="K68" s="155"/>
      <c r="L68" s="155"/>
    </row>
    <row r="69" spans="1:12">
      <c r="A69" s="148" t="s">
        <v>73</v>
      </c>
      <c r="B69" s="162"/>
      <c r="C69" s="111"/>
      <c r="D69" s="111"/>
      <c r="E69" s="95">
        <f t="shared" si="3"/>
        <v>0</v>
      </c>
      <c r="F69" s="242"/>
      <c r="G69" s="243"/>
      <c r="H69" s="243"/>
      <c r="I69" s="243"/>
      <c r="J69" s="244"/>
      <c r="K69" s="155"/>
      <c r="L69" s="155"/>
    </row>
    <row r="70" spans="1:12">
      <c r="A70" s="148" t="s">
        <v>123</v>
      </c>
      <c r="B70" s="162"/>
      <c r="C70" s="111"/>
      <c r="D70" s="111"/>
      <c r="E70" s="95">
        <f t="shared" si="3"/>
        <v>0</v>
      </c>
      <c r="F70" s="242"/>
      <c r="G70" s="243"/>
      <c r="H70" s="243"/>
      <c r="I70" s="243"/>
      <c r="J70" s="244"/>
      <c r="K70" s="155"/>
      <c r="L70" s="155"/>
    </row>
    <row r="71" spans="1:12" ht="12.75" customHeight="1">
      <c r="A71" s="148" t="s">
        <v>8</v>
      </c>
      <c r="B71" s="162"/>
      <c r="C71" s="111"/>
      <c r="D71" s="111"/>
      <c r="E71" s="95">
        <f t="shared" si="3"/>
        <v>0</v>
      </c>
      <c r="F71" s="242"/>
      <c r="G71" s="243"/>
      <c r="H71" s="243"/>
      <c r="I71" s="243"/>
      <c r="J71" s="244"/>
      <c r="K71" s="155"/>
      <c r="L71" s="155"/>
    </row>
    <row r="72" spans="1:12" ht="12.75" customHeight="1" thickBot="1">
      <c r="A72" s="148" t="s">
        <v>75</v>
      </c>
      <c r="B72" s="111">
        <f>(B76*G76)+G77</f>
        <v>0</v>
      </c>
      <c r="C72" s="111">
        <f>(C76*H76)+H77</f>
        <v>0</v>
      </c>
      <c r="D72" s="111"/>
      <c r="E72" s="95">
        <f t="shared" si="3"/>
        <v>0</v>
      </c>
      <c r="F72" s="245"/>
      <c r="G72" s="246"/>
      <c r="H72" s="246"/>
      <c r="I72" s="246"/>
      <c r="J72" s="247"/>
      <c r="K72" s="155"/>
      <c r="L72" s="155"/>
    </row>
    <row r="73" spans="1:12" ht="12.75" customHeight="1">
      <c r="A73" s="45" t="s">
        <v>76</v>
      </c>
      <c r="B73" s="129"/>
      <c r="C73" s="96"/>
      <c r="D73" s="96"/>
      <c r="E73" s="96">
        <f t="shared" si="3"/>
        <v>0</v>
      </c>
      <c r="F73" s="132"/>
      <c r="G73" s="163" t="s">
        <v>85</v>
      </c>
      <c r="H73" s="163" t="s">
        <v>86</v>
      </c>
      <c r="I73" s="163" t="s">
        <v>58</v>
      </c>
      <c r="J73" s="164" t="s">
        <v>59</v>
      </c>
      <c r="K73" s="155"/>
      <c r="L73" s="155"/>
    </row>
    <row r="74" spans="1:12" ht="12.75" customHeight="1">
      <c r="A74" s="45" t="s">
        <v>78</v>
      </c>
      <c r="B74" s="129"/>
      <c r="C74" s="96"/>
      <c r="D74" s="96"/>
      <c r="E74" s="96">
        <f t="shared" si="3"/>
        <v>0</v>
      </c>
      <c r="F74" s="45" t="s">
        <v>83</v>
      </c>
      <c r="G74" s="129"/>
      <c r="H74" s="96"/>
      <c r="I74" s="96"/>
      <c r="J74" s="96">
        <f>H74-I74</f>
        <v>0</v>
      </c>
      <c r="K74" s="155"/>
      <c r="L74" s="155"/>
    </row>
    <row r="75" spans="1:12" ht="12.75" customHeight="1">
      <c r="A75" s="45" t="s">
        <v>80</v>
      </c>
      <c r="B75" s="165"/>
      <c r="C75" s="96"/>
      <c r="D75" s="96"/>
      <c r="E75" s="96">
        <f t="shared" si="3"/>
        <v>0</v>
      </c>
      <c r="F75" s="45" t="s">
        <v>77</v>
      </c>
      <c r="G75" s="166"/>
      <c r="H75" s="167"/>
      <c r="I75" s="167"/>
      <c r="J75" s="96">
        <f>H75-I75</f>
        <v>0</v>
      </c>
      <c r="K75" s="155"/>
      <c r="L75" s="155"/>
    </row>
    <row r="76" spans="1:12" ht="12.75" customHeight="1">
      <c r="A76" s="46" t="s">
        <v>81</v>
      </c>
      <c r="B76" s="77">
        <f>IF(B75&gt;0,SUM(B73:B75)/3,IF(B74:B74&gt;0,SUM(B73:B74)/2,B73))</f>
        <v>0</v>
      </c>
      <c r="C76" s="77">
        <f>IF(C75&gt;0,SUM(C73:C75)/3,IF(C74:C74&gt;0,SUM(C73:C74)/2,C73))</f>
        <v>0</v>
      </c>
      <c r="D76" s="96">
        <f>SUM(D73:D75)/3</f>
        <v>0</v>
      </c>
      <c r="E76" s="96">
        <f t="shared" si="3"/>
        <v>0</v>
      </c>
      <c r="F76" s="46" t="s">
        <v>79</v>
      </c>
      <c r="G76" s="96">
        <f>B77*G74*G75</f>
        <v>0</v>
      </c>
      <c r="H76" s="96">
        <f>C77*H74*H75</f>
        <v>0</v>
      </c>
      <c r="I76" s="96">
        <f>D77*I74*I75</f>
        <v>0</v>
      </c>
      <c r="J76" s="96">
        <f>H76-I76</f>
        <v>0</v>
      </c>
      <c r="K76" s="155"/>
      <c r="L76" s="155"/>
    </row>
    <row r="77" spans="1:12" s="169" customFormat="1">
      <c r="A77" s="46" t="s">
        <v>82</v>
      </c>
      <c r="B77" s="168"/>
      <c r="C77" s="96"/>
      <c r="D77" s="96"/>
      <c r="E77" s="96">
        <f t="shared" si="3"/>
        <v>0</v>
      </c>
      <c r="F77" s="45" t="s">
        <v>131</v>
      </c>
      <c r="G77" s="96">
        <f>-((G76*B76)*0.1)</f>
        <v>0</v>
      </c>
      <c r="H77" s="96">
        <f>-((H76*C76)*0.1)</f>
        <v>0</v>
      </c>
      <c r="I77" s="96">
        <f>-((I76*D76)*0.1)</f>
        <v>0</v>
      </c>
      <c r="J77" s="96">
        <f>H77-I77</f>
        <v>0</v>
      </c>
      <c r="K77" s="155"/>
      <c r="L77" s="155"/>
    </row>
    <row r="78" spans="1:12" ht="13" thickBot="1">
      <c r="A78" s="170" t="s">
        <v>9</v>
      </c>
      <c r="B78" s="65"/>
      <c r="C78" s="65"/>
      <c r="D78" s="65"/>
      <c r="E78" s="65"/>
      <c r="F78" s="66"/>
      <c r="G78" s="66"/>
      <c r="H78" s="171"/>
      <c r="I78" s="171"/>
      <c r="J78" s="171"/>
    </row>
    <row r="79" spans="1:12" ht="13" thickBot="1">
      <c r="A79" s="172" t="s">
        <v>5</v>
      </c>
      <c r="B79" s="173">
        <f>SUM(B8,B16,B26,B52, B58,B61)</f>
        <v>0</v>
      </c>
      <c r="C79" s="173">
        <f>SUM(C8,C16,C26,C52,C58,C61)</f>
        <v>0</v>
      </c>
      <c r="D79" s="173">
        <f>SUM(D8,D16,D26,D58,D61)</f>
        <v>0</v>
      </c>
      <c r="E79" s="174">
        <f>C79-D79</f>
        <v>0</v>
      </c>
      <c r="F79" s="175"/>
      <c r="G79" s="159"/>
      <c r="H79" s="159"/>
      <c r="I79" s="159"/>
      <c r="J79" s="159"/>
    </row>
    <row r="80" spans="1:12" ht="13" thickBot="1">
      <c r="A80" s="172" t="s">
        <v>6</v>
      </c>
      <c r="B80" s="173">
        <f>B67</f>
        <v>0</v>
      </c>
      <c r="C80" s="173">
        <f>C67</f>
        <v>0</v>
      </c>
      <c r="D80" s="173">
        <f>D67</f>
        <v>0</v>
      </c>
      <c r="E80" s="174">
        <f>C80-D80</f>
        <v>0</v>
      </c>
      <c r="F80" s="172" t="s">
        <v>7</v>
      </c>
      <c r="G80" s="173">
        <f>B79-B80</f>
        <v>0</v>
      </c>
      <c r="H80" s="173">
        <f>C79-C80</f>
        <v>0</v>
      </c>
      <c r="I80" s="173">
        <f>D79-D80</f>
        <v>0</v>
      </c>
      <c r="J80" s="174">
        <f>H80-I80</f>
        <v>0</v>
      </c>
    </row>
    <row r="81" spans="1:5">
      <c r="A81" s="114"/>
      <c r="B81" s="114"/>
      <c r="D81" s="114"/>
      <c r="E81" s="114"/>
    </row>
    <row r="82" spans="1:5">
      <c r="A82" s="14"/>
      <c r="B82"/>
      <c r="C82"/>
      <c r="D82"/>
      <c r="E82"/>
    </row>
    <row r="83" spans="1:5">
      <c r="A83" s="14"/>
      <c r="B83"/>
      <c r="C83"/>
      <c r="D83"/>
      <c r="E83"/>
    </row>
  </sheetData>
  <sheetProtection selectLockedCells="1"/>
  <mergeCells count="21">
    <mergeCell ref="F66:J66"/>
    <mergeCell ref="F67:J72"/>
    <mergeCell ref="F61:J64"/>
    <mergeCell ref="F58:J59"/>
    <mergeCell ref="F51:J51"/>
    <mergeCell ref="B50:E51"/>
    <mergeCell ref="F57:J57"/>
    <mergeCell ref="F60:J60"/>
    <mergeCell ref="F52:J56"/>
    <mergeCell ref="I1:J4"/>
    <mergeCell ref="F7:J7"/>
    <mergeCell ref="F15:J15"/>
    <mergeCell ref="B6:J6"/>
    <mergeCell ref="F8:J14"/>
    <mergeCell ref="B3:H3"/>
    <mergeCell ref="B4:H4"/>
    <mergeCell ref="F35:J36"/>
    <mergeCell ref="F28:J33"/>
    <mergeCell ref="F16:J24"/>
    <mergeCell ref="F27:J27"/>
    <mergeCell ref="F34:J34"/>
  </mergeCells>
  <phoneticPr fontId="5" type="noConversion"/>
  <pageMargins left="0" right="0" top="0" bottom="0" header="0.5" footer="0.5"/>
  <pageSetup scale="90" orientation="landscape"/>
  <rowBreaks count="1" manualBreakCount="1">
    <brk id="36" max="9" man="1"/>
  </rowBreaks>
  <colBreaks count="1" manualBreakCount="1">
    <brk id="10" max="1048575" man="1"/>
  </colBreaks>
  <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indexed="43"/>
  </sheetPr>
  <dimension ref="A1:Q83"/>
  <sheetViews>
    <sheetView showGridLines="0" showZeros="0" zoomScale="150" zoomScaleNormal="150" zoomScalePageLayoutView="150" workbookViewId="0">
      <selection activeCell="B79" sqref="B79"/>
    </sheetView>
  </sheetViews>
  <sheetFormatPr baseColWidth="10" defaultColWidth="9.1640625" defaultRowHeight="12" x14ac:dyDescent="0"/>
  <cols>
    <col min="1" max="1" width="34" style="112" customWidth="1"/>
    <col min="2" max="2" width="7.83203125" style="177" customWidth="1"/>
    <col min="3" max="3" width="7.83203125" style="114" customWidth="1"/>
    <col min="4" max="5" width="7.83203125" style="178" customWidth="1"/>
    <col min="6" max="6" width="31.33203125" style="176" customWidth="1"/>
    <col min="7" max="7" width="10.83203125" style="114" customWidth="1"/>
    <col min="8" max="8" width="9.5" style="114" customWidth="1"/>
    <col min="9" max="9" width="7.83203125" style="114" customWidth="1"/>
    <col min="10" max="10" width="10" style="114" customWidth="1"/>
    <col min="11" max="16384" width="9.1640625" style="114"/>
  </cols>
  <sheetData>
    <row r="1" spans="1:17" ht="17">
      <c r="B1" s="20"/>
      <c r="C1" s="20"/>
      <c r="D1" s="20"/>
      <c r="E1" s="18" t="s">
        <v>108</v>
      </c>
      <c r="F1" s="21"/>
      <c r="G1" s="113"/>
      <c r="H1" s="113"/>
      <c r="I1" s="310" t="s">
        <v>42</v>
      </c>
      <c r="J1" s="311"/>
      <c r="M1" s="113"/>
    </row>
    <row r="2" spans="1:17" ht="17">
      <c r="B2" s="17"/>
      <c r="C2" s="17"/>
      <c r="D2" s="17"/>
      <c r="E2" s="18" t="s">
        <v>153</v>
      </c>
      <c r="F2" s="21"/>
      <c r="G2" s="113"/>
      <c r="H2" s="113"/>
      <c r="I2" s="312"/>
      <c r="J2" s="313"/>
      <c r="M2" s="113"/>
    </row>
    <row r="3" spans="1:17" ht="18" thickBot="1">
      <c r="A3" s="23" t="s">
        <v>84</v>
      </c>
      <c r="B3" s="322" t="s">
        <v>165</v>
      </c>
      <c r="C3" s="323"/>
      <c r="D3" s="323"/>
      <c r="E3" s="323"/>
      <c r="F3" s="323"/>
      <c r="G3" s="323"/>
      <c r="H3" s="324"/>
      <c r="I3" s="312"/>
      <c r="J3" s="313"/>
      <c r="M3" s="113"/>
    </row>
    <row r="4" spans="1:17" ht="18" thickBot="1">
      <c r="A4" s="23" t="s">
        <v>91</v>
      </c>
      <c r="B4" s="325" t="s">
        <v>169</v>
      </c>
      <c r="C4" s="326"/>
      <c r="D4" s="326"/>
      <c r="E4" s="326"/>
      <c r="F4" s="326"/>
      <c r="G4" s="326"/>
      <c r="H4" s="327"/>
      <c r="I4" s="314"/>
      <c r="J4" s="315"/>
      <c r="M4" s="113"/>
    </row>
    <row r="5" spans="1:17" ht="12" customHeight="1" thickBot="1">
      <c r="A5" s="19"/>
      <c r="B5" s="17"/>
      <c r="C5" s="17"/>
      <c r="D5" s="17"/>
      <c r="E5" s="17"/>
      <c r="F5" s="21"/>
      <c r="G5" s="113"/>
      <c r="I5" s="113"/>
      <c r="J5" s="113"/>
      <c r="K5" s="113"/>
      <c r="L5" s="113"/>
      <c r="M5" s="113"/>
    </row>
    <row r="6" spans="1:17" ht="31.5" customHeight="1" thickBot="1">
      <c r="A6" s="115" t="s">
        <v>112</v>
      </c>
      <c r="B6" s="318" t="s">
        <v>166</v>
      </c>
      <c r="C6" s="319"/>
      <c r="D6" s="319"/>
      <c r="E6" s="319"/>
      <c r="F6" s="319"/>
      <c r="G6" s="319"/>
      <c r="H6" s="319"/>
      <c r="I6" s="319"/>
      <c r="J6" s="320"/>
      <c r="K6" s="113"/>
      <c r="L6" s="113"/>
      <c r="M6" s="113"/>
    </row>
    <row r="7" spans="1:17" ht="62.25" customHeight="1" thickBot="1">
      <c r="A7" s="116" t="s">
        <v>60</v>
      </c>
      <c r="B7" s="94" t="s">
        <v>85</v>
      </c>
      <c r="C7" s="94" t="s">
        <v>86</v>
      </c>
      <c r="D7" s="94" t="s">
        <v>58</v>
      </c>
      <c r="E7" s="94" t="s">
        <v>59</v>
      </c>
      <c r="F7" s="316" t="s">
        <v>114</v>
      </c>
      <c r="G7" s="317"/>
      <c r="H7" s="317"/>
      <c r="I7" s="317"/>
      <c r="J7" s="317"/>
      <c r="K7" s="21"/>
      <c r="L7" s="21"/>
      <c r="M7" s="21"/>
      <c r="N7"/>
      <c r="O7"/>
      <c r="P7"/>
      <c r="Q7"/>
    </row>
    <row r="8" spans="1:17" ht="13" thickBot="1">
      <c r="A8" s="116" t="s">
        <v>88</v>
      </c>
      <c r="B8" s="102">
        <v>140</v>
      </c>
      <c r="C8" s="102">
        <f>C9</f>
        <v>140</v>
      </c>
      <c r="D8" s="102">
        <f>SUM('[1]Event 3a Ledger'!B6:B41)</f>
        <v>0</v>
      </c>
      <c r="E8" s="102">
        <f t="shared" ref="E8:E14" si="0">C8-D8</f>
        <v>140</v>
      </c>
      <c r="F8" s="239" t="s">
        <v>170</v>
      </c>
      <c r="G8" s="240"/>
      <c r="H8" s="240"/>
      <c r="I8" s="240"/>
      <c r="J8" s="241"/>
      <c r="K8" s="21"/>
      <c r="L8" s="21"/>
      <c r="M8" s="21"/>
      <c r="N8"/>
      <c r="O8"/>
      <c r="P8"/>
      <c r="Q8"/>
    </row>
    <row r="9" spans="1:17" ht="12.75" customHeight="1">
      <c r="A9" s="118" t="s">
        <v>74</v>
      </c>
      <c r="B9" s="119">
        <v>140</v>
      </c>
      <c r="C9" s="120">
        <f>SUM(C10:C14)</f>
        <v>140</v>
      </c>
      <c r="D9" s="103">
        <f>SUM(D10:D14)</f>
        <v>0</v>
      </c>
      <c r="E9" s="121">
        <f t="shared" si="0"/>
        <v>140</v>
      </c>
      <c r="F9" s="242"/>
      <c r="G9" s="321"/>
      <c r="H9" s="321"/>
      <c r="I9" s="321"/>
      <c r="J9" s="244"/>
      <c r="K9" s="21"/>
      <c r="L9" s="21"/>
      <c r="M9" s="21"/>
      <c r="N9"/>
      <c r="O9"/>
      <c r="P9"/>
      <c r="Q9"/>
    </row>
    <row r="10" spans="1:17" ht="14.25" customHeight="1">
      <c r="A10" s="122" t="s">
        <v>100</v>
      </c>
      <c r="B10" s="123">
        <v>140</v>
      </c>
      <c r="C10" s="97">
        <v>140</v>
      </c>
      <c r="D10" s="97"/>
      <c r="E10" s="124">
        <f t="shared" si="0"/>
        <v>140</v>
      </c>
      <c r="F10" s="242"/>
      <c r="G10" s="321"/>
      <c r="H10" s="321"/>
      <c r="I10" s="321"/>
      <c r="J10" s="244"/>
      <c r="K10" s="21"/>
      <c r="L10" s="21"/>
      <c r="M10" s="21"/>
      <c r="N10"/>
      <c r="O10"/>
      <c r="P10"/>
      <c r="Q10"/>
    </row>
    <row r="11" spans="1:17">
      <c r="A11" s="122" t="s">
        <v>101</v>
      </c>
      <c r="B11" s="123"/>
      <c r="C11" s="97"/>
      <c r="D11" s="97"/>
      <c r="E11" s="124">
        <f t="shared" si="0"/>
        <v>0</v>
      </c>
      <c r="F11" s="242"/>
      <c r="G11" s="321"/>
      <c r="H11" s="321"/>
      <c r="I11" s="321"/>
      <c r="J11" s="244"/>
      <c r="K11" s="21"/>
      <c r="L11" s="21"/>
      <c r="M11" s="21"/>
      <c r="N11"/>
      <c r="O11"/>
      <c r="P11"/>
      <c r="Q11"/>
    </row>
    <row r="12" spans="1:17">
      <c r="A12" s="122" t="s">
        <v>102</v>
      </c>
      <c r="B12" s="123"/>
      <c r="C12" s="97"/>
      <c r="D12" s="97"/>
      <c r="E12" s="124">
        <f t="shared" si="0"/>
        <v>0</v>
      </c>
      <c r="F12" s="242"/>
      <c r="G12" s="321"/>
      <c r="H12" s="321"/>
      <c r="I12" s="321"/>
      <c r="J12" s="244"/>
      <c r="K12" s="21"/>
      <c r="L12" s="21"/>
      <c r="M12" s="21"/>
      <c r="N12"/>
      <c r="O12"/>
      <c r="P12"/>
      <c r="Q12"/>
    </row>
    <row r="13" spans="1:17">
      <c r="A13" s="122" t="s">
        <v>103</v>
      </c>
      <c r="B13" s="123"/>
      <c r="C13" s="97"/>
      <c r="D13" s="97"/>
      <c r="E13" s="124">
        <f t="shared" si="0"/>
        <v>0</v>
      </c>
      <c r="F13" s="242"/>
      <c r="G13" s="321"/>
      <c r="H13" s="321"/>
      <c r="I13" s="321"/>
      <c r="J13" s="244"/>
      <c r="K13" s="21"/>
      <c r="L13" s="21"/>
      <c r="M13" s="21"/>
      <c r="N13"/>
      <c r="O13"/>
      <c r="P13"/>
      <c r="Q13"/>
    </row>
    <row r="14" spans="1:17" ht="13" thickBot="1">
      <c r="A14" s="122" t="s">
        <v>104</v>
      </c>
      <c r="B14" s="123"/>
      <c r="C14" s="97"/>
      <c r="D14" s="97"/>
      <c r="E14" s="124">
        <f t="shared" si="0"/>
        <v>0</v>
      </c>
      <c r="F14" s="245"/>
      <c r="G14" s="246"/>
      <c r="H14" s="246"/>
      <c r="I14" s="246"/>
      <c r="J14" s="247"/>
      <c r="K14" s="21"/>
      <c r="L14" s="21"/>
      <c r="M14" s="21"/>
      <c r="N14"/>
      <c r="O14"/>
      <c r="P14"/>
      <c r="Q14"/>
    </row>
    <row r="15" spans="1:17" ht="13" thickBot="1">
      <c r="A15" s="125"/>
      <c r="B15" s="104"/>
      <c r="C15" s="104"/>
      <c r="D15" s="104"/>
      <c r="E15" s="126"/>
      <c r="F15" s="316" t="s">
        <v>113</v>
      </c>
      <c r="G15" s="317"/>
      <c r="H15" s="317"/>
      <c r="I15" s="317"/>
      <c r="J15" s="317"/>
      <c r="K15" s="21"/>
      <c r="L15" s="21"/>
      <c r="M15" s="21"/>
      <c r="N15"/>
      <c r="O15"/>
      <c r="P15"/>
      <c r="Q15"/>
    </row>
    <row r="16" spans="1:17" ht="13" thickBot="1">
      <c r="A16" s="127" t="s">
        <v>89</v>
      </c>
      <c r="B16" s="117">
        <v>923</v>
      </c>
      <c r="C16" s="102">
        <f>SUM(C17,C19,C22)</f>
        <v>923</v>
      </c>
      <c r="D16" s="102">
        <f>SUM('[1]Event 3a Ledger'!J25:J36)</f>
        <v>0</v>
      </c>
      <c r="E16" s="102">
        <f t="shared" ref="E16:E24" si="1">C16-D16</f>
        <v>923</v>
      </c>
      <c r="F16" s="239" t="s">
        <v>172</v>
      </c>
      <c r="G16" s="240"/>
      <c r="H16" s="240"/>
      <c r="I16" s="240"/>
      <c r="J16" s="241"/>
      <c r="K16" s="21"/>
      <c r="L16" s="21"/>
      <c r="M16" s="21"/>
      <c r="N16"/>
      <c r="O16"/>
      <c r="P16"/>
      <c r="Q16"/>
    </row>
    <row r="17" spans="1:17">
      <c r="A17" s="128" t="s">
        <v>136</v>
      </c>
      <c r="B17" s="95">
        <v>923</v>
      </c>
      <c r="C17" s="95">
        <f>C18*13</f>
        <v>923</v>
      </c>
      <c r="D17" s="95">
        <f>D18*13</f>
        <v>0</v>
      </c>
      <c r="E17" s="95">
        <f t="shared" si="1"/>
        <v>923</v>
      </c>
      <c r="F17" s="242"/>
      <c r="G17" s="243"/>
      <c r="H17" s="243"/>
      <c r="I17" s="243"/>
      <c r="J17" s="244"/>
      <c r="K17" s="21"/>
      <c r="L17" s="21"/>
      <c r="M17" s="21"/>
      <c r="N17"/>
      <c r="O17"/>
      <c r="P17"/>
      <c r="Q17"/>
    </row>
    <row r="18" spans="1:17">
      <c r="A18" s="122" t="s">
        <v>87</v>
      </c>
      <c r="B18" s="129">
        <v>71</v>
      </c>
      <c r="C18" s="96">
        <v>71</v>
      </c>
      <c r="D18" s="96"/>
      <c r="E18" s="96">
        <f t="shared" si="1"/>
        <v>71</v>
      </c>
      <c r="F18" s="242"/>
      <c r="G18" s="243"/>
      <c r="H18" s="243"/>
      <c r="I18" s="243"/>
      <c r="J18" s="244"/>
      <c r="K18" s="21"/>
      <c r="L18" s="21"/>
      <c r="M18" s="21"/>
      <c r="N18"/>
      <c r="O18"/>
      <c r="P18"/>
      <c r="Q18"/>
    </row>
    <row r="19" spans="1:17">
      <c r="A19" s="130" t="s">
        <v>105</v>
      </c>
      <c r="B19" s="105">
        <f>SUM(B20:B21)</f>
        <v>0</v>
      </c>
      <c r="C19" s="105">
        <f>SUM(C20:C21)</f>
        <v>0</v>
      </c>
      <c r="D19" s="105">
        <f>SUM(D20:D21)</f>
        <v>0</v>
      </c>
      <c r="E19" s="95">
        <f t="shared" si="1"/>
        <v>0</v>
      </c>
      <c r="F19" s="242"/>
      <c r="G19" s="243"/>
      <c r="H19" s="243"/>
      <c r="I19" s="243"/>
      <c r="J19" s="244"/>
      <c r="K19" s="21"/>
      <c r="L19" s="21"/>
      <c r="M19" s="21"/>
      <c r="N19"/>
      <c r="O19"/>
      <c r="P19"/>
      <c r="Q19"/>
    </row>
    <row r="20" spans="1:17">
      <c r="A20" s="122" t="s">
        <v>122</v>
      </c>
      <c r="B20" s="129"/>
      <c r="C20" s="96"/>
      <c r="D20" s="96"/>
      <c r="E20" s="96">
        <f t="shared" si="1"/>
        <v>0</v>
      </c>
      <c r="F20" s="242"/>
      <c r="G20" s="243"/>
      <c r="H20" s="243"/>
      <c r="I20" s="243"/>
      <c r="J20" s="244"/>
      <c r="K20" s="21"/>
      <c r="L20" s="21"/>
      <c r="M20" s="21"/>
      <c r="N20"/>
      <c r="O20"/>
      <c r="P20"/>
      <c r="Q20"/>
    </row>
    <row r="21" spans="1:17">
      <c r="A21" s="131" t="s">
        <v>57</v>
      </c>
      <c r="B21" s="97">
        <f>B20*0.125</f>
        <v>0</v>
      </c>
      <c r="C21" s="97">
        <f>C20*0.125</f>
        <v>0</v>
      </c>
      <c r="D21" s="97">
        <f>D20*0.1375</f>
        <v>0</v>
      </c>
      <c r="E21" s="97">
        <f t="shared" si="1"/>
        <v>0</v>
      </c>
      <c r="F21" s="242"/>
      <c r="G21" s="243"/>
      <c r="H21" s="243"/>
      <c r="I21" s="243"/>
      <c r="J21" s="244"/>
      <c r="K21" s="21"/>
      <c r="L21" s="21"/>
      <c r="M21" s="21"/>
      <c r="N21"/>
      <c r="O21"/>
      <c r="P21"/>
      <c r="Q21"/>
    </row>
    <row r="22" spans="1:17">
      <c r="A22" s="128" t="s">
        <v>106</v>
      </c>
      <c r="B22" s="105">
        <f>SUM(B23:B24)</f>
        <v>0</v>
      </c>
      <c r="C22" s="105">
        <f>SUM(C23:C24)</f>
        <v>0</v>
      </c>
      <c r="D22" s="105">
        <f>SUM(D23:D24)</f>
        <v>0</v>
      </c>
      <c r="E22" s="95">
        <f t="shared" si="1"/>
        <v>0</v>
      </c>
      <c r="F22" s="242"/>
      <c r="G22" s="243"/>
      <c r="H22" s="243"/>
      <c r="I22" s="243"/>
      <c r="J22" s="244"/>
      <c r="K22" s="21"/>
      <c r="L22" s="21"/>
      <c r="M22" s="21"/>
      <c r="N22"/>
      <c r="O22"/>
      <c r="P22"/>
      <c r="Q22"/>
    </row>
    <row r="23" spans="1:17">
      <c r="A23" s="122" t="s">
        <v>122</v>
      </c>
      <c r="B23" s="123"/>
      <c r="C23" s="97"/>
      <c r="D23" s="97"/>
      <c r="E23" s="96">
        <f t="shared" si="1"/>
        <v>0</v>
      </c>
      <c r="F23" s="242"/>
      <c r="G23" s="243"/>
      <c r="H23" s="243"/>
      <c r="I23" s="243"/>
      <c r="J23" s="244"/>
      <c r="K23" s="21"/>
      <c r="L23" s="21"/>
      <c r="M23" s="21"/>
      <c r="N23"/>
      <c r="O23"/>
      <c r="P23"/>
      <c r="Q23"/>
    </row>
    <row r="24" spans="1:17" ht="13" thickBot="1">
      <c r="A24" s="131" t="s">
        <v>56</v>
      </c>
      <c r="B24" s="97">
        <f>B23*0.315</f>
        <v>0</v>
      </c>
      <c r="C24" s="97">
        <f>C23*0.315</f>
        <v>0</v>
      </c>
      <c r="D24" s="97">
        <f>D23*0.3025</f>
        <v>0</v>
      </c>
      <c r="E24" s="97">
        <f t="shared" si="1"/>
        <v>0</v>
      </c>
      <c r="F24" s="245"/>
      <c r="G24" s="246"/>
      <c r="H24" s="246"/>
      <c r="I24" s="246"/>
      <c r="J24" s="247"/>
      <c r="K24" s="21"/>
      <c r="L24" s="21"/>
      <c r="M24" s="21"/>
      <c r="N24"/>
      <c r="O24"/>
      <c r="P24"/>
      <c r="Q24"/>
    </row>
    <row r="25" spans="1:17" ht="13" thickBot="1">
      <c r="A25" s="54"/>
      <c r="B25" s="55"/>
      <c r="C25" s="55"/>
      <c r="D25" s="55"/>
      <c r="E25" s="55"/>
      <c r="F25" s="56"/>
      <c r="G25" s="56"/>
      <c r="H25" s="56"/>
      <c r="I25" s="56"/>
      <c r="J25" s="56"/>
      <c r="K25" s="21"/>
      <c r="L25" s="21"/>
      <c r="M25" s="16"/>
      <c r="N25"/>
      <c r="O25"/>
      <c r="P25"/>
      <c r="Q25"/>
    </row>
    <row r="26" spans="1:17" ht="13" thickBot="1">
      <c r="A26" s="116" t="s">
        <v>61</v>
      </c>
      <c r="B26" s="117">
        <v>5180</v>
      </c>
      <c r="C26" s="102">
        <f>SUM(C28,C31,C34,C38,C52)</f>
        <v>5180</v>
      </c>
      <c r="D26" s="102">
        <f>SUM('[1]Event 3a Ledger'!F6:F41)</f>
        <v>0</v>
      </c>
      <c r="E26" s="102">
        <f>C26-D26</f>
        <v>5180</v>
      </c>
      <c r="F26" s="132"/>
      <c r="G26" s="133"/>
      <c r="H26" s="133"/>
      <c r="I26" s="133"/>
      <c r="J26" s="133"/>
      <c r="K26" s="21"/>
      <c r="L26" s="21"/>
      <c r="M26" s="16"/>
      <c r="N26"/>
      <c r="O26"/>
      <c r="P26"/>
      <c r="Q26"/>
    </row>
    <row r="27" spans="1:17" ht="13" thickBot="1">
      <c r="A27" s="118" t="s">
        <v>0</v>
      </c>
      <c r="B27" s="134">
        <f>B28</f>
        <v>0</v>
      </c>
      <c r="C27" s="106">
        <f>C28</f>
        <v>0</v>
      </c>
      <c r="D27" s="106">
        <f>D28</f>
        <v>0</v>
      </c>
      <c r="E27" s="95">
        <f>C27-D27</f>
        <v>0</v>
      </c>
      <c r="F27" s="308" t="s">
        <v>2</v>
      </c>
      <c r="G27" s="309"/>
      <c r="H27" s="309"/>
      <c r="I27" s="309"/>
      <c r="J27" s="309"/>
      <c r="K27" s="7"/>
      <c r="L27" s="7"/>
      <c r="M27"/>
      <c r="N27"/>
      <c r="O27"/>
      <c r="P27"/>
      <c r="Q27"/>
    </row>
    <row r="28" spans="1:17">
      <c r="A28" s="179" t="s">
        <v>137</v>
      </c>
      <c r="B28" s="96">
        <f>B29*0.05</f>
        <v>0</v>
      </c>
      <c r="C28" s="96">
        <f>C29*0.05</f>
        <v>0</v>
      </c>
      <c r="D28" s="96">
        <f>D29*0.05</f>
        <v>0</v>
      </c>
      <c r="E28" s="96">
        <f>C28-D28</f>
        <v>0</v>
      </c>
      <c r="F28" s="239" t="s">
        <v>171</v>
      </c>
      <c r="G28" s="240"/>
      <c r="H28" s="240"/>
      <c r="I28" s="240"/>
      <c r="J28" s="241"/>
      <c r="K28" s="7"/>
      <c r="L28" s="7"/>
      <c r="M28"/>
      <c r="N28"/>
      <c r="O28"/>
      <c r="P28"/>
      <c r="Q28"/>
    </row>
    <row r="29" spans="1:17">
      <c r="A29" s="131" t="s">
        <v>63</v>
      </c>
      <c r="B29" s="123"/>
      <c r="C29" s="97"/>
      <c r="D29" s="97"/>
      <c r="E29" s="96">
        <f>C29-D29</f>
        <v>0</v>
      </c>
      <c r="F29" s="242"/>
      <c r="G29" s="243"/>
      <c r="H29" s="243"/>
      <c r="I29" s="243"/>
      <c r="J29" s="244"/>
      <c r="K29" s="7"/>
      <c r="L29" s="7"/>
      <c r="M29"/>
      <c r="N29"/>
      <c r="O29"/>
      <c r="P29"/>
      <c r="Q29"/>
    </row>
    <row r="30" spans="1:17">
      <c r="A30" s="135" t="s">
        <v>90</v>
      </c>
      <c r="B30" s="136"/>
      <c r="C30" s="107"/>
      <c r="D30" s="107"/>
      <c r="E30" s="107"/>
      <c r="F30" s="242"/>
      <c r="G30" s="243"/>
      <c r="H30" s="243"/>
      <c r="I30" s="243"/>
      <c r="J30" s="244"/>
      <c r="K30" s="7"/>
      <c r="L30" s="7"/>
      <c r="M30"/>
      <c r="N30"/>
      <c r="O30"/>
      <c r="P30"/>
      <c r="Q30"/>
    </row>
    <row r="31" spans="1:17" ht="15" customHeight="1">
      <c r="A31" s="118" t="s">
        <v>1</v>
      </c>
      <c r="B31" s="137">
        <v>850</v>
      </c>
      <c r="C31" s="95">
        <f>SUM(C32:C33)</f>
        <v>850</v>
      </c>
      <c r="D31" s="95">
        <f>SUM(D32:D33)</f>
        <v>0</v>
      </c>
      <c r="E31" s="95">
        <f>C31-D31</f>
        <v>850</v>
      </c>
      <c r="F31" s="242"/>
      <c r="G31" s="243"/>
      <c r="H31" s="243"/>
      <c r="I31" s="243"/>
      <c r="J31" s="244"/>
      <c r="K31" s="7"/>
      <c r="L31" s="7"/>
      <c r="M31"/>
      <c r="N31"/>
      <c r="O31"/>
      <c r="P31"/>
      <c r="Q31"/>
    </row>
    <row r="32" spans="1:17">
      <c r="A32" s="180" t="s">
        <v>138</v>
      </c>
      <c r="B32" s="129">
        <v>850</v>
      </c>
      <c r="C32" s="96">
        <v>850</v>
      </c>
      <c r="D32" s="96"/>
      <c r="E32" s="96">
        <f>C32-D32</f>
        <v>850</v>
      </c>
      <c r="F32" s="242"/>
      <c r="G32" s="243"/>
      <c r="H32" s="243"/>
      <c r="I32" s="243"/>
      <c r="J32" s="244"/>
      <c r="K32" s="7"/>
      <c r="L32" s="7"/>
      <c r="M32"/>
      <c r="N32"/>
      <c r="O32"/>
      <c r="P32"/>
      <c r="Q32"/>
    </row>
    <row r="33" spans="1:17" ht="13" thickBot="1">
      <c r="A33" s="122" t="s">
        <v>65</v>
      </c>
      <c r="B33" s="129"/>
      <c r="C33" s="96"/>
      <c r="D33" s="96"/>
      <c r="E33" s="96">
        <f>C33-D33</f>
        <v>0</v>
      </c>
      <c r="F33" s="245"/>
      <c r="G33" s="246"/>
      <c r="H33" s="246"/>
      <c r="I33" s="246"/>
      <c r="J33" s="247"/>
      <c r="K33" s="7"/>
      <c r="L33" s="7"/>
      <c r="M33"/>
      <c r="N33"/>
      <c r="O33"/>
      <c r="P33"/>
      <c r="Q33"/>
    </row>
    <row r="34" spans="1:17" ht="13" thickBot="1">
      <c r="A34" s="118" t="s">
        <v>66</v>
      </c>
      <c r="B34" s="138">
        <v>1930</v>
      </c>
      <c r="C34" s="105">
        <f>C35</f>
        <v>1930</v>
      </c>
      <c r="D34" s="105">
        <f>D35</f>
        <v>0</v>
      </c>
      <c r="E34" s="95">
        <f>C34-D34</f>
        <v>1930</v>
      </c>
      <c r="F34" s="328" t="s">
        <v>3</v>
      </c>
      <c r="G34" s="329"/>
      <c r="H34" s="329"/>
      <c r="I34" s="329"/>
      <c r="J34" s="329"/>
      <c r="K34" s="7"/>
      <c r="L34" s="7"/>
      <c r="M34"/>
      <c r="N34"/>
      <c r="O34"/>
      <c r="P34"/>
      <c r="Q34"/>
    </row>
    <row r="35" spans="1:17">
      <c r="A35" s="122" t="s">
        <v>95</v>
      </c>
      <c r="B35" s="139">
        <v>1930</v>
      </c>
      <c r="C35" s="108">
        <v>1930</v>
      </c>
      <c r="D35" s="108"/>
      <c r="E35" s="96">
        <f>C35-D35</f>
        <v>1930</v>
      </c>
      <c r="F35" s="239" t="s">
        <v>173</v>
      </c>
      <c r="G35" s="240"/>
      <c r="H35" s="240"/>
      <c r="I35" s="240"/>
      <c r="J35" s="241"/>
      <c r="K35" s="7"/>
      <c r="L35" s="7"/>
      <c r="M35"/>
      <c r="N35"/>
      <c r="O35"/>
      <c r="P35"/>
      <c r="Q35"/>
    </row>
    <row r="36" spans="1:17" ht="13" thickBot="1">
      <c r="A36" s="135"/>
      <c r="B36" s="100"/>
      <c r="C36" s="100"/>
      <c r="D36" s="93"/>
      <c r="E36" s="93"/>
      <c r="F36" s="245"/>
      <c r="G36" s="246"/>
      <c r="H36" s="246"/>
      <c r="I36" s="246"/>
      <c r="J36" s="247"/>
      <c r="K36" s="7"/>
      <c r="L36" s="7"/>
      <c r="M36"/>
      <c r="N36"/>
      <c r="O36"/>
      <c r="P36"/>
      <c r="Q36"/>
    </row>
    <row r="37" spans="1:17" ht="53.25" customHeight="1">
      <c r="A37" s="116"/>
      <c r="B37" s="94" t="s">
        <v>85</v>
      </c>
      <c r="C37" s="94" t="s">
        <v>86</v>
      </c>
      <c r="D37" s="94" t="s">
        <v>58</v>
      </c>
      <c r="E37" s="94" t="s">
        <v>59</v>
      </c>
      <c r="F37" s="49"/>
      <c r="G37" s="94" t="s">
        <v>85</v>
      </c>
      <c r="H37" s="94" t="s">
        <v>86</v>
      </c>
      <c r="I37" s="94" t="s">
        <v>58</v>
      </c>
      <c r="J37" s="94" t="s">
        <v>59</v>
      </c>
      <c r="K37" s="21"/>
      <c r="L37" s="21"/>
      <c r="M37" s="21"/>
      <c r="N37"/>
      <c r="O37"/>
      <c r="P37"/>
      <c r="Q37"/>
    </row>
    <row r="38" spans="1:17" ht="15" customHeight="1">
      <c r="A38" s="140" t="s">
        <v>107</v>
      </c>
      <c r="B38" s="95">
        <v>2000</v>
      </c>
      <c r="C38" s="95">
        <f>SUM(C39,C44,H39)</f>
        <v>2000</v>
      </c>
      <c r="D38" s="95">
        <f>SUM(D39,D44,I39)</f>
        <v>0</v>
      </c>
      <c r="E38" s="95">
        <f t="shared" ref="E38:E49" si="2">C38-D38</f>
        <v>2000</v>
      </c>
      <c r="F38" s="59"/>
      <c r="G38" s="59"/>
      <c r="H38" s="59"/>
      <c r="I38" s="59"/>
      <c r="J38" s="59"/>
      <c r="K38" s="7"/>
      <c r="L38" s="7"/>
      <c r="M38"/>
      <c r="N38"/>
      <c r="O38"/>
      <c r="P38"/>
      <c r="Q38"/>
    </row>
    <row r="39" spans="1:17" ht="12" customHeight="1">
      <c r="A39" s="135" t="s">
        <v>96</v>
      </c>
      <c r="B39" s="96">
        <f>SUM(B40,B42)</f>
        <v>0</v>
      </c>
      <c r="C39" s="96">
        <f>SUM(C40,C42)</f>
        <v>0</v>
      </c>
      <c r="D39" s="96">
        <f>SUM(D40,D42)</f>
        <v>0</v>
      </c>
      <c r="E39" s="96">
        <f t="shared" si="2"/>
        <v>0</v>
      </c>
      <c r="F39" s="135" t="s">
        <v>97</v>
      </c>
      <c r="G39" s="141">
        <f>SUM(G40,G41,G44,G47)</f>
        <v>0</v>
      </c>
      <c r="H39" s="141">
        <f>SUM(H40,H41,H44,H47)</f>
        <v>0</v>
      </c>
      <c r="I39" s="141">
        <f>SUM(I40,I41,I44,I47)</f>
        <v>0</v>
      </c>
      <c r="J39" s="141">
        <f>SUM(J40,J41,J44,J47)</f>
        <v>0</v>
      </c>
      <c r="K39" s="7"/>
      <c r="L39" s="7"/>
      <c r="M39"/>
      <c r="N39"/>
      <c r="O39"/>
      <c r="P39"/>
      <c r="Q39"/>
    </row>
    <row r="40" spans="1:17" ht="12" customHeight="1">
      <c r="A40" s="131" t="s">
        <v>135</v>
      </c>
      <c r="B40" s="142">
        <f>B41*17</f>
        <v>0</v>
      </c>
      <c r="C40" s="97">
        <f>C41*17</f>
        <v>0</v>
      </c>
      <c r="D40" s="97">
        <f>D41*17</f>
        <v>0</v>
      </c>
      <c r="E40" s="97">
        <f t="shared" si="2"/>
        <v>0</v>
      </c>
      <c r="F40" s="131" t="s">
        <v>116</v>
      </c>
      <c r="G40" s="142">
        <f>IF(SUM(G41,G44,G47)&gt;0,40,0)</f>
        <v>0</v>
      </c>
      <c r="H40" s="143"/>
      <c r="I40" s="143"/>
      <c r="J40" s="143"/>
      <c r="K40" s="7"/>
      <c r="L40" s="7"/>
      <c r="M40"/>
      <c r="N40"/>
      <c r="O40"/>
      <c r="P40"/>
      <c r="Q40"/>
    </row>
    <row r="41" spans="1:17" ht="12" customHeight="1">
      <c r="A41" s="131" t="s">
        <v>93</v>
      </c>
      <c r="B41" s="123"/>
      <c r="C41" s="97"/>
      <c r="D41" s="97"/>
      <c r="E41" s="96">
        <f t="shared" si="2"/>
        <v>0</v>
      </c>
      <c r="F41" s="131" t="s">
        <v>117</v>
      </c>
      <c r="G41" s="142">
        <f>G42*0.85*G43</f>
        <v>0</v>
      </c>
      <c r="H41" s="143">
        <f>H42*0.85*H43</f>
        <v>0</v>
      </c>
      <c r="I41" s="143">
        <f>I42*0.85*I43</f>
        <v>0</v>
      </c>
      <c r="J41" s="143">
        <f>J42*0.85*J43</f>
        <v>0</v>
      </c>
      <c r="K41" s="7"/>
      <c r="L41" s="7"/>
      <c r="M41"/>
      <c r="N41"/>
      <c r="O41"/>
      <c r="P41"/>
      <c r="Q41"/>
    </row>
    <row r="42" spans="1:17" ht="12" customHeight="1">
      <c r="A42" s="131" t="s">
        <v>141</v>
      </c>
      <c r="B42" s="142">
        <f>B43*41</f>
        <v>0</v>
      </c>
      <c r="C42" s="97">
        <f>C43*41</f>
        <v>0</v>
      </c>
      <c r="D42" s="97">
        <f>D43*123</f>
        <v>0</v>
      </c>
      <c r="E42" s="97">
        <f t="shared" si="2"/>
        <v>0</v>
      </c>
      <c r="F42" s="131" t="s">
        <v>118</v>
      </c>
      <c r="G42" s="144"/>
      <c r="H42" s="143"/>
      <c r="I42" s="143"/>
      <c r="J42" s="143"/>
      <c r="K42" s="7"/>
      <c r="L42" s="7"/>
      <c r="M42"/>
      <c r="N42"/>
      <c r="O42"/>
      <c r="P42"/>
      <c r="Q42"/>
    </row>
    <row r="43" spans="1:17" ht="12" customHeight="1">
      <c r="A43" s="131" t="s">
        <v>142</v>
      </c>
      <c r="B43" s="123"/>
      <c r="C43" s="97"/>
      <c r="D43" s="97"/>
      <c r="E43" s="96">
        <f t="shared" si="2"/>
        <v>0</v>
      </c>
      <c r="F43" s="131" t="s">
        <v>99</v>
      </c>
      <c r="G43" s="144"/>
      <c r="H43" s="143"/>
      <c r="I43" s="143"/>
      <c r="J43" s="143"/>
      <c r="K43" s="7"/>
      <c r="L43" s="7"/>
      <c r="M43"/>
      <c r="N43"/>
      <c r="O43"/>
      <c r="P43"/>
      <c r="Q43"/>
    </row>
    <row r="44" spans="1:17" ht="12" customHeight="1">
      <c r="A44" s="135" t="s">
        <v>94</v>
      </c>
      <c r="B44" s="96">
        <f>SUM(B45,B47,B49)</f>
        <v>2000</v>
      </c>
      <c r="C44" s="96">
        <f>SUM(C45,C47,C49)</f>
        <v>2000</v>
      </c>
      <c r="D44" s="96">
        <f>SUM(D45,D47)</f>
        <v>0</v>
      </c>
      <c r="E44" s="96">
        <f t="shared" si="2"/>
        <v>2000</v>
      </c>
      <c r="F44" s="131" t="s">
        <v>119</v>
      </c>
      <c r="G44" s="142">
        <f>G45*3.5*G46</f>
        <v>0</v>
      </c>
      <c r="H44" s="143">
        <f>H45*3.5*H46</f>
        <v>0</v>
      </c>
      <c r="I44" s="143">
        <f>I45*3.5*I46</f>
        <v>0</v>
      </c>
      <c r="J44" s="143">
        <f>J45*3.5*J46</f>
        <v>0</v>
      </c>
      <c r="K44" s="7"/>
      <c r="L44" s="7"/>
      <c r="M44"/>
      <c r="N44"/>
      <c r="O44"/>
      <c r="P44"/>
      <c r="Q44"/>
    </row>
    <row r="45" spans="1:17" ht="12" customHeight="1">
      <c r="A45" s="131" t="s">
        <v>148</v>
      </c>
      <c r="B45" s="142">
        <f>B46*45*4</f>
        <v>0</v>
      </c>
      <c r="C45" s="142">
        <f>C46*45*1</f>
        <v>0</v>
      </c>
      <c r="D45" s="97">
        <f>D46*18.75</f>
        <v>0</v>
      </c>
      <c r="E45" s="97">
        <f t="shared" si="2"/>
        <v>0</v>
      </c>
      <c r="F45" s="131" t="s">
        <v>98</v>
      </c>
      <c r="G45" s="144"/>
      <c r="H45" s="143"/>
      <c r="I45" s="143"/>
      <c r="J45" s="143"/>
      <c r="K45" s="7"/>
      <c r="L45" s="7"/>
      <c r="M45"/>
      <c r="N45"/>
      <c r="O45"/>
      <c r="P45"/>
      <c r="Q45"/>
    </row>
    <row r="46" spans="1:17" ht="12" customHeight="1">
      <c r="A46" s="131" t="s">
        <v>87</v>
      </c>
      <c r="B46" s="123"/>
      <c r="C46" s="97"/>
      <c r="D46" s="97"/>
      <c r="E46" s="96">
        <f t="shared" si="2"/>
        <v>0</v>
      </c>
      <c r="F46" s="131" t="s">
        <v>99</v>
      </c>
      <c r="G46" s="144"/>
      <c r="H46" s="143"/>
      <c r="I46" s="143"/>
      <c r="J46" s="143"/>
      <c r="K46" s="7"/>
      <c r="L46" s="7"/>
      <c r="M46"/>
      <c r="N46"/>
      <c r="O46"/>
      <c r="P46"/>
      <c r="Q46"/>
    </row>
    <row r="47" spans="1:17" ht="12" customHeight="1">
      <c r="A47" s="131" t="s">
        <v>146</v>
      </c>
      <c r="B47" s="142">
        <f>B48*45</f>
        <v>0</v>
      </c>
      <c r="C47" s="142">
        <f>C48*45</f>
        <v>0</v>
      </c>
      <c r="D47" s="97">
        <f>D48*50</f>
        <v>0</v>
      </c>
      <c r="E47" s="97">
        <f t="shared" si="2"/>
        <v>0</v>
      </c>
      <c r="F47" s="145" t="s">
        <v>120</v>
      </c>
      <c r="G47" s="142">
        <f>G48*6.5*G50</f>
        <v>0</v>
      </c>
      <c r="H47" s="143">
        <f>H48*6.5*H50</f>
        <v>0</v>
      </c>
      <c r="I47" s="143">
        <f>I48*6.5*I50</f>
        <v>0</v>
      </c>
      <c r="J47" s="143">
        <f>J48*6.5*J50</f>
        <v>0</v>
      </c>
      <c r="K47" s="7"/>
      <c r="L47" s="7"/>
      <c r="M47"/>
      <c r="N47"/>
      <c r="O47"/>
      <c r="P47"/>
      <c r="Q47"/>
    </row>
    <row r="48" spans="1:17" ht="12" customHeight="1">
      <c r="A48" s="131" t="s">
        <v>140</v>
      </c>
      <c r="B48" s="123"/>
      <c r="C48" s="97"/>
      <c r="D48" s="97"/>
      <c r="E48" s="96">
        <f t="shared" si="2"/>
        <v>0</v>
      </c>
      <c r="F48" s="131" t="s">
        <v>121</v>
      </c>
      <c r="G48" s="144"/>
      <c r="H48" s="143"/>
      <c r="I48" s="143"/>
      <c r="J48" s="143"/>
      <c r="K48" s="7"/>
      <c r="L48" s="7"/>
      <c r="M48"/>
      <c r="N48"/>
      <c r="O48"/>
      <c r="P48"/>
      <c r="Q48"/>
    </row>
    <row r="49" spans="1:17" ht="12" customHeight="1">
      <c r="A49" s="131" t="s">
        <v>144</v>
      </c>
      <c r="B49" s="123">
        <v>2000</v>
      </c>
      <c r="C49" s="97">
        <v>2000</v>
      </c>
      <c r="D49" s="97"/>
      <c r="E49" s="96">
        <f t="shared" si="2"/>
        <v>2000</v>
      </c>
      <c r="F49" s="131"/>
      <c r="G49" s="144"/>
      <c r="H49" s="143"/>
      <c r="I49" s="143"/>
      <c r="J49" s="143"/>
      <c r="K49" s="7"/>
      <c r="L49" s="7"/>
      <c r="M49"/>
      <c r="N49"/>
      <c r="O49"/>
      <c r="P49"/>
      <c r="Q49"/>
    </row>
    <row r="50" spans="1:17" ht="12" customHeight="1">
      <c r="A50" s="146"/>
      <c r="B50" s="275"/>
      <c r="C50" s="275"/>
      <c r="D50" s="275"/>
      <c r="E50" s="275"/>
      <c r="F50" s="147" t="s">
        <v>99</v>
      </c>
      <c r="G50" s="144"/>
      <c r="H50" s="143"/>
      <c r="I50" s="143"/>
      <c r="J50" s="143"/>
      <c r="K50" s="7"/>
      <c r="L50" s="7"/>
      <c r="M50"/>
      <c r="N50"/>
      <c r="O50"/>
      <c r="P50"/>
      <c r="Q50"/>
    </row>
    <row r="51" spans="1:17" customFormat="1" ht="14" customHeight="1" thickBot="1">
      <c r="A51" s="52"/>
      <c r="B51" s="331"/>
      <c r="C51" s="331"/>
      <c r="D51" s="331"/>
      <c r="E51" s="331"/>
      <c r="F51" s="308" t="s">
        <v>115</v>
      </c>
      <c r="G51" s="309"/>
      <c r="H51" s="309"/>
      <c r="I51" s="309"/>
      <c r="J51" s="309"/>
    </row>
    <row r="52" spans="1:17">
      <c r="A52" s="148" t="s">
        <v>67</v>
      </c>
      <c r="B52" s="137">
        <v>400</v>
      </c>
      <c r="C52" s="95">
        <f>SUM(C53:C56)</f>
        <v>400</v>
      </c>
      <c r="D52" s="95">
        <f>SUM(D53:D56)</f>
        <v>0</v>
      </c>
      <c r="E52" s="95">
        <f>C52-D52</f>
        <v>400</v>
      </c>
      <c r="F52" s="239" t="s">
        <v>179</v>
      </c>
      <c r="G52" s="240"/>
      <c r="H52" s="240"/>
      <c r="I52" s="240"/>
      <c r="J52" s="241"/>
      <c r="K52" s="7"/>
      <c r="L52" s="7"/>
      <c r="M52"/>
      <c r="N52"/>
      <c r="O52"/>
      <c r="P52"/>
      <c r="Q52"/>
    </row>
    <row r="53" spans="1:17">
      <c r="A53" s="149" t="s">
        <v>68</v>
      </c>
      <c r="B53" s="129">
        <v>400</v>
      </c>
      <c r="C53" s="96">
        <v>400</v>
      </c>
      <c r="D53" s="96"/>
      <c r="E53" s="96">
        <f>C53-D53</f>
        <v>400</v>
      </c>
      <c r="F53" s="242"/>
      <c r="G53" s="243"/>
      <c r="H53" s="243"/>
      <c r="I53" s="243"/>
      <c r="J53" s="244"/>
      <c r="K53" s="7"/>
      <c r="L53" s="7"/>
      <c r="M53"/>
      <c r="N53"/>
      <c r="O53"/>
      <c r="P53"/>
      <c r="Q53"/>
    </row>
    <row r="54" spans="1:17" ht="19" customHeight="1">
      <c r="A54" s="180" t="s">
        <v>139</v>
      </c>
      <c r="B54" s="129"/>
      <c r="C54" s="96"/>
      <c r="D54" s="96"/>
      <c r="E54" s="96">
        <f>C54-D54</f>
        <v>0</v>
      </c>
      <c r="F54" s="242"/>
      <c r="G54" s="243"/>
      <c r="H54" s="243"/>
      <c r="I54" s="243"/>
      <c r="J54" s="244"/>
      <c r="K54" s="7"/>
      <c r="L54" s="7"/>
      <c r="M54"/>
      <c r="N54"/>
      <c r="O54"/>
      <c r="P54"/>
      <c r="Q54"/>
    </row>
    <row r="55" spans="1:17">
      <c r="A55" s="149" t="s">
        <v>132</v>
      </c>
      <c r="B55" s="129"/>
      <c r="C55" s="96"/>
      <c r="D55" s="96"/>
      <c r="E55" s="96">
        <f>C55-D55</f>
        <v>0</v>
      </c>
      <c r="F55" s="242"/>
      <c r="G55" s="243"/>
      <c r="H55" s="243"/>
      <c r="I55" s="243"/>
      <c r="J55" s="244"/>
      <c r="K55" s="7"/>
      <c r="L55" s="7"/>
      <c r="M55"/>
      <c r="N55"/>
      <c r="O55"/>
      <c r="P55"/>
      <c r="Q55"/>
    </row>
    <row r="56" spans="1:17" ht="13" thickBot="1">
      <c r="A56" s="149" t="s">
        <v>69</v>
      </c>
      <c r="B56" s="129"/>
      <c r="C56" s="96"/>
      <c r="D56" s="96"/>
      <c r="E56" s="96">
        <f>C56-D56</f>
        <v>0</v>
      </c>
      <c r="F56" s="245"/>
      <c r="G56" s="246"/>
      <c r="H56" s="246"/>
      <c r="I56" s="246"/>
      <c r="J56" s="247"/>
      <c r="K56" s="7"/>
      <c r="L56" s="7"/>
      <c r="M56"/>
      <c r="N56"/>
      <c r="O56"/>
      <c r="P56"/>
      <c r="Q56"/>
    </row>
    <row r="57" spans="1:17" ht="13" thickBot="1">
      <c r="A57" s="150"/>
      <c r="B57" s="151"/>
      <c r="C57" s="81"/>
      <c r="D57" s="99"/>
      <c r="E57" s="99"/>
      <c r="F57" s="308" t="s">
        <v>126</v>
      </c>
      <c r="G57" s="309"/>
      <c r="H57" s="309"/>
      <c r="I57" s="309"/>
      <c r="J57" s="309"/>
      <c r="K57" s="7"/>
      <c r="L57" s="7"/>
      <c r="M57"/>
      <c r="N57"/>
      <c r="O57"/>
      <c r="P57"/>
      <c r="Q57"/>
    </row>
    <row r="58" spans="1:17" ht="13" thickBot="1">
      <c r="A58" s="151" t="s">
        <v>111</v>
      </c>
      <c r="B58" s="117">
        <f>B59</f>
        <v>0</v>
      </c>
      <c r="C58" s="102">
        <f>C59</f>
        <v>0</v>
      </c>
      <c r="D58" s="102">
        <f>SUM('[1]Event 3a Ledger'!J6:J21)</f>
        <v>0</v>
      </c>
      <c r="E58" s="102">
        <f>C58-D58</f>
        <v>0</v>
      </c>
      <c r="F58" s="330"/>
      <c r="G58" s="240"/>
      <c r="H58" s="240"/>
      <c r="I58" s="240"/>
      <c r="J58" s="241"/>
      <c r="K58" s="7"/>
      <c r="L58" s="7"/>
      <c r="M58"/>
      <c r="N58"/>
      <c r="O58"/>
      <c r="P58"/>
      <c r="Q58"/>
    </row>
    <row r="59" spans="1:17" ht="13" thickBot="1">
      <c r="A59" s="152" t="s">
        <v>124</v>
      </c>
      <c r="B59" s="153"/>
      <c r="C59" s="95"/>
      <c r="D59" s="95"/>
      <c r="E59" s="95">
        <f>C59-D59</f>
        <v>0</v>
      </c>
      <c r="F59" s="245"/>
      <c r="G59" s="246"/>
      <c r="H59" s="246"/>
      <c r="I59" s="246"/>
      <c r="J59" s="247"/>
      <c r="K59" s="7"/>
      <c r="L59" s="7"/>
      <c r="M59"/>
      <c r="N59"/>
      <c r="O59"/>
      <c r="P59"/>
      <c r="Q59"/>
    </row>
    <row r="60" spans="1:17" ht="12.75" customHeight="1" thickBot="1">
      <c r="A60" s="52"/>
      <c r="B60" s="154" t="s">
        <v>125</v>
      </c>
      <c r="C60" s="63"/>
      <c r="D60" s="63"/>
      <c r="E60" s="49"/>
      <c r="F60" s="308" t="s">
        <v>127</v>
      </c>
      <c r="G60" s="309"/>
      <c r="H60" s="309"/>
      <c r="I60" s="309"/>
      <c r="J60" s="309"/>
      <c r="K60" s="155"/>
      <c r="L60" s="155"/>
    </row>
    <row r="61" spans="1:17" ht="13" thickBot="1">
      <c r="A61" s="100" t="s">
        <v>70</v>
      </c>
      <c r="B61" s="156">
        <f>SUM(B62:B64)</f>
        <v>0</v>
      </c>
      <c r="C61" s="109">
        <f>SUM(C62:C64)</f>
        <v>0</v>
      </c>
      <c r="D61" s="109">
        <f>SUM('[1]Event 3a Ledger'!N6:N21)</f>
        <v>0</v>
      </c>
      <c r="E61" s="102">
        <f>C61-D61</f>
        <v>0</v>
      </c>
      <c r="F61" s="239"/>
      <c r="G61" s="240"/>
      <c r="H61" s="240"/>
      <c r="I61" s="240"/>
      <c r="J61" s="241"/>
      <c r="K61" s="155"/>
      <c r="L61" s="155"/>
    </row>
    <row r="62" spans="1:17">
      <c r="A62" s="148" t="s">
        <v>110</v>
      </c>
      <c r="B62" s="153"/>
      <c r="C62" s="95"/>
      <c r="D62" s="95"/>
      <c r="E62" s="95">
        <f>C62-D62</f>
        <v>0</v>
      </c>
      <c r="F62" s="242"/>
      <c r="G62" s="243"/>
      <c r="H62" s="243"/>
      <c r="I62" s="243"/>
      <c r="J62" s="244"/>
      <c r="K62" s="155"/>
      <c r="L62" s="155"/>
    </row>
    <row r="63" spans="1:17">
      <c r="A63" s="148" t="s">
        <v>128</v>
      </c>
      <c r="B63" s="157"/>
      <c r="C63" s="105"/>
      <c r="D63" s="105"/>
      <c r="E63" s="95">
        <f>C63-D63</f>
        <v>0</v>
      </c>
      <c r="F63" s="242"/>
      <c r="G63" s="243"/>
      <c r="H63" s="243"/>
      <c r="I63" s="243"/>
      <c r="J63" s="244"/>
      <c r="K63" s="155"/>
      <c r="L63" s="155"/>
    </row>
    <row r="64" spans="1:17" ht="13" thickBot="1">
      <c r="A64" s="148" t="s">
        <v>143</v>
      </c>
      <c r="B64" s="157"/>
      <c r="C64" s="105"/>
      <c r="D64" s="105"/>
      <c r="E64" s="95">
        <f>C64-D64</f>
        <v>0</v>
      </c>
      <c r="F64" s="245"/>
      <c r="G64" s="246"/>
      <c r="H64" s="246"/>
      <c r="I64" s="246"/>
      <c r="J64" s="247"/>
      <c r="K64" s="155"/>
      <c r="L64" s="155"/>
    </row>
    <row r="65" spans="1:12">
      <c r="A65" s="158"/>
      <c r="B65" s="81"/>
      <c r="C65" s="57"/>
      <c r="D65" s="57"/>
      <c r="E65" s="57"/>
      <c r="F65" s="59"/>
      <c r="G65" s="59"/>
      <c r="H65" s="159"/>
      <c r="I65" s="159"/>
      <c r="J65" s="159"/>
      <c r="K65" s="155"/>
      <c r="L65" s="155"/>
    </row>
    <row r="66" spans="1:12" ht="13" thickBot="1">
      <c r="A66" s="160" t="s">
        <v>41</v>
      </c>
      <c r="B66" s="100"/>
      <c r="C66" s="100"/>
      <c r="D66" s="100"/>
      <c r="E66" s="100"/>
      <c r="F66" s="308" t="s">
        <v>4</v>
      </c>
      <c r="G66" s="286"/>
      <c r="H66" s="286"/>
      <c r="I66" s="286"/>
      <c r="J66" s="286"/>
      <c r="K66" s="155"/>
      <c r="L66" s="155"/>
    </row>
    <row r="67" spans="1:12" ht="13" thickBot="1">
      <c r="A67" s="160" t="s">
        <v>130</v>
      </c>
      <c r="B67" s="102">
        <v>3167</v>
      </c>
      <c r="C67" s="102">
        <f>SUM(C68:C72)</f>
        <v>3167.4</v>
      </c>
      <c r="D67" s="102">
        <f>SUM('[1]Event 3a Ledger'!N25:N36)</f>
        <v>0</v>
      </c>
      <c r="E67" s="102">
        <f t="shared" ref="E67:E77" si="3">C67-D67</f>
        <v>3167.4</v>
      </c>
      <c r="F67" s="239" t="s">
        <v>174</v>
      </c>
      <c r="G67" s="240"/>
      <c r="H67" s="240"/>
      <c r="I67" s="240"/>
      <c r="J67" s="241"/>
      <c r="K67" s="155"/>
      <c r="L67" s="155"/>
    </row>
    <row r="68" spans="1:12">
      <c r="A68" s="148" t="s">
        <v>72</v>
      </c>
      <c r="B68" s="161"/>
      <c r="C68" s="110"/>
      <c r="D68" s="110"/>
      <c r="E68" s="95">
        <f t="shared" si="3"/>
        <v>0</v>
      </c>
      <c r="F68" s="242"/>
      <c r="G68" s="243"/>
      <c r="H68" s="243"/>
      <c r="I68" s="243"/>
      <c r="J68" s="244"/>
      <c r="K68" s="155"/>
      <c r="L68" s="155"/>
    </row>
    <row r="69" spans="1:12">
      <c r="A69" s="148" t="s">
        <v>73</v>
      </c>
      <c r="B69" s="162">
        <v>300</v>
      </c>
      <c r="C69" s="111">
        <v>300</v>
      </c>
      <c r="D69" s="111"/>
      <c r="E69" s="95">
        <f t="shared" si="3"/>
        <v>300</v>
      </c>
      <c r="F69" s="242"/>
      <c r="G69" s="243"/>
      <c r="H69" s="243"/>
      <c r="I69" s="243"/>
      <c r="J69" s="244"/>
      <c r="K69" s="155"/>
      <c r="L69" s="155"/>
    </row>
    <row r="70" spans="1:12">
      <c r="A70" s="148" t="s">
        <v>123</v>
      </c>
      <c r="B70" s="162"/>
      <c r="C70" s="111"/>
      <c r="D70" s="111"/>
      <c r="E70" s="95">
        <f t="shared" si="3"/>
        <v>0</v>
      </c>
      <c r="F70" s="242"/>
      <c r="G70" s="243"/>
      <c r="H70" s="243"/>
      <c r="I70" s="243"/>
      <c r="J70" s="244"/>
      <c r="K70" s="155"/>
      <c r="L70" s="155"/>
    </row>
    <row r="71" spans="1:12" ht="12.75" customHeight="1">
      <c r="A71" s="148" t="s">
        <v>8</v>
      </c>
      <c r="B71" s="162"/>
      <c r="C71" s="111"/>
      <c r="D71" s="111"/>
      <c r="E71" s="95">
        <f t="shared" si="3"/>
        <v>0</v>
      </c>
      <c r="F71" s="242"/>
      <c r="G71" s="243"/>
      <c r="H71" s="243"/>
      <c r="I71" s="243"/>
      <c r="J71" s="244"/>
      <c r="K71" s="155"/>
      <c r="L71" s="155"/>
    </row>
    <row r="72" spans="1:12" ht="12.75" customHeight="1" thickBot="1">
      <c r="A72" s="148" t="s">
        <v>75</v>
      </c>
      <c r="B72" s="111">
        <v>2867</v>
      </c>
      <c r="C72" s="111">
        <f>(C76*H76)+H77</f>
        <v>2867.4</v>
      </c>
      <c r="D72" s="111"/>
      <c r="E72" s="95">
        <f t="shared" si="3"/>
        <v>2867.4</v>
      </c>
      <c r="F72" s="245"/>
      <c r="G72" s="246"/>
      <c r="H72" s="246"/>
      <c r="I72" s="246"/>
      <c r="J72" s="247"/>
      <c r="K72" s="155"/>
      <c r="L72" s="155"/>
    </row>
    <row r="73" spans="1:12" ht="12.75" customHeight="1">
      <c r="A73" s="45" t="s">
        <v>76</v>
      </c>
      <c r="B73" s="129">
        <v>10</v>
      </c>
      <c r="C73" s="96">
        <v>10</v>
      </c>
      <c r="D73" s="96"/>
      <c r="E73" s="96">
        <f t="shared" si="3"/>
        <v>10</v>
      </c>
      <c r="F73" s="132"/>
      <c r="G73" s="163" t="s">
        <v>85</v>
      </c>
      <c r="H73" s="163" t="s">
        <v>86</v>
      </c>
      <c r="I73" s="163" t="s">
        <v>58</v>
      </c>
      <c r="J73" s="164" t="s">
        <v>59</v>
      </c>
      <c r="K73" s="155"/>
      <c r="L73" s="155"/>
    </row>
    <row r="74" spans="1:12" ht="12.75" customHeight="1">
      <c r="A74" s="45" t="s">
        <v>78</v>
      </c>
      <c r="B74" s="129">
        <v>8</v>
      </c>
      <c r="C74" s="96">
        <v>8</v>
      </c>
      <c r="D74" s="96"/>
      <c r="E74" s="96">
        <f t="shared" si="3"/>
        <v>8</v>
      </c>
      <c r="F74" s="45" t="s">
        <v>83</v>
      </c>
      <c r="G74" s="129">
        <v>2</v>
      </c>
      <c r="H74" s="96">
        <v>2</v>
      </c>
      <c r="I74" s="96"/>
      <c r="J74" s="96">
        <f>H74-I74</f>
        <v>2</v>
      </c>
      <c r="K74" s="155"/>
      <c r="L74" s="155"/>
    </row>
    <row r="75" spans="1:12" ht="12.75" customHeight="1">
      <c r="A75" s="45" t="s">
        <v>80</v>
      </c>
      <c r="B75" s="165"/>
      <c r="C75" s="96"/>
      <c r="D75" s="96"/>
      <c r="E75" s="96">
        <f t="shared" si="3"/>
        <v>0</v>
      </c>
      <c r="F75" s="45" t="s">
        <v>77</v>
      </c>
      <c r="G75" s="208">
        <v>0.75</v>
      </c>
      <c r="H75" s="167">
        <v>0.75</v>
      </c>
      <c r="I75" s="167"/>
      <c r="J75" s="96">
        <f>H75-I75</f>
        <v>0.75</v>
      </c>
      <c r="K75" s="155"/>
      <c r="L75" s="155"/>
    </row>
    <row r="76" spans="1:12" ht="12.75" customHeight="1">
      <c r="A76" s="46" t="s">
        <v>81</v>
      </c>
      <c r="B76" s="77">
        <f>IF(B75&gt;0,SUM(B73:B75)/3,IF(B74:B74&gt;0,SUM(B73:B74)/2,B73))</f>
        <v>9</v>
      </c>
      <c r="C76" s="77">
        <f>IF(C75&gt;0,SUM(C73:C75)/3,IF(C74:C74&gt;0,SUM(C73:C74)/2,C73))</f>
        <v>9</v>
      </c>
      <c r="D76" s="96">
        <f>SUM(D73:D75)/3</f>
        <v>0</v>
      </c>
      <c r="E76" s="96">
        <f t="shared" si="3"/>
        <v>9</v>
      </c>
      <c r="F76" s="46" t="s">
        <v>79</v>
      </c>
      <c r="G76" s="96">
        <v>354</v>
      </c>
      <c r="H76" s="96">
        <f>C77*H74*H75</f>
        <v>354</v>
      </c>
      <c r="I76" s="96">
        <f>D77*I74*I75</f>
        <v>0</v>
      </c>
      <c r="J76" s="96">
        <f>H76-I76</f>
        <v>354</v>
      </c>
      <c r="K76" s="155"/>
      <c r="L76" s="155"/>
    </row>
    <row r="77" spans="1:12" s="169" customFormat="1">
      <c r="A77" s="46" t="s">
        <v>82</v>
      </c>
      <c r="B77" s="168">
        <v>236</v>
      </c>
      <c r="C77" s="96">
        <v>236</v>
      </c>
      <c r="D77" s="96"/>
      <c r="E77" s="96">
        <f t="shared" si="3"/>
        <v>236</v>
      </c>
      <c r="F77" s="45" t="s">
        <v>131</v>
      </c>
      <c r="G77" s="96">
        <f>-((G76*B76)*0.1)</f>
        <v>-318.60000000000002</v>
      </c>
      <c r="H77" s="96">
        <f>-((H76*C76)*0.1)</f>
        <v>-318.60000000000002</v>
      </c>
      <c r="I77" s="96">
        <f>-((I76*D76)*0.1)</f>
        <v>0</v>
      </c>
      <c r="J77" s="96">
        <f>H77-I77</f>
        <v>-318.60000000000002</v>
      </c>
      <c r="K77" s="155"/>
      <c r="L77" s="155"/>
    </row>
    <row r="78" spans="1:12" ht="13" thickBot="1">
      <c r="A78" s="170" t="s">
        <v>9</v>
      </c>
      <c r="B78" s="65"/>
      <c r="C78" s="65"/>
      <c r="D78" s="65"/>
      <c r="E78" s="65"/>
      <c r="F78" s="66"/>
      <c r="G78" s="66"/>
      <c r="H78" s="171"/>
      <c r="I78" s="171"/>
      <c r="J78" s="171"/>
    </row>
    <row r="79" spans="1:12" ht="13" thickBot="1">
      <c r="A79" s="172" t="s">
        <v>5</v>
      </c>
      <c r="B79" s="173">
        <f>SUM(B8,B16,B26,B52, B58,B61)</f>
        <v>6643</v>
      </c>
      <c r="C79" s="173">
        <f>SUM(C8,C16,C26,C52,C58,C61)</f>
        <v>6643</v>
      </c>
      <c r="D79" s="173">
        <f>SUM(D8,D16,D26,D58,D61)</f>
        <v>0</v>
      </c>
      <c r="E79" s="174">
        <f>C79-D79</f>
        <v>6643</v>
      </c>
      <c r="F79" s="175"/>
      <c r="G79" s="159"/>
      <c r="H79" s="159"/>
      <c r="I79" s="159"/>
      <c r="J79" s="159"/>
    </row>
    <row r="80" spans="1:12" ht="13" thickBot="1">
      <c r="A80" s="172" t="s">
        <v>6</v>
      </c>
      <c r="B80" s="173">
        <f>B67</f>
        <v>3167</v>
      </c>
      <c r="C80" s="173">
        <f>C67</f>
        <v>3167.4</v>
      </c>
      <c r="D80" s="173">
        <f>D67</f>
        <v>0</v>
      </c>
      <c r="E80" s="174">
        <f>C80-D80</f>
        <v>3167.4</v>
      </c>
      <c r="F80" s="172" t="s">
        <v>7</v>
      </c>
      <c r="G80" s="173">
        <f>B79-B80</f>
        <v>3476</v>
      </c>
      <c r="H80" s="173">
        <f>C79-C80</f>
        <v>3475.6</v>
      </c>
      <c r="I80" s="173">
        <f>D79-D80</f>
        <v>0</v>
      </c>
      <c r="J80" s="174">
        <f>H80-I80</f>
        <v>3475.6</v>
      </c>
    </row>
    <row r="81" spans="1:5">
      <c r="A81" s="114"/>
      <c r="B81" s="114"/>
      <c r="D81" s="114"/>
      <c r="E81" s="114"/>
    </row>
    <row r="82" spans="1:5">
      <c r="A82" s="14"/>
      <c r="B82"/>
      <c r="C82"/>
      <c r="D82"/>
      <c r="E82"/>
    </row>
    <row r="83" spans="1:5">
      <c r="A83" s="14"/>
      <c r="B83"/>
      <c r="C83"/>
      <c r="D83"/>
      <c r="E83"/>
    </row>
  </sheetData>
  <sheetProtection selectLockedCells="1"/>
  <mergeCells count="21">
    <mergeCell ref="F67:J72"/>
    <mergeCell ref="F61:J64"/>
    <mergeCell ref="F58:J59"/>
    <mergeCell ref="F35:J36"/>
    <mergeCell ref="F28:J33"/>
    <mergeCell ref="F60:J60"/>
    <mergeCell ref="F57:J57"/>
    <mergeCell ref="F52:J56"/>
    <mergeCell ref="F51:J51"/>
    <mergeCell ref="F34:J34"/>
    <mergeCell ref="F66:J66"/>
    <mergeCell ref="B3:H3"/>
    <mergeCell ref="B4:H4"/>
    <mergeCell ref="B50:E51"/>
    <mergeCell ref="I1:J4"/>
    <mergeCell ref="F7:J7"/>
    <mergeCell ref="B6:J6"/>
    <mergeCell ref="F15:J15"/>
    <mergeCell ref="F16:J24"/>
    <mergeCell ref="F27:J27"/>
    <mergeCell ref="F8:J14"/>
  </mergeCells>
  <phoneticPr fontId="5" type="noConversion"/>
  <pageMargins left="0" right="0" top="0" bottom="0" header="0" footer="0.5"/>
  <pageSetup scale="90" orientation="landscape"/>
  <rowBreaks count="1" manualBreakCount="1">
    <brk id="36" max="9" man="1"/>
  </rowBreaks>
  <colBreaks count="1" manualBreakCount="1">
    <brk id="10" max="1048575" man="1"/>
  </colBreaks>
  <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indexed="43"/>
  </sheetPr>
  <dimension ref="A1:Q83"/>
  <sheetViews>
    <sheetView showGridLines="0" showZeros="0" zoomScale="150" zoomScaleNormal="150" zoomScalePageLayoutView="150" workbookViewId="0">
      <selection activeCell="C54" sqref="C54"/>
    </sheetView>
  </sheetViews>
  <sheetFormatPr baseColWidth="10" defaultColWidth="9.1640625" defaultRowHeight="12" x14ac:dyDescent="0"/>
  <cols>
    <col min="1" max="1" width="34" style="112" customWidth="1"/>
    <col min="2" max="2" width="7.83203125" style="177" customWidth="1"/>
    <col min="3" max="3" width="7.83203125" style="114" customWidth="1"/>
    <col min="4" max="5" width="7.83203125" style="178" customWidth="1"/>
    <col min="6" max="6" width="31.33203125" style="176" customWidth="1"/>
    <col min="7" max="7" width="10.83203125" style="114" customWidth="1"/>
    <col min="8" max="8" width="9.5" style="114" customWidth="1"/>
    <col min="9" max="9" width="7.83203125" style="114" customWidth="1"/>
    <col min="10" max="10" width="10" style="114" customWidth="1"/>
    <col min="11" max="16384" width="9.1640625" style="114"/>
  </cols>
  <sheetData>
    <row r="1" spans="1:17" ht="17">
      <c r="B1" s="20"/>
      <c r="C1" s="20"/>
      <c r="D1" s="20"/>
      <c r="E1" s="18" t="s">
        <v>108</v>
      </c>
      <c r="F1" s="21"/>
      <c r="G1" s="113"/>
      <c r="H1" s="113"/>
      <c r="I1" s="310" t="s">
        <v>43</v>
      </c>
      <c r="J1" s="311"/>
      <c r="M1" s="113"/>
    </row>
    <row r="2" spans="1:17" ht="17">
      <c r="B2" s="17"/>
      <c r="C2" s="17"/>
      <c r="D2" s="17"/>
      <c r="E2" s="18" t="s">
        <v>153</v>
      </c>
      <c r="F2" s="21"/>
      <c r="G2" s="113"/>
      <c r="H2" s="113"/>
      <c r="I2" s="312"/>
      <c r="J2" s="313"/>
      <c r="M2" s="113"/>
    </row>
    <row r="3" spans="1:17" ht="18" thickBot="1">
      <c r="A3" s="23" t="s">
        <v>84</v>
      </c>
      <c r="B3" s="322" t="s">
        <v>165</v>
      </c>
      <c r="C3" s="323"/>
      <c r="D3" s="323"/>
      <c r="E3" s="323"/>
      <c r="F3" s="323"/>
      <c r="G3" s="323"/>
      <c r="H3" s="324"/>
      <c r="I3" s="312"/>
      <c r="J3" s="313"/>
      <c r="M3" s="113"/>
    </row>
    <row r="4" spans="1:17" ht="18" thickBot="1">
      <c r="A4" s="23" t="s">
        <v>91</v>
      </c>
      <c r="B4" s="325" t="s">
        <v>175</v>
      </c>
      <c r="C4" s="326"/>
      <c r="D4" s="326"/>
      <c r="E4" s="326"/>
      <c r="F4" s="326"/>
      <c r="G4" s="326"/>
      <c r="H4" s="327"/>
      <c r="I4" s="314"/>
      <c r="J4" s="315"/>
      <c r="M4" s="113"/>
    </row>
    <row r="5" spans="1:17" ht="12" customHeight="1" thickBot="1">
      <c r="A5" s="19"/>
      <c r="B5" s="17"/>
      <c r="C5" s="17"/>
      <c r="D5" s="17"/>
      <c r="E5" s="17"/>
      <c r="F5" s="21"/>
      <c r="G5" s="113"/>
      <c r="I5" s="113"/>
      <c r="J5" s="113"/>
      <c r="K5" s="113"/>
      <c r="L5" s="113"/>
      <c r="M5" s="113"/>
    </row>
    <row r="6" spans="1:17" ht="31.5" customHeight="1" thickBot="1">
      <c r="A6" s="115" t="s">
        <v>112</v>
      </c>
      <c r="B6" s="318" t="s">
        <v>176</v>
      </c>
      <c r="C6" s="319"/>
      <c r="D6" s="319"/>
      <c r="E6" s="319"/>
      <c r="F6" s="319"/>
      <c r="G6" s="319"/>
      <c r="H6" s="319"/>
      <c r="I6" s="319"/>
      <c r="J6" s="320"/>
      <c r="K6" s="113"/>
      <c r="L6" s="113"/>
      <c r="M6" s="113"/>
    </row>
    <row r="7" spans="1:17" ht="62.25" customHeight="1" thickBot="1">
      <c r="A7" s="116" t="s">
        <v>60</v>
      </c>
      <c r="B7" s="94" t="s">
        <v>85</v>
      </c>
      <c r="C7" s="94" t="s">
        <v>86</v>
      </c>
      <c r="D7" s="94" t="s">
        <v>58</v>
      </c>
      <c r="E7" s="94" t="s">
        <v>59</v>
      </c>
      <c r="F7" s="316" t="s">
        <v>114</v>
      </c>
      <c r="G7" s="317"/>
      <c r="H7" s="317"/>
      <c r="I7" s="317"/>
      <c r="J7" s="317"/>
      <c r="K7" s="21"/>
      <c r="L7" s="21"/>
      <c r="M7" s="21"/>
      <c r="N7"/>
      <c r="O7"/>
      <c r="P7"/>
      <c r="Q7"/>
    </row>
    <row r="8" spans="1:17" ht="13" thickBot="1">
      <c r="A8" s="116" t="s">
        <v>88</v>
      </c>
      <c r="B8" s="102">
        <v>35</v>
      </c>
      <c r="C8" s="102">
        <f>C9</f>
        <v>35</v>
      </c>
      <c r="D8" s="102">
        <f>SUM('[1]Event 3a Ledger'!B6:B41)</f>
        <v>0</v>
      </c>
      <c r="E8" s="102">
        <f t="shared" ref="E8:E14" si="0">C8-D8</f>
        <v>35</v>
      </c>
      <c r="F8" s="239" t="s">
        <v>177</v>
      </c>
      <c r="G8" s="240"/>
      <c r="H8" s="240"/>
      <c r="I8" s="240"/>
      <c r="J8" s="241"/>
      <c r="K8" s="21"/>
      <c r="L8" s="21"/>
      <c r="M8" s="21"/>
      <c r="N8"/>
      <c r="O8"/>
      <c r="P8"/>
      <c r="Q8"/>
    </row>
    <row r="9" spans="1:17" ht="12.75" customHeight="1">
      <c r="A9" s="118" t="s">
        <v>74</v>
      </c>
      <c r="B9" s="119">
        <v>35</v>
      </c>
      <c r="C9" s="120">
        <f>SUM(C10:C14)</f>
        <v>35</v>
      </c>
      <c r="D9" s="103">
        <f>SUM(D10:D14)</f>
        <v>0</v>
      </c>
      <c r="E9" s="121">
        <f t="shared" si="0"/>
        <v>35</v>
      </c>
      <c r="F9" s="242"/>
      <c r="G9" s="321"/>
      <c r="H9" s="321"/>
      <c r="I9" s="321"/>
      <c r="J9" s="244"/>
      <c r="K9" s="21"/>
      <c r="L9" s="21"/>
      <c r="M9" s="21"/>
      <c r="N9"/>
      <c r="O9"/>
      <c r="P9"/>
      <c r="Q9"/>
    </row>
    <row r="10" spans="1:17" ht="14.25" customHeight="1">
      <c r="A10" s="122" t="s">
        <v>100</v>
      </c>
      <c r="B10" s="123">
        <v>35</v>
      </c>
      <c r="C10" s="97">
        <v>35</v>
      </c>
      <c r="D10" s="97"/>
      <c r="E10" s="124">
        <f t="shared" si="0"/>
        <v>35</v>
      </c>
      <c r="F10" s="242"/>
      <c r="G10" s="321"/>
      <c r="H10" s="321"/>
      <c r="I10" s="321"/>
      <c r="J10" s="244"/>
      <c r="K10" s="21"/>
      <c r="L10" s="21"/>
      <c r="M10" s="21"/>
      <c r="N10"/>
      <c r="O10"/>
      <c r="P10"/>
      <c r="Q10"/>
    </row>
    <row r="11" spans="1:17">
      <c r="A11" s="122" t="s">
        <v>101</v>
      </c>
      <c r="B11" s="123"/>
      <c r="C11" s="97"/>
      <c r="D11" s="97"/>
      <c r="E11" s="124">
        <f t="shared" si="0"/>
        <v>0</v>
      </c>
      <c r="F11" s="242"/>
      <c r="G11" s="321"/>
      <c r="H11" s="321"/>
      <c r="I11" s="321"/>
      <c r="J11" s="244"/>
      <c r="K11" s="21"/>
      <c r="L11" s="21"/>
      <c r="M11" s="21"/>
      <c r="N11"/>
      <c r="O11"/>
      <c r="P11"/>
      <c r="Q11"/>
    </row>
    <row r="12" spans="1:17">
      <c r="A12" s="122" t="s">
        <v>102</v>
      </c>
      <c r="B12" s="123"/>
      <c r="C12" s="97"/>
      <c r="D12" s="97"/>
      <c r="E12" s="124">
        <f t="shared" si="0"/>
        <v>0</v>
      </c>
      <c r="F12" s="242"/>
      <c r="G12" s="321"/>
      <c r="H12" s="321"/>
      <c r="I12" s="321"/>
      <c r="J12" s="244"/>
      <c r="K12" s="21"/>
      <c r="L12" s="21"/>
      <c r="M12" s="21"/>
      <c r="N12"/>
      <c r="O12"/>
      <c r="P12"/>
      <c r="Q12"/>
    </row>
    <row r="13" spans="1:17">
      <c r="A13" s="122" t="s">
        <v>103</v>
      </c>
      <c r="B13" s="123"/>
      <c r="C13" s="97"/>
      <c r="D13" s="97"/>
      <c r="E13" s="124">
        <f t="shared" si="0"/>
        <v>0</v>
      </c>
      <c r="F13" s="242"/>
      <c r="G13" s="321"/>
      <c r="H13" s="321"/>
      <c r="I13" s="321"/>
      <c r="J13" s="244"/>
      <c r="K13" s="21"/>
      <c r="L13" s="21"/>
      <c r="M13" s="21"/>
      <c r="N13"/>
      <c r="O13"/>
      <c r="P13"/>
      <c r="Q13"/>
    </row>
    <row r="14" spans="1:17" ht="13" thickBot="1">
      <c r="A14" s="122" t="s">
        <v>104</v>
      </c>
      <c r="B14" s="123"/>
      <c r="C14" s="97"/>
      <c r="D14" s="97"/>
      <c r="E14" s="124">
        <f t="shared" si="0"/>
        <v>0</v>
      </c>
      <c r="F14" s="245"/>
      <c r="G14" s="246"/>
      <c r="H14" s="246"/>
      <c r="I14" s="246"/>
      <c r="J14" s="247"/>
      <c r="K14" s="21"/>
      <c r="L14" s="21"/>
      <c r="M14" s="21"/>
      <c r="N14"/>
      <c r="O14"/>
      <c r="P14"/>
      <c r="Q14"/>
    </row>
    <row r="15" spans="1:17" ht="13" thickBot="1">
      <c r="A15" s="125"/>
      <c r="B15" s="104"/>
      <c r="C15" s="104"/>
      <c r="D15" s="104"/>
      <c r="E15" s="126"/>
      <c r="F15" s="316" t="s">
        <v>113</v>
      </c>
      <c r="G15" s="317"/>
      <c r="H15" s="317"/>
      <c r="I15" s="317"/>
      <c r="J15" s="317"/>
      <c r="K15" s="21"/>
      <c r="L15" s="21"/>
      <c r="M15" s="21"/>
      <c r="N15"/>
      <c r="O15"/>
      <c r="P15"/>
      <c r="Q15"/>
    </row>
    <row r="16" spans="1:17" ht="13" thickBot="1">
      <c r="A16" s="127" t="s">
        <v>89</v>
      </c>
      <c r="B16" s="117">
        <f>SUM(B17,B19,B22)</f>
        <v>0</v>
      </c>
      <c r="C16" s="102">
        <f>SUM(C17,C19,C22)</f>
        <v>0</v>
      </c>
      <c r="D16" s="102">
        <f>SUM('[1]Event 3a Ledger'!J25:J36)</f>
        <v>0</v>
      </c>
      <c r="E16" s="102">
        <f t="shared" ref="E16:E24" si="1">C16-D16</f>
        <v>0</v>
      </c>
      <c r="F16" s="239"/>
      <c r="G16" s="240"/>
      <c r="H16" s="240"/>
      <c r="I16" s="240"/>
      <c r="J16" s="241"/>
      <c r="K16" s="21"/>
      <c r="L16" s="21"/>
      <c r="M16" s="21"/>
      <c r="N16"/>
      <c r="O16"/>
      <c r="P16"/>
      <c r="Q16"/>
    </row>
    <row r="17" spans="1:17">
      <c r="A17" s="128" t="s">
        <v>136</v>
      </c>
      <c r="B17" s="95">
        <f>B18*13</f>
        <v>0</v>
      </c>
      <c r="C17" s="95">
        <f>C18*13</f>
        <v>0</v>
      </c>
      <c r="D17" s="95">
        <f>D18*13</f>
        <v>0</v>
      </c>
      <c r="E17" s="95">
        <f t="shared" si="1"/>
        <v>0</v>
      </c>
      <c r="F17" s="242"/>
      <c r="G17" s="243"/>
      <c r="H17" s="243"/>
      <c r="I17" s="243"/>
      <c r="J17" s="244"/>
      <c r="K17" s="21"/>
      <c r="L17" s="21"/>
      <c r="M17" s="21"/>
      <c r="N17"/>
      <c r="O17"/>
      <c r="P17"/>
      <c r="Q17"/>
    </row>
    <row r="18" spans="1:17">
      <c r="A18" s="122" t="s">
        <v>87</v>
      </c>
      <c r="B18" s="129"/>
      <c r="C18" s="96"/>
      <c r="D18" s="96"/>
      <c r="E18" s="96">
        <f t="shared" si="1"/>
        <v>0</v>
      </c>
      <c r="F18" s="242"/>
      <c r="G18" s="243"/>
      <c r="H18" s="243"/>
      <c r="I18" s="243"/>
      <c r="J18" s="244"/>
      <c r="K18" s="21"/>
      <c r="L18" s="21"/>
      <c r="M18" s="21"/>
      <c r="N18"/>
      <c r="O18"/>
      <c r="P18"/>
      <c r="Q18"/>
    </row>
    <row r="19" spans="1:17">
      <c r="A19" s="130" t="s">
        <v>105</v>
      </c>
      <c r="B19" s="105">
        <f>SUM(B20:B21)</f>
        <v>0</v>
      </c>
      <c r="C19" s="105">
        <f>SUM(C20:C21)</f>
        <v>0</v>
      </c>
      <c r="D19" s="105">
        <f>SUM(D20:D21)</f>
        <v>0</v>
      </c>
      <c r="E19" s="95">
        <f t="shared" si="1"/>
        <v>0</v>
      </c>
      <c r="F19" s="242"/>
      <c r="G19" s="243"/>
      <c r="H19" s="243"/>
      <c r="I19" s="243"/>
      <c r="J19" s="244"/>
      <c r="K19" s="21"/>
      <c r="L19" s="21"/>
      <c r="M19" s="21"/>
      <c r="N19"/>
      <c r="O19"/>
      <c r="P19"/>
      <c r="Q19"/>
    </row>
    <row r="20" spans="1:17">
      <c r="A20" s="122" t="s">
        <v>122</v>
      </c>
      <c r="B20" s="129"/>
      <c r="C20" s="96"/>
      <c r="D20" s="96"/>
      <c r="E20" s="96">
        <f t="shared" si="1"/>
        <v>0</v>
      </c>
      <c r="F20" s="242"/>
      <c r="G20" s="243"/>
      <c r="H20" s="243"/>
      <c r="I20" s="243"/>
      <c r="J20" s="244"/>
      <c r="K20" s="21"/>
      <c r="L20" s="21"/>
      <c r="M20" s="21"/>
      <c r="N20"/>
      <c r="O20"/>
      <c r="P20"/>
      <c r="Q20"/>
    </row>
    <row r="21" spans="1:17">
      <c r="A21" s="131" t="s">
        <v>57</v>
      </c>
      <c r="B21" s="97">
        <f>B20*0.125</f>
        <v>0</v>
      </c>
      <c r="C21" s="97">
        <f>C20*0.125</f>
        <v>0</v>
      </c>
      <c r="D21" s="97">
        <f>D20*0.1375</f>
        <v>0</v>
      </c>
      <c r="E21" s="97">
        <f t="shared" si="1"/>
        <v>0</v>
      </c>
      <c r="F21" s="242"/>
      <c r="G21" s="243"/>
      <c r="H21" s="243"/>
      <c r="I21" s="243"/>
      <c r="J21" s="244"/>
      <c r="K21" s="21"/>
      <c r="L21" s="21"/>
      <c r="M21" s="21"/>
      <c r="N21"/>
      <c r="O21"/>
      <c r="P21"/>
      <c r="Q21"/>
    </row>
    <row r="22" spans="1:17">
      <c r="A22" s="128" t="s">
        <v>106</v>
      </c>
      <c r="B22" s="105">
        <f>SUM(B23:B24)</f>
        <v>0</v>
      </c>
      <c r="C22" s="105">
        <f>SUM(C23:C24)</f>
        <v>0</v>
      </c>
      <c r="D22" s="105">
        <f>SUM(D23:D24)</f>
        <v>0</v>
      </c>
      <c r="E22" s="95">
        <f t="shared" si="1"/>
        <v>0</v>
      </c>
      <c r="F22" s="242"/>
      <c r="G22" s="243"/>
      <c r="H22" s="243"/>
      <c r="I22" s="243"/>
      <c r="J22" s="244"/>
      <c r="K22" s="21"/>
      <c r="L22" s="21"/>
      <c r="M22" s="21"/>
      <c r="N22"/>
      <c r="O22"/>
      <c r="P22"/>
      <c r="Q22"/>
    </row>
    <row r="23" spans="1:17">
      <c r="A23" s="122" t="s">
        <v>122</v>
      </c>
      <c r="B23" s="123"/>
      <c r="C23" s="97"/>
      <c r="D23" s="97"/>
      <c r="E23" s="96">
        <f t="shared" si="1"/>
        <v>0</v>
      </c>
      <c r="F23" s="242"/>
      <c r="G23" s="243"/>
      <c r="H23" s="243"/>
      <c r="I23" s="243"/>
      <c r="J23" s="244"/>
      <c r="K23" s="21"/>
      <c r="L23" s="21"/>
      <c r="M23" s="21"/>
      <c r="N23"/>
      <c r="O23"/>
      <c r="P23"/>
      <c r="Q23"/>
    </row>
    <row r="24" spans="1:17" ht="13" thickBot="1">
      <c r="A24" s="131" t="s">
        <v>56</v>
      </c>
      <c r="B24" s="97">
        <f>B23*0.315</f>
        <v>0</v>
      </c>
      <c r="C24" s="97">
        <f>C23*0.315</f>
        <v>0</v>
      </c>
      <c r="D24" s="97">
        <f>D23*0.3025</f>
        <v>0</v>
      </c>
      <c r="E24" s="97">
        <f t="shared" si="1"/>
        <v>0</v>
      </c>
      <c r="F24" s="245"/>
      <c r="G24" s="246"/>
      <c r="H24" s="246"/>
      <c r="I24" s="246"/>
      <c r="J24" s="247"/>
      <c r="K24" s="21"/>
      <c r="L24" s="21"/>
      <c r="M24" s="21"/>
      <c r="N24"/>
      <c r="O24"/>
      <c r="P24"/>
      <c r="Q24"/>
    </row>
    <row r="25" spans="1:17" ht="13" thickBot="1">
      <c r="A25" s="54"/>
      <c r="B25" s="55"/>
      <c r="C25" s="55"/>
      <c r="D25" s="55"/>
      <c r="E25" s="55"/>
      <c r="F25" s="56"/>
      <c r="G25" s="56"/>
      <c r="H25" s="56"/>
      <c r="I25" s="56"/>
      <c r="J25" s="56"/>
      <c r="K25" s="21"/>
      <c r="L25" s="21"/>
      <c r="M25" s="16"/>
      <c r="N25"/>
      <c r="O25"/>
      <c r="P25"/>
      <c r="Q25"/>
    </row>
    <row r="26" spans="1:17" ht="13" thickBot="1">
      <c r="A26" s="116" t="s">
        <v>61</v>
      </c>
      <c r="B26" s="117">
        <v>10</v>
      </c>
      <c r="C26" s="102">
        <f>SUM(C28,C31,C34,C38,C52)</f>
        <v>10</v>
      </c>
      <c r="D26" s="102">
        <f>SUM('[1]Event 3a Ledger'!F6:F41)</f>
        <v>0</v>
      </c>
      <c r="E26" s="102">
        <f>C26-D26</f>
        <v>10</v>
      </c>
      <c r="F26" s="132"/>
      <c r="G26" s="133"/>
      <c r="H26" s="133"/>
      <c r="I26" s="133"/>
      <c r="J26" s="133"/>
      <c r="K26" s="21"/>
      <c r="L26" s="21"/>
      <c r="M26" s="16"/>
      <c r="N26"/>
      <c r="O26"/>
      <c r="P26"/>
      <c r="Q26"/>
    </row>
    <row r="27" spans="1:17" ht="13" thickBot="1">
      <c r="A27" s="118" t="s">
        <v>0</v>
      </c>
      <c r="B27" s="134">
        <f>B28</f>
        <v>0</v>
      </c>
      <c r="C27" s="106">
        <f>C28</f>
        <v>0</v>
      </c>
      <c r="D27" s="106">
        <f>D28</f>
        <v>0</v>
      </c>
      <c r="E27" s="95">
        <f>C27-D27</f>
        <v>0</v>
      </c>
      <c r="F27" s="308" t="s">
        <v>2</v>
      </c>
      <c r="G27" s="309"/>
      <c r="H27" s="309"/>
      <c r="I27" s="309"/>
      <c r="J27" s="309"/>
      <c r="K27" s="7"/>
      <c r="L27" s="7"/>
      <c r="M27"/>
      <c r="N27"/>
      <c r="O27"/>
      <c r="P27"/>
      <c r="Q27"/>
    </row>
    <row r="28" spans="1:17">
      <c r="A28" s="179" t="s">
        <v>137</v>
      </c>
      <c r="B28" s="96">
        <f>B29*0.05</f>
        <v>0</v>
      </c>
      <c r="C28" s="96">
        <f>C29*0.05</f>
        <v>0</v>
      </c>
      <c r="D28" s="96">
        <f>D29*0.05</f>
        <v>0</v>
      </c>
      <c r="E28" s="96">
        <f>C28-D28</f>
        <v>0</v>
      </c>
      <c r="F28" s="239"/>
      <c r="G28" s="240"/>
      <c r="H28" s="240"/>
      <c r="I28" s="240"/>
      <c r="J28" s="241"/>
      <c r="K28" s="7"/>
      <c r="L28" s="7"/>
      <c r="M28"/>
      <c r="N28"/>
      <c r="O28"/>
      <c r="P28"/>
      <c r="Q28"/>
    </row>
    <row r="29" spans="1:17">
      <c r="A29" s="131" t="s">
        <v>63</v>
      </c>
      <c r="B29" s="123"/>
      <c r="C29" s="97"/>
      <c r="D29" s="97"/>
      <c r="E29" s="96">
        <f>C29-D29</f>
        <v>0</v>
      </c>
      <c r="F29" s="242"/>
      <c r="G29" s="243"/>
      <c r="H29" s="243"/>
      <c r="I29" s="243"/>
      <c r="J29" s="244"/>
      <c r="K29" s="7"/>
      <c r="L29" s="7"/>
      <c r="M29"/>
      <c r="N29"/>
      <c r="O29"/>
      <c r="P29"/>
      <c r="Q29"/>
    </row>
    <row r="30" spans="1:17">
      <c r="A30" s="135" t="s">
        <v>90</v>
      </c>
      <c r="B30" s="136"/>
      <c r="C30" s="107"/>
      <c r="D30" s="107"/>
      <c r="E30" s="107"/>
      <c r="F30" s="242"/>
      <c r="G30" s="243"/>
      <c r="H30" s="243"/>
      <c r="I30" s="243"/>
      <c r="J30" s="244"/>
      <c r="K30" s="7"/>
      <c r="L30" s="7"/>
      <c r="M30"/>
      <c r="N30"/>
      <c r="O30"/>
      <c r="P30"/>
      <c r="Q30"/>
    </row>
    <row r="31" spans="1:17" ht="15" customHeight="1">
      <c r="A31" s="118" t="s">
        <v>1</v>
      </c>
      <c r="B31" s="137">
        <f>SUM(B32:B33)</f>
        <v>0</v>
      </c>
      <c r="C31" s="95">
        <f>SUM(C32:C33)</f>
        <v>0</v>
      </c>
      <c r="D31" s="95">
        <f>SUM(D32:D33)</f>
        <v>0</v>
      </c>
      <c r="E31" s="95">
        <f>C31-D31</f>
        <v>0</v>
      </c>
      <c r="F31" s="242"/>
      <c r="G31" s="243"/>
      <c r="H31" s="243"/>
      <c r="I31" s="243"/>
      <c r="J31" s="244"/>
      <c r="K31" s="7"/>
      <c r="L31" s="7"/>
      <c r="M31"/>
      <c r="N31"/>
      <c r="O31"/>
      <c r="P31"/>
      <c r="Q31"/>
    </row>
    <row r="32" spans="1:17">
      <c r="A32" s="180" t="s">
        <v>138</v>
      </c>
      <c r="B32" s="129"/>
      <c r="C32" s="96"/>
      <c r="D32" s="96"/>
      <c r="E32" s="96">
        <f>C32-D32</f>
        <v>0</v>
      </c>
      <c r="F32" s="242"/>
      <c r="G32" s="243"/>
      <c r="H32" s="243"/>
      <c r="I32" s="243"/>
      <c r="J32" s="244"/>
      <c r="K32" s="7"/>
      <c r="L32" s="7"/>
      <c r="M32"/>
      <c r="N32"/>
      <c r="O32"/>
      <c r="P32"/>
      <c r="Q32"/>
    </row>
    <row r="33" spans="1:17" ht="13" thickBot="1">
      <c r="A33" s="122" t="s">
        <v>65</v>
      </c>
      <c r="B33" s="129"/>
      <c r="C33" s="96"/>
      <c r="D33" s="96"/>
      <c r="E33" s="96">
        <f>C33-D33</f>
        <v>0</v>
      </c>
      <c r="F33" s="245"/>
      <c r="G33" s="246"/>
      <c r="H33" s="246"/>
      <c r="I33" s="246"/>
      <c r="J33" s="247"/>
      <c r="K33" s="7"/>
      <c r="L33" s="7"/>
      <c r="M33"/>
      <c r="N33"/>
      <c r="O33"/>
      <c r="P33"/>
      <c r="Q33"/>
    </row>
    <row r="34" spans="1:17" ht="13" thickBot="1">
      <c r="A34" s="118" t="s">
        <v>66</v>
      </c>
      <c r="B34" s="138">
        <f>B35</f>
        <v>0</v>
      </c>
      <c r="C34" s="105">
        <f>C35</f>
        <v>0</v>
      </c>
      <c r="D34" s="105">
        <f>D35</f>
        <v>0</v>
      </c>
      <c r="E34" s="95">
        <f>C34-D34</f>
        <v>0</v>
      </c>
      <c r="F34" s="328" t="s">
        <v>3</v>
      </c>
      <c r="G34" s="329"/>
      <c r="H34" s="329"/>
      <c r="I34" s="329"/>
      <c r="J34" s="329"/>
      <c r="K34" s="7"/>
      <c r="L34" s="7"/>
      <c r="M34"/>
      <c r="N34"/>
      <c r="O34"/>
      <c r="P34"/>
      <c r="Q34"/>
    </row>
    <row r="35" spans="1:17">
      <c r="A35" s="122" t="s">
        <v>95</v>
      </c>
      <c r="B35" s="139"/>
      <c r="C35" s="108"/>
      <c r="D35" s="108"/>
      <c r="E35" s="96">
        <f>C35-D35</f>
        <v>0</v>
      </c>
      <c r="F35" s="239"/>
      <c r="G35" s="240"/>
      <c r="H35" s="240"/>
      <c r="I35" s="240"/>
      <c r="J35" s="241"/>
      <c r="K35" s="7"/>
      <c r="L35" s="7"/>
      <c r="M35"/>
      <c r="N35"/>
      <c r="O35"/>
      <c r="P35"/>
      <c r="Q35"/>
    </row>
    <row r="36" spans="1:17" ht="13" thickBot="1">
      <c r="A36" s="135"/>
      <c r="B36" s="100"/>
      <c r="C36" s="100"/>
      <c r="D36" s="93"/>
      <c r="E36" s="93"/>
      <c r="F36" s="245"/>
      <c r="G36" s="246"/>
      <c r="H36" s="246"/>
      <c r="I36" s="246"/>
      <c r="J36" s="247"/>
      <c r="K36" s="7"/>
      <c r="L36" s="7"/>
      <c r="M36"/>
      <c r="N36"/>
      <c r="O36"/>
      <c r="P36"/>
      <c r="Q36"/>
    </row>
    <row r="37" spans="1:17" ht="53.25" customHeight="1">
      <c r="A37" s="116"/>
      <c r="B37" s="94" t="s">
        <v>85</v>
      </c>
      <c r="C37" s="94" t="s">
        <v>86</v>
      </c>
      <c r="D37" s="94" t="s">
        <v>58</v>
      </c>
      <c r="E37" s="94" t="s">
        <v>59</v>
      </c>
      <c r="F37" s="49"/>
      <c r="G37" s="94" t="s">
        <v>85</v>
      </c>
      <c r="H37" s="94" t="s">
        <v>86</v>
      </c>
      <c r="I37" s="94" t="s">
        <v>58</v>
      </c>
      <c r="J37" s="94" t="s">
        <v>59</v>
      </c>
      <c r="K37" s="21"/>
      <c r="L37" s="21"/>
      <c r="M37" s="21"/>
      <c r="N37"/>
      <c r="O37"/>
      <c r="P37"/>
      <c r="Q37"/>
    </row>
    <row r="38" spans="1:17" ht="15" customHeight="1">
      <c r="A38" s="140" t="s">
        <v>107</v>
      </c>
      <c r="B38" s="95">
        <f>SUM(B39,B44,G39)</f>
        <v>0</v>
      </c>
      <c r="C38" s="95">
        <f>SUM(C39,C44,H39)</f>
        <v>0</v>
      </c>
      <c r="D38" s="95">
        <f>SUM(D39,D44,I39)</f>
        <v>0</v>
      </c>
      <c r="E38" s="95">
        <f t="shared" ref="E38:E48" si="2">C38-D38</f>
        <v>0</v>
      </c>
      <c r="F38" s="59"/>
      <c r="G38" s="59"/>
      <c r="H38" s="59"/>
      <c r="I38" s="59"/>
      <c r="J38" s="59"/>
      <c r="K38" s="7"/>
      <c r="L38" s="7"/>
      <c r="M38"/>
      <c r="N38"/>
      <c r="O38"/>
      <c r="P38"/>
      <c r="Q38"/>
    </row>
    <row r="39" spans="1:17" ht="12" customHeight="1">
      <c r="A39" s="135" t="s">
        <v>96</v>
      </c>
      <c r="B39" s="96">
        <f>SUM(B40,B42)</f>
        <v>0</v>
      </c>
      <c r="C39" s="96">
        <f>SUM(C40,C42)</f>
        <v>0</v>
      </c>
      <c r="D39" s="96">
        <f>SUM(D40,D42)</f>
        <v>0</v>
      </c>
      <c r="E39" s="96">
        <f t="shared" si="2"/>
        <v>0</v>
      </c>
      <c r="F39" s="135" t="s">
        <v>97</v>
      </c>
      <c r="G39" s="141">
        <f>SUM(G40,G41,G44,G47)</f>
        <v>0</v>
      </c>
      <c r="H39" s="141">
        <f>SUM(H40,H41,H44,H47)</f>
        <v>0</v>
      </c>
      <c r="I39" s="141">
        <f>SUM(I40,I41,I44,I47)</f>
        <v>0</v>
      </c>
      <c r="J39" s="141">
        <f>SUM(J40,J41,J44,J47)</f>
        <v>0</v>
      </c>
      <c r="K39" s="7"/>
      <c r="L39" s="7"/>
      <c r="M39"/>
      <c r="N39"/>
      <c r="O39"/>
      <c r="P39"/>
      <c r="Q39"/>
    </row>
    <row r="40" spans="1:17" ht="12" customHeight="1">
      <c r="A40" s="131" t="s">
        <v>135</v>
      </c>
      <c r="B40" s="142">
        <f>B41*17</f>
        <v>0</v>
      </c>
      <c r="C40" s="97">
        <f>C41*17</f>
        <v>0</v>
      </c>
      <c r="D40" s="97">
        <f>D41*17</f>
        <v>0</v>
      </c>
      <c r="E40" s="97">
        <f t="shared" si="2"/>
        <v>0</v>
      </c>
      <c r="F40" s="131" t="s">
        <v>116</v>
      </c>
      <c r="G40" s="142">
        <f>IF(SUM(G41,G44,G47)&gt;0,40,0)</f>
        <v>0</v>
      </c>
      <c r="H40" s="143"/>
      <c r="I40" s="143"/>
      <c r="J40" s="143"/>
      <c r="K40" s="7"/>
      <c r="L40" s="7"/>
      <c r="M40"/>
      <c r="N40"/>
      <c r="O40"/>
      <c r="P40"/>
      <c r="Q40"/>
    </row>
    <row r="41" spans="1:17" ht="12" customHeight="1">
      <c r="A41" s="131" t="s">
        <v>93</v>
      </c>
      <c r="B41" s="123"/>
      <c r="C41" s="97"/>
      <c r="D41" s="97"/>
      <c r="E41" s="96">
        <f t="shared" si="2"/>
        <v>0</v>
      </c>
      <c r="F41" s="131" t="s">
        <v>117</v>
      </c>
      <c r="G41" s="142">
        <f>G42*0.85*G43</f>
        <v>0</v>
      </c>
      <c r="H41" s="143">
        <f>H42*0.85*H43</f>
        <v>0</v>
      </c>
      <c r="I41" s="143">
        <f>I42*0.85*I43</f>
        <v>0</v>
      </c>
      <c r="J41" s="143">
        <f>J42*0.85*J43</f>
        <v>0</v>
      </c>
      <c r="K41" s="7"/>
      <c r="L41" s="7"/>
      <c r="M41"/>
      <c r="N41"/>
      <c r="O41"/>
      <c r="P41"/>
      <c r="Q41"/>
    </row>
    <row r="42" spans="1:17" ht="12" customHeight="1">
      <c r="A42" s="131" t="s">
        <v>141</v>
      </c>
      <c r="B42" s="142">
        <f>B43*41</f>
        <v>0</v>
      </c>
      <c r="C42" s="97">
        <f>C43*41</f>
        <v>0</v>
      </c>
      <c r="D42" s="97">
        <f>D43*123</f>
        <v>0</v>
      </c>
      <c r="E42" s="97">
        <f t="shared" si="2"/>
        <v>0</v>
      </c>
      <c r="F42" s="131" t="s">
        <v>118</v>
      </c>
      <c r="G42" s="144"/>
      <c r="H42" s="143"/>
      <c r="I42" s="143"/>
      <c r="J42" s="143"/>
      <c r="K42" s="7"/>
      <c r="L42" s="7"/>
      <c r="M42"/>
      <c r="N42"/>
      <c r="O42"/>
      <c r="P42"/>
      <c r="Q42"/>
    </row>
    <row r="43" spans="1:17" ht="12" customHeight="1">
      <c r="A43" s="131" t="s">
        <v>142</v>
      </c>
      <c r="B43" s="123"/>
      <c r="C43" s="97"/>
      <c r="D43" s="97"/>
      <c r="E43" s="96">
        <f t="shared" si="2"/>
        <v>0</v>
      </c>
      <c r="F43" s="131" t="s">
        <v>99</v>
      </c>
      <c r="G43" s="144"/>
      <c r="H43" s="143"/>
      <c r="I43" s="143"/>
      <c r="J43" s="143"/>
      <c r="K43" s="7"/>
      <c r="L43" s="7"/>
      <c r="M43"/>
      <c r="N43"/>
      <c r="O43"/>
      <c r="P43"/>
      <c r="Q43"/>
    </row>
    <row r="44" spans="1:17" ht="12" customHeight="1">
      <c r="A44" s="135" t="s">
        <v>94</v>
      </c>
      <c r="B44" s="96">
        <f>SUM(B45,B47)</f>
        <v>0</v>
      </c>
      <c r="C44" s="96">
        <f>SUM(C45,C47)</f>
        <v>0</v>
      </c>
      <c r="D44" s="96">
        <f>SUM(D45,D47)</f>
        <v>0</v>
      </c>
      <c r="E44" s="96">
        <f t="shared" si="2"/>
        <v>0</v>
      </c>
      <c r="F44" s="131" t="s">
        <v>119</v>
      </c>
      <c r="G44" s="142">
        <f>G45*3.5*G46</f>
        <v>0</v>
      </c>
      <c r="H44" s="143">
        <f>H45*3.5*H46</f>
        <v>0</v>
      </c>
      <c r="I44" s="143">
        <f>I45*3.5*I46</f>
        <v>0</v>
      </c>
      <c r="J44" s="143">
        <f>J45*3.5*J46</f>
        <v>0</v>
      </c>
      <c r="K44" s="7"/>
      <c r="L44" s="7"/>
      <c r="M44"/>
      <c r="N44"/>
      <c r="O44"/>
      <c r="P44"/>
      <c r="Q44"/>
    </row>
    <row r="45" spans="1:17" ht="12" customHeight="1">
      <c r="A45" s="131" t="s">
        <v>148</v>
      </c>
      <c r="B45" s="142">
        <f>B46*45*4</f>
        <v>0</v>
      </c>
      <c r="C45" s="142">
        <f>C46*45*1</f>
        <v>0</v>
      </c>
      <c r="D45" s="97">
        <f>D46*18.75</f>
        <v>0</v>
      </c>
      <c r="E45" s="97">
        <f t="shared" si="2"/>
        <v>0</v>
      </c>
      <c r="F45" s="131" t="s">
        <v>98</v>
      </c>
      <c r="G45" s="144"/>
      <c r="H45" s="143"/>
      <c r="I45" s="143"/>
      <c r="J45" s="143"/>
      <c r="K45" s="7"/>
      <c r="L45" s="7"/>
      <c r="M45"/>
      <c r="N45"/>
      <c r="O45"/>
      <c r="P45"/>
      <c r="Q45"/>
    </row>
    <row r="46" spans="1:17" ht="12" customHeight="1">
      <c r="A46" s="131" t="s">
        <v>87</v>
      </c>
      <c r="B46" s="123"/>
      <c r="C46" s="97"/>
      <c r="D46" s="97"/>
      <c r="E46" s="96">
        <f t="shared" si="2"/>
        <v>0</v>
      </c>
      <c r="F46" s="131" t="s">
        <v>99</v>
      </c>
      <c r="G46" s="144"/>
      <c r="H46" s="143"/>
      <c r="I46" s="143"/>
      <c r="J46" s="143"/>
      <c r="K46" s="7"/>
      <c r="L46" s="7"/>
      <c r="M46"/>
      <c r="N46"/>
      <c r="O46"/>
      <c r="P46"/>
      <c r="Q46"/>
    </row>
    <row r="47" spans="1:17" ht="12" customHeight="1">
      <c r="A47" s="131" t="s">
        <v>146</v>
      </c>
      <c r="B47" s="142">
        <f>B48*45</f>
        <v>0</v>
      </c>
      <c r="C47" s="142">
        <f>C48*45</f>
        <v>0</v>
      </c>
      <c r="D47" s="97">
        <f>D48*50</f>
        <v>0</v>
      </c>
      <c r="E47" s="97">
        <f t="shared" si="2"/>
        <v>0</v>
      </c>
      <c r="F47" s="145" t="s">
        <v>120</v>
      </c>
      <c r="G47" s="142">
        <f>G48*6.5*G50</f>
        <v>0</v>
      </c>
      <c r="H47" s="143">
        <f>H48*6.5*H50</f>
        <v>0</v>
      </c>
      <c r="I47" s="143">
        <f>I48*6.5*I50</f>
        <v>0</v>
      </c>
      <c r="J47" s="143">
        <f>J48*6.5*J50</f>
        <v>0</v>
      </c>
      <c r="K47" s="7"/>
      <c r="L47" s="7"/>
      <c r="M47"/>
      <c r="N47"/>
      <c r="O47"/>
      <c r="P47"/>
      <c r="Q47"/>
    </row>
    <row r="48" spans="1:17" ht="12" customHeight="1">
      <c r="A48" s="131" t="s">
        <v>140</v>
      </c>
      <c r="B48" s="123"/>
      <c r="C48" s="97"/>
      <c r="D48" s="97"/>
      <c r="E48" s="96">
        <f t="shared" si="2"/>
        <v>0</v>
      </c>
      <c r="F48" s="131" t="s">
        <v>121</v>
      </c>
      <c r="G48" s="144"/>
      <c r="H48" s="143"/>
      <c r="I48" s="143"/>
      <c r="J48" s="143"/>
      <c r="K48" s="7"/>
      <c r="L48" s="7"/>
      <c r="M48"/>
      <c r="N48"/>
      <c r="O48"/>
      <c r="P48"/>
      <c r="Q48"/>
    </row>
    <row r="49" spans="1:17" ht="12" customHeight="1">
      <c r="A49" s="181" t="s">
        <v>144</v>
      </c>
      <c r="B49" s="182"/>
      <c r="C49" s="183"/>
      <c r="D49" s="183"/>
      <c r="E49" s="184"/>
      <c r="F49" s="131"/>
      <c r="G49" s="144"/>
      <c r="H49" s="143"/>
      <c r="I49" s="143"/>
      <c r="J49" s="143"/>
      <c r="K49" s="7"/>
      <c r="L49" s="7"/>
      <c r="M49"/>
      <c r="N49"/>
      <c r="O49"/>
      <c r="P49"/>
      <c r="Q49"/>
    </row>
    <row r="50" spans="1:17" ht="12" customHeight="1">
      <c r="A50" s="146"/>
      <c r="B50" s="275"/>
      <c r="C50" s="276"/>
      <c r="D50" s="276"/>
      <c r="E50" s="276"/>
      <c r="F50" s="147" t="s">
        <v>99</v>
      </c>
      <c r="G50" s="144"/>
      <c r="H50" s="143"/>
      <c r="I50" s="143"/>
      <c r="J50" s="143"/>
      <c r="K50" s="7"/>
      <c r="L50" s="7"/>
      <c r="M50"/>
      <c r="N50"/>
      <c r="O50"/>
      <c r="P50"/>
      <c r="Q50"/>
    </row>
    <row r="51" spans="1:17" customFormat="1" ht="12.75" customHeight="1" thickBot="1">
      <c r="A51" s="52"/>
      <c r="B51" s="277"/>
      <c r="C51" s="277"/>
      <c r="D51" s="277"/>
      <c r="E51" s="277"/>
      <c r="F51" s="308" t="s">
        <v>115</v>
      </c>
      <c r="G51" s="309"/>
      <c r="H51" s="309"/>
      <c r="I51" s="309"/>
      <c r="J51" s="309"/>
    </row>
    <row r="52" spans="1:17">
      <c r="A52" s="148" t="s">
        <v>67</v>
      </c>
      <c r="B52" s="137">
        <f>SUM(B53:B56)</f>
        <v>10</v>
      </c>
      <c r="C52" s="95">
        <f>SUM(C53:C56)</f>
        <v>10</v>
      </c>
      <c r="D52" s="95">
        <f>SUM(D53:D56)</f>
        <v>0</v>
      </c>
      <c r="E52" s="95">
        <f>C52-D52</f>
        <v>10</v>
      </c>
      <c r="F52" s="239" t="s">
        <v>178</v>
      </c>
      <c r="G52" s="240"/>
      <c r="H52" s="240"/>
      <c r="I52" s="240"/>
      <c r="J52" s="241"/>
      <c r="K52" s="7"/>
      <c r="L52" s="7"/>
      <c r="M52"/>
      <c r="N52"/>
      <c r="O52"/>
      <c r="P52"/>
      <c r="Q52"/>
    </row>
    <row r="53" spans="1:17">
      <c r="A53" s="149" t="s">
        <v>68</v>
      </c>
      <c r="B53" s="129">
        <v>10</v>
      </c>
      <c r="C53" s="96">
        <v>10</v>
      </c>
      <c r="D53" s="96"/>
      <c r="E53" s="96">
        <f>C53-D53</f>
        <v>10</v>
      </c>
      <c r="F53" s="242"/>
      <c r="G53" s="243"/>
      <c r="H53" s="243"/>
      <c r="I53" s="243"/>
      <c r="J53" s="244"/>
      <c r="K53" s="7"/>
      <c r="L53" s="7"/>
      <c r="M53"/>
      <c r="N53"/>
      <c r="O53"/>
      <c r="P53"/>
      <c r="Q53"/>
    </row>
    <row r="54" spans="1:17" ht="16" customHeight="1">
      <c r="A54" s="180" t="s">
        <v>139</v>
      </c>
      <c r="B54" s="129"/>
      <c r="C54" s="96"/>
      <c r="D54" s="96"/>
      <c r="E54" s="96">
        <f>C54-D54</f>
        <v>0</v>
      </c>
      <c r="F54" s="242"/>
      <c r="G54" s="243"/>
      <c r="H54" s="243"/>
      <c r="I54" s="243"/>
      <c r="J54" s="244"/>
      <c r="K54" s="7"/>
      <c r="L54" s="7"/>
      <c r="M54"/>
      <c r="N54"/>
      <c r="O54"/>
      <c r="P54"/>
      <c r="Q54"/>
    </row>
    <row r="55" spans="1:17">
      <c r="A55" s="149" t="s">
        <v>132</v>
      </c>
      <c r="B55" s="129"/>
      <c r="C55" s="96"/>
      <c r="D55" s="96"/>
      <c r="E55" s="96">
        <f>C55-D55</f>
        <v>0</v>
      </c>
      <c r="F55" s="242"/>
      <c r="G55" s="243"/>
      <c r="H55" s="243"/>
      <c r="I55" s="243"/>
      <c r="J55" s="244"/>
      <c r="K55" s="7"/>
      <c r="L55" s="7"/>
      <c r="M55"/>
      <c r="N55"/>
      <c r="O55"/>
      <c r="P55"/>
      <c r="Q55"/>
    </row>
    <row r="56" spans="1:17" ht="13" thickBot="1">
      <c r="A56" s="149" t="s">
        <v>69</v>
      </c>
      <c r="B56" s="129"/>
      <c r="C56" s="96"/>
      <c r="D56" s="96"/>
      <c r="E56" s="96">
        <f>C56-D56</f>
        <v>0</v>
      </c>
      <c r="F56" s="245"/>
      <c r="G56" s="246"/>
      <c r="H56" s="246"/>
      <c r="I56" s="246"/>
      <c r="J56" s="247"/>
      <c r="K56" s="7"/>
      <c r="L56" s="7"/>
      <c r="M56"/>
      <c r="N56"/>
      <c r="O56"/>
      <c r="P56"/>
      <c r="Q56"/>
    </row>
    <row r="57" spans="1:17" ht="13" thickBot="1">
      <c r="A57" s="150"/>
      <c r="B57" s="151"/>
      <c r="C57" s="81"/>
      <c r="D57" s="99"/>
      <c r="E57" s="99"/>
      <c r="F57" s="308" t="s">
        <v>126</v>
      </c>
      <c r="G57" s="309"/>
      <c r="H57" s="309"/>
      <c r="I57" s="309"/>
      <c r="J57" s="309"/>
      <c r="K57" s="7"/>
      <c r="L57" s="7"/>
      <c r="M57"/>
      <c r="N57"/>
      <c r="O57"/>
      <c r="P57"/>
      <c r="Q57"/>
    </row>
    <row r="58" spans="1:17" ht="13" thickBot="1">
      <c r="A58" s="151" t="s">
        <v>111</v>
      </c>
      <c r="B58" s="117">
        <f>B59</f>
        <v>0</v>
      </c>
      <c r="C58" s="102">
        <f>C59</f>
        <v>0</v>
      </c>
      <c r="D58" s="102">
        <f>SUM('[1]Event 3a Ledger'!J6:J21)</f>
        <v>0</v>
      </c>
      <c r="E58" s="102">
        <f>C58-D58</f>
        <v>0</v>
      </c>
      <c r="F58" s="330"/>
      <c r="G58" s="240"/>
      <c r="H58" s="240"/>
      <c r="I58" s="240"/>
      <c r="J58" s="241"/>
      <c r="K58" s="7"/>
      <c r="L58" s="7"/>
      <c r="M58"/>
      <c r="N58"/>
      <c r="O58"/>
      <c r="P58"/>
      <c r="Q58"/>
    </row>
    <row r="59" spans="1:17" ht="13" thickBot="1">
      <c r="A59" s="152" t="s">
        <v>124</v>
      </c>
      <c r="B59" s="153"/>
      <c r="C59" s="95"/>
      <c r="D59" s="95"/>
      <c r="E59" s="95">
        <f>C59-D59</f>
        <v>0</v>
      </c>
      <c r="F59" s="245"/>
      <c r="G59" s="246"/>
      <c r="H59" s="246"/>
      <c r="I59" s="246"/>
      <c r="J59" s="247"/>
      <c r="K59" s="7"/>
      <c r="L59" s="7"/>
      <c r="M59"/>
      <c r="N59"/>
      <c r="O59"/>
      <c r="P59"/>
      <c r="Q59"/>
    </row>
    <row r="60" spans="1:17" ht="12.75" customHeight="1" thickBot="1">
      <c r="A60" s="52"/>
      <c r="B60" s="154" t="s">
        <v>125</v>
      </c>
      <c r="C60" s="63"/>
      <c r="D60" s="63"/>
      <c r="E60" s="49"/>
      <c r="F60" s="308" t="s">
        <v>127</v>
      </c>
      <c r="G60" s="309"/>
      <c r="H60" s="309"/>
      <c r="I60" s="309"/>
      <c r="J60" s="309"/>
      <c r="K60" s="155"/>
      <c r="L60" s="155"/>
    </row>
    <row r="61" spans="1:17" ht="13" thickBot="1">
      <c r="A61" s="100" t="s">
        <v>70</v>
      </c>
      <c r="B61" s="156">
        <f>SUM(B62:B64)</f>
        <v>0</v>
      </c>
      <c r="C61" s="109">
        <f>SUM(C62:C64)</f>
        <v>0</v>
      </c>
      <c r="D61" s="109">
        <f>SUM('[1]Event 3a Ledger'!N6:N21)</f>
        <v>0</v>
      </c>
      <c r="E61" s="102">
        <f>C61-D61</f>
        <v>0</v>
      </c>
      <c r="F61" s="239"/>
      <c r="G61" s="240"/>
      <c r="H61" s="240"/>
      <c r="I61" s="240"/>
      <c r="J61" s="241"/>
      <c r="K61" s="155"/>
      <c r="L61" s="155"/>
    </row>
    <row r="62" spans="1:17">
      <c r="A62" s="148" t="s">
        <v>110</v>
      </c>
      <c r="B62" s="153"/>
      <c r="C62" s="95"/>
      <c r="D62" s="95"/>
      <c r="E62" s="95">
        <f>C62-D62</f>
        <v>0</v>
      </c>
      <c r="F62" s="242"/>
      <c r="G62" s="243"/>
      <c r="H62" s="243"/>
      <c r="I62" s="243"/>
      <c r="J62" s="244"/>
      <c r="K62" s="155"/>
      <c r="L62" s="155"/>
    </row>
    <row r="63" spans="1:17">
      <c r="A63" s="148" t="s">
        <v>128</v>
      </c>
      <c r="B63" s="157"/>
      <c r="C63" s="105"/>
      <c r="D63" s="105"/>
      <c r="E63" s="95">
        <f>C63-D63</f>
        <v>0</v>
      </c>
      <c r="F63" s="242"/>
      <c r="G63" s="243"/>
      <c r="H63" s="243"/>
      <c r="I63" s="243"/>
      <c r="J63" s="244"/>
      <c r="K63" s="155"/>
      <c r="L63" s="155"/>
    </row>
    <row r="64" spans="1:17" ht="13" thickBot="1">
      <c r="A64" s="148" t="s">
        <v>143</v>
      </c>
      <c r="B64" s="157"/>
      <c r="C64" s="105"/>
      <c r="D64" s="105"/>
      <c r="E64" s="95">
        <f>C64-D64</f>
        <v>0</v>
      </c>
      <c r="F64" s="245"/>
      <c r="G64" s="246"/>
      <c r="H64" s="246"/>
      <c r="I64" s="246"/>
      <c r="J64" s="247"/>
      <c r="K64" s="155"/>
      <c r="L64" s="155"/>
    </row>
    <row r="65" spans="1:12">
      <c r="A65" s="158"/>
      <c r="B65" s="81"/>
      <c r="C65" s="57"/>
      <c r="D65" s="57"/>
      <c r="E65" s="57"/>
      <c r="F65" s="59"/>
      <c r="G65" s="59"/>
      <c r="H65" s="159"/>
      <c r="I65" s="159"/>
      <c r="J65" s="159"/>
      <c r="K65" s="155"/>
      <c r="L65" s="155"/>
    </row>
    <row r="66" spans="1:12" ht="13" thickBot="1">
      <c r="A66" s="160" t="s">
        <v>41</v>
      </c>
      <c r="B66" s="100"/>
      <c r="C66" s="100"/>
      <c r="D66" s="100"/>
      <c r="E66" s="100"/>
      <c r="F66" s="308" t="s">
        <v>4</v>
      </c>
      <c r="G66" s="286"/>
      <c r="H66" s="286"/>
      <c r="I66" s="286"/>
      <c r="J66" s="286"/>
      <c r="K66" s="155"/>
      <c r="L66" s="155"/>
    </row>
    <row r="67" spans="1:12" ht="13" thickBot="1">
      <c r="A67" s="160" t="s">
        <v>130</v>
      </c>
      <c r="B67" s="102">
        <f>SUM(B68:B72)</f>
        <v>0</v>
      </c>
      <c r="C67" s="102">
        <f>SUM(C68:C72)</f>
        <v>0</v>
      </c>
      <c r="D67" s="102">
        <f>SUM('[1]Event 3a Ledger'!N25:N36)</f>
        <v>0</v>
      </c>
      <c r="E67" s="102">
        <f t="shared" ref="E67:E77" si="3">C67-D67</f>
        <v>0</v>
      </c>
      <c r="F67" s="239"/>
      <c r="G67" s="240"/>
      <c r="H67" s="240"/>
      <c r="I67" s="240"/>
      <c r="J67" s="241"/>
      <c r="K67" s="155"/>
      <c r="L67" s="155"/>
    </row>
    <row r="68" spans="1:12">
      <c r="A68" s="148" t="s">
        <v>72</v>
      </c>
      <c r="B68" s="161"/>
      <c r="C68" s="110"/>
      <c r="D68" s="110"/>
      <c r="E68" s="95">
        <f t="shared" si="3"/>
        <v>0</v>
      </c>
      <c r="F68" s="242"/>
      <c r="G68" s="243"/>
      <c r="H68" s="243"/>
      <c r="I68" s="243"/>
      <c r="J68" s="244"/>
      <c r="K68" s="155"/>
      <c r="L68" s="155"/>
    </row>
    <row r="69" spans="1:12">
      <c r="A69" s="148" t="s">
        <v>73</v>
      </c>
      <c r="B69" s="162"/>
      <c r="C69" s="111"/>
      <c r="D69" s="111"/>
      <c r="E69" s="95">
        <f t="shared" si="3"/>
        <v>0</v>
      </c>
      <c r="F69" s="242"/>
      <c r="G69" s="243"/>
      <c r="H69" s="243"/>
      <c r="I69" s="243"/>
      <c r="J69" s="244"/>
      <c r="K69" s="155"/>
      <c r="L69" s="155"/>
    </row>
    <row r="70" spans="1:12">
      <c r="A70" s="148" t="s">
        <v>123</v>
      </c>
      <c r="B70" s="162"/>
      <c r="C70" s="111"/>
      <c r="D70" s="111"/>
      <c r="E70" s="95">
        <f t="shared" si="3"/>
        <v>0</v>
      </c>
      <c r="F70" s="242"/>
      <c r="G70" s="243"/>
      <c r="H70" s="243"/>
      <c r="I70" s="243"/>
      <c r="J70" s="244"/>
      <c r="K70" s="155"/>
      <c r="L70" s="155"/>
    </row>
    <row r="71" spans="1:12" ht="12.75" customHeight="1">
      <c r="A71" s="148" t="s">
        <v>8</v>
      </c>
      <c r="B71" s="162"/>
      <c r="C71" s="111"/>
      <c r="D71" s="111"/>
      <c r="E71" s="95">
        <f t="shared" si="3"/>
        <v>0</v>
      </c>
      <c r="F71" s="242"/>
      <c r="G71" s="243"/>
      <c r="H71" s="243"/>
      <c r="I71" s="243"/>
      <c r="J71" s="244"/>
      <c r="K71" s="155"/>
      <c r="L71" s="155"/>
    </row>
    <row r="72" spans="1:12" ht="12.75" customHeight="1" thickBot="1">
      <c r="A72" s="148" t="s">
        <v>75</v>
      </c>
      <c r="B72" s="111">
        <f>(B76*G76)+G77</f>
        <v>0</v>
      </c>
      <c r="C72" s="111">
        <f>(C76*H76)+H77</f>
        <v>0</v>
      </c>
      <c r="D72" s="111"/>
      <c r="E72" s="95">
        <f t="shared" si="3"/>
        <v>0</v>
      </c>
      <c r="F72" s="245"/>
      <c r="G72" s="246"/>
      <c r="H72" s="246"/>
      <c r="I72" s="246"/>
      <c r="J72" s="247"/>
      <c r="K72" s="155"/>
      <c r="L72" s="155"/>
    </row>
    <row r="73" spans="1:12" ht="12.75" customHeight="1">
      <c r="A73" s="45" t="s">
        <v>76</v>
      </c>
      <c r="B73" s="129"/>
      <c r="C73" s="96"/>
      <c r="D73" s="96"/>
      <c r="E73" s="96">
        <f t="shared" si="3"/>
        <v>0</v>
      </c>
      <c r="F73" s="132"/>
      <c r="G73" s="163" t="s">
        <v>85</v>
      </c>
      <c r="H73" s="163" t="s">
        <v>86</v>
      </c>
      <c r="I73" s="163" t="s">
        <v>58</v>
      </c>
      <c r="J73" s="164" t="s">
        <v>59</v>
      </c>
      <c r="K73" s="155"/>
      <c r="L73" s="155"/>
    </row>
    <row r="74" spans="1:12" ht="12.75" customHeight="1">
      <c r="A74" s="45" t="s">
        <v>78</v>
      </c>
      <c r="B74" s="129"/>
      <c r="C74" s="96"/>
      <c r="D74" s="96"/>
      <c r="E74" s="96">
        <f t="shared" si="3"/>
        <v>0</v>
      </c>
      <c r="F74" s="45" t="s">
        <v>83</v>
      </c>
      <c r="G74" s="129"/>
      <c r="H74" s="96"/>
      <c r="I74" s="96"/>
      <c r="J74" s="96">
        <f>H74-I74</f>
        <v>0</v>
      </c>
      <c r="K74" s="155"/>
      <c r="L74" s="155"/>
    </row>
    <row r="75" spans="1:12" ht="12.75" customHeight="1">
      <c r="A75" s="45" t="s">
        <v>80</v>
      </c>
      <c r="B75" s="165"/>
      <c r="C75" s="96"/>
      <c r="D75" s="96"/>
      <c r="E75" s="96">
        <f t="shared" si="3"/>
        <v>0</v>
      </c>
      <c r="F75" s="45" t="s">
        <v>77</v>
      </c>
      <c r="G75" s="166"/>
      <c r="H75" s="167"/>
      <c r="I75" s="167"/>
      <c r="J75" s="96">
        <f>H75-I75</f>
        <v>0</v>
      </c>
      <c r="K75" s="155"/>
      <c r="L75" s="155"/>
    </row>
    <row r="76" spans="1:12" ht="12.75" customHeight="1">
      <c r="A76" s="46" t="s">
        <v>81</v>
      </c>
      <c r="B76" s="77">
        <f>IF(B75&gt;0,SUM(B73:B75)/3,IF(B74:B74&gt;0,SUM(B73:B74)/2,B73))</f>
        <v>0</v>
      </c>
      <c r="C76" s="77">
        <f>IF(C75&gt;0,SUM(C73:C75)/3,IF(C74:C74&gt;0,SUM(C73:C74)/2,C73))</f>
        <v>0</v>
      </c>
      <c r="D76" s="96">
        <f>SUM(D73:D75)/3</f>
        <v>0</v>
      </c>
      <c r="E76" s="96">
        <f t="shared" si="3"/>
        <v>0</v>
      </c>
      <c r="F76" s="46" t="s">
        <v>79</v>
      </c>
      <c r="G76" s="96">
        <f>B77*G74*G75</f>
        <v>0</v>
      </c>
      <c r="H76" s="96">
        <f>C77*H74*H75</f>
        <v>0</v>
      </c>
      <c r="I76" s="96">
        <f>D77*I74*I75</f>
        <v>0</v>
      </c>
      <c r="J76" s="96">
        <f>H76-I76</f>
        <v>0</v>
      </c>
      <c r="K76" s="155"/>
      <c r="L76" s="155"/>
    </row>
    <row r="77" spans="1:12" s="169" customFormat="1">
      <c r="A77" s="46" t="s">
        <v>82</v>
      </c>
      <c r="B77" s="168"/>
      <c r="C77" s="96"/>
      <c r="D77" s="96"/>
      <c r="E77" s="96">
        <f t="shared" si="3"/>
        <v>0</v>
      </c>
      <c r="F77" s="45" t="s">
        <v>131</v>
      </c>
      <c r="G77" s="96">
        <f>-((G76*B76)*0.1)</f>
        <v>0</v>
      </c>
      <c r="H77" s="96">
        <f>-((H76*C76)*0.1)</f>
        <v>0</v>
      </c>
      <c r="I77" s="96">
        <f>-((I76*D76)*0.1)</f>
        <v>0</v>
      </c>
      <c r="J77" s="96">
        <f>H77-I77</f>
        <v>0</v>
      </c>
      <c r="K77" s="155"/>
      <c r="L77" s="155"/>
    </row>
    <row r="78" spans="1:12" ht="13" thickBot="1">
      <c r="A78" s="170" t="s">
        <v>9</v>
      </c>
      <c r="B78" s="65"/>
      <c r="C78" s="65"/>
      <c r="D78" s="65"/>
      <c r="E78" s="65"/>
      <c r="F78" s="66"/>
      <c r="G78" s="66"/>
      <c r="H78" s="171"/>
      <c r="I78" s="171"/>
      <c r="J78" s="171"/>
    </row>
    <row r="79" spans="1:12" ht="13" thickBot="1">
      <c r="A79" s="172" t="s">
        <v>5</v>
      </c>
      <c r="B79" s="173">
        <f>SUM(B8,B16,B26,B52, B58,B61)</f>
        <v>55</v>
      </c>
      <c r="C79" s="173">
        <f>SUM(C8,C16,C26,C52,C58,C61)</f>
        <v>55</v>
      </c>
      <c r="D79" s="173">
        <f>SUM(D8,D16,D26,D58,D61)</f>
        <v>0</v>
      </c>
      <c r="E79" s="174">
        <f>C79-D79</f>
        <v>55</v>
      </c>
      <c r="F79" s="175"/>
      <c r="G79" s="159"/>
      <c r="H79" s="159"/>
      <c r="I79" s="159"/>
      <c r="J79" s="159"/>
    </row>
    <row r="80" spans="1:12" ht="13" thickBot="1">
      <c r="A80" s="172" t="s">
        <v>6</v>
      </c>
      <c r="B80" s="173">
        <f>B67</f>
        <v>0</v>
      </c>
      <c r="C80" s="173">
        <f>C67</f>
        <v>0</v>
      </c>
      <c r="D80" s="173">
        <f>D67</f>
        <v>0</v>
      </c>
      <c r="E80" s="174">
        <f>C80-D80</f>
        <v>0</v>
      </c>
      <c r="F80" s="172" t="s">
        <v>7</v>
      </c>
      <c r="G80" s="173">
        <f>B79-B80</f>
        <v>55</v>
      </c>
      <c r="H80" s="173">
        <f>C79-C80</f>
        <v>55</v>
      </c>
      <c r="I80" s="173">
        <f>D79-D80</f>
        <v>0</v>
      </c>
      <c r="J80" s="174">
        <f>H80-I80</f>
        <v>55</v>
      </c>
    </row>
    <row r="81" spans="1:5">
      <c r="A81" s="114"/>
      <c r="B81" s="114"/>
      <c r="D81" s="114"/>
      <c r="E81" s="114"/>
    </row>
    <row r="82" spans="1:5">
      <c r="A82" s="14"/>
      <c r="B82"/>
      <c r="C82"/>
      <c r="D82"/>
      <c r="E82"/>
    </row>
    <row r="83" spans="1:5">
      <c r="A83" s="14"/>
      <c r="B83"/>
      <c r="C83"/>
      <c r="D83"/>
      <c r="E83"/>
    </row>
  </sheetData>
  <sheetProtection selectLockedCells="1"/>
  <mergeCells count="21">
    <mergeCell ref="F66:J66"/>
    <mergeCell ref="F67:J72"/>
    <mergeCell ref="F61:J64"/>
    <mergeCell ref="F58:J59"/>
    <mergeCell ref="F51:J51"/>
    <mergeCell ref="B50:E51"/>
    <mergeCell ref="F57:J57"/>
    <mergeCell ref="F60:J60"/>
    <mergeCell ref="F52:J56"/>
    <mergeCell ref="I1:J4"/>
    <mergeCell ref="F7:J7"/>
    <mergeCell ref="F15:J15"/>
    <mergeCell ref="B6:J6"/>
    <mergeCell ref="F8:J14"/>
    <mergeCell ref="B3:H3"/>
    <mergeCell ref="B4:H4"/>
    <mergeCell ref="F35:J36"/>
    <mergeCell ref="F28:J33"/>
    <mergeCell ref="F16:J24"/>
    <mergeCell ref="F27:J27"/>
    <mergeCell ref="F34:J34"/>
  </mergeCells>
  <phoneticPr fontId="5" type="noConversion"/>
  <pageMargins left="0" right="0" top="0" bottom="0" header="0.5" footer="0.5"/>
  <pageSetup scale="90" orientation="landscape"/>
  <rowBreaks count="1" manualBreakCount="1">
    <brk id="36" max="9" man="1"/>
  </rowBreaks>
  <colBreaks count="1" manualBreakCount="1">
    <brk id="10" max="1048575" man="1"/>
  </colBreaks>
  <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indexed="43"/>
  </sheetPr>
  <dimension ref="A1:Q83"/>
  <sheetViews>
    <sheetView showGridLines="0" showZeros="0" topLeftCell="A58" zoomScale="150" zoomScaleNormal="150" zoomScalePageLayoutView="150" workbookViewId="0">
      <selection activeCell="B79" sqref="B79"/>
    </sheetView>
  </sheetViews>
  <sheetFormatPr baseColWidth="10" defaultColWidth="9.1640625" defaultRowHeight="12" x14ac:dyDescent="0"/>
  <cols>
    <col min="1" max="1" width="34" style="112" customWidth="1"/>
    <col min="2" max="2" width="7.83203125" style="177" customWidth="1"/>
    <col min="3" max="3" width="7.83203125" style="114" customWidth="1"/>
    <col min="4" max="5" width="7.83203125" style="178" customWidth="1"/>
    <col min="6" max="6" width="31.33203125" style="176" customWidth="1"/>
    <col min="7" max="7" width="10.83203125" style="114" customWidth="1"/>
    <col min="8" max="8" width="9.5" style="114" customWidth="1"/>
    <col min="9" max="9" width="7.83203125" style="114" customWidth="1"/>
    <col min="10" max="10" width="10" style="114" customWidth="1"/>
    <col min="11" max="16384" width="9.1640625" style="114"/>
  </cols>
  <sheetData>
    <row r="1" spans="1:17" ht="17">
      <c r="B1" s="20"/>
      <c r="C1" s="20"/>
      <c r="D1" s="20"/>
      <c r="E1" s="18" t="s">
        <v>108</v>
      </c>
      <c r="F1" s="21"/>
      <c r="G1" s="113"/>
      <c r="H1" s="113"/>
      <c r="I1" s="310" t="s">
        <v>44</v>
      </c>
      <c r="J1" s="311"/>
      <c r="M1" s="113"/>
    </row>
    <row r="2" spans="1:17" ht="17">
      <c r="B2" s="17"/>
      <c r="C2" s="17"/>
      <c r="D2" s="17"/>
      <c r="E2" s="18" t="s">
        <v>153</v>
      </c>
      <c r="F2" s="21"/>
      <c r="G2" s="113"/>
      <c r="H2" s="113"/>
      <c r="I2" s="312"/>
      <c r="J2" s="313"/>
      <c r="M2" s="113"/>
    </row>
    <row r="3" spans="1:17" ht="18" thickBot="1">
      <c r="A3" s="23" t="s">
        <v>84</v>
      </c>
      <c r="B3" s="322"/>
      <c r="C3" s="323"/>
      <c r="D3" s="323"/>
      <c r="E3" s="323"/>
      <c r="F3" s="323"/>
      <c r="G3" s="323"/>
      <c r="H3" s="324"/>
      <c r="I3" s="312"/>
      <c r="J3" s="313"/>
      <c r="M3" s="113"/>
    </row>
    <row r="4" spans="1:17" ht="18" thickBot="1">
      <c r="A4" s="23" t="s">
        <v>91</v>
      </c>
      <c r="B4" s="325"/>
      <c r="C4" s="326"/>
      <c r="D4" s="326"/>
      <c r="E4" s="326"/>
      <c r="F4" s="326"/>
      <c r="G4" s="326"/>
      <c r="H4" s="327"/>
      <c r="I4" s="314"/>
      <c r="J4" s="315"/>
      <c r="M4" s="113"/>
    </row>
    <row r="5" spans="1:17" ht="12" customHeight="1" thickBot="1">
      <c r="A5" s="19"/>
      <c r="B5" s="17"/>
      <c r="C5" s="17"/>
      <c r="D5" s="17"/>
      <c r="E5" s="17"/>
      <c r="F5" s="21"/>
      <c r="G5" s="113"/>
      <c r="I5" s="113"/>
      <c r="J5" s="113"/>
      <c r="K5" s="113"/>
      <c r="L5" s="113"/>
      <c r="M5" s="113"/>
    </row>
    <row r="6" spans="1:17" ht="31.5" customHeight="1" thickBot="1">
      <c r="A6" s="115" t="s">
        <v>112</v>
      </c>
      <c r="B6" s="332"/>
      <c r="C6" s="333"/>
      <c r="D6" s="333"/>
      <c r="E6" s="333"/>
      <c r="F6" s="333"/>
      <c r="G6" s="333"/>
      <c r="H6" s="333"/>
      <c r="I6" s="333"/>
      <c r="J6" s="334"/>
      <c r="K6" s="113"/>
      <c r="L6" s="113"/>
      <c r="M6" s="113"/>
    </row>
    <row r="7" spans="1:17" ht="62.25" customHeight="1" thickBot="1">
      <c r="A7" s="116" t="s">
        <v>60</v>
      </c>
      <c r="B7" s="94" t="s">
        <v>85</v>
      </c>
      <c r="C7" s="94" t="s">
        <v>86</v>
      </c>
      <c r="D7" s="94" t="s">
        <v>58</v>
      </c>
      <c r="E7" s="94" t="s">
        <v>59</v>
      </c>
      <c r="F7" s="316" t="s">
        <v>114</v>
      </c>
      <c r="G7" s="317"/>
      <c r="H7" s="317"/>
      <c r="I7" s="317"/>
      <c r="J7" s="317"/>
      <c r="K7" s="21"/>
      <c r="L7" s="21"/>
      <c r="M7" s="21"/>
      <c r="N7"/>
      <c r="O7"/>
      <c r="P7"/>
      <c r="Q7"/>
    </row>
    <row r="8" spans="1:17" ht="13" thickBot="1">
      <c r="A8" s="116" t="s">
        <v>88</v>
      </c>
      <c r="B8" s="102">
        <f>B9</f>
        <v>0</v>
      </c>
      <c r="C8" s="102">
        <f>C9</f>
        <v>0</v>
      </c>
      <c r="D8" s="102">
        <f>SUM('[1]Event 3a Ledger'!B6:B41)</f>
        <v>0</v>
      </c>
      <c r="E8" s="102">
        <f t="shared" ref="E8:E14" si="0">C8-D8</f>
        <v>0</v>
      </c>
      <c r="F8" s="239"/>
      <c r="G8" s="240"/>
      <c r="H8" s="240"/>
      <c r="I8" s="240"/>
      <c r="J8" s="241"/>
      <c r="K8" s="21"/>
      <c r="L8" s="21"/>
      <c r="M8" s="21"/>
      <c r="N8"/>
      <c r="O8"/>
      <c r="P8"/>
      <c r="Q8"/>
    </row>
    <row r="9" spans="1:17" ht="12.75" customHeight="1">
      <c r="A9" s="118" t="s">
        <v>74</v>
      </c>
      <c r="B9" s="119">
        <f>SUM(B10:B14)</f>
        <v>0</v>
      </c>
      <c r="C9" s="120">
        <f>SUM(C10:C14)</f>
        <v>0</v>
      </c>
      <c r="D9" s="103">
        <f>SUM(D10:D14)</f>
        <v>0</v>
      </c>
      <c r="E9" s="121">
        <f t="shared" si="0"/>
        <v>0</v>
      </c>
      <c r="F9" s="242"/>
      <c r="G9" s="321"/>
      <c r="H9" s="321"/>
      <c r="I9" s="321"/>
      <c r="J9" s="244"/>
      <c r="K9" s="21"/>
      <c r="L9" s="21"/>
      <c r="M9" s="21"/>
      <c r="N9"/>
      <c r="O9"/>
      <c r="P9"/>
      <c r="Q9"/>
    </row>
    <row r="10" spans="1:17" ht="14.25" customHeight="1">
      <c r="A10" s="122" t="s">
        <v>100</v>
      </c>
      <c r="B10" s="123"/>
      <c r="C10" s="97"/>
      <c r="D10" s="97"/>
      <c r="E10" s="124">
        <f t="shared" si="0"/>
        <v>0</v>
      </c>
      <c r="F10" s="242"/>
      <c r="G10" s="321"/>
      <c r="H10" s="321"/>
      <c r="I10" s="321"/>
      <c r="J10" s="244"/>
      <c r="K10" s="21"/>
      <c r="L10" s="21"/>
      <c r="M10" s="21"/>
      <c r="N10"/>
      <c r="O10"/>
      <c r="P10"/>
      <c r="Q10"/>
    </row>
    <row r="11" spans="1:17">
      <c r="A11" s="122" t="s">
        <v>101</v>
      </c>
      <c r="B11" s="123"/>
      <c r="C11" s="97"/>
      <c r="D11" s="97"/>
      <c r="E11" s="124">
        <f t="shared" si="0"/>
        <v>0</v>
      </c>
      <c r="F11" s="242"/>
      <c r="G11" s="321"/>
      <c r="H11" s="321"/>
      <c r="I11" s="321"/>
      <c r="J11" s="244"/>
      <c r="K11" s="21"/>
      <c r="L11" s="21"/>
      <c r="M11" s="21"/>
      <c r="N11"/>
      <c r="O11"/>
      <c r="P11"/>
      <c r="Q11"/>
    </row>
    <row r="12" spans="1:17">
      <c r="A12" s="122" t="s">
        <v>102</v>
      </c>
      <c r="B12" s="123"/>
      <c r="C12" s="97"/>
      <c r="D12" s="97"/>
      <c r="E12" s="124">
        <f t="shared" si="0"/>
        <v>0</v>
      </c>
      <c r="F12" s="242"/>
      <c r="G12" s="321"/>
      <c r="H12" s="321"/>
      <c r="I12" s="321"/>
      <c r="J12" s="244"/>
      <c r="K12" s="21"/>
      <c r="L12" s="21"/>
      <c r="M12" s="21"/>
      <c r="N12"/>
      <c r="O12"/>
      <c r="P12"/>
      <c r="Q12"/>
    </row>
    <row r="13" spans="1:17">
      <c r="A13" s="122" t="s">
        <v>103</v>
      </c>
      <c r="B13" s="123"/>
      <c r="C13" s="97"/>
      <c r="D13" s="97"/>
      <c r="E13" s="124">
        <f t="shared" si="0"/>
        <v>0</v>
      </c>
      <c r="F13" s="242"/>
      <c r="G13" s="321"/>
      <c r="H13" s="321"/>
      <c r="I13" s="321"/>
      <c r="J13" s="244"/>
      <c r="K13" s="21"/>
      <c r="L13" s="21"/>
      <c r="M13" s="21"/>
      <c r="N13"/>
      <c r="O13"/>
      <c r="P13"/>
      <c r="Q13"/>
    </row>
    <row r="14" spans="1:17" ht="13" thickBot="1">
      <c r="A14" s="122" t="s">
        <v>104</v>
      </c>
      <c r="B14" s="123"/>
      <c r="C14" s="97"/>
      <c r="D14" s="97"/>
      <c r="E14" s="124">
        <f t="shared" si="0"/>
        <v>0</v>
      </c>
      <c r="F14" s="245"/>
      <c r="G14" s="246"/>
      <c r="H14" s="246"/>
      <c r="I14" s="246"/>
      <c r="J14" s="247"/>
      <c r="K14" s="21"/>
      <c r="L14" s="21"/>
      <c r="M14" s="21"/>
      <c r="N14"/>
      <c r="O14"/>
      <c r="P14"/>
      <c r="Q14"/>
    </row>
    <row r="15" spans="1:17" ht="13" thickBot="1">
      <c r="A15" s="125"/>
      <c r="B15" s="104"/>
      <c r="C15" s="104"/>
      <c r="D15" s="104"/>
      <c r="E15" s="126"/>
      <c r="F15" s="316" t="s">
        <v>113</v>
      </c>
      <c r="G15" s="317"/>
      <c r="H15" s="317"/>
      <c r="I15" s="317"/>
      <c r="J15" s="317"/>
      <c r="K15" s="21"/>
      <c r="L15" s="21"/>
      <c r="M15" s="21"/>
      <c r="N15"/>
      <c r="O15"/>
      <c r="P15"/>
      <c r="Q15"/>
    </row>
    <row r="16" spans="1:17" ht="13" thickBot="1">
      <c r="A16" s="127" t="s">
        <v>89</v>
      </c>
      <c r="B16" s="117">
        <f>SUM(B17,B19,B22)</f>
        <v>0</v>
      </c>
      <c r="C16" s="102">
        <f>SUM(C17,C19,C22)</f>
        <v>0</v>
      </c>
      <c r="D16" s="102">
        <f>SUM('[1]Event 3a Ledger'!J25:J36)</f>
        <v>0</v>
      </c>
      <c r="E16" s="102">
        <f t="shared" ref="E16:E24" si="1">C16-D16</f>
        <v>0</v>
      </c>
      <c r="F16" s="239"/>
      <c r="G16" s="240"/>
      <c r="H16" s="240"/>
      <c r="I16" s="240"/>
      <c r="J16" s="241"/>
      <c r="K16" s="21"/>
      <c r="L16" s="21"/>
      <c r="M16" s="21"/>
      <c r="N16"/>
      <c r="O16"/>
      <c r="P16"/>
      <c r="Q16"/>
    </row>
    <row r="17" spans="1:17">
      <c r="A17" s="128" t="s">
        <v>136</v>
      </c>
      <c r="B17" s="95">
        <f>B18*13</f>
        <v>0</v>
      </c>
      <c r="C17" s="95">
        <f>C18*13</f>
        <v>0</v>
      </c>
      <c r="D17" s="95">
        <f>D18*13</f>
        <v>0</v>
      </c>
      <c r="E17" s="95">
        <f t="shared" si="1"/>
        <v>0</v>
      </c>
      <c r="F17" s="242"/>
      <c r="G17" s="243"/>
      <c r="H17" s="243"/>
      <c r="I17" s="243"/>
      <c r="J17" s="244"/>
      <c r="K17" s="21"/>
      <c r="L17" s="21"/>
      <c r="M17" s="21"/>
      <c r="N17"/>
      <c r="O17"/>
      <c r="P17"/>
      <c r="Q17"/>
    </row>
    <row r="18" spans="1:17">
      <c r="A18" s="122" t="s">
        <v>87</v>
      </c>
      <c r="B18" s="129"/>
      <c r="C18" s="96"/>
      <c r="D18" s="96"/>
      <c r="E18" s="96">
        <f t="shared" si="1"/>
        <v>0</v>
      </c>
      <c r="F18" s="242"/>
      <c r="G18" s="243"/>
      <c r="H18" s="243"/>
      <c r="I18" s="243"/>
      <c r="J18" s="244"/>
      <c r="K18" s="21"/>
      <c r="L18" s="21"/>
      <c r="M18" s="21"/>
      <c r="N18"/>
      <c r="O18"/>
      <c r="P18"/>
      <c r="Q18"/>
    </row>
    <row r="19" spans="1:17">
      <c r="A19" s="130" t="s">
        <v>105</v>
      </c>
      <c r="B19" s="105">
        <f>SUM(B20:B21)</f>
        <v>0</v>
      </c>
      <c r="C19" s="105">
        <f>SUM(C20:C21)</f>
        <v>0</v>
      </c>
      <c r="D19" s="105">
        <f>SUM(D20:D21)</f>
        <v>0</v>
      </c>
      <c r="E19" s="95">
        <f t="shared" si="1"/>
        <v>0</v>
      </c>
      <c r="F19" s="242"/>
      <c r="G19" s="243"/>
      <c r="H19" s="243"/>
      <c r="I19" s="243"/>
      <c r="J19" s="244"/>
      <c r="K19" s="21"/>
      <c r="L19" s="21"/>
      <c r="M19" s="21"/>
      <c r="N19"/>
      <c r="O19"/>
      <c r="P19"/>
      <c r="Q19"/>
    </row>
    <row r="20" spans="1:17">
      <c r="A20" s="122" t="s">
        <v>122</v>
      </c>
      <c r="B20" s="129"/>
      <c r="C20" s="96"/>
      <c r="D20" s="96"/>
      <c r="E20" s="96">
        <f t="shared" si="1"/>
        <v>0</v>
      </c>
      <c r="F20" s="242"/>
      <c r="G20" s="243"/>
      <c r="H20" s="243"/>
      <c r="I20" s="243"/>
      <c r="J20" s="244"/>
      <c r="K20" s="21"/>
      <c r="L20" s="21"/>
      <c r="M20" s="21"/>
      <c r="N20"/>
      <c r="O20"/>
      <c r="P20"/>
      <c r="Q20"/>
    </row>
    <row r="21" spans="1:17">
      <c r="A21" s="131" t="s">
        <v>57</v>
      </c>
      <c r="B21" s="97">
        <f>B20*0.125</f>
        <v>0</v>
      </c>
      <c r="C21" s="97">
        <f>C20*0.125</f>
        <v>0</v>
      </c>
      <c r="D21" s="97">
        <f>D20*0.1375</f>
        <v>0</v>
      </c>
      <c r="E21" s="97">
        <f t="shared" si="1"/>
        <v>0</v>
      </c>
      <c r="F21" s="242"/>
      <c r="G21" s="243"/>
      <c r="H21" s="243"/>
      <c r="I21" s="243"/>
      <c r="J21" s="244"/>
      <c r="K21" s="21"/>
      <c r="L21" s="21"/>
      <c r="M21" s="21"/>
      <c r="N21"/>
      <c r="O21"/>
      <c r="P21"/>
      <c r="Q21"/>
    </row>
    <row r="22" spans="1:17">
      <c r="A22" s="128" t="s">
        <v>106</v>
      </c>
      <c r="B22" s="105">
        <f>SUM(B23:B24)</f>
        <v>0</v>
      </c>
      <c r="C22" s="105">
        <f>SUM(C23:C24)</f>
        <v>0</v>
      </c>
      <c r="D22" s="105">
        <f>SUM(D23:D24)</f>
        <v>0</v>
      </c>
      <c r="E22" s="95">
        <f t="shared" si="1"/>
        <v>0</v>
      </c>
      <c r="F22" s="242"/>
      <c r="G22" s="243"/>
      <c r="H22" s="243"/>
      <c r="I22" s="243"/>
      <c r="J22" s="244"/>
      <c r="K22" s="21"/>
      <c r="L22" s="21"/>
      <c r="M22" s="21"/>
      <c r="N22"/>
      <c r="O22"/>
      <c r="P22"/>
      <c r="Q22"/>
    </row>
    <row r="23" spans="1:17">
      <c r="A23" s="122" t="s">
        <v>122</v>
      </c>
      <c r="B23" s="123"/>
      <c r="C23" s="97"/>
      <c r="D23" s="97"/>
      <c r="E23" s="96">
        <f t="shared" si="1"/>
        <v>0</v>
      </c>
      <c r="F23" s="242"/>
      <c r="G23" s="243"/>
      <c r="H23" s="243"/>
      <c r="I23" s="243"/>
      <c r="J23" s="244"/>
      <c r="K23" s="21"/>
      <c r="L23" s="21"/>
      <c r="M23" s="21"/>
      <c r="N23"/>
      <c r="O23"/>
      <c r="P23"/>
      <c r="Q23"/>
    </row>
    <row r="24" spans="1:17" ht="13" thickBot="1">
      <c r="A24" s="131" t="s">
        <v>56</v>
      </c>
      <c r="B24" s="97">
        <f>B23*0.315</f>
        <v>0</v>
      </c>
      <c r="C24" s="97">
        <f>C23*0.315</f>
        <v>0</v>
      </c>
      <c r="D24" s="97">
        <f>D23*0.3025</f>
        <v>0</v>
      </c>
      <c r="E24" s="97">
        <f t="shared" si="1"/>
        <v>0</v>
      </c>
      <c r="F24" s="245"/>
      <c r="G24" s="246"/>
      <c r="H24" s="246"/>
      <c r="I24" s="246"/>
      <c r="J24" s="247"/>
      <c r="K24" s="21"/>
      <c r="L24" s="21"/>
      <c r="M24" s="21"/>
      <c r="N24"/>
      <c r="O24"/>
      <c r="P24"/>
      <c r="Q24"/>
    </row>
    <row r="25" spans="1:17" ht="13" thickBot="1">
      <c r="A25" s="54"/>
      <c r="B25" s="55"/>
      <c r="C25" s="55"/>
      <c r="D25" s="55"/>
      <c r="E25" s="55"/>
      <c r="F25" s="56"/>
      <c r="G25" s="56"/>
      <c r="H25" s="56"/>
      <c r="I25" s="56"/>
      <c r="J25" s="56"/>
      <c r="K25" s="21"/>
      <c r="L25" s="21"/>
      <c r="M25" s="16"/>
      <c r="N25"/>
      <c r="O25"/>
      <c r="P25"/>
      <c r="Q25"/>
    </row>
    <row r="26" spans="1:17" ht="13" thickBot="1">
      <c r="A26" s="116" t="s">
        <v>61</v>
      </c>
      <c r="B26" s="117">
        <f>SUM(B28,B31,B34,B38,B52)</f>
        <v>0</v>
      </c>
      <c r="C26" s="102">
        <f>SUM(C28,C31,C34,C38,C52)</f>
        <v>0</v>
      </c>
      <c r="D26" s="102">
        <f>SUM('[1]Event 3a Ledger'!F6:F41)</f>
        <v>0</v>
      </c>
      <c r="E26" s="102">
        <f>C26-D26</f>
        <v>0</v>
      </c>
      <c r="F26" s="132"/>
      <c r="G26" s="133"/>
      <c r="H26" s="133"/>
      <c r="I26" s="133"/>
      <c r="J26" s="133"/>
      <c r="K26" s="21"/>
      <c r="L26" s="21"/>
      <c r="M26" s="16"/>
      <c r="N26"/>
      <c r="O26"/>
      <c r="P26"/>
      <c r="Q26"/>
    </row>
    <row r="27" spans="1:17" ht="13" thickBot="1">
      <c r="A27" s="118" t="s">
        <v>0</v>
      </c>
      <c r="B27" s="134">
        <f>B28</f>
        <v>0</v>
      </c>
      <c r="C27" s="106">
        <f>C28</f>
        <v>0</v>
      </c>
      <c r="D27" s="106">
        <f>D28</f>
        <v>0</v>
      </c>
      <c r="E27" s="95">
        <f>C27-D27</f>
        <v>0</v>
      </c>
      <c r="F27" s="308" t="s">
        <v>2</v>
      </c>
      <c r="G27" s="309"/>
      <c r="H27" s="309"/>
      <c r="I27" s="309"/>
      <c r="J27" s="309"/>
      <c r="K27" s="7"/>
      <c r="L27" s="7"/>
      <c r="M27"/>
      <c r="N27"/>
      <c r="O27"/>
      <c r="P27"/>
      <c r="Q27"/>
    </row>
    <row r="28" spans="1:17">
      <c r="A28" s="179" t="s">
        <v>137</v>
      </c>
      <c r="B28" s="96">
        <f>B29*0.05</f>
        <v>0</v>
      </c>
      <c r="C28" s="96">
        <f>C29*0.05</f>
        <v>0</v>
      </c>
      <c r="D28" s="96">
        <f>D29*0.05</f>
        <v>0</v>
      </c>
      <c r="E28" s="96">
        <f>C28-D28</f>
        <v>0</v>
      </c>
      <c r="F28" s="239"/>
      <c r="G28" s="240"/>
      <c r="H28" s="240"/>
      <c r="I28" s="240"/>
      <c r="J28" s="241"/>
      <c r="K28" s="7"/>
      <c r="L28" s="7"/>
      <c r="M28"/>
      <c r="N28"/>
      <c r="O28"/>
      <c r="P28"/>
      <c r="Q28"/>
    </row>
    <row r="29" spans="1:17">
      <c r="A29" s="131" t="s">
        <v>63</v>
      </c>
      <c r="B29" s="123"/>
      <c r="C29" s="97"/>
      <c r="D29" s="97"/>
      <c r="E29" s="96">
        <f>C29-D29</f>
        <v>0</v>
      </c>
      <c r="F29" s="242"/>
      <c r="G29" s="243"/>
      <c r="H29" s="243"/>
      <c r="I29" s="243"/>
      <c r="J29" s="244"/>
      <c r="K29" s="7"/>
      <c r="L29" s="7"/>
      <c r="M29"/>
      <c r="N29"/>
      <c r="O29"/>
      <c r="P29"/>
      <c r="Q29"/>
    </row>
    <row r="30" spans="1:17">
      <c r="A30" s="135" t="s">
        <v>90</v>
      </c>
      <c r="B30" s="136"/>
      <c r="C30" s="107"/>
      <c r="D30" s="107"/>
      <c r="E30" s="107"/>
      <c r="F30" s="242"/>
      <c r="G30" s="243"/>
      <c r="H30" s="243"/>
      <c r="I30" s="243"/>
      <c r="J30" s="244"/>
      <c r="K30" s="7"/>
      <c r="L30" s="7"/>
      <c r="M30"/>
      <c r="N30"/>
      <c r="O30"/>
      <c r="P30"/>
      <c r="Q30"/>
    </row>
    <row r="31" spans="1:17" ht="15" customHeight="1">
      <c r="A31" s="118" t="s">
        <v>1</v>
      </c>
      <c r="B31" s="137">
        <f>SUM(B32:B33)</f>
        <v>0</v>
      </c>
      <c r="C31" s="95">
        <f>SUM(C32:C33)</f>
        <v>0</v>
      </c>
      <c r="D31" s="95">
        <f>SUM(D32:D33)</f>
        <v>0</v>
      </c>
      <c r="E31" s="95">
        <f>C31-D31</f>
        <v>0</v>
      </c>
      <c r="F31" s="242"/>
      <c r="G31" s="243"/>
      <c r="H31" s="243"/>
      <c r="I31" s="243"/>
      <c r="J31" s="244"/>
      <c r="K31" s="7"/>
      <c r="L31" s="7"/>
      <c r="M31"/>
      <c r="N31"/>
      <c r="O31"/>
      <c r="P31"/>
      <c r="Q31"/>
    </row>
    <row r="32" spans="1:17">
      <c r="A32" s="180" t="s">
        <v>138</v>
      </c>
      <c r="B32" s="129"/>
      <c r="C32" s="96"/>
      <c r="D32" s="96"/>
      <c r="E32" s="96">
        <f>C32-D32</f>
        <v>0</v>
      </c>
      <c r="F32" s="242"/>
      <c r="G32" s="243"/>
      <c r="H32" s="243"/>
      <c r="I32" s="243"/>
      <c r="J32" s="244"/>
      <c r="K32" s="7"/>
      <c r="L32" s="7"/>
      <c r="M32"/>
      <c r="N32"/>
      <c r="O32"/>
      <c r="P32"/>
      <c r="Q32"/>
    </row>
    <row r="33" spans="1:17" ht="13" thickBot="1">
      <c r="A33" s="122" t="s">
        <v>65</v>
      </c>
      <c r="B33" s="129"/>
      <c r="C33" s="96"/>
      <c r="D33" s="96"/>
      <c r="E33" s="96">
        <f>C33-D33</f>
        <v>0</v>
      </c>
      <c r="F33" s="245"/>
      <c r="G33" s="246"/>
      <c r="H33" s="246"/>
      <c r="I33" s="246"/>
      <c r="J33" s="247"/>
      <c r="K33" s="7"/>
      <c r="L33" s="7"/>
      <c r="M33"/>
      <c r="N33"/>
      <c r="O33"/>
      <c r="P33"/>
      <c r="Q33"/>
    </row>
    <row r="34" spans="1:17" ht="13" thickBot="1">
      <c r="A34" s="118" t="s">
        <v>66</v>
      </c>
      <c r="B34" s="138">
        <f>B35</f>
        <v>0</v>
      </c>
      <c r="C34" s="105">
        <f>C35</f>
        <v>0</v>
      </c>
      <c r="D34" s="105">
        <f>D35</f>
        <v>0</v>
      </c>
      <c r="E34" s="95">
        <f>C34-D34</f>
        <v>0</v>
      </c>
      <c r="F34" s="328" t="s">
        <v>3</v>
      </c>
      <c r="G34" s="329"/>
      <c r="H34" s="329"/>
      <c r="I34" s="329"/>
      <c r="J34" s="329"/>
      <c r="K34" s="7"/>
      <c r="L34" s="7"/>
      <c r="M34"/>
      <c r="N34"/>
      <c r="O34"/>
      <c r="P34"/>
      <c r="Q34"/>
    </row>
    <row r="35" spans="1:17">
      <c r="A35" s="122" t="s">
        <v>95</v>
      </c>
      <c r="B35" s="139"/>
      <c r="C35" s="108"/>
      <c r="D35" s="108"/>
      <c r="E35" s="96">
        <f>C35-D35</f>
        <v>0</v>
      </c>
      <c r="F35" s="239"/>
      <c r="G35" s="240"/>
      <c r="H35" s="240"/>
      <c r="I35" s="240"/>
      <c r="J35" s="241"/>
      <c r="K35" s="7"/>
      <c r="L35" s="7"/>
      <c r="M35"/>
      <c r="N35"/>
      <c r="O35"/>
      <c r="P35"/>
      <c r="Q35"/>
    </row>
    <row r="36" spans="1:17" ht="13" thickBot="1">
      <c r="A36" s="135"/>
      <c r="B36" s="100"/>
      <c r="C36" s="100"/>
      <c r="D36" s="93"/>
      <c r="E36" s="93"/>
      <c r="F36" s="245"/>
      <c r="G36" s="246"/>
      <c r="H36" s="246"/>
      <c r="I36" s="246"/>
      <c r="J36" s="247"/>
      <c r="K36" s="7"/>
      <c r="L36" s="7"/>
      <c r="M36"/>
      <c r="N36"/>
      <c r="O36"/>
      <c r="P36"/>
      <c r="Q36"/>
    </row>
    <row r="37" spans="1:17" ht="53.25" customHeight="1">
      <c r="A37" s="116"/>
      <c r="B37" s="94" t="s">
        <v>85</v>
      </c>
      <c r="C37" s="94" t="s">
        <v>86</v>
      </c>
      <c r="D37" s="94" t="s">
        <v>58</v>
      </c>
      <c r="E37" s="94" t="s">
        <v>59</v>
      </c>
      <c r="F37" s="49"/>
      <c r="G37" s="94" t="s">
        <v>85</v>
      </c>
      <c r="H37" s="94" t="s">
        <v>86</v>
      </c>
      <c r="I37" s="94" t="s">
        <v>58</v>
      </c>
      <c r="J37" s="94" t="s">
        <v>59</v>
      </c>
      <c r="K37" s="21"/>
      <c r="L37" s="21"/>
      <c r="M37" s="21"/>
      <c r="N37"/>
      <c r="O37"/>
      <c r="P37"/>
      <c r="Q37"/>
    </row>
    <row r="38" spans="1:17" ht="15" customHeight="1">
      <c r="A38" s="140" t="s">
        <v>107</v>
      </c>
      <c r="B38" s="95">
        <f>SUM(B39,B44,G39)</f>
        <v>0</v>
      </c>
      <c r="C38" s="95">
        <f>SUM(C39,C44,H39)</f>
        <v>0</v>
      </c>
      <c r="D38" s="95">
        <f>SUM(D39,D44,I39)</f>
        <v>0</v>
      </c>
      <c r="E38" s="95">
        <f t="shared" ref="E38:E48" si="2">C38-D38</f>
        <v>0</v>
      </c>
      <c r="F38" s="59"/>
      <c r="G38" s="59"/>
      <c r="H38" s="59"/>
      <c r="I38" s="59"/>
      <c r="J38" s="59"/>
      <c r="K38" s="7"/>
      <c r="L38" s="7"/>
      <c r="M38"/>
      <c r="N38"/>
      <c r="O38"/>
      <c r="P38"/>
      <c r="Q38"/>
    </row>
    <row r="39" spans="1:17" ht="12" customHeight="1">
      <c r="A39" s="135" t="s">
        <v>96</v>
      </c>
      <c r="B39" s="96">
        <f>SUM(B40,B42)</f>
        <v>0</v>
      </c>
      <c r="C39" s="96">
        <f>SUM(C40,C42)</f>
        <v>0</v>
      </c>
      <c r="D39" s="96">
        <f>SUM(D40,D42)</f>
        <v>0</v>
      </c>
      <c r="E39" s="96">
        <f t="shared" si="2"/>
        <v>0</v>
      </c>
      <c r="F39" s="135" t="s">
        <v>97</v>
      </c>
      <c r="G39" s="141">
        <f>SUM(G40,G41,G44,G47)</f>
        <v>0</v>
      </c>
      <c r="H39" s="141">
        <f>SUM(H40,H41,H44,H47)</f>
        <v>0</v>
      </c>
      <c r="I39" s="141">
        <f>SUM(I40,I41,I44,I47)</f>
        <v>0</v>
      </c>
      <c r="J39" s="141">
        <f>SUM(J40,J41,J44,J47)</f>
        <v>0</v>
      </c>
      <c r="K39" s="7"/>
      <c r="L39" s="7"/>
      <c r="M39"/>
      <c r="N39"/>
      <c r="O39"/>
      <c r="P39"/>
      <c r="Q39"/>
    </row>
    <row r="40" spans="1:17" ht="12" customHeight="1">
      <c r="A40" s="131" t="s">
        <v>135</v>
      </c>
      <c r="B40" s="142">
        <f>B41*17</f>
        <v>0</v>
      </c>
      <c r="C40" s="97">
        <f>C41*17</f>
        <v>0</v>
      </c>
      <c r="D40" s="97">
        <f>D41*17</f>
        <v>0</v>
      </c>
      <c r="E40" s="97">
        <f t="shared" si="2"/>
        <v>0</v>
      </c>
      <c r="F40" s="131" t="s">
        <v>116</v>
      </c>
      <c r="G40" s="142">
        <f>IF(SUM(G41,G44,G47)&gt;0,40,0)</f>
        <v>0</v>
      </c>
      <c r="H40" s="143"/>
      <c r="I40" s="143"/>
      <c r="J40" s="143"/>
      <c r="K40" s="7"/>
      <c r="L40" s="7"/>
      <c r="M40"/>
      <c r="N40"/>
      <c r="O40"/>
      <c r="P40"/>
      <c r="Q40"/>
    </row>
    <row r="41" spans="1:17" ht="12" customHeight="1">
      <c r="A41" s="131" t="s">
        <v>93</v>
      </c>
      <c r="B41" s="123"/>
      <c r="C41" s="97"/>
      <c r="D41" s="97"/>
      <c r="E41" s="96">
        <f t="shared" si="2"/>
        <v>0</v>
      </c>
      <c r="F41" s="131" t="s">
        <v>117</v>
      </c>
      <c r="G41" s="142">
        <f>G42*0.85*G43</f>
        <v>0</v>
      </c>
      <c r="H41" s="143">
        <f>H42*0.85*H43</f>
        <v>0</v>
      </c>
      <c r="I41" s="143">
        <f>I42*0.85*I43</f>
        <v>0</v>
      </c>
      <c r="J41" s="143">
        <f>J42*0.85*J43</f>
        <v>0</v>
      </c>
      <c r="K41" s="7"/>
      <c r="L41" s="7"/>
      <c r="M41"/>
      <c r="N41"/>
      <c r="O41"/>
      <c r="P41"/>
      <c r="Q41"/>
    </row>
    <row r="42" spans="1:17" ht="12" customHeight="1">
      <c r="A42" s="131" t="s">
        <v>141</v>
      </c>
      <c r="B42" s="142">
        <f>B43*41</f>
        <v>0</v>
      </c>
      <c r="C42" s="97">
        <f>C43*41</f>
        <v>0</v>
      </c>
      <c r="D42" s="97">
        <f>D43*123</f>
        <v>0</v>
      </c>
      <c r="E42" s="97">
        <f t="shared" si="2"/>
        <v>0</v>
      </c>
      <c r="F42" s="131" t="s">
        <v>118</v>
      </c>
      <c r="G42" s="144"/>
      <c r="H42" s="143"/>
      <c r="I42" s="143"/>
      <c r="J42" s="143"/>
      <c r="K42" s="7"/>
      <c r="L42" s="7"/>
      <c r="M42"/>
      <c r="N42"/>
      <c r="O42"/>
      <c r="P42"/>
      <c r="Q42"/>
    </row>
    <row r="43" spans="1:17" ht="12" customHeight="1">
      <c r="A43" s="131" t="s">
        <v>142</v>
      </c>
      <c r="B43" s="123"/>
      <c r="C43" s="97"/>
      <c r="D43" s="97"/>
      <c r="E43" s="96">
        <f t="shared" si="2"/>
        <v>0</v>
      </c>
      <c r="F43" s="131" t="s">
        <v>99</v>
      </c>
      <c r="G43" s="144"/>
      <c r="H43" s="143"/>
      <c r="I43" s="143"/>
      <c r="J43" s="143"/>
      <c r="K43" s="7"/>
      <c r="L43" s="7"/>
      <c r="M43"/>
      <c r="N43"/>
      <c r="O43"/>
      <c r="P43"/>
      <c r="Q43"/>
    </row>
    <row r="44" spans="1:17" ht="12" customHeight="1">
      <c r="A44" s="135" t="s">
        <v>94</v>
      </c>
      <c r="B44" s="96">
        <f>SUM(B45,B47,B49)</f>
        <v>0</v>
      </c>
      <c r="C44" s="96">
        <f>SUM(C45,C47)</f>
        <v>0</v>
      </c>
      <c r="D44" s="96">
        <f>SUM(D45,D47)</f>
        <v>0</v>
      </c>
      <c r="E44" s="96">
        <f t="shared" si="2"/>
        <v>0</v>
      </c>
      <c r="F44" s="131" t="s">
        <v>119</v>
      </c>
      <c r="G44" s="142">
        <f>G45*3.5*G46</f>
        <v>0</v>
      </c>
      <c r="H44" s="143">
        <f>H45*3.5*H46</f>
        <v>0</v>
      </c>
      <c r="I44" s="143">
        <f>I45*3.5*I46</f>
        <v>0</v>
      </c>
      <c r="J44" s="143">
        <f>J45*3.5*J46</f>
        <v>0</v>
      </c>
      <c r="K44" s="7"/>
      <c r="L44" s="7"/>
      <c r="M44"/>
      <c r="N44"/>
      <c r="O44"/>
      <c r="P44"/>
      <c r="Q44"/>
    </row>
    <row r="45" spans="1:17" ht="12" customHeight="1">
      <c r="A45" s="131" t="s">
        <v>148</v>
      </c>
      <c r="B45" s="142">
        <f>B46*45*4</f>
        <v>0</v>
      </c>
      <c r="C45" s="142">
        <f>C46*45*1</f>
        <v>0</v>
      </c>
      <c r="D45" s="97">
        <f>D46*18.75</f>
        <v>0</v>
      </c>
      <c r="E45" s="97">
        <f t="shared" si="2"/>
        <v>0</v>
      </c>
      <c r="F45" s="131" t="s">
        <v>98</v>
      </c>
      <c r="G45" s="144"/>
      <c r="H45" s="143"/>
      <c r="I45" s="143"/>
      <c r="J45" s="143"/>
      <c r="K45" s="7"/>
      <c r="L45" s="7"/>
      <c r="M45"/>
      <c r="N45"/>
      <c r="O45"/>
      <c r="P45"/>
      <c r="Q45"/>
    </row>
    <row r="46" spans="1:17" ht="12" customHeight="1">
      <c r="A46" s="131" t="s">
        <v>87</v>
      </c>
      <c r="B46" s="123"/>
      <c r="C46" s="97"/>
      <c r="D46" s="97"/>
      <c r="E46" s="96">
        <f t="shared" si="2"/>
        <v>0</v>
      </c>
      <c r="F46" s="131" t="s">
        <v>99</v>
      </c>
      <c r="G46" s="144"/>
      <c r="H46" s="143"/>
      <c r="I46" s="143"/>
      <c r="J46" s="143"/>
      <c r="K46" s="7"/>
      <c r="L46" s="7"/>
      <c r="M46"/>
      <c r="N46"/>
      <c r="O46"/>
      <c r="P46"/>
      <c r="Q46"/>
    </row>
    <row r="47" spans="1:17" ht="12" customHeight="1">
      <c r="A47" s="131" t="s">
        <v>146</v>
      </c>
      <c r="B47" s="142">
        <f>B48*45</f>
        <v>0</v>
      </c>
      <c r="C47" s="142">
        <f>C48*45</f>
        <v>0</v>
      </c>
      <c r="D47" s="97">
        <f>D48*50</f>
        <v>0</v>
      </c>
      <c r="E47" s="97">
        <f t="shared" si="2"/>
        <v>0</v>
      </c>
      <c r="F47" s="145" t="s">
        <v>120</v>
      </c>
      <c r="G47" s="142">
        <f>G48*6.5*G50</f>
        <v>0</v>
      </c>
      <c r="H47" s="143">
        <f>H48*6.5*H50</f>
        <v>0</v>
      </c>
      <c r="I47" s="143">
        <f>I48*6.5*I50</f>
        <v>0</v>
      </c>
      <c r="J47" s="143">
        <f>J48*6.5*J50</f>
        <v>0</v>
      </c>
      <c r="K47" s="7"/>
      <c r="L47" s="7"/>
      <c r="M47"/>
      <c r="N47"/>
      <c r="O47"/>
      <c r="P47"/>
      <c r="Q47"/>
    </row>
    <row r="48" spans="1:17" ht="12" customHeight="1">
      <c r="A48" s="131" t="s">
        <v>140</v>
      </c>
      <c r="B48" s="123"/>
      <c r="C48" s="97"/>
      <c r="D48" s="97"/>
      <c r="E48" s="96">
        <f t="shared" si="2"/>
        <v>0</v>
      </c>
      <c r="F48" s="131" t="s">
        <v>121</v>
      </c>
      <c r="G48" s="144"/>
      <c r="H48" s="143"/>
      <c r="I48" s="143"/>
      <c r="J48" s="143"/>
      <c r="K48" s="7"/>
      <c r="L48" s="7"/>
      <c r="M48"/>
      <c r="N48"/>
      <c r="O48"/>
      <c r="P48"/>
      <c r="Q48"/>
    </row>
    <row r="49" spans="1:17" ht="12" customHeight="1">
      <c r="A49" s="181" t="s">
        <v>144</v>
      </c>
      <c r="B49" s="182"/>
      <c r="C49" s="183"/>
      <c r="D49" s="183"/>
      <c r="E49" s="184"/>
      <c r="F49" s="131"/>
      <c r="G49" s="144"/>
      <c r="H49" s="143"/>
      <c r="I49" s="143"/>
      <c r="J49" s="143"/>
      <c r="K49" s="7"/>
      <c r="L49" s="7"/>
      <c r="M49"/>
      <c r="N49"/>
      <c r="O49"/>
      <c r="P49"/>
      <c r="Q49"/>
    </row>
    <row r="50" spans="1:17" ht="12" customHeight="1">
      <c r="A50" s="146"/>
      <c r="B50" s="275"/>
      <c r="C50" s="276"/>
      <c r="D50" s="276"/>
      <c r="E50" s="276"/>
      <c r="F50" s="147" t="s">
        <v>99</v>
      </c>
      <c r="G50" s="144"/>
      <c r="H50" s="143"/>
      <c r="I50" s="143"/>
      <c r="J50" s="143"/>
      <c r="K50" s="7"/>
      <c r="L50" s="7"/>
      <c r="M50"/>
      <c r="N50"/>
      <c r="O50"/>
      <c r="P50"/>
      <c r="Q50"/>
    </row>
    <row r="51" spans="1:17" customFormat="1" ht="12.75" customHeight="1" thickBot="1">
      <c r="A51" s="52"/>
      <c r="B51" s="277"/>
      <c r="C51" s="277"/>
      <c r="D51" s="277"/>
      <c r="E51" s="277"/>
      <c r="F51" s="308" t="s">
        <v>115</v>
      </c>
      <c r="G51" s="309"/>
      <c r="H51" s="309"/>
      <c r="I51" s="309"/>
      <c r="J51" s="309"/>
    </row>
    <row r="52" spans="1:17">
      <c r="A52" s="148" t="s">
        <v>67</v>
      </c>
      <c r="B52" s="137">
        <f>SUM(B53:B56)</f>
        <v>0</v>
      </c>
      <c r="C52" s="95">
        <f>SUM(C53:C56)</f>
        <v>0</v>
      </c>
      <c r="D52" s="95">
        <f>SUM(D53:D56)</f>
        <v>0</v>
      </c>
      <c r="E52" s="95">
        <f>C52-D52</f>
        <v>0</v>
      </c>
      <c r="F52" s="239"/>
      <c r="G52" s="240"/>
      <c r="H52" s="240"/>
      <c r="I52" s="240"/>
      <c r="J52" s="241"/>
      <c r="K52" s="7"/>
      <c r="L52" s="7"/>
      <c r="M52"/>
      <c r="N52"/>
      <c r="O52"/>
      <c r="P52"/>
      <c r="Q52"/>
    </row>
    <row r="53" spans="1:17">
      <c r="A53" s="149" t="s">
        <v>68</v>
      </c>
      <c r="B53" s="129"/>
      <c r="C53" s="96"/>
      <c r="D53" s="96"/>
      <c r="E53" s="96">
        <f>C53-D53</f>
        <v>0</v>
      </c>
      <c r="F53" s="242"/>
      <c r="G53" s="243"/>
      <c r="H53" s="243"/>
      <c r="I53" s="243"/>
      <c r="J53" s="244"/>
      <c r="K53" s="7"/>
      <c r="L53" s="7"/>
      <c r="M53"/>
      <c r="N53"/>
      <c r="O53"/>
      <c r="P53"/>
      <c r="Q53"/>
    </row>
    <row r="54" spans="1:17" ht="18" customHeight="1">
      <c r="A54" s="180" t="s">
        <v>139</v>
      </c>
      <c r="B54" s="129"/>
      <c r="C54" s="96"/>
      <c r="D54" s="96"/>
      <c r="E54" s="96">
        <f>C54-D54</f>
        <v>0</v>
      </c>
      <c r="F54" s="242"/>
      <c r="G54" s="243"/>
      <c r="H54" s="243"/>
      <c r="I54" s="243"/>
      <c r="J54" s="244"/>
      <c r="K54" s="7"/>
      <c r="L54" s="7"/>
      <c r="M54"/>
      <c r="N54"/>
      <c r="O54"/>
      <c r="P54"/>
      <c r="Q54"/>
    </row>
    <row r="55" spans="1:17">
      <c r="A55" s="149" t="s">
        <v>132</v>
      </c>
      <c r="B55" s="129"/>
      <c r="C55" s="96"/>
      <c r="D55" s="96"/>
      <c r="E55" s="96">
        <f>C55-D55</f>
        <v>0</v>
      </c>
      <c r="F55" s="242"/>
      <c r="G55" s="243"/>
      <c r="H55" s="243"/>
      <c r="I55" s="243"/>
      <c r="J55" s="244"/>
      <c r="K55" s="7"/>
      <c r="L55" s="7"/>
      <c r="M55"/>
      <c r="N55"/>
      <c r="O55"/>
      <c r="P55"/>
      <c r="Q55"/>
    </row>
    <row r="56" spans="1:17" ht="13" thickBot="1">
      <c r="A56" s="149" t="s">
        <v>69</v>
      </c>
      <c r="B56" s="129"/>
      <c r="C56" s="96"/>
      <c r="D56" s="96"/>
      <c r="E56" s="96">
        <f>C56-D56</f>
        <v>0</v>
      </c>
      <c r="F56" s="245"/>
      <c r="G56" s="246"/>
      <c r="H56" s="246"/>
      <c r="I56" s="246"/>
      <c r="J56" s="247"/>
      <c r="K56" s="7"/>
      <c r="L56" s="7"/>
      <c r="M56"/>
      <c r="N56"/>
      <c r="O56"/>
      <c r="P56"/>
      <c r="Q56"/>
    </row>
    <row r="57" spans="1:17" ht="13" thickBot="1">
      <c r="A57" s="150"/>
      <c r="B57" s="151"/>
      <c r="C57" s="81"/>
      <c r="D57" s="99"/>
      <c r="E57" s="99"/>
      <c r="F57" s="308" t="s">
        <v>126</v>
      </c>
      <c r="G57" s="309"/>
      <c r="H57" s="309"/>
      <c r="I57" s="309"/>
      <c r="J57" s="309"/>
      <c r="K57" s="7"/>
      <c r="L57" s="7"/>
      <c r="M57"/>
      <c r="N57"/>
      <c r="O57"/>
      <c r="P57"/>
      <c r="Q57"/>
    </row>
    <row r="58" spans="1:17" ht="13" thickBot="1">
      <c r="A58" s="151" t="s">
        <v>111</v>
      </c>
      <c r="B58" s="117">
        <f>B59</f>
        <v>0</v>
      </c>
      <c r="C58" s="102">
        <f>C59</f>
        <v>0</v>
      </c>
      <c r="D58" s="102">
        <f>SUM('[1]Event 3a Ledger'!J6:J21)</f>
        <v>0</v>
      </c>
      <c r="E58" s="102">
        <f>C58-D58</f>
        <v>0</v>
      </c>
      <c r="F58" s="330"/>
      <c r="G58" s="240"/>
      <c r="H58" s="240"/>
      <c r="I58" s="240"/>
      <c r="J58" s="241"/>
      <c r="K58" s="7"/>
      <c r="L58" s="7"/>
      <c r="M58"/>
      <c r="N58"/>
      <c r="O58"/>
      <c r="P58"/>
      <c r="Q58"/>
    </row>
    <row r="59" spans="1:17" ht="13" thickBot="1">
      <c r="A59" s="152" t="s">
        <v>124</v>
      </c>
      <c r="B59" s="153"/>
      <c r="C59" s="95"/>
      <c r="D59" s="95"/>
      <c r="E59" s="95">
        <f>C59-D59</f>
        <v>0</v>
      </c>
      <c r="F59" s="245"/>
      <c r="G59" s="246"/>
      <c r="H59" s="246"/>
      <c r="I59" s="246"/>
      <c r="J59" s="247"/>
      <c r="K59" s="7"/>
      <c r="L59" s="7"/>
      <c r="M59"/>
      <c r="N59"/>
      <c r="O59"/>
      <c r="P59"/>
      <c r="Q59"/>
    </row>
    <row r="60" spans="1:17" ht="12.75" customHeight="1" thickBot="1">
      <c r="A60" s="52"/>
      <c r="B60" s="154" t="s">
        <v>125</v>
      </c>
      <c r="C60" s="63"/>
      <c r="D60" s="63"/>
      <c r="E60" s="49"/>
      <c r="F60" s="308" t="s">
        <v>127</v>
      </c>
      <c r="G60" s="309"/>
      <c r="H60" s="309"/>
      <c r="I60" s="309"/>
      <c r="J60" s="309"/>
      <c r="K60" s="155"/>
      <c r="L60" s="155"/>
    </row>
    <row r="61" spans="1:17" ht="13" thickBot="1">
      <c r="A61" s="100" t="s">
        <v>70</v>
      </c>
      <c r="B61" s="156">
        <f>SUM(B62:B64)</f>
        <v>0</v>
      </c>
      <c r="C61" s="109">
        <f>SUM(C62:C64)</f>
        <v>0</v>
      </c>
      <c r="D61" s="109">
        <f>SUM('[1]Event 3a Ledger'!N6:N21)</f>
        <v>0</v>
      </c>
      <c r="E61" s="102">
        <f>C61-D61</f>
        <v>0</v>
      </c>
      <c r="F61" s="239"/>
      <c r="G61" s="240"/>
      <c r="H61" s="240"/>
      <c r="I61" s="240"/>
      <c r="J61" s="241"/>
      <c r="K61" s="155"/>
      <c r="L61" s="155"/>
    </row>
    <row r="62" spans="1:17">
      <c r="A62" s="148" t="s">
        <v>110</v>
      </c>
      <c r="B62" s="153"/>
      <c r="C62" s="95"/>
      <c r="D62" s="95"/>
      <c r="E62" s="95">
        <f>C62-D62</f>
        <v>0</v>
      </c>
      <c r="F62" s="242"/>
      <c r="G62" s="243"/>
      <c r="H62" s="243"/>
      <c r="I62" s="243"/>
      <c r="J62" s="244"/>
      <c r="K62" s="155"/>
      <c r="L62" s="155"/>
    </row>
    <row r="63" spans="1:17">
      <c r="A63" s="148" t="s">
        <v>128</v>
      </c>
      <c r="B63" s="157"/>
      <c r="C63" s="105"/>
      <c r="D63" s="105"/>
      <c r="E63" s="95">
        <f>C63-D63</f>
        <v>0</v>
      </c>
      <c r="F63" s="242"/>
      <c r="G63" s="243"/>
      <c r="H63" s="243"/>
      <c r="I63" s="243"/>
      <c r="J63" s="244"/>
      <c r="K63" s="155"/>
      <c r="L63" s="155"/>
    </row>
    <row r="64" spans="1:17" ht="13" thickBot="1">
      <c r="A64" s="148" t="s">
        <v>143</v>
      </c>
      <c r="B64" s="157"/>
      <c r="C64" s="105"/>
      <c r="D64" s="105"/>
      <c r="E64" s="95">
        <f>C64-D64</f>
        <v>0</v>
      </c>
      <c r="F64" s="245"/>
      <c r="G64" s="246"/>
      <c r="H64" s="246"/>
      <c r="I64" s="246"/>
      <c r="J64" s="247"/>
      <c r="K64" s="155"/>
      <c r="L64" s="155"/>
    </row>
    <row r="65" spans="1:12">
      <c r="A65" s="158"/>
      <c r="B65" s="81"/>
      <c r="C65" s="57"/>
      <c r="D65" s="57"/>
      <c r="E65" s="57"/>
      <c r="F65" s="59"/>
      <c r="G65" s="59"/>
      <c r="H65" s="159"/>
      <c r="I65" s="159"/>
      <c r="J65" s="159"/>
      <c r="K65" s="155"/>
      <c r="L65" s="155"/>
    </row>
    <row r="66" spans="1:12" ht="13" thickBot="1">
      <c r="A66" s="160" t="s">
        <v>41</v>
      </c>
      <c r="B66" s="100"/>
      <c r="C66" s="100"/>
      <c r="D66" s="100"/>
      <c r="E66" s="100"/>
      <c r="F66" s="308" t="s">
        <v>4</v>
      </c>
      <c r="G66" s="286"/>
      <c r="H66" s="286"/>
      <c r="I66" s="286"/>
      <c r="J66" s="286"/>
      <c r="K66" s="155"/>
      <c r="L66" s="155"/>
    </row>
    <row r="67" spans="1:12" ht="13" thickBot="1">
      <c r="A67" s="160" t="s">
        <v>130</v>
      </c>
      <c r="B67" s="102">
        <f>SUM(B68:B72)</f>
        <v>0</v>
      </c>
      <c r="C67" s="102">
        <f>SUM(C68:C72)</f>
        <v>0</v>
      </c>
      <c r="D67" s="102">
        <f>SUM('[1]Event 3a Ledger'!N25:N36)</f>
        <v>0</v>
      </c>
      <c r="E67" s="102">
        <f t="shared" ref="E67:E77" si="3">C67-D67</f>
        <v>0</v>
      </c>
      <c r="F67" s="239"/>
      <c r="G67" s="240"/>
      <c r="H67" s="240"/>
      <c r="I67" s="240"/>
      <c r="J67" s="241"/>
      <c r="K67" s="155"/>
      <c r="L67" s="155"/>
    </row>
    <row r="68" spans="1:12">
      <c r="A68" s="148" t="s">
        <v>72</v>
      </c>
      <c r="B68" s="161"/>
      <c r="C68" s="110"/>
      <c r="D68" s="110"/>
      <c r="E68" s="95">
        <f t="shared" si="3"/>
        <v>0</v>
      </c>
      <c r="F68" s="242"/>
      <c r="G68" s="243"/>
      <c r="H68" s="243"/>
      <c r="I68" s="243"/>
      <c r="J68" s="244"/>
      <c r="K68" s="155"/>
      <c r="L68" s="155"/>
    </row>
    <row r="69" spans="1:12">
      <c r="A69" s="148" t="s">
        <v>73</v>
      </c>
      <c r="B69" s="162"/>
      <c r="C69" s="111"/>
      <c r="D69" s="111"/>
      <c r="E69" s="95">
        <f t="shared" si="3"/>
        <v>0</v>
      </c>
      <c r="F69" s="242"/>
      <c r="G69" s="243"/>
      <c r="H69" s="243"/>
      <c r="I69" s="243"/>
      <c r="J69" s="244"/>
      <c r="K69" s="155"/>
      <c r="L69" s="155"/>
    </row>
    <row r="70" spans="1:12">
      <c r="A70" s="148" t="s">
        <v>123</v>
      </c>
      <c r="B70" s="162"/>
      <c r="C70" s="111"/>
      <c r="D70" s="111"/>
      <c r="E70" s="95">
        <f t="shared" si="3"/>
        <v>0</v>
      </c>
      <c r="F70" s="242"/>
      <c r="G70" s="243"/>
      <c r="H70" s="243"/>
      <c r="I70" s="243"/>
      <c r="J70" s="244"/>
      <c r="K70" s="155"/>
      <c r="L70" s="155"/>
    </row>
    <row r="71" spans="1:12" ht="12.75" customHeight="1">
      <c r="A71" s="148" t="s">
        <v>8</v>
      </c>
      <c r="B71" s="162"/>
      <c r="C71" s="111"/>
      <c r="D71" s="111"/>
      <c r="E71" s="95">
        <f t="shared" si="3"/>
        <v>0</v>
      </c>
      <c r="F71" s="242"/>
      <c r="G71" s="243"/>
      <c r="H71" s="243"/>
      <c r="I71" s="243"/>
      <c r="J71" s="244"/>
      <c r="K71" s="155"/>
      <c r="L71" s="155"/>
    </row>
    <row r="72" spans="1:12" ht="12.75" customHeight="1" thickBot="1">
      <c r="A72" s="148" t="s">
        <v>75</v>
      </c>
      <c r="B72" s="111">
        <f>(B76*G76)+G77</f>
        <v>0</v>
      </c>
      <c r="C72" s="111">
        <f>(C76*H76)+H77</f>
        <v>0</v>
      </c>
      <c r="D72" s="111"/>
      <c r="E72" s="95">
        <f t="shared" si="3"/>
        <v>0</v>
      </c>
      <c r="F72" s="245"/>
      <c r="G72" s="246"/>
      <c r="H72" s="246"/>
      <c r="I72" s="246"/>
      <c r="J72" s="247"/>
      <c r="K72" s="155"/>
      <c r="L72" s="155"/>
    </row>
    <row r="73" spans="1:12" ht="12.75" customHeight="1">
      <c r="A73" s="45" t="s">
        <v>76</v>
      </c>
      <c r="B73" s="129"/>
      <c r="C73" s="96"/>
      <c r="D73" s="96"/>
      <c r="E73" s="96">
        <f t="shared" si="3"/>
        <v>0</v>
      </c>
      <c r="F73" s="132"/>
      <c r="G73" s="163" t="s">
        <v>85</v>
      </c>
      <c r="H73" s="163" t="s">
        <v>86</v>
      </c>
      <c r="I73" s="163" t="s">
        <v>58</v>
      </c>
      <c r="J73" s="164" t="s">
        <v>59</v>
      </c>
      <c r="K73" s="155"/>
      <c r="L73" s="155"/>
    </row>
    <row r="74" spans="1:12" ht="12.75" customHeight="1">
      <c r="A74" s="45" t="s">
        <v>78</v>
      </c>
      <c r="B74" s="129"/>
      <c r="C74" s="96"/>
      <c r="D74" s="96"/>
      <c r="E74" s="96">
        <f t="shared" si="3"/>
        <v>0</v>
      </c>
      <c r="F74" s="45" t="s">
        <v>83</v>
      </c>
      <c r="G74" s="129"/>
      <c r="H74" s="96"/>
      <c r="I74" s="96"/>
      <c r="J74" s="96">
        <f>H74-I74</f>
        <v>0</v>
      </c>
      <c r="K74" s="155"/>
      <c r="L74" s="155"/>
    </row>
    <row r="75" spans="1:12" ht="12.75" customHeight="1">
      <c r="A75" s="45" t="s">
        <v>80</v>
      </c>
      <c r="B75" s="165"/>
      <c r="C75" s="96"/>
      <c r="D75" s="96"/>
      <c r="E75" s="96">
        <f t="shared" si="3"/>
        <v>0</v>
      </c>
      <c r="F75" s="45" t="s">
        <v>77</v>
      </c>
      <c r="G75" s="166"/>
      <c r="H75" s="167"/>
      <c r="I75" s="167"/>
      <c r="J75" s="96">
        <f>H75-I75</f>
        <v>0</v>
      </c>
      <c r="K75" s="155"/>
      <c r="L75" s="155"/>
    </row>
    <row r="76" spans="1:12" ht="12.75" customHeight="1">
      <c r="A76" s="46" t="s">
        <v>81</v>
      </c>
      <c r="B76" s="77">
        <f>IF(B75&gt;0,SUM(B73:B75)/3,IF(B74:B74&gt;0,SUM(B73:B74)/2,B73))</f>
        <v>0</v>
      </c>
      <c r="C76" s="77">
        <f>IF(C75&gt;0,SUM(C73:C75)/3,IF(C74:C74&gt;0,SUM(C73:C74)/2,C73))</f>
        <v>0</v>
      </c>
      <c r="D76" s="96">
        <f>SUM(D73:D75)/3</f>
        <v>0</v>
      </c>
      <c r="E76" s="96">
        <f t="shared" si="3"/>
        <v>0</v>
      </c>
      <c r="F76" s="46" t="s">
        <v>79</v>
      </c>
      <c r="G76" s="96">
        <f>B77*G74*G75</f>
        <v>0</v>
      </c>
      <c r="H76" s="96">
        <f>C77*H74*H75</f>
        <v>0</v>
      </c>
      <c r="I76" s="96">
        <f>D77*I74*I75</f>
        <v>0</v>
      </c>
      <c r="J76" s="96">
        <f>H76-I76</f>
        <v>0</v>
      </c>
      <c r="K76" s="155"/>
      <c r="L76" s="155"/>
    </row>
    <row r="77" spans="1:12" s="169" customFormat="1">
      <c r="A77" s="46" t="s">
        <v>82</v>
      </c>
      <c r="B77" s="168"/>
      <c r="C77" s="96"/>
      <c r="D77" s="96"/>
      <c r="E77" s="96">
        <f t="shared" si="3"/>
        <v>0</v>
      </c>
      <c r="F77" s="45" t="s">
        <v>131</v>
      </c>
      <c r="G77" s="96">
        <f>-((G76*B76)*0.1)</f>
        <v>0</v>
      </c>
      <c r="H77" s="96">
        <f>-((H76*C76)*0.1)</f>
        <v>0</v>
      </c>
      <c r="I77" s="96">
        <f>-((I76*D76)*0.1)</f>
        <v>0</v>
      </c>
      <c r="J77" s="96">
        <f>H77-I77</f>
        <v>0</v>
      </c>
      <c r="K77" s="155"/>
      <c r="L77" s="155"/>
    </row>
    <row r="78" spans="1:12" ht="13" thickBot="1">
      <c r="A78" s="170" t="s">
        <v>9</v>
      </c>
      <c r="B78" s="65"/>
      <c r="C78" s="65"/>
      <c r="D78" s="65"/>
      <c r="E78" s="65"/>
      <c r="F78" s="66"/>
      <c r="G78" s="66"/>
      <c r="H78" s="171"/>
      <c r="I78" s="171"/>
      <c r="J78" s="171"/>
    </row>
    <row r="79" spans="1:12" ht="13" thickBot="1">
      <c r="A79" s="172" t="s">
        <v>5</v>
      </c>
      <c r="B79" s="173">
        <f>SUM(B8,B16,B26,B52, B58,B61)</f>
        <v>0</v>
      </c>
      <c r="C79" s="173">
        <f>SUM(C8,C16,C26,C52,C58,C61)</f>
        <v>0</v>
      </c>
      <c r="D79" s="173">
        <f>SUM(D8,D16,D26,D58,D61)</f>
        <v>0</v>
      </c>
      <c r="E79" s="174">
        <f>C79-D79</f>
        <v>0</v>
      </c>
      <c r="F79" s="175"/>
      <c r="G79" s="159"/>
      <c r="H79" s="159"/>
      <c r="I79" s="159"/>
      <c r="J79" s="159"/>
    </row>
    <row r="80" spans="1:12" ht="13" thickBot="1">
      <c r="A80" s="172" t="s">
        <v>6</v>
      </c>
      <c r="B80" s="173">
        <f>B67</f>
        <v>0</v>
      </c>
      <c r="C80" s="173">
        <f>C67</f>
        <v>0</v>
      </c>
      <c r="D80" s="173">
        <f>D67</f>
        <v>0</v>
      </c>
      <c r="E80" s="174">
        <f>C80-D80</f>
        <v>0</v>
      </c>
      <c r="F80" s="172" t="s">
        <v>7</v>
      </c>
      <c r="G80" s="173">
        <f>B79-B80</f>
        <v>0</v>
      </c>
      <c r="H80" s="173">
        <f>C79-C80</f>
        <v>0</v>
      </c>
      <c r="I80" s="173">
        <f>D79-D80</f>
        <v>0</v>
      </c>
      <c r="J80" s="174">
        <f>H80-I80</f>
        <v>0</v>
      </c>
    </row>
    <row r="81" spans="1:5">
      <c r="A81" s="114"/>
      <c r="B81" s="114"/>
      <c r="D81" s="114"/>
      <c r="E81" s="114"/>
    </row>
    <row r="82" spans="1:5">
      <c r="A82" s="14"/>
      <c r="B82"/>
      <c r="C82"/>
      <c r="D82"/>
      <c r="E82"/>
    </row>
    <row r="83" spans="1:5">
      <c r="A83" s="14"/>
      <c r="B83"/>
      <c r="C83"/>
      <c r="D83"/>
      <c r="E83"/>
    </row>
  </sheetData>
  <sheetProtection selectLockedCells="1"/>
  <mergeCells count="21">
    <mergeCell ref="F67:J72"/>
    <mergeCell ref="F61:J64"/>
    <mergeCell ref="F58:J59"/>
    <mergeCell ref="F35:J36"/>
    <mergeCell ref="F28:J33"/>
    <mergeCell ref="F60:J60"/>
    <mergeCell ref="F57:J57"/>
    <mergeCell ref="F52:J56"/>
    <mergeCell ref="F51:J51"/>
    <mergeCell ref="F34:J34"/>
    <mergeCell ref="F66:J66"/>
    <mergeCell ref="B3:H3"/>
    <mergeCell ref="B4:H4"/>
    <mergeCell ref="B50:E51"/>
    <mergeCell ref="I1:J4"/>
    <mergeCell ref="F7:J7"/>
    <mergeCell ref="B6:J6"/>
    <mergeCell ref="F15:J15"/>
    <mergeCell ref="F16:J24"/>
    <mergeCell ref="F27:J27"/>
    <mergeCell ref="F8:J14"/>
  </mergeCells>
  <phoneticPr fontId="5" type="noConversion"/>
  <pageMargins left="0" right="0" top="0" bottom="0" header="0.5" footer="0.5"/>
  <pageSetup scale="90" orientation="landscape"/>
  <rowBreaks count="1" manualBreakCount="1">
    <brk id="36" max="9" man="1"/>
  </rowBreaks>
  <colBreaks count="1" manualBreakCount="1">
    <brk id="10" max="1048575" man="1"/>
  </colBreaks>
  <drawing r:id="rId1"/>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indexed="43"/>
  </sheetPr>
  <dimension ref="A1:Q83"/>
  <sheetViews>
    <sheetView showGridLines="0" showZeros="0" topLeftCell="A57" zoomScale="150" zoomScaleNormal="150" zoomScalePageLayoutView="150" workbookViewId="0">
      <selection activeCell="B79" sqref="B79"/>
    </sheetView>
  </sheetViews>
  <sheetFormatPr baseColWidth="10" defaultColWidth="9.1640625" defaultRowHeight="12" x14ac:dyDescent="0"/>
  <cols>
    <col min="1" max="1" width="34" style="112" customWidth="1"/>
    <col min="2" max="2" width="7.83203125" style="177" customWidth="1"/>
    <col min="3" max="3" width="7.83203125" style="114" customWidth="1"/>
    <col min="4" max="5" width="7.83203125" style="178" customWidth="1"/>
    <col min="6" max="6" width="31.33203125" style="176" customWidth="1"/>
    <col min="7" max="7" width="10.83203125" style="114" customWidth="1"/>
    <col min="8" max="8" width="9.5" style="114" customWidth="1"/>
    <col min="9" max="9" width="7.83203125" style="114" customWidth="1"/>
    <col min="10" max="10" width="10" style="114" customWidth="1"/>
    <col min="11" max="16384" width="9.1640625" style="114"/>
  </cols>
  <sheetData>
    <row r="1" spans="1:17" ht="17">
      <c r="B1" s="20"/>
      <c r="C1" s="20"/>
      <c r="D1" s="20"/>
      <c r="E1" s="18" t="s">
        <v>108</v>
      </c>
      <c r="F1" s="21"/>
      <c r="G1" s="113"/>
      <c r="H1" s="113"/>
      <c r="I1" s="310" t="s">
        <v>45</v>
      </c>
      <c r="J1" s="311"/>
      <c r="M1" s="113"/>
    </row>
    <row r="2" spans="1:17" ht="17">
      <c r="B2" s="17"/>
      <c r="C2" s="17"/>
      <c r="D2" s="17"/>
      <c r="E2" s="18" t="s">
        <v>153</v>
      </c>
      <c r="F2" s="21"/>
      <c r="G2" s="113"/>
      <c r="H2" s="113"/>
      <c r="I2" s="312"/>
      <c r="J2" s="313"/>
      <c r="M2" s="113"/>
    </row>
    <row r="3" spans="1:17" ht="18" thickBot="1">
      <c r="A3" s="23" t="s">
        <v>84</v>
      </c>
      <c r="B3" s="322"/>
      <c r="C3" s="323"/>
      <c r="D3" s="323"/>
      <c r="E3" s="323"/>
      <c r="F3" s="323"/>
      <c r="G3" s="323"/>
      <c r="H3" s="324"/>
      <c r="I3" s="312"/>
      <c r="J3" s="313"/>
      <c r="M3" s="113"/>
    </row>
    <row r="4" spans="1:17" ht="18" thickBot="1">
      <c r="A4" s="23" t="s">
        <v>91</v>
      </c>
      <c r="B4" s="325"/>
      <c r="C4" s="326"/>
      <c r="D4" s="326"/>
      <c r="E4" s="326"/>
      <c r="F4" s="326"/>
      <c r="G4" s="326"/>
      <c r="H4" s="327"/>
      <c r="I4" s="314"/>
      <c r="J4" s="315"/>
      <c r="M4" s="113"/>
    </row>
    <row r="5" spans="1:17" ht="12" customHeight="1" thickBot="1">
      <c r="A5" s="19"/>
      <c r="B5" s="17"/>
      <c r="C5" s="17"/>
      <c r="D5" s="17"/>
      <c r="E5" s="17"/>
      <c r="F5" s="21"/>
      <c r="G5" s="113"/>
      <c r="I5" s="113"/>
      <c r="J5" s="113"/>
      <c r="K5" s="113"/>
      <c r="L5" s="113"/>
      <c r="M5" s="113"/>
    </row>
    <row r="6" spans="1:17" ht="31.5" customHeight="1" thickBot="1">
      <c r="A6" s="115" t="s">
        <v>112</v>
      </c>
      <c r="B6" s="332"/>
      <c r="C6" s="333"/>
      <c r="D6" s="333"/>
      <c r="E6" s="333"/>
      <c r="F6" s="333"/>
      <c r="G6" s="333"/>
      <c r="H6" s="333"/>
      <c r="I6" s="333"/>
      <c r="J6" s="334"/>
      <c r="K6" s="113"/>
      <c r="L6" s="113"/>
      <c r="M6" s="113"/>
    </row>
    <row r="7" spans="1:17" ht="62.25" customHeight="1" thickBot="1">
      <c r="A7" s="116" t="s">
        <v>60</v>
      </c>
      <c r="B7" s="94" t="s">
        <v>85</v>
      </c>
      <c r="C7" s="94" t="s">
        <v>86</v>
      </c>
      <c r="D7" s="94" t="s">
        <v>58</v>
      </c>
      <c r="E7" s="94" t="s">
        <v>59</v>
      </c>
      <c r="F7" s="316" t="s">
        <v>114</v>
      </c>
      <c r="G7" s="317"/>
      <c r="H7" s="317"/>
      <c r="I7" s="317"/>
      <c r="J7" s="317"/>
      <c r="K7" s="21"/>
      <c r="L7" s="21"/>
      <c r="M7" s="21"/>
      <c r="N7"/>
      <c r="O7"/>
      <c r="P7"/>
      <c r="Q7"/>
    </row>
    <row r="8" spans="1:17" ht="13" thickBot="1">
      <c r="A8" s="116" t="s">
        <v>88</v>
      </c>
      <c r="B8" s="102">
        <f>B9</f>
        <v>0</v>
      </c>
      <c r="C8" s="102">
        <f>C9</f>
        <v>0</v>
      </c>
      <c r="D8" s="102">
        <f>SUM('[1]Event 3a Ledger'!B6:B41)</f>
        <v>0</v>
      </c>
      <c r="E8" s="102">
        <f t="shared" ref="E8:E14" si="0">C8-D8</f>
        <v>0</v>
      </c>
      <c r="F8" s="239"/>
      <c r="G8" s="240"/>
      <c r="H8" s="240"/>
      <c r="I8" s="240"/>
      <c r="J8" s="241"/>
      <c r="K8" s="21"/>
      <c r="L8" s="21"/>
      <c r="M8" s="21"/>
      <c r="N8"/>
      <c r="O8"/>
      <c r="P8"/>
      <c r="Q8"/>
    </row>
    <row r="9" spans="1:17" ht="12.75" customHeight="1">
      <c r="A9" s="118" t="s">
        <v>74</v>
      </c>
      <c r="B9" s="119">
        <f>SUM(B10:B14)</f>
        <v>0</v>
      </c>
      <c r="C9" s="120">
        <f>SUM(C10:C14)</f>
        <v>0</v>
      </c>
      <c r="D9" s="103">
        <f>SUM(D10:D14)</f>
        <v>0</v>
      </c>
      <c r="E9" s="121">
        <f t="shared" si="0"/>
        <v>0</v>
      </c>
      <c r="F9" s="242"/>
      <c r="G9" s="321"/>
      <c r="H9" s="321"/>
      <c r="I9" s="321"/>
      <c r="J9" s="244"/>
      <c r="K9" s="21"/>
      <c r="L9" s="21"/>
      <c r="M9" s="21"/>
      <c r="N9"/>
      <c r="O9"/>
      <c r="P9"/>
      <c r="Q9"/>
    </row>
    <row r="10" spans="1:17" ht="14.25" customHeight="1">
      <c r="A10" s="122" t="s">
        <v>100</v>
      </c>
      <c r="B10" s="123"/>
      <c r="C10" s="97"/>
      <c r="D10" s="97"/>
      <c r="E10" s="124">
        <f t="shared" si="0"/>
        <v>0</v>
      </c>
      <c r="F10" s="242"/>
      <c r="G10" s="321"/>
      <c r="H10" s="321"/>
      <c r="I10" s="321"/>
      <c r="J10" s="244"/>
      <c r="K10" s="21"/>
      <c r="L10" s="21"/>
      <c r="M10" s="21"/>
      <c r="N10"/>
      <c r="O10"/>
      <c r="P10"/>
      <c r="Q10"/>
    </row>
    <row r="11" spans="1:17">
      <c r="A11" s="122" t="s">
        <v>101</v>
      </c>
      <c r="B11" s="123"/>
      <c r="C11" s="97"/>
      <c r="D11" s="97"/>
      <c r="E11" s="124">
        <f t="shared" si="0"/>
        <v>0</v>
      </c>
      <c r="F11" s="242"/>
      <c r="G11" s="321"/>
      <c r="H11" s="321"/>
      <c r="I11" s="321"/>
      <c r="J11" s="244"/>
      <c r="K11" s="21"/>
      <c r="L11" s="21"/>
      <c r="M11" s="21"/>
      <c r="N11"/>
      <c r="O11"/>
      <c r="P11"/>
      <c r="Q11"/>
    </row>
    <row r="12" spans="1:17">
      <c r="A12" s="122" t="s">
        <v>102</v>
      </c>
      <c r="B12" s="123"/>
      <c r="C12" s="97"/>
      <c r="D12" s="97"/>
      <c r="E12" s="124">
        <f t="shared" si="0"/>
        <v>0</v>
      </c>
      <c r="F12" s="242"/>
      <c r="G12" s="321"/>
      <c r="H12" s="321"/>
      <c r="I12" s="321"/>
      <c r="J12" s="244"/>
      <c r="K12" s="21"/>
      <c r="L12" s="21"/>
      <c r="M12" s="21"/>
      <c r="N12"/>
      <c r="O12"/>
      <c r="P12"/>
      <c r="Q12"/>
    </row>
    <row r="13" spans="1:17">
      <c r="A13" s="122" t="s">
        <v>103</v>
      </c>
      <c r="B13" s="123"/>
      <c r="C13" s="97"/>
      <c r="D13" s="97"/>
      <c r="E13" s="124">
        <f t="shared" si="0"/>
        <v>0</v>
      </c>
      <c r="F13" s="242"/>
      <c r="G13" s="321"/>
      <c r="H13" s="321"/>
      <c r="I13" s="321"/>
      <c r="J13" s="244"/>
      <c r="K13" s="21"/>
      <c r="L13" s="21"/>
      <c r="M13" s="21"/>
      <c r="N13"/>
      <c r="O13"/>
      <c r="P13"/>
      <c r="Q13"/>
    </row>
    <row r="14" spans="1:17" ht="13" thickBot="1">
      <c r="A14" s="122" t="s">
        <v>104</v>
      </c>
      <c r="B14" s="123"/>
      <c r="C14" s="97"/>
      <c r="D14" s="97"/>
      <c r="E14" s="124">
        <f t="shared" si="0"/>
        <v>0</v>
      </c>
      <c r="F14" s="245"/>
      <c r="G14" s="246"/>
      <c r="H14" s="246"/>
      <c r="I14" s="246"/>
      <c r="J14" s="247"/>
      <c r="K14" s="21"/>
      <c r="L14" s="21"/>
      <c r="M14" s="21"/>
      <c r="N14"/>
      <c r="O14"/>
      <c r="P14"/>
      <c r="Q14"/>
    </row>
    <row r="15" spans="1:17" ht="13" thickBot="1">
      <c r="A15" s="125"/>
      <c r="B15" s="104"/>
      <c r="C15" s="104"/>
      <c r="D15" s="104"/>
      <c r="E15" s="126"/>
      <c r="F15" s="316" t="s">
        <v>113</v>
      </c>
      <c r="G15" s="317"/>
      <c r="H15" s="317"/>
      <c r="I15" s="317"/>
      <c r="J15" s="317"/>
      <c r="K15" s="21"/>
      <c r="L15" s="21"/>
      <c r="M15" s="21"/>
      <c r="N15"/>
      <c r="O15"/>
      <c r="P15"/>
      <c r="Q15"/>
    </row>
    <row r="16" spans="1:17" ht="13" thickBot="1">
      <c r="A16" s="127" t="s">
        <v>89</v>
      </c>
      <c r="B16" s="117">
        <f>SUM(B17,B19,B22)</f>
        <v>0</v>
      </c>
      <c r="C16" s="102">
        <f>SUM(C17,C19,C22)</f>
        <v>0</v>
      </c>
      <c r="D16" s="102">
        <f>SUM('[1]Event 3a Ledger'!J25:J36)</f>
        <v>0</v>
      </c>
      <c r="E16" s="102">
        <f t="shared" ref="E16:E24" si="1">C16-D16</f>
        <v>0</v>
      </c>
      <c r="F16" s="239"/>
      <c r="G16" s="240"/>
      <c r="H16" s="240"/>
      <c r="I16" s="240"/>
      <c r="J16" s="241"/>
      <c r="K16" s="21"/>
      <c r="L16" s="21"/>
      <c r="M16" s="21"/>
      <c r="N16"/>
      <c r="O16"/>
      <c r="P16"/>
      <c r="Q16"/>
    </row>
    <row r="17" spans="1:17">
      <c r="A17" s="128" t="s">
        <v>136</v>
      </c>
      <c r="B17" s="95">
        <f>B18*13</f>
        <v>0</v>
      </c>
      <c r="C17" s="95">
        <f>C18*13</f>
        <v>0</v>
      </c>
      <c r="D17" s="95">
        <f>D18*13</f>
        <v>0</v>
      </c>
      <c r="E17" s="95">
        <f t="shared" si="1"/>
        <v>0</v>
      </c>
      <c r="F17" s="242"/>
      <c r="G17" s="243"/>
      <c r="H17" s="243"/>
      <c r="I17" s="243"/>
      <c r="J17" s="244"/>
      <c r="K17" s="21"/>
      <c r="L17" s="21"/>
      <c r="M17" s="21"/>
      <c r="N17"/>
      <c r="O17"/>
      <c r="P17"/>
      <c r="Q17"/>
    </row>
    <row r="18" spans="1:17">
      <c r="A18" s="122" t="s">
        <v>87</v>
      </c>
      <c r="B18" s="129"/>
      <c r="C18" s="96"/>
      <c r="D18" s="96"/>
      <c r="E18" s="96">
        <f t="shared" si="1"/>
        <v>0</v>
      </c>
      <c r="F18" s="242"/>
      <c r="G18" s="243"/>
      <c r="H18" s="243"/>
      <c r="I18" s="243"/>
      <c r="J18" s="244"/>
      <c r="K18" s="21"/>
      <c r="L18" s="21"/>
      <c r="M18" s="21"/>
      <c r="N18"/>
      <c r="O18"/>
      <c r="P18"/>
      <c r="Q18"/>
    </row>
    <row r="19" spans="1:17">
      <c r="A19" s="130" t="s">
        <v>105</v>
      </c>
      <c r="B19" s="105">
        <f>SUM(B20:B21)</f>
        <v>0</v>
      </c>
      <c r="C19" s="105">
        <f>SUM(C20:C21)</f>
        <v>0</v>
      </c>
      <c r="D19" s="105">
        <f>SUM(D20:D21)</f>
        <v>0</v>
      </c>
      <c r="E19" s="95">
        <f t="shared" si="1"/>
        <v>0</v>
      </c>
      <c r="F19" s="242"/>
      <c r="G19" s="243"/>
      <c r="H19" s="243"/>
      <c r="I19" s="243"/>
      <c r="J19" s="244"/>
      <c r="K19" s="21"/>
      <c r="L19" s="21"/>
      <c r="M19" s="21"/>
      <c r="N19"/>
      <c r="O19"/>
      <c r="P19"/>
      <c r="Q19"/>
    </row>
    <row r="20" spans="1:17">
      <c r="A20" s="122" t="s">
        <v>122</v>
      </c>
      <c r="B20" s="129"/>
      <c r="C20" s="96"/>
      <c r="D20" s="96"/>
      <c r="E20" s="96">
        <f t="shared" si="1"/>
        <v>0</v>
      </c>
      <c r="F20" s="242"/>
      <c r="G20" s="243"/>
      <c r="H20" s="243"/>
      <c r="I20" s="243"/>
      <c r="J20" s="244"/>
      <c r="K20" s="21"/>
      <c r="L20" s="21"/>
      <c r="M20" s="21"/>
      <c r="N20"/>
      <c r="O20"/>
      <c r="P20"/>
      <c r="Q20"/>
    </row>
    <row r="21" spans="1:17">
      <c r="A21" s="131" t="s">
        <v>57</v>
      </c>
      <c r="B21" s="97">
        <f>B20*0.125</f>
        <v>0</v>
      </c>
      <c r="C21" s="97">
        <f>C20*0.125</f>
        <v>0</v>
      </c>
      <c r="D21" s="97">
        <f>D20*0.1375</f>
        <v>0</v>
      </c>
      <c r="E21" s="97">
        <f t="shared" si="1"/>
        <v>0</v>
      </c>
      <c r="F21" s="242"/>
      <c r="G21" s="243"/>
      <c r="H21" s="243"/>
      <c r="I21" s="243"/>
      <c r="J21" s="244"/>
      <c r="K21" s="21"/>
      <c r="L21" s="21"/>
      <c r="M21" s="21"/>
      <c r="N21"/>
      <c r="O21"/>
      <c r="P21"/>
      <c r="Q21"/>
    </row>
    <row r="22" spans="1:17">
      <c r="A22" s="128" t="s">
        <v>106</v>
      </c>
      <c r="B22" s="105">
        <f>SUM(B23:B24)</f>
        <v>0</v>
      </c>
      <c r="C22" s="105">
        <f>SUM(C23:C24)</f>
        <v>0</v>
      </c>
      <c r="D22" s="105">
        <f>SUM(D23:D24)</f>
        <v>0</v>
      </c>
      <c r="E22" s="95">
        <f t="shared" si="1"/>
        <v>0</v>
      </c>
      <c r="F22" s="242"/>
      <c r="G22" s="243"/>
      <c r="H22" s="243"/>
      <c r="I22" s="243"/>
      <c r="J22" s="244"/>
      <c r="K22" s="21"/>
      <c r="L22" s="21"/>
      <c r="M22" s="21"/>
      <c r="N22"/>
      <c r="O22"/>
      <c r="P22"/>
      <c r="Q22"/>
    </row>
    <row r="23" spans="1:17">
      <c r="A23" s="122" t="s">
        <v>122</v>
      </c>
      <c r="B23" s="123"/>
      <c r="C23" s="97"/>
      <c r="D23" s="97"/>
      <c r="E23" s="96">
        <f t="shared" si="1"/>
        <v>0</v>
      </c>
      <c r="F23" s="242"/>
      <c r="G23" s="243"/>
      <c r="H23" s="243"/>
      <c r="I23" s="243"/>
      <c r="J23" s="244"/>
      <c r="K23" s="21"/>
      <c r="L23" s="21"/>
      <c r="M23" s="21"/>
      <c r="N23"/>
      <c r="O23"/>
      <c r="P23"/>
      <c r="Q23"/>
    </row>
    <row r="24" spans="1:17" ht="13" thickBot="1">
      <c r="A24" s="131" t="s">
        <v>56</v>
      </c>
      <c r="B24" s="97">
        <f>B23*0.315</f>
        <v>0</v>
      </c>
      <c r="C24" s="97">
        <f>C23*0.315</f>
        <v>0</v>
      </c>
      <c r="D24" s="97">
        <f>D23*0.3025</f>
        <v>0</v>
      </c>
      <c r="E24" s="97">
        <f t="shared" si="1"/>
        <v>0</v>
      </c>
      <c r="F24" s="245"/>
      <c r="G24" s="246"/>
      <c r="H24" s="246"/>
      <c r="I24" s="246"/>
      <c r="J24" s="247"/>
      <c r="K24" s="21"/>
      <c r="L24" s="21"/>
      <c r="M24" s="21"/>
      <c r="N24"/>
      <c r="O24"/>
      <c r="P24"/>
      <c r="Q24"/>
    </row>
    <row r="25" spans="1:17" ht="13" thickBot="1">
      <c r="A25" s="54"/>
      <c r="B25" s="55"/>
      <c r="C25" s="55"/>
      <c r="D25" s="55"/>
      <c r="E25" s="55"/>
      <c r="F25" s="56"/>
      <c r="G25" s="56"/>
      <c r="H25" s="56"/>
      <c r="I25" s="56"/>
      <c r="J25" s="56"/>
      <c r="K25" s="21"/>
      <c r="L25" s="21"/>
      <c r="M25" s="16"/>
      <c r="N25"/>
      <c r="O25"/>
      <c r="P25"/>
      <c r="Q25"/>
    </row>
    <row r="26" spans="1:17" ht="13" thickBot="1">
      <c r="A26" s="116" t="s">
        <v>61</v>
      </c>
      <c r="B26" s="117">
        <f>SUM(B28,B31,B34,B38,B52)</f>
        <v>0</v>
      </c>
      <c r="C26" s="102">
        <f>SUM(C28,C31,C34,C38,C52)</f>
        <v>0</v>
      </c>
      <c r="D26" s="102">
        <f>SUM('[1]Event 3a Ledger'!F6:F41)</f>
        <v>0</v>
      </c>
      <c r="E26" s="102">
        <f>C26-D26</f>
        <v>0</v>
      </c>
      <c r="F26" s="132"/>
      <c r="G26" s="133"/>
      <c r="H26" s="133"/>
      <c r="I26" s="133"/>
      <c r="J26" s="133"/>
      <c r="K26" s="21"/>
      <c r="L26" s="21"/>
      <c r="M26" s="16"/>
      <c r="N26"/>
      <c r="O26"/>
      <c r="P26"/>
      <c r="Q26"/>
    </row>
    <row r="27" spans="1:17" ht="13" thickBot="1">
      <c r="A27" s="118" t="s">
        <v>0</v>
      </c>
      <c r="B27" s="134">
        <f>B28</f>
        <v>0</v>
      </c>
      <c r="C27" s="106">
        <f>C28</f>
        <v>0</v>
      </c>
      <c r="D27" s="106">
        <f>D28</f>
        <v>0</v>
      </c>
      <c r="E27" s="95">
        <f>C27-D27</f>
        <v>0</v>
      </c>
      <c r="F27" s="308" t="s">
        <v>2</v>
      </c>
      <c r="G27" s="309"/>
      <c r="H27" s="309"/>
      <c r="I27" s="309"/>
      <c r="J27" s="309"/>
      <c r="K27" s="7"/>
      <c r="L27" s="7"/>
      <c r="M27"/>
      <c r="N27"/>
      <c r="O27"/>
      <c r="P27"/>
      <c r="Q27"/>
    </row>
    <row r="28" spans="1:17">
      <c r="A28" s="179" t="s">
        <v>137</v>
      </c>
      <c r="B28" s="96">
        <f>B29*0.05</f>
        <v>0</v>
      </c>
      <c r="C28" s="96">
        <f>C29*0.05</f>
        <v>0</v>
      </c>
      <c r="D28" s="96">
        <f>D29*0.05</f>
        <v>0</v>
      </c>
      <c r="E28" s="96">
        <f>C28-D28</f>
        <v>0</v>
      </c>
      <c r="F28" s="239"/>
      <c r="G28" s="240"/>
      <c r="H28" s="240"/>
      <c r="I28" s="240"/>
      <c r="J28" s="241"/>
      <c r="K28" s="7"/>
      <c r="L28" s="7"/>
      <c r="M28"/>
      <c r="N28"/>
      <c r="O28"/>
      <c r="P28"/>
      <c r="Q28"/>
    </row>
    <row r="29" spans="1:17">
      <c r="A29" s="131" t="s">
        <v>63</v>
      </c>
      <c r="B29" s="123"/>
      <c r="C29" s="97"/>
      <c r="D29" s="97"/>
      <c r="E29" s="96">
        <f>C29-D29</f>
        <v>0</v>
      </c>
      <c r="F29" s="242"/>
      <c r="G29" s="243"/>
      <c r="H29" s="243"/>
      <c r="I29" s="243"/>
      <c r="J29" s="244"/>
      <c r="K29" s="7"/>
      <c r="L29" s="7"/>
      <c r="M29"/>
      <c r="N29"/>
      <c r="O29"/>
      <c r="P29"/>
      <c r="Q29"/>
    </row>
    <row r="30" spans="1:17">
      <c r="A30" s="135" t="s">
        <v>90</v>
      </c>
      <c r="B30" s="136"/>
      <c r="C30" s="107"/>
      <c r="D30" s="107"/>
      <c r="E30" s="107"/>
      <c r="F30" s="242"/>
      <c r="G30" s="243"/>
      <c r="H30" s="243"/>
      <c r="I30" s="243"/>
      <c r="J30" s="244"/>
      <c r="K30" s="7"/>
      <c r="L30" s="7"/>
      <c r="M30"/>
      <c r="N30"/>
      <c r="O30"/>
      <c r="P30"/>
      <c r="Q30"/>
    </row>
    <row r="31" spans="1:17" ht="15" customHeight="1">
      <c r="A31" s="118" t="s">
        <v>1</v>
      </c>
      <c r="B31" s="137">
        <f>SUM(B32:B33)</f>
        <v>0</v>
      </c>
      <c r="C31" s="95">
        <f>SUM(C32:C33)</f>
        <v>0</v>
      </c>
      <c r="D31" s="95">
        <f>SUM(D32:D33)</f>
        <v>0</v>
      </c>
      <c r="E31" s="95">
        <f>C31-D31</f>
        <v>0</v>
      </c>
      <c r="F31" s="242"/>
      <c r="G31" s="243"/>
      <c r="H31" s="243"/>
      <c r="I31" s="243"/>
      <c r="J31" s="244"/>
      <c r="K31" s="7"/>
      <c r="L31" s="7"/>
      <c r="M31"/>
      <c r="N31"/>
      <c r="O31"/>
      <c r="P31"/>
      <c r="Q31"/>
    </row>
    <row r="32" spans="1:17">
      <c r="A32" s="180" t="s">
        <v>138</v>
      </c>
      <c r="B32" s="129"/>
      <c r="C32" s="96"/>
      <c r="D32" s="96"/>
      <c r="E32" s="96">
        <f>C32-D32</f>
        <v>0</v>
      </c>
      <c r="F32" s="242"/>
      <c r="G32" s="243"/>
      <c r="H32" s="243"/>
      <c r="I32" s="243"/>
      <c r="J32" s="244"/>
      <c r="K32" s="7"/>
      <c r="L32" s="7"/>
      <c r="M32"/>
      <c r="N32"/>
      <c r="O32"/>
      <c r="P32"/>
      <c r="Q32"/>
    </row>
    <row r="33" spans="1:17" ht="13" thickBot="1">
      <c r="A33" s="122" t="s">
        <v>65</v>
      </c>
      <c r="B33" s="129"/>
      <c r="C33" s="96"/>
      <c r="D33" s="96"/>
      <c r="E33" s="96">
        <f>C33-D33</f>
        <v>0</v>
      </c>
      <c r="F33" s="245"/>
      <c r="G33" s="246"/>
      <c r="H33" s="246"/>
      <c r="I33" s="246"/>
      <c r="J33" s="247"/>
      <c r="K33" s="7"/>
      <c r="L33" s="7"/>
      <c r="M33"/>
      <c r="N33"/>
      <c r="O33"/>
      <c r="P33"/>
      <c r="Q33"/>
    </row>
    <row r="34" spans="1:17" ht="13" thickBot="1">
      <c r="A34" s="118" t="s">
        <v>66</v>
      </c>
      <c r="B34" s="138">
        <f>B35</f>
        <v>0</v>
      </c>
      <c r="C34" s="105">
        <f>C35</f>
        <v>0</v>
      </c>
      <c r="D34" s="105">
        <f>D35</f>
        <v>0</v>
      </c>
      <c r="E34" s="95">
        <f>C34-D34</f>
        <v>0</v>
      </c>
      <c r="F34" s="328" t="s">
        <v>3</v>
      </c>
      <c r="G34" s="329"/>
      <c r="H34" s="329"/>
      <c r="I34" s="329"/>
      <c r="J34" s="329"/>
      <c r="K34" s="7"/>
      <c r="L34" s="7"/>
      <c r="M34"/>
      <c r="N34"/>
      <c r="O34"/>
      <c r="P34"/>
      <c r="Q34"/>
    </row>
    <row r="35" spans="1:17">
      <c r="A35" s="122" t="s">
        <v>95</v>
      </c>
      <c r="B35" s="139"/>
      <c r="C35" s="108"/>
      <c r="D35" s="108"/>
      <c r="E35" s="96">
        <f>C35-D35</f>
        <v>0</v>
      </c>
      <c r="F35" s="239"/>
      <c r="G35" s="240"/>
      <c r="H35" s="240"/>
      <c r="I35" s="240"/>
      <c r="J35" s="241"/>
      <c r="K35" s="7"/>
      <c r="L35" s="7"/>
      <c r="M35"/>
      <c r="N35"/>
      <c r="O35"/>
      <c r="P35"/>
      <c r="Q35"/>
    </row>
    <row r="36" spans="1:17" ht="13" thickBot="1">
      <c r="A36" s="135"/>
      <c r="B36" s="100"/>
      <c r="C36" s="100"/>
      <c r="D36" s="93"/>
      <c r="E36" s="93"/>
      <c r="F36" s="245"/>
      <c r="G36" s="246"/>
      <c r="H36" s="246"/>
      <c r="I36" s="246"/>
      <c r="J36" s="247"/>
      <c r="K36" s="7"/>
      <c r="L36" s="7"/>
      <c r="M36"/>
      <c r="N36"/>
      <c r="O36"/>
      <c r="P36"/>
      <c r="Q36"/>
    </row>
    <row r="37" spans="1:17" ht="53.25" customHeight="1">
      <c r="A37" s="116"/>
      <c r="B37" s="94" t="s">
        <v>85</v>
      </c>
      <c r="C37" s="94" t="s">
        <v>86</v>
      </c>
      <c r="D37" s="94" t="s">
        <v>58</v>
      </c>
      <c r="E37" s="94" t="s">
        <v>59</v>
      </c>
      <c r="F37" s="49"/>
      <c r="G37" s="94" t="s">
        <v>85</v>
      </c>
      <c r="H37" s="94" t="s">
        <v>86</v>
      </c>
      <c r="I37" s="94" t="s">
        <v>58</v>
      </c>
      <c r="J37" s="94" t="s">
        <v>59</v>
      </c>
      <c r="K37" s="21"/>
      <c r="L37" s="21"/>
      <c r="M37" s="21"/>
      <c r="N37"/>
      <c r="O37"/>
      <c r="P37"/>
      <c r="Q37"/>
    </row>
    <row r="38" spans="1:17" ht="15" customHeight="1">
      <c r="A38" s="140" t="s">
        <v>107</v>
      </c>
      <c r="B38" s="95">
        <f>SUM(B39,B44,G39)</f>
        <v>0</v>
      </c>
      <c r="C38" s="95">
        <f>SUM(C39,C44,H39)</f>
        <v>0</v>
      </c>
      <c r="D38" s="95">
        <f>SUM(D39,D44,I39)</f>
        <v>0</v>
      </c>
      <c r="E38" s="95">
        <f t="shared" ref="E38:E48" si="2">C38-D38</f>
        <v>0</v>
      </c>
      <c r="F38" s="59"/>
      <c r="G38" s="59"/>
      <c r="H38" s="59"/>
      <c r="I38" s="59"/>
      <c r="J38" s="59"/>
      <c r="K38" s="7"/>
      <c r="L38" s="7"/>
      <c r="M38"/>
      <c r="N38"/>
      <c r="O38"/>
      <c r="P38"/>
      <c r="Q38"/>
    </row>
    <row r="39" spans="1:17" ht="12" customHeight="1">
      <c r="A39" s="135" t="s">
        <v>96</v>
      </c>
      <c r="B39" s="96">
        <f>SUM(B40,B42)</f>
        <v>0</v>
      </c>
      <c r="C39" s="96">
        <f>SUM(C40,C42)</f>
        <v>0</v>
      </c>
      <c r="D39" s="96">
        <f>SUM(D40,D42)</f>
        <v>0</v>
      </c>
      <c r="E39" s="96">
        <f t="shared" si="2"/>
        <v>0</v>
      </c>
      <c r="F39" s="135" t="s">
        <v>97</v>
      </c>
      <c r="G39" s="141">
        <f>SUM(G40,G41,G44,G47)</f>
        <v>0</v>
      </c>
      <c r="H39" s="141">
        <f>SUM(H40,H41,H44,H47)</f>
        <v>0</v>
      </c>
      <c r="I39" s="141">
        <f>SUM(I40,I41,I44,I47)</f>
        <v>0</v>
      </c>
      <c r="J39" s="141">
        <f>SUM(J40,J41,J44,J47)</f>
        <v>0</v>
      </c>
      <c r="K39" s="7"/>
      <c r="L39" s="7"/>
      <c r="M39"/>
      <c r="N39"/>
      <c r="O39"/>
      <c r="P39"/>
      <c r="Q39"/>
    </row>
    <row r="40" spans="1:17" ht="12" customHeight="1">
      <c r="A40" s="131" t="s">
        <v>135</v>
      </c>
      <c r="B40" s="142">
        <f>B41*17</f>
        <v>0</v>
      </c>
      <c r="C40" s="97">
        <f>C41*17</f>
        <v>0</v>
      </c>
      <c r="D40" s="97">
        <f>D41*17</f>
        <v>0</v>
      </c>
      <c r="E40" s="97">
        <f t="shared" si="2"/>
        <v>0</v>
      </c>
      <c r="F40" s="131" t="s">
        <v>116</v>
      </c>
      <c r="G40" s="142">
        <f>IF(SUM(G41,G44,G47)&gt;0,40,0)</f>
        <v>0</v>
      </c>
      <c r="H40" s="143"/>
      <c r="I40" s="143"/>
      <c r="J40" s="143"/>
      <c r="K40" s="7"/>
      <c r="L40" s="7"/>
      <c r="M40"/>
      <c r="N40"/>
      <c r="O40"/>
      <c r="P40"/>
      <c r="Q40"/>
    </row>
    <row r="41" spans="1:17" ht="12" customHeight="1">
      <c r="A41" s="131" t="s">
        <v>93</v>
      </c>
      <c r="B41" s="123"/>
      <c r="C41" s="97"/>
      <c r="D41" s="97"/>
      <c r="E41" s="96">
        <f t="shared" si="2"/>
        <v>0</v>
      </c>
      <c r="F41" s="131" t="s">
        <v>117</v>
      </c>
      <c r="G41" s="142">
        <f>G42*0.85*G43</f>
        <v>0</v>
      </c>
      <c r="H41" s="143">
        <f>H42*0.85*H43</f>
        <v>0</v>
      </c>
      <c r="I41" s="143">
        <f>I42*0.85*I43</f>
        <v>0</v>
      </c>
      <c r="J41" s="143">
        <f>J42*0.85*J43</f>
        <v>0</v>
      </c>
      <c r="K41" s="7"/>
      <c r="L41" s="7"/>
      <c r="M41"/>
      <c r="N41"/>
      <c r="O41"/>
      <c r="P41"/>
      <c r="Q41"/>
    </row>
    <row r="42" spans="1:17" ht="12" customHeight="1">
      <c r="A42" s="131" t="s">
        <v>141</v>
      </c>
      <c r="B42" s="142">
        <f>B43*41</f>
        <v>0</v>
      </c>
      <c r="C42" s="97">
        <f>C43*41</f>
        <v>0</v>
      </c>
      <c r="D42" s="97">
        <f>D43*123</f>
        <v>0</v>
      </c>
      <c r="E42" s="97">
        <f t="shared" si="2"/>
        <v>0</v>
      </c>
      <c r="F42" s="131" t="s">
        <v>118</v>
      </c>
      <c r="G42" s="144"/>
      <c r="H42" s="143"/>
      <c r="I42" s="143"/>
      <c r="J42" s="143"/>
      <c r="K42" s="7"/>
      <c r="L42" s="7"/>
      <c r="M42"/>
      <c r="N42"/>
      <c r="O42"/>
      <c r="P42"/>
      <c r="Q42"/>
    </row>
    <row r="43" spans="1:17" ht="12" customHeight="1">
      <c r="A43" s="131" t="s">
        <v>142</v>
      </c>
      <c r="B43" s="123"/>
      <c r="C43" s="97"/>
      <c r="D43" s="97"/>
      <c r="E43" s="96">
        <f t="shared" si="2"/>
        <v>0</v>
      </c>
      <c r="F43" s="131" t="s">
        <v>99</v>
      </c>
      <c r="G43" s="144"/>
      <c r="H43" s="143"/>
      <c r="I43" s="143"/>
      <c r="J43" s="143"/>
      <c r="K43" s="7"/>
      <c r="L43" s="7"/>
      <c r="M43"/>
      <c r="N43"/>
      <c r="O43"/>
      <c r="P43"/>
      <c r="Q43"/>
    </row>
    <row r="44" spans="1:17" ht="12" customHeight="1">
      <c r="A44" s="135" t="s">
        <v>94</v>
      </c>
      <c r="B44" s="96">
        <f>SUM(B45,B47,B49)</f>
        <v>0</v>
      </c>
      <c r="C44" s="96">
        <f>SUM(C45,C47)</f>
        <v>0</v>
      </c>
      <c r="D44" s="96">
        <f>SUM(D45,D47)</f>
        <v>0</v>
      </c>
      <c r="E44" s="96">
        <f t="shared" si="2"/>
        <v>0</v>
      </c>
      <c r="F44" s="131" t="s">
        <v>119</v>
      </c>
      <c r="G44" s="142">
        <f>G45*3.5*G46</f>
        <v>0</v>
      </c>
      <c r="H44" s="143">
        <f>H45*3.5*H46</f>
        <v>0</v>
      </c>
      <c r="I44" s="143">
        <f>I45*3.5*I46</f>
        <v>0</v>
      </c>
      <c r="J44" s="143">
        <f>J45*3.5*J46</f>
        <v>0</v>
      </c>
      <c r="K44" s="7"/>
      <c r="L44" s="7"/>
      <c r="M44"/>
      <c r="N44"/>
      <c r="O44"/>
      <c r="P44"/>
      <c r="Q44"/>
    </row>
    <row r="45" spans="1:17" ht="12" customHeight="1">
      <c r="A45" s="131" t="s">
        <v>148</v>
      </c>
      <c r="B45" s="142">
        <f>B46*45*4</f>
        <v>0</v>
      </c>
      <c r="C45" s="142">
        <f>C46*45*1</f>
        <v>0</v>
      </c>
      <c r="D45" s="97">
        <f>D46*18.75</f>
        <v>0</v>
      </c>
      <c r="E45" s="97">
        <f t="shared" si="2"/>
        <v>0</v>
      </c>
      <c r="F45" s="131" t="s">
        <v>98</v>
      </c>
      <c r="G45" s="144"/>
      <c r="H45" s="143"/>
      <c r="I45" s="143"/>
      <c r="J45" s="143"/>
      <c r="K45" s="7"/>
      <c r="L45" s="7"/>
      <c r="M45"/>
      <c r="N45"/>
      <c r="O45"/>
      <c r="P45"/>
      <c r="Q45"/>
    </row>
    <row r="46" spans="1:17" ht="12" customHeight="1">
      <c r="A46" s="131" t="s">
        <v>87</v>
      </c>
      <c r="B46" s="123"/>
      <c r="C46" s="97"/>
      <c r="D46" s="97"/>
      <c r="E46" s="96">
        <f t="shared" si="2"/>
        <v>0</v>
      </c>
      <c r="F46" s="131" t="s">
        <v>99</v>
      </c>
      <c r="G46" s="144"/>
      <c r="H46" s="143"/>
      <c r="I46" s="143"/>
      <c r="J46" s="143"/>
      <c r="K46" s="7"/>
      <c r="L46" s="7"/>
      <c r="M46"/>
      <c r="N46"/>
      <c r="O46"/>
      <c r="P46"/>
      <c r="Q46"/>
    </row>
    <row r="47" spans="1:17" ht="12" customHeight="1">
      <c r="A47" s="131" t="s">
        <v>146</v>
      </c>
      <c r="B47" s="142">
        <f>B48*45</f>
        <v>0</v>
      </c>
      <c r="C47" s="142">
        <f>C48*45</f>
        <v>0</v>
      </c>
      <c r="D47" s="97">
        <f>D48*50</f>
        <v>0</v>
      </c>
      <c r="E47" s="97">
        <f t="shared" si="2"/>
        <v>0</v>
      </c>
      <c r="F47" s="145" t="s">
        <v>120</v>
      </c>
      <c r="G47" s="142">
        <f>G48*6.5*G50</f>
        <v>0</v>
      </c>
      <c r="H47" s="143">
        <f>H48*6.5*H50</f>
        <v>0</v>
      </c>
      <c r="I47" s="143">
        <f>I48*6.5*I50</f>
        <v>0</v>
      </c>
      <c r="J47" s="143">
        <f>J48*6.5*J50</f>
        <v>0</v>
      </c>
      <c r="K47" s="7"/>
      <c r="L47" s="7"/>
      <c r="M47"/>
      <c r="N47"/>
      <c r="O47"/>
      <c r="P47"/>
      <c r="Q47"/>
    </row>
    <row r="48" spans="1:17" ht="12" customHeight="1">
      <c r="A48" s="131" t="s">
        <v>140</v>
      </c>
      <c r="B48" s="123"/>
      <c r="C48" s="97"/>
      <c r="D48" s="97"/>
      <c r="E48" s="96">
        <f t="shared" si="2"/>
        <v>0</v>
      </c>
      <c r="F48" s="131" t="s">
        <v>121</v>
      </c>
      <c r="G48" s="144"/>
      <c r="H48" s="143"/>
      <c r="I48" s="143"/>
      <c r="J48" s="143"/>
      <c r="K48" s="7"/>
      <c r="L48" s="7"/>
      <c r="M48"/>
      <c r="N48"/>
      <c r="O48"/>
      <c r="P48"/>
      <c r="Q48"/>
    </row>
    <row r="49" spans="1:17" ht="12" customHeight="1">
      <c r="A49" s="181" t="s">
        <v>144</v>
      </c>
      <c r="B49" s="182"/>
      <c r="C49" s="183"/>
      <c r="D49" s="183"/>
      <c r="E49" s="184"/>
      <c r="F49" s="131"/>
      <c r="G49" s="144"/>
      <c r="H49" s="143"/>
      <c r="I49" s="143"/>
      <c r="J49" s="143"/>
      <c r="K49" s="7"/>
      <c r="L49" s="7"/>
      <c r="M49"/>
      <c r="N49"/>
      <c r="O49"/>
      <c r="P49"/>
      <c r="Q49"/>
    </row>
    <row r="50" spans="1:17" ht="12" customHeight="1">
      <c r="A50" s="146"/>
      <c r="B50" s="275"/>
      <c r="C50" s="276"/>
      <c r="D50" s="276"/>
      <c r="E50" s="276"/>
      <c r="F50" s="147" t="s">
        <v>99</v>
      </c>
      <c r="G50" s="144"/>
      <c r="H50" s="143"/>
      <c r="I50" s="143"/>
      <c r="J50" s="143"/>
      <c r="K50" s="7"/>
      <c r="L50" s="7"/>
      <c r="M50"/>
      <c r="N50"/>
      <c r="O50"/>
      <c r="P50"/>
      <c r="Q50"/>
    </row>
    <row r="51" spans="1:17" customFormat="1" ht="12.75" customHeight="1" thickBot="1">
      <c r="A51" s="52"/>
      <c r="B51" s="277"/>
      <c r="C51" s="277"/>
      <c r="D51" s="277"/>
      <c r="E51" s="277"/>
      <c r="F51" s="308" t="s">
        <v>115</v>
      </c>
      <c r="G51" s="309"/>
      <c r="H51" s="309"/>
      <c r="I51" s="309"/>
      <c r="J51" s="309"/>
    </row>
    <row r="52" spans="1:17">
      <c r="A52" s="148" t="s">
        <v>67</v>
      </c>
      <c r="B52" s="137">
        <f>SUM(B53:B56)</f>
        <v>0</v>
      </c>
      <c r="C52" s="95">
        <f>SUM(C53:C56)</f>
        <v>0</v>
      </c>
      <c r="D52" s="95">
        <f>SUM(D53:D56)</f>
        <v>0</v>
      </c>
      <c r="E52" s="95">
        <f>C52-D52</f>
        <v>0</v>
      </c>
      <c r="F52" s="239"/>
      <c r="G52" s="240"/>
      <c r="H52" s="240"/>
      <c r="I52" s="240"/>
      <c r="J52" s="241"/>
      <c r="K52" s="7"/>
      <c r="L52" s="7"/>
      <c r="M52"/>
      <c r="N52"/>
      <c r="O52"/>
      <c r="P52"/>
      <c r="Q52"/>
    </row>
    <row r="53" spans="1:17">
      <c r="A53" s="149" t="s">
        <v>68</v>
      </c>
      <c r="B53" s="129"/>
      <c r="C53" s="96"/>
      <c r="D53" s="96"/>
      <c r="E53" s="96">
        <f>C53-D53</f>
        <v>0</v>
      </c>
      <c r="F53" s="242"/>
      <c r="G53" s="243"/>
      <c r="H53" s="243"/>
      <c r="I53" s="243"/>
      <c r="J53" s="244"/>
      <c r="K53" s="7"/>
      <c r="L53" s="7"/>
      <c r="M53"/>
      <c r="N53"/>
      <c r="O53"/>
      <c r="P53"/>
      <c r="Q53"/>
    </row>
    <row r="54" spans="1:17" ht="17" customHeight="1">
      <c r="A54" s="180" t="s">
        <v>139</v>
      </c>
      <c r="B54" s="129"/>
      <c r="C54" s="96"/>
      <c r="D54" s="96"/>
      <c r="E54" s="96">
        <f>C54-D54</f>
        <v>0</v>
      </c>
      <c r="F54" s="242"/>
      <c r="G54" s="243"/>
      <c r="H54" s="243"/>
      <c r="I54" s="243"/>
      <c r="J54" s="244"/>
      <c r="K54" s="7"/>
      <c r="L54" s="7"/>
      <c r="M54"/>
      <c r="N54"/>
      <c r="O54"/>
      <c r="P54"/>
      <c r="Q54"/>
    </row>
    <row r="55" spans="1:17">
      <c r="A55" s="149" t="s">
        <v>132</v>
      </c>
      <c r="B55" s="129"/>
      <c r="C55" s="96"/>
      <c r="D55" s="96"/>
      <c r="E55" s="96">
        <f>C55-D55</f>
        <v>0</v>
      </c>
      <c r="F55" s="242"/>
      <c r="G55" s="243"/>
      <c r="H55" s="243"/>
      <c r="I55" s="243"/>
      <c r="J55" s="244"/>
      <c r="K55" s="7"/>
      <c r="L55" s="7"/>
      <c r="M55"/>
      <c r="N55"/>
      <c r="O55"/>
      <c r="P55"/>
      <c r="Q55"/>
    </row>
    <row r="56" spans="1:17" ht="13" thickBot="1">
      <c r="A56" s="149" t="s">
        <v>69</v>
      </c>
      <c r="B56" s="129"/>
      <c r="C56" s="96"/>
      <c r="D56" s="96"/>
      <c r="E56" s="96">
        <f>C56-D56</f>
        <v>0</v>
      </c>
      <c r="F56" s="245"/>
      <c r="G56" s="246"/>
      <c r="H56" s="246"/>
      <c r="I56" s="246"/>
      <c r="J56" s="247"/>
      <c r="K56" s="7"/>
      <c r="L56" s="7"/>
      <c r="M56"/>
      <c r="N56"/>
      <c r="O56"/>
      <c r="P56"/>
      <c r="Q56"/>
    </row>
    <row r="57" spans="1:17" ht="13" thickBot="1">
      <c r="A57" s="150"/>
      <c r="B57" s="151"/>
      <c r="C57" s="81"/>
      <c r="D57" s="99"/>
      <c r="E57" s="99"/>
      <c r="F57" s="308" t="s">
        <v>126</v>
      </c>
      <c r="G57" s="309"/>
      <c r="H57" s="309"/>
      <c r="I57" s="309"/>
      <c r="J57" s="309"/>
      <c r="K57" s="7"/>
      <c r="L57" s="7"/>
      <c r="M57"/>
      <c r="N57"/>
      <c r="O57"/>
      <c r="P57"/>
      <c r="Q57"/>
    </row>
    <row r="58" spans="1:17" ht="13" thickBot="1">
      <c r="A58" s="151" t="s">
        <v>111</v>
      </c>
      <c r="B58" s="117">
        <f>B59</f>
        <v>0</v>
      </c>
      <c r="C58" s="102">
        <f>C59</f>
        <v>0</v>
      </c>
      <c r="D58" s="102">
        <f>SUM('[1]Event 3a Ledger'!J6:J21)</f>
        <v>0</v>
      </c>
      <c r="E58" s="102">
        <f>C58-D58</f>
        <v>0</v>
      </c>
      <c r="F58" s="330"/>
      <c r="G58" s="240"/>
      <c r="H58" s="240"/>
      <c r="I58" s="240"/>
      <c r="J58" s="241"/>
      <c r="K58" s="7"/>
      <c r="L58" s="7"/>
      <c r="M58"/>
      <c r="N58"/>
      <c r="O58"/>
      <c r="P58"/>
      <c r="Q58"/>
    </row>
    <row r="59" spans="1:17" ht="13" thickBot="1">
      <c r="A59" s="152" t="s">
        <v>124</v>
      </c>
      <c r="B59" s="153"/>
      <c r="C59" s="95"/>
      <c r="D59" s="95"/>
      <c r="E59" s="95">
        <f>C59-D59</f>
        <v>0</v>
      </c>
      <c r="F59" s="245"/>
      <c r="G59" s="246"/>
      <c r="H59" s="246"/>
      <c r="I59" s="246"/>
      <c r="J59" s="247"/>
      <c r="K59" s="7"/>
      <c r="L59" s="7"/>
      <c r="M59"/>
      <c r="N59"/>
      <c r="O59"/>
      <c r="P59"/>
      <c r="Q59"/>
    </row>
    <row r="60" spans="1:17" ht="12.75" customHeight="1" thickBot="1">
      <c r="A60" s="52"/>
      <c r="B60" s="154" t="s">
        <v>125</v>
      </c>
      <c r="C60" s="63"/>
      <c r="D60" s="63"/>
      <c r="E60" s="49"/>
      <c r="F60" s="308" t="s">
        <v>127</v>
      </c>
      <c r="G60" s="309"/>
      <c r="H60" s="309"/>
      <c r="I60" s="309"/>
      <c r="J60" s="309"/>
      <c r="K60" s="155"/>
      <c r="L60" s="155"/>
    </row>
    <row r="61" spans="1:17" ht="13" thickBot="1">
      <c r="A61" s="100" t="s">
        <v>70</v>
      </c>
      <c r="B61" s="156">
        <f>SUM(B62:B64)</f>
        <v>0</v>
      </c>
      <c r="C61" s="109">
        <f>SUM(C62:C64)</f>
        <v>0</v>
      </c>
      <c r="D61" s="109">
        <f>SUM('[1]Event 3a Ledger'!N6:N21)</f>
        <v>0</v>
      </c>
      <c r="E61" s="102">
        <f>C61-D61</f>
        <v>0</v>
      </c>
      <c r="F61" s="239"/>
      <c r="G61" s="240"/>
      <c r="H61" s="240"/>
      <c r="I61" s="240"/>
      <c r="J61" s="241"/>
      <c r="K61" s="155"/>
      <c r="L61" s="155"/>
    </row>
    <row r="62" spans="1:17">
      <c r="A62" s="148" t="s">
        <v>110</v>
      </c>
      <c r="B62" s="153"/>
      <c r="C62" s="95"/>
      <c r="D62" s="95"/>
      <c r="E62" s="95">
        <f>C62-D62</f>
        <v>0</v>
      </c>
      <c r="F62" s="242"/>
      <c r="G62" s="243"/>
      <c r="H62" s="243"/>
      <c r="I62" s="243"/>
      <c r="J62" s="244"/>
      <c r="K62" s="155"/>
      <c r="L62" s="155"/>
    </row>
    <row r="63" spans="1:17">
      <c r="A63" s="148" t="s">
        <v>128</v>
      </c>
      <c r="B63" s="157"/>
      <c r="C63" s="105"/>
      <c r="D63" s="105"/>
      <c r="E63" s="95">
        <f>C63-D63</f>
        <v>0</v>
      </c>
      <c r="F63" s="242"/>
      <c r="G63" s="243"/>
      <c r="H63" s="243"/>
      <c r="I63" s="243"/>
      <c r="J63" s="244"/>
      <c r="K63" s="155"/>
      <c r="L63" s="155"/>
    </row>
    <row r="64" spans="1:17" ht="13" thickBot="1">
      <c r="A64" s="148" t="s">
        <v>143</v>
      </c>
      <c r="B64" s="157"/>
      <c r="C64" s="105"/>
      <c r="D64" s="105"/>
      <c r="E64" s="95">
        <f>C64-D64</f>
        <v>0</v>
      </c>
      <c r="F64" s="245"/>
      <c r="G64" s="246"/>
      <c r="H64" s="246"/>
      <c r="I64" s="246"/>
      <c r="J64" s="247"/>
      <c r="K64" s="155"/>
      <c r="L64" s="155"/>
    </row>
    <row r="65" spans="1:12">
      <c r="A65" s="158"/>
      <c r="B65" s="81"/>
      <c r="C65" s="57"/>
      <c r="D65" s="57"/>
      <c r="E65" s="57"/>
      <c r="F65" s="59"/>
      <c r="G65" s="59"/>
      <c r="H65" s="159"/>
      <c r="I65" s="159"/>
      <c r="J65" s="159"/>
      <c r="K65" s="155"/>
      <c r="L65" s="155"/>
    </row>
    <row r="66" spans="1:12" ht="13" thickBot="1">
      <c r="A66" s="160" t="s">
        <v>41</v>
      </c>
      <c r="B66" s="100"/>
      <c r="C66" s="100"/>
      <c r="D66" s="100"/>
      <c r="E66" s="100"/>
      <c r="F66" s="308" t="s">
        <v>4</v>
      </c>
      <c r="G66" s="286"/>
      <c r="H66" s="286"/>
      <c r="I66" s="286"/>
      <c r="J66" s="286"/>
      <c r="K66" s="155"/>
      <c r="L66" s="155"/>
    </row>
    <row r="67" spans="1:12" ht="13" thickBot="1">
      <c r="A67" s="160" t="s">
        <v>130</v>
      </c>
      <c r="B67" s="102">
        <f>SUM(B68:B72)</f>
        <v>0</v>
      </c>
      <c r="C67" s="102">
        <f>SUM(C68:C72)</f>
        <v>0</v>
      </c>
      <c r="D67" s="102">
        <f>SUM('[1]Event 3a Ledger'!N25:N36)</f>
        <v>0</v>
      </c>
      <c r="E67" s="102">
        <f t="shared" ref="E67:E77" si="3">C67-D67</f>
        <v>0</v>
      </c>
      <c r="F67" s="239"/>
      <c r="G67" s="240"/>
      <c r="H67" s="240"/>
      <c r="I67" s="240"/>
      <c r="J67" s="241"/>
      <c r="K67" s="155"/>
      <c r="L67" s="155"/>
    </row>
    <row r="68" spans="1:12">
      <c r="A68" s="148" t="s">
        <v>72</v>
      </c>
      <c r="B68" s="161"/>
      <c r="C68" s="110"/>
      <c r="D68" s="110"/>
      <c r="E68" s="95">
        <f t="shared" si="3"/>
        <v>0</v>
      </c>
      <c r="F68" s="242"/>
      <c r="G68" s="243"/>
      <c r="H68" s="243"/>
      <c r="I68" s="243"/>
      <c r="J68" s="244"/>
      <c r="K68" s="155"/>
      <c r="L68" s="155"/>
    </row>
    <row r="69" spans="1:12">
      <c r="A69" s="148" t="s">
        <v>73</v>
      </c>
      <c r="B69" s="162"/>
      <c r="C69" s="111"/>
      <c r="D69" s="111"/>
      <c r="E69" s="95">
        <f t="shared" si="3"/>
        <v>0</v>
      </c>
      <c r="F69" s="242"/>
      <c r="G69" s="243"/>
      <c r="H69" s="243"/>
      <c r="I69" s="243"/>
      <c r="J69" s="244"/>
      <c r="K69" s="155"/>
      <c r="L69" s="155"/>
    </row>
    <row r="70" spans="1:12">
      <c r="A70" s="148" t="s">
        <v>123</v>
      </c>
      <c r="B70" s="162"/>
      <c r="C70" s="111"/>
      <c r="D70" s="111"/>
      <c r="E70" s="95">
        <f t="shared" si="3"/>
        <v>0</v>
      </c>
      <c r="F70" s="242"/>
      <c r="G70" s="243"/>
      <c r="H70" s="243"/>
      <c r="I70" s="243"/>
      <c r="J70" s="244"/>
      <c r="K70" s="155"/>
      <c r="L70" s="155"/>
    </row>
    <row r="71" spans="1:12" ht="12.75" customHeight="1">
      <c r="A71" s="148" t="s">
        <v>8</v>
      </c>
      <c r="B71" s="162"/>
      <c r="C71" s="111"/>
      <c r="D71" s="111"/>
      <c r="E71" s="95">
        <f t="shared" si="3"/>
        <v>0</v>
      </c>
      <c r="F71" s="242"/>
      <c r="G71" s="243"/>
      <c r="H71" s="243"/>
      <c r="I71" s="243"/>
      <c r="J71" s="244"/>
      <c r="K71" s="155"/>
      <c r="L71" s="155"/>
    </row>
    <row r="72" spans="1:12" ht="12.75" customHeight="1" thickBot="1">
      <c r="A72" s="148" t="s">
        <v>75</v>
      </c>
      <c r="B72" s="111">
        <f>(B76*G76)+G77</f>
        <v>0</v>
      </c>
      <c r="C72" s="111">
        <f>(C76*H76)+H77</f>
        <v>0</v>
      </c>
      <c r="D72" s="111"/>
      <c r="E72" s="95">
        <f t="shared" si="3"/>
        <v>0</v>
      </c>
      <c r="F72" s="245"/>
      <c r="G72" s="246"/>
      <c r="H72" s="246"/>
      <c r="I72" s="246"/>
      <c r="J72" s="247"/>
      <c r="K72" s="155"/>
      <c r="L72" s="155"/>
    </row>
    <row r="73" spans="1:12" ht="12.75" customHeight="1">
      <c r="A73" s="45" t="s">
        <v>76</v>
      </c>
      <c r="B73" s="129"/>
      <c r="C73" s="96"/>
      <c r="D73" s="96"/>
      <c r="E73" s="96">
        <f t="shared" si="3"/>
        <v>0</v>
      </c>
      <c r="F73" s="132"/>
      <c r="G73" s="163" t="s">
        <v>85</v>
      </c>
      <c r="H73" s="163" t="s">
        <v>86</v>
      </c>
      <c r="I73" s="163" t="s">
        <v>58</v>
      </c>
      <c r="J73" s="164" t="s">
        <v>59</v>
      </c>
      <c r="K73" s="155"/>
      <c r="L73" s="155"/>
    </row>
    <row r="74" spans="1:12" ht="12.75" customHeight="1">
      <c r="A74" s="45" t="s">
        <v>78</v>
      </c>
      <c r="B74" s="129"/>
      <c r="C74" s="96"/>
      <c r="D74" s="96"/>
      <c r="E74" s="96">
        <f t="shared" si="3"/>
        <v>0</v>
      </c>
      <c r="F74" s="45" t="s">
        <v>83</v>
      </c>
      <c r="G74" s="129"/>
      <c r="H74" s="96"/>
      <c r="I74" s="96"/>
      <c r="J74" s="96">
        <f>H74-I74</f>
        <v>0</v>
      </c>
      <c r="K74" s="155"/>
      <c r="L74" s="155"/>
    </row>
    <row r="75" spans="1:12" ht="12.75" customHeight="1">
      <c r="A75" s="45" t="s">
        <v>80</v>
      </c>
      <c r="B75" s="165"/>
      <c r="C75" s="96"/>
      <c r="D75" s="96"/>
      <c r="E75" s="96">
        <f t="shared" si="3"/>
        <v>0</v>
      </c>
      <c r="F75" s="45" t="s">
        <v>77</v>
      </c>
      <c r="G75" s="166"/>
      <c r="H75" s="167"/>
      <c r="I75" s="167"/>
      <c r="J75" s="96">
        <f>H75-I75</f>
        <v>0</v>
      </c>
      <c r="K75" s="155"/>
      <c r="L75" s="155"/>
    </row>
    <row r="76" spans="1:12" ht="12.75" customHeight="1">
      <c r="A76" s="46" t="s">
        <v>81</v>
      </c>
      <c r="B76" s="77">
        <f>IF(B75&gt;0,SUM(B73:B75)/3,IF(B74:B74&gt;0,SUM(B73:B74)/2,B73))</f>
        <v>0</v>
      </c>
      <c r="C76" s="77">
        <f>IF(C75&gt;0,SUM(C73:C75)/3,IF(C74:C74&gt;0,SUM(C73:C74)/2,C73))</f>
        <v>0</v>
      </c>
      <c r="D76" s="96">
        <f>SUM(D73:D75)/3</f>
        <v>0</v>
      </c>
      <c r="E76" s="96">
        <f t="shared" si="3"/>
        <v>0</v>
      </c>
      <c r="F76" s="46" t="s">
        <v>79</v>
      </c>
      <c r="G76" s="96">
        <f>B77*G74*G75</f>
        <v>0</v>
      </c>
      <c r="H76" s="96">
        <f>C77*H74*H75</f>
        <v>0</v>
      </c>
      <c r="I76" s="96">
        <f>D77*I74*I75</f>
        <v>0</v>
      </c>
      <c r="J76" s="96">
        <f>H76-I76</f>
        <v>0</v>
      </c>
      <c r="K76" s="155"/>
      <c r="L76" s="155"/>
    </row>
    <row r="77" spans="1:12" s="169" customFormat="1">
      <c r="A77" s="46" t="s">
        <v>82</v>
      </c>
      <c r="B77" s="168"/>
      <c r="C77" s="96"/>
      <c r="D77" s="96"/>
      <c r="E77" s="96">
        <f t="shared" si="3"/>
        <v>0</v>
      </c>
      <c r="F77" s="45" t="s">
        <v>131</v>
      </c>
      <c r="G77" s="96">
        <f>-((G76*B76)*0.1)</f>
        <v>0</v>
      </c>
      <c r="H77" s="96">
        <f>-((H76*C76)*0.1)</f>
        <v>0</v>
      </c>
      <c r="I77" s="96">
        <f>-((I76*D76)*0.1)</f>
        <v>0</v>
      </c>
      <c r="J77" s="96">
        <f>H77-I77</f>
        <v>0</v>
      </c>
      <c r="K77" s="155"/>
      <c r="L77" s="155"/>
    </row>
    <row r="78" spans="1:12" ht="13" thickBot="1">
      <c r="A78" s="170" t="s">
        <v>9</v>
      </c>
      <c r="B78" s="65"/>
      <c r="C78" s="65"/>
      <c r="D78" s="65"/>
      <c r="E78" s="65"/>
      <c r="F78" s="66"/>
      <c r="G78" s="66"/>
      <c r="H78" s="171"/>
      <c r="I78" s="171"/>
      <c r="J78" s="171"/>
    </row>
    <row r="79" spans="1:12" ht="13" thickBot="1">
      <c r="A79" s="172" t="s">
        <v>5</v>
      </c>
      <c r="B79" s="173">
        <f>SUM(B8,B16,B26,B52, B58,B61)</f>
        <v>0</v>
      </c>
      <c r="C79" s="173">
        <f>SUM(C8,C16,C26,C52,C58,C61)</f>
        <v>0</v>
      </c>
      <c r="D79" s="173">
        <f>SUM(D8,D16,D26,D58,D61)</f>
        <v>0</v>
      </c>
      <c r="E79" s="174">
        <f>C79-D79</f>
        <v>0</v>
      </c>
      <c r="F79" s="175"/>
      <c r="G79" s="159"/>
      <c r="H79" s="159"/>
      <c r="I79" s="159"/>
      <c r="J79" s="159"/>
    </row>
    <row r="80" spans="1:12" ht="13" thickBot="1">
      <c r="A80" s="172" t="s">
        <v>6</v>
      </c>
      <c r="B80" s="173">
        <f>B67</f>
        <v>0</v>
      </c>
      <c r="C80" s="173">
        <f>C67</f>
        <v>0</v>
      </c>
      <c r="D80" s="173">
        <f>D67</f>
        <v>0</v>
      </c>
      <c r="E80" s="174">
        <f>C80-D80</f>
        <v>0</v>
      </c>
      <c r="F80" s="172" t="s">
        <v>7</v>
      </c>
      <c r="G80" s="173">
        <f>B79-B80</f>
        <v>0</v>
      </c>
      <c r="H80" s="173">
        <f>C79-C80</f>
        <v>0</v>
      </c>
      <c r="I80" s="173">
        <f>D79-D80</f>
        <v>0</v>
      </c>
      <c r="J80" s="174">
        <f>H80-I80</f>
        <v>0</v>
      </c>
    </row>
    <row r="81" spans="1:5">
      <c r="A81" s="114"/>
      <c r="B81" s="114"/>
      <c r="D81" s="114"/>
      <c r="E81" s="114"/>
    </row>
    <row r="82" spans="1:5">
      <c r="A82" s="14"/>
      <c r="B82"/>
      <c r="C82"/>
      <c r="D82"/>
      <c r="E82"/>
    </row>
    <row r="83" spans="1:5">
      <c r="A83" s="14"/>
      <c r="B83"/>
      <c r="C83"/>
      <c r="D83"/>
      <c r="E83"/>
    </row>
  </sheetData>
  <sheetProtection selectLockedCells="1"/>
  <mergeCells count="21">
    <mergeCell ref="F66:J66"/>
    <mergeCell ref="F67:J72"/>
    <mergeCell ref="F61:J64"/>
    <mergeCell ref="F58:J59"/>
    <mergeCell ref="F51:J51"/>
    <mergeCell ref="B50:E51"/>
    <mergeCell ref="F57:J57"/>
    <mergeCell ref="F60:J60"/>
    <mergeCell ref="F52:J56"/>
    <mergeCell ref="I1:J4"/>
    <mergeCell ref="F7:J7"/>
    <mergeCell ref="F15:J15"/>
    <mergeCell ref="B6:J6"/>
    <mergeCell ref="F8:J14"/>
    <mergeCell ref="B3:H3"/>
    <mergeCell ref="B4:H4"/>
    <mergeCell ref="F35:J36"/>
    <mergeCell ref="F28:J33"/>
    <mergeCell ref="F16:J24"/>
    <mergeCell ref="F27:J27"/>
    <mergeCell ref="F34:J34"/>
  </mergeCells>
  <phoneticPr fontId="5" type="noConversion"/>
  <pageMargins left="0" right="0" top="0" bottom="0" header="0.5" footer="0.5"/>
  <pageSetup scale="90" orientation="landscape"/>
  <rowBreaks count="1" manualBreakCount="1">
    <brk id="36" max="9" man="1"/>
  </rowBreaks>
  <colBreaks count="1" manualBreakCount="1">
    <brk id="10" max="1048575" man="1"/>
  </colBreaks>
  <drawing r:id="rId1"/>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indexed="43"/>
  </sheetPr>
  <dimension ref="A1:Q83"/>
  <sheetViews>
    <sheetView showGridLines="0" showZeros="0" zoomScale="150" zoomScaleNormal="150" zoomScalePageLayoutView="150" workbookViewId="0">
      <selection activeCell="B4" sqref="B4:H4"/>
    </sheetView>
  </sheetViews>
  <sheetFormatPr baseColWidth="10" defaultColWidth="9.1640625" defaultRowHeight="12" x14ac:dyDescent="0"/>
  <cols>
    <col min="1" max="1" width="34" style="112" customWidth="1"/>
    <col min="2" max="2" width="7.83203125" style="177" customWidth="1"/>
    <col min="3" max="3" width="7.83203125" style="114" customWidth="1"/>
    <col min="4" max="5" width="7.83203125" style="178" customWidth="1"/>
    <col min="6" max="6" width="31.33203125" style="176" customWidth="1"/>
    <col min="7" max="7" width="10.83203125" style="114" customWidth="1"/>
    <col min="8" max="8" width="9.5" style="114" customWidth="1"/>
    <col min="9" max="9" width="7.83203125" style="114" customWidth="1"/>
    <col min="10" max="10" width="10" style="114" customWidth="1"/>
    <col min="11" max="16384" width="9.1640625" style="114"/>
  </cols>
  <sheetData>
    <row r="1" spans="1:17" ht="17">
      <c r="B1" s="20"/>
      <c r="C1" s="20"/>
      <c r="D1" s="20"/>
      <c r="E1" s="18" t="s">
        <v>108</v>
      </c>
      <c r="F1" s="21"/>
      <c r="G1" s="113"/>
      <c r="H1" s="113"/>
      <c r="I1" s="310" t="s">
        <v>46</v>
      </c>
      <c r="J1" s="311"/>
      <c r="M1" s="113"/>
    </row>
    <row r="2" spans="1:17" ht="17">
      <c r="B2" s="17"/>
      <c r="C2" s="17"/>
      <c r="D2" s="17"/>
      <c r="E2" s="18" t="s">
        <v>153</v>
      </c>
      <c r="F2" s="21"/>
      <c r="G2" s="113"/>
      <c r="H2" s="113"/>
      <c r="I2" s="312"/>
      <c r="J2" s="313"/>
      <c r="M2" s="113"/>
    </row>
    <row r="3" spans="1:17" ht="18" thickBot="1">
      <c r="A3" s="23" t="s">
        <v>84</v>
      </c>
      <c r="B3" s="322"/>
      <c r="C3" s="323"/>
      <c r="D3" s="323"/>
      <c r="E3" s="323"/>
      <c r="F3" s="323"/>
      <c r="G3" s="323"/>
      <c r="H3" s="324"/>
      <c r="I3" s="312"/>
      <c r="J3" s="313"/>
      <c r="M3" s="113"/>
    </row>
    <row r="4" spans="1:17" ht="18" thickBot="1">
      <c r="A4" s="23" t="s">
        <v>91</v>
      </c>
      <c r="B4" s="325"/>
      <c r="C4" s="326"/>
      <c r="D4" s="326"/>
      <c r="E4" s="326"/>
      <c r="F4" s="326"/>
      <c r="G4" s="326"/>
      <c r="H4" s="327"/>
      <c r="I4" s="314"/>
      <c r="J4" s="315"/>
      <c r="M4" s="113"/>
    </row>
    <row r="5" spans="1:17" ht="12" customHeight="1" thickBot="1">
      <c r="A5" s="19"/>
      <c r="B5" s="17"/>
      <c r="C5" s="17"/>
      <c r="D5" s="17"/>
      <c r="E5" s="17"/>
      <c r="F5" s="21"/>
      <c r="G5" s="113"/>
      <c r="I5" s="113"/>
      <c r="J5" s="113"/>
      <c r="K5" s="113"/>
      <c r="L5" s="113"/>
      <c r="M5" s="113"/>
    </row>
    <row r="6" spans="1:17" ht="31.5" customHeight="1" thickBot="1">
      <c r="A6" s="115" t="s">
        <v>112</v>
      </c>
      <c r="B6" s="332"/>
      <c r="C6" s="333"/>
      <c r="D6" s="333"/>
      <c r="E6" s="333"/>
      <c r="F6" s="333"/>
      <c r="G6" s="333"/>
      <c r="H6" s="333"/>
      <c r="I6" s="333"/>
      <c r="J6" s="334"/>
      <c r="K6" s="113"/>
      <c r="L6" s="113"/>
      <c r="M6" s="113"/>
    </row>
    <row r="7" spans="1:17" ht="62.25" customHeight="1" thickBot="1">
      <c r="A7" s="116" t="s">
        <v>60</v>
      </c>
      <c r="B7" s="94" t="s">
        <v>85</v>
      </c>
      <c r="C7" s="94" t="s">
        <v>86</v>
      </c>
      <c r="D7" s="94" t="s">
        <v>58</v>
      </c>
      <c r="E7" s="94" t="s">
        <v>59</v>
      </c>
      <c r="F7" s="316" t="s">
        <v>114</v>
      </c>
      <c r="G7" s="317"/>
      <c r="H7" s="317"/>
      <c r="I7" s="317"/>
      <c r="J7" s="317"/>
      <c r="K7" s="21"/>
      <c r="L7" s="21"/>
      <c r="M7" s="21"/>
      <c r="N7"/>
      <c r="O7"/>
      <c r="P7"/>
      <c r="Q7"/>
    </row>
    <row r="8" spans="1:17" ht="13" thickBot="1">
      <c r="A8" s="116" t="s">
        <v>88</v>
      </c>
      <c r="B8" s="102">
        <f>B9</f>
        <v>0</v>
      </c>
      <c r="C8" s="102">
        <f>C9</f>
        <v>0</v>
      </c>
      <c r="D8" s="102">
        <f>SUM('[1]Event 3a Ledger'!B6:B41)</f>
        <v>0</v>
      </c>
      <c r="E8" s="102">
        <f t="shared" ref="E8:E14" si="0">C8-D8</f>
        <v>0</v>
      </c>
      <c r="F8" s="239"/>
      <c r="G8" s="240"/>
      <c r="H8" s="240"/>
      <c r="I8" s="240"/>
      <c r="J8" s="241"/>
      <c r="K8" s="21"/>
      <c r="L8" s="21"/>
      <c r="M8" s="21"/>
      <c r="N8"/>
      <c r="O8"/>
      <c r="P8"/>
      <c r="Q8"/>
    </row>
    <row r="9" spans="1:17" ht="12.75" customHeight="1">
      <c r="A9" s="118" t="s">
        <v>74</v>
      </c>
      <c r="B9" s="119">
        <f>SUM(B10:B14)</f>
        <v>0</v>
      </c>
      <c r="C9" s="120">
        <f>SUM(C10:C14)</f>
        <v>0</v>
      </c>
      <c r="D9" s="103">
        <f>SUM(D10:D14)</f>
        <v>0</v>
      </c>
      <c r="E9" s="121">
        <f t="shared" si="0"/>
        <v>0</v>
      </c>
      <c r="F9" s="242"/>
      <c r="G9" s="321"/>
      <c r="H9" s="321"/>
      <c r="I9" s="321"/>
      <c r="J9" s="244"/>
      <c r="K9" s="21"/>
      <c r="L9" s="21"/>
      <c r="M9" s="21"/>
      <c r="N9"/>
      <c r="O9"/>
      <c r="P9"/>
      <c r="Q9"/>
    </row>
    <row r="10" spans="1:17" ht="14.25" customHeight="1">
      <c r="A10" s="122" t="s">
        <v>100</v>
      </c>
      <c r="B10" s="123"/>
      <c r="C10" s="97"/>
      <c r="D10" s="97"/>
      <c r="E10" s="124">
        <f t="shared" si="0"/>
        <v>0</v>
      </c>
      <c r="F10" s="242"/>
      <c r="G10" s="321"/>
      <c r="H10" s="321"/>
      <c r="I10" s="321"/>
      <c r="J10" s="244"/>
      <c r="K10" s="21"/>
      <c r="L10" s="21"/>
      <c r="M10" s="21"/>
      <c r="N10"/>
      <c r="O10"/>
      <c r="P10"/>
      <c r="Q10"/>
    </row>
    <row r="11" spans="1:17">
      <c r="A11" s="122" t="s">
        <v>101</v>
      </c>
      <c r="B11" s="123"/>
      <c r="C11" s="97"/>
      <c r="D11" s="97"/>
      <c r="E11" s="124">
        <f t="shared" si="0"/>
        <v>0</v>
      </c>
      <c r="F11" s="242"/>
      <c r="G11" s="321"/>
      <c r="H11" s="321"/>
      <c r="I11" s="321"/>
      <c r="J11" s="244"/>
      <c r="K11" s="21"/>
      <c r="L11" s="21"/>
      <c r="M11" s="21"/>
      <c r="N11"/>
      <c r="O11"/>
      <c r="P11"/>
      <c r="Q11"/>
    </row>
    <row r="12" spans="1:17">
      <c r="A12" s="122" t="s">
        <v>102</v>
      </c>
      <c r="B12" s="123"/>
      <c r="C12" s="97"/>
      <c r="D12" s="97"/>
      <c r="E12" s="124">
        <f t="shared" si="0"/>
        <v>0</v>
      </c>
      <c r="F12" s="242"/>
      <c r="G12" s="321"/>
      <c r="H12" s="321"/>
      <c r="I12" s="321"/>
      <c r="J12" s="244"/>
      <c r="K12" s="21"/>
      <c r="L12" s="21"/>
      <c r="M12" s="21"/>
      <c r="N12"/>
      <c r="O12"/>
      <c r="P12"/>
      <c r="Q12"/>
    </row>
    <row r="13" spans="1:17">
      <c r="A13" s="122" t="s">
        <v>103</v>
      </c>
      <c r="B13" s="123"/>
      <c r="C13" s="97"/>
      <c r="D13" s="97"/>
      <c r="E13" s="124">
        <f t="shared" si="0"/>
        <v>0</v>
      </c>
      <c r="F13" s="242"/>
      <c r="G13" s="321"/>
      <c r="H13" s="321"/>
      <c r="I13" s="321"/>
      <c r="J13" s="244"/>
      <c r="K13" s="21"/>
      <c r="L13" s="21"/>
      <c r="M13" s="21"/>
      <c r="N13"/>
      <c r="O13"/>
      <c r="P13"/>
      <c r="Q13"/>
    </row>
    <row r="14" spans="1:17" ht="13" thickBot="1">
      <c r="A14" s="122" t="s">
        <v>104</v>
      </c>
      <c r="B14" s="123"/>
      <c r="C14" s="97"/>
      <c r="D14" s="97"/>
      <c r="E14" s="124">
        <f t="shared" si="0"/>
        <v>0</v>
      </c>
      <c r="F14" s="245"/>
      <c r="G14" s="246"/>
      <c r="H14" s="246"/>
      <c r="I14" s="246"/>
      <c r="J14" s="247"/>
      <c r="K14" s="21"/>
      <c r="L14" s="21"/>
      <c r="M14" s="21"/>
      <c r="N14"/>
      <c r="O14"/>
      <c r="P14"/>
      <c r="Q14"/>
    </row>
    <row r="15" spans="1:17" ht="13" thickBot="1">
      <c r="A15" s="125"/>
      <c r="B15" s="104"/>
      <c r="C15" s="104"/>
      <c r="D15" s="104"/>
      <c r="E15" s="126"/>
      <c r="F15" s="316" t="s">
        <v>113</v>
      </c>
      <c r="G15" s="317"/>
      <c r="H15" s="317"/>
      <c r="I15" s="317"/>
      <c r="J15" s="317"/>
      <c r="K15" s="21"/>
      <c r="L15" s="21"/>
      <c r="M15" s="21"/>
      <c r="N15"/>
      <c r="O15"/>
      <c r="P15"/>
      <c r="Q15"/>
    </row>
    <row r="16" spans="1:17" ht="13" thickBot="1">
      <c r="A16" s="127" t="s">
        <v>89</v>
      </c>
      <c r="B16" s="117">
        <f>SUM(B17,B19,B22)</f>
        <v>0</v>
      </c>
      <c r="C16" s="102">
        <f>SUM(C17,C19,C22)</f>
        <v>0</v>
      </c>
      <c r="D16" s="102">
        <f>SUM('[1]Event 3a Ledger'!J25:J36)</f>
        <v>0</v>
      </c>
      <c r="E16" s="102">
        <f t="shared" ref="E16:E24" si="1">C16-D16</f>
        <v>0</v>
      </c>
      <c r="F16" s="239"/>
      <c r="G16" s="240"/>
      <c r="H16" s="240"/>
      <c r="I16" s="240"/>
      <c r="J16" s="241"/>
      <c r="K16" s="21"/>
      <c r="L16" s="21"/>
      <c r="M16" s="21"/>
      <c r="N16"/>
      <c r="O16"/>
      <c r="P16"/>
      <c r="Q16"/>
    </row>
    <row r="17" spans="1:17">
      <c r="A17" s="128" t="s">
        <v>136</v>
      </c>
      <c r="B17" s="95">
        <f>B18*13</f>
        <v>0</v>
      </c>
      <c r="C17" s="95">
        <f>C18*13</f>
        <v>0</v>
      </c>
      <c r="D17" s="95">
        <f>D18*13</f>
        <v>0</v>
      </c>
      <c r="E17" s="95">
        <f t="shared" si="1"/>
        <v>0</v>
      </c>
      <c r="F17" s="242"/>
      <c r="G17" s="243"/>
      <c r="H17" s="243"/>
      <c r="I17" s="243"/>
      <c r="J17" s="244"/>
      <c r="K17" s="21"/>
      <c r="L17" s="21"/>
      <c r="M17" s="21"/>
      <c r="N17"/>
      <c r="O17"/>
      <c r="P17"/>
      <c r="Q17"/>
    </row>
    <row r="18" spans="1:17">
      <c r="A18" s="122" t="s">
        <v>87</v>
      </c>
      <c r="B18" s="129"/>
      <c r="C18" s="96"/>
      <c r="D18" s="96"/>
      <c r="E18" s="96">
        <f t="shared" si="1"/>
        <v>0</v>
      </c>
      <c r="F18" s="242"/>
      <c r="G18" s="243"/>
      <c r="H18" s="243"/>
      <c r="I18" s="243"/>
      <c r="J18" s="244"/>
      <c r="K18" s="21"/>
      <c r="L18" s="21"/>
      <c r="M18" s="21"/>
      <c r="N18"/>
      <c r="O18"/>
      <c r="P18"/>
      <c r="Q18"/>
    </row>
    <row r="19" spans="1:17">
      <c r="A19" s="130" t="s">
        <v>105</v>
      </c>
      <c r="B19" s="105">
        <f>SUM(B20:B21)</f>
        <v>0</v>
      </c>
      <c r="C19" s="105">
        <f>SUM(C20:C21)</f>
        <v>0</v>
      </c>
      <c r="D19" s="105">
        <f>SUM(D20:D21)</f>
        <v>0</v>
      </c>
      <c r="E19" s="95">
        <f t="shared" si="1"/>
        <v>0</v>
      </c>
      <c r="F19" s="242"/>
      <c r="G19" s="243"/>
      <c r="H19" s="243"/>
      <c r="I19" s="243"/>
      <c r="J19" s="244"/>
      <c r="K19" s="21"/>
      <c r="L19" s="21"/>
      <c r="M19" s="21"/>
      <c r="N19"/>
      <c r="O19"/>
      <c r="P19"/>
      <c r="Q19"/>
    </row>
    <row r="20" spans="1:17">
      <c r="A20" s="122" t="s">
        <v>122</v>
      </c>
      <c r="B20" s="129"/>
      <c r="C20" s="96"/>
      <c r="D20" s="96"/>
      <c r="E20" s="96">
        <f t="shared" si="1"/>
        <v>0</v>
      </c>
      <c r="F20" s="242"/>
      <c r="G20" s="243"/>
      <c r="H20" s="243"/>
      <c r="I20" s="243"/>
      <c r="J20" s="244"/>
      <c r="K20" s="21"/>
      <c r="L20" s="21"/>
      <c r="M20" s="21"/>
      <c r="N20"/>
      <c r="O20"/>
      <c r="P20"/>
      <c r="Q20"/>
    </row>
    <row r="21" spans="1:17">
      <c r="A21" s="131" t="s">
        <v>57</v>
      </c>
      <c r="B21" s="97">
        <f>B20*0.125</f>
        <v>0</v>
      </c>
      <c r="C21" s="97">
        <f>C20*0.125</f>
        <v>0</v>
      </c>
      <c r="D21" s="97">
        <f>D20*0.1375</f>
        <v>0</v>
      </c>
      <c r="E21" s="97">
        <f t="shared" si="1"/>
        <v>0</v>
      </c>
      <c r="F21" s="242"/>
      <c r="G21" s="243"/>
      <c r="H21" s="243"/>
      <c r="I21" s="243"/>
      <c r="J21" s="244"/>
      <c r="K21" s="21"/>
      <c r="L21" s="21"/>
      <c r="M21" s="21"/>
      <c r="N21"/>
      <c r="O21"/>
      <c r="P21"/>
      <c r="Q21"/>
    </row>
    <row r="22" spans="1:17">
      <c r="A22" s="128" t="s">
        <v>106</v>
      </c>
      <c r="B22" s="105">
        <f>SUM(B23:B24)</f>
        <v>0</v>
      </c>
      <c r="C22" s="105">
        <f>SUM(C23:C24)</f>
        <v>0</v>
      </c>
      <c r="D22" s="105">
        <f>SUM(D23:D24)</f>
        <v>0</v>
      </c>
      <c r="E22" s="95">
        <f t="shared" si="1"/>
        <v>0</v>
      </c>
      <c r="F22" s="242"/>
      <c r="G22" s="243"/>
      <c r="H22" s="243"/>
      <c r="I22" s="243"/>
      <c r="J22" s="244"/>
      <c r="K22" s="21"/>
      <c r="L22" s="21"/>
      <c r="M22" s="21"/>
      <c r="N22"/>
      <c r="O22"/>
      <c r="P22"/>
      <c r="Q22"/>
    </row>
    <row r="23" spans="1:17">
      <c r="A23" s="122" t="s">
        <v>122</v>
      </c>
      <c r="B23" s="123"/>
      <c r="C23" s="97"/>
      <c r="D23" s="97"/>
      <c r="E23" s="96">
        <f t="shared" si="1"/>
        <v>0</v>
      </c>
      <c r="F23" s="242"/>
      <c r="G23" s="243"/>
      <c r="H23" s="243"/>
      <c r="I23" s="243"/>
      <c r="J23" s="244"/>
      <c r="K23" s="21"/>
      <c r="L23" s="21"/>
      <c r="M23" s="21"/>
      <c r="N23"/>
      <c r="O23"/>
      <c r="P23"/>
      <c r="Q23"/>
    </row>
    <row r="24" spans="1:17" ht="13" thickBot="1">
      <c r="A24" s="131" t="s">
        <v>56</v>
      </c>
      <c r="B24" s="97">
        <f>B23*0.315</f>
        <v>0</v>
      </c>
      <c r="C24" s="97">
        <f>C23*0.315</f>
        <v>0</v>
      </c>
      <c r="D24" s="97">
        <f>D23*0.3025</f>
        <v>0</v>
      </c>
      <c r="E24" s="97">
        <f t="shared" si="1"/>
        <v>0</v>
      </c>
      <c r="F24" s="245"/>
      <c r="G24" s="246"/>
      <c r="H24" s="246"/>
      <c r="I24" s="246"/>
      <c r="J24" s="247"/>
      <c r="K24" s="21"/>
      <c r="L24" s="21"/>
      <c r="M24" s="21"/>
      <c r="N24"/>
      <c r="O24"/>
      <c r="P24"/>
      <c r="Q24"/>
    </row>
    <row r="25" spans="1:17" ht="13" thickBot="1">
      <c r="A25" s="54"/>
      <c r="B25" s="55"/>
      <c r="C25" s="55"/>
      <c r="D25" s="55"/>
      <c r="E25" s="55"/>
      <c r="F25" s="56"/>
      <c r="G25" s="56"/>
      <c r="H25" s="56"/>
      <c r="I25" s="56"/>
      <c r="J25" s="56"/>
      <c r="K25" s="21"/>
      <c r="L25" s="21"/>
      <c r="M25" s="16"/>
      <c r="N25"/>
      <c r="O25"/>
      <c r="P25"/>
      <c r="Q25"/>
    </row>
    <row r="26" spans="1:17" ht="13" thickBot="1">
      <c r="A26" s="116" t="s">
        <v>61</v>
      </c>
      <c r="B26" s="117">
        <f>SUM(B28,B31,B34,B38,B52)</f>
        <v>0</v>
      </c>
      <c r="C26" s="102">
        <f>SUM(C28,C31,C34,C38,C52)</f>
        <v>0</v>
      </c>
      <c r="D26" s="102">
        <f>SUM('[1]Event 3a Ledger'!F6:F41)</f>
        <v>0</v>
      </c>
      <c r="E26" s="102">
        <f>C26-D26</f>
        <v>0</v>
      </c>
      <c r="F26" s="132"/>
      <c r="G26" s="133"/>
      <c r="H26" s="133"/>
      <c r="I26" s="133"/>
      <c r="J26" s="133"/>
      <c r="K26" s="21"/>
      <c r="L26" s="21"/>
      <c r="M26" s="16"/>
      <c r="N26"/>
      <c r="O26"/>
      <c r="P26"/>
      <c r="Q26"/>
    </row>
    <row r="27" spans="1:17" ht="13" thickBot="1">
      <c r="A27" s="118" t="s">
        <v>0</v>
      </c>
      <c r="B27" s="134">
        <f>B28</f>
        <v>0</v>
      </c>
      <c r="C27" s="106">
        <f>C28</f>
        <v>0</v>
      </c>
      <c r="D27" s="106">
        <f>D28</f>
        <v>0</v>
      </c>
      <c r="E27" s="95">
        <f>C27-D27</f>
        <v>0</v>
      </c>
      <c r="F27" s="308" t="s">
        <v>2</v>
      </c>
      <c r="G27" s="309"/>
      <c r="H27" s="309"/>
      <c r="I27" s="309"/>
      <c r="J27" s="309"/>
      <c r="K27" s="7"/>
      <c r="L27" s="7"/>
      <c r="M27"/>
      <c r="N27"/>
      <c r="O27"/>
      <c r="P27"/>
      <c r="Q27"/>
    </row>
    <row r="28" spans="1:17">
      <c r="A28" s="179" t="s">
        <v>137</v>
      </c>
      <c r="B28" s="96">
        <f>B29*0.05</f>
        <v>0</v>
      </c>
      <c r="C28" s="96">
        <f>C29*0.05</f>
        <v>0</v>
      </c>
      <c r="D28" s="96">
        <f>D29*0.05</f>
        <v>0</v>
      </c>
      <c r="E28" s="96">
        <f>C28-D28</f>
        <v>0</v>
      </c>
      <c r="F28" s="239"/>
      <c r="G28" s="240"/>
      <c r="H28" s="240"/>
      <c r="I28" s="240"/>
      <c r="J28" s="241"/>
      <c r="K28" s="7"/>
      <c r="L28" s="7"/>
      <c r="M28"/>
      <c r="N28"/>
      <c r="O28"/>
      <c r="P28"/>
      <c r="Q28"/>
    </row>
    <row r="29" spans="1:17">
      <c r="A29" s="131" t="s">
        <v>63</v>
      </c>
      <c r="B29" s="123"/>
      <c r="C29" s="97"/>
      <c r="D29" s="97"/>
      <c r="E29" s="96">
        <f>C29-D29</f>
        <v>0</v>
      </c>
      <c r="F29" s="242"/>
      <c r="G29" s="243"/>
      <c r="H29" s="243"/>
      <c r="I29" s="243"/>
      <c r="J29" s="244"/>
      <c r="K29" s="7"/>
      <c r="L29" s="7"/>
      <c r="M29"/>
      <c r="N29"/>
      <c r="O29"/>
      <c r="P29"/>
      <c r="Q29"/>
    </row>
    <row r="30" spans="1:17">
      <c r="A30" s="135" t="s">
        <v>90</v>
      </c>
      <c r="B30" s="136"/>
      <c r="C30" s="107"/>
      <c r="D30" s="107"/>
      <c r="E30" s="107"/>
      <c r="F30" s="242"/>
      <c r="G30" s="243"/>
      <c r="H30" s="243"/>
      <c r="I30" s="243"/>
      <c r="J30" s="244"/>
      <c r="K30" s="7"/>
      <c r="L30" s="7"/>
      <c r="M30"/>
      <c r="N30"/>
      <c r="O30"/>
      <c r="P30"/>
      <c r="Q30"/>
    </row>
    <row r="31" spans="1:17" ht="15" customHeight="1">
      <c r="A31" s="118" t="s">
        <v>1</v>
      </c>
      <c r="B31" s="137">
        <f>SUM(B32:B33)</f>
        <v>0</v>
      </c>
      <c r="C31" s="95">
        <f>SUM(C32:C33)</f>
        <v>0</v>
      </c>
      <c r="D31" s="95">
        <f>SUM(D32:D33)</f>
        <v>0</v>
      </c>
      <c r="E31" s="95">
        <f>C31-D31</f>
        <v>0</v>
      </c>
      <c r="F31" s="242"/>
      <c r="G31" s="243"/>
      <c r="H31" s="243"/>
      <c r="I31" s="243"/>
      <c r="J31" s="244"/>
      <c r="K31" s="7"/>
      <c r="L31" s="7"/>
      <c r="M31"/>
      <c r="N31"/>
      <c r="O31"/>
      <c r="P31"/>
      <c r="Q31"/>
    </row>
    <row r="32" spans="1:17">
      <c r="A32" s="180" t="s">
        <v>138</v>
      </c>
      <c r="B32" s="129"/>
      <c r="C32" s="96"/>
      <c r="D32" s="96"/>
      <c r="E32" s="96">
        <f>C32-D32</f>
        <v>0</v>
      </c>
      <c r="F32" s="242"/>
      <c r="G32" s="243"/>
      <c r="H32" s="243"/>
      <c r="I32" s="243"/>
      <c r="J32" s="244"/>
      <c r="K32" s="7"/>
      <c r="L32" s="7"/>
      <c r="M32"/>
      <c r="N32"/>
      <c r="O32"/>
      <c r="P32"/>
      <c r="Q32"/>
    </row>
    <row r="33" spans="1:17" ht="13" thickBot="1">
      <c r="A33" s="122" t="s">
        <v>65</v>
      </c>
      <c r="B33" s="129"/>
      <c r="C33" s="96"/>
      <c r="D33" s="96"/>
      <c r="E33" s="96">
        <f>C33-D33</f>
        <v>0</v>
      </c>
      <c r="F33" s="245"/>
      <c r="G33" s="246"/>
      <c r="H33" s="246"/>
      <c r="I33" s="246"/>
      <c r="J33" s="247"/>
      <c r="K33" s="7"/>
      <c r="L33" s="7"/>
      <c r="M33"/>
      <c r="N33"/>
      <c r="O33"/>
      <c r="P33"/>
      <c r="Q33"/>
    </row>
    <row r="34" spans="1:17" ht="13" thickBot="1">
      <c r="A34" s="118" t="s">
        <v>66</v>
      </c>
      <c r="B34" s="138">
        <f>B35</f>
        <v>0</v>
      </c>
      <c r="C34" s="105">
        <f>C35</f>
        <v>0</v>
      </c>
      <c r="D34" s="105">
        <f>D35</f>
        <v>0</v>
      </c>
      <c r="E34" s="95">
        <f>C34-D34</f>
        <v>0</v>
      </c>
      <c r="F34" s="328" t="s">
        <v>3</v>
      </c>
      <c r="G34" s="329"/>
      <c r="H34" s="329"/>
      <c r="I34" s="329"/>
      <c r="J34" s="329"/>
      <c r="K34" s="7"/>
      <c r="L34" s="7"/>
      <c r="M34"/>
      <c r="N34"/>
      <c r="O34"/>
      <c r="P34"/>
      <c r="Q34"/>
    </row>
    <row r="35" spans="1:17">
      <c r="A35" s="122" t="s">
        <v>95</v>
      </c>
      <c r="B35" s="139"/>
      <c r="C35" s="108"/>
      <c r="D35" s="108"/>
      <c r="E35" s="96">
        <f>C35-D35</f>
        <v>0</v>
      </c>
      <c r="F35" s="239"/>
      <c r="G35" s="240"/>
      <c r="H35" s="240"/>
      <c r="I35" s="240"/>
      <c r="J35" s="241"/>
      <c r="K35" s="7"/>
      <c r="L35" s="7"/>
      <c r="M35"/>
      <c r="N35"/>
      <c r="O35"/>
      <c r="P35"/>
      <c r="Q35"/>
    </row>
    <row r="36" spans="1:17" ht="13" thickBot="1">
      <c r="A36" s="135"/>
      <c r="B36" s="100"/>
      <c r="C36" s="100"/>
      <c r="D36" s="93"/>
      <c r="E36" s="93"/>
      <c r="F36" s="245"/>
      <c r="G36" s="246"/>
      <c r="H36" s="246"/>
      <c r="I36" s="246"/>
      <c r="J36" s="247"/>
      <c r="K36" s="7"/>
      <c r="L36" s="7"/>
      <c r="M36"/>
      <c r="N36"/>
      <c r="O36"/>
      <c r="P36"/>
      <c r="Q36"/>
    </row>
    <row r="37" spans="1:17" ht="53.25" customHeight="1">
      <c r="A37" s="116"/>
      <c r="B37" s="94" t="s">
        <v>85</v>
      </c>
      <c r="C37" s="94" t="s">
        <v>86</v>
      </c>
      <c r="D37" s="94" t="s">
        <v>58</v>
      </c>
      <c r="E37" s="94" t="s">
        <v>59</v>
      </c>
      <c r="F37" s="49"/>
      <c r="G37" s="94" t="s">
        <v>85</v>
      </c>
      <c r="H37" s="94" t="s">
        <v>86</v>
      </c>
      <c r="I37" s="94" t="s">
        <v>58</v>
      </c>
      <c r="J37" s="94" t="s">
        <v>59</v>
      </c>
      <c r="K37" s="21"/>
      <c r="L37" s="21"/>
      <c r="M37" s="21"/>
      <c r="N37"/>
      <c r="O37"/>
      <c r="P37"/>
      <c r="Q37"/>
    </row>
    <row r="38" spans="1:17" ht="15" customHeight="1">
      <c r="A38" s="140" t="s">
        <v>107</v>
      </c>
      <c r="B38" s="95">
        <f>SUM(B39,B44,G39)</f>
        <v>0</v>
      </c>
      <c r="C38" s="95">
        <f>SUM(C39,C44,H39)</f>
        <v>0</v>
      </c>
      <c r="D38" s="95">
        <f>SUM(D39,D44,I39)</f>
        <v>0</v>
      </c>
      <c r="E38" s="95">
        <f t="shared" ref="E38:E48" si="2">C38-D38</f>
        <v>0</v>
      </c>
      <c r="F38" s="59"/>
      <c r="G38" s="59"/>
      <c r="H38" s="59"/>
      <c r="I38" s="59"/>
      <c r="J38" s="59"/>
      <c r="K38" s="7"/>
      <c r="L38" s="7"/>
      <c r="M38"/>
      <c r="N38"/>
      <c r="O38"/>
      <c r="P38"/>
      <c r="Q38"/>
    </row>
    <row r="39" spans="1:17" ht="12" customHeight="1">
      <c r="A39" s="135" t="s">
        <v>96</v>
      </c>
      <c r="B39" s="96">
        <f>SUM(B40,B42)</f>
        <v>0</v>
      </c>
      <c r="C39" s="96">
        <f>SUM(C40,C42)</f>
        <v>0</v>
      </c>
      <c r="D39" s="96">
        <f>SUM(D40,D42)</f>
        <v>0</v>
      </c>
      <c r="E39" s="96">
        <f t="shared" si="2"/>
        <v>0</v>
      </c>
      <c r="F39" s="135" t="s">
        <v>97</v>
      </c>
      <c r="G39" s="141">
        <f>SUM(G40,G41,G44,G47)</f>
        <v>0</v>
      </c>
      <c r="H39" s="141">
        <f>SUM(H40,H41,H44,H47)</f>
        <v>0</v>
      </c>
      <c r="I39" s="141">
        <f>SUM(I40,I41,I44,I47)</f>
        <v>0</v>
      </c>
      <c r="J39" s="141">
        <f>SUM(J40,J41,J44,J47)</f>
        <v>0</v>
      </c>
      <c r="K39" s="7"/>
      <c r="L39" s="7"/>
      <c r="M39"/>
      <c r="N39"/>
      <c r="O39"/>
      <c r="P39"/>
      <c r="Q39"/>
    </row>
    <row r="40" spans="1:17" ht="12" customHeight="1">
      <c r="A40" s="131" t="s">
        <v>135</v>
      </c>
      <c r="B40" s="142">
        <f>B41*17</f>
        <v>0</v>
      </c>
      <c r="C40" s="97">
        <f>C41*17</f>
        <v>0</v>
      </c>
      <c r="D40" s="97">
        <f>D41*17</f>
        <v>0</v>
      </c>
      <c r="E40" s="97">
        <f t="shared" si="2"/>
        <v>0</v>
      </c>
      <c r="F40" s="131" t="s">
        <v>116</v>
      </c>
      <c r="G40" s="142">
        <f>IF(SUM(G41,G44,G47)&gt;0,40,0)</f>
        <v>0</v>
      </c>
      <c r="H40" s="143"/>
      <c r="I40" s="143"/>
      <c r="J40" s="143"/>
      <c r="K40" s="7"/>
      <c r="L40" s="7"/>
      <c r="M40"/>
      <c r="N40"/>
      <c r="O40"/>
      <c r="P40"/>
      <c r="Q40"/>
    </row>
    <row r="41" spans="1:17" ht="12" customHeight="1">
      <c r="A41" s="131" t="s">
        <v>93</v>
      </c>
      <c r="B41" s="123"/>
      <c r="C41" s="97"/>
      <c r="D41" s="97"/>
      <c r="E41" s="96">
        <f t="shared" si="2"/>
        <v>0</v>
      </c>
      <c r="F41" s="131" t="s">
        <v>117</v>
      </c>
      <c r="G41" s="142">
        <f>G42*0.85*G43</f>
        <v>0</v>
      </c>
      <c r="H41" s="143">
        <f>H42*0.85*H43</f>
        <v>0</v>
      </c>
      <c r="I41" s="143">
        <f>I42*0.85*I43</f>
        <v>0</v>
      </c>
      <c r="J41" s="143">
        <f>J42*0.85*J43</f>
        <v>0</v>
      </c>
      <c r="K41" s="7"/>
      <c r="L41" s="7"/>
      <c r="M41"/>
      <c r="N41"/>
      <c r="O41"/>
      <c r="P41"/>
      <c r="Q41"/>
    </row>
    <row r="42" spans="1:17" ht="12" customHeight="1">
      <c r="A42" s="131" t="s">
        <v>141</v>
      </c>
      <c r="B42" s="142">
        <f>B43*41</f>
        <v>0</v>
      </c>
      <c r="C42" s="97">
        <f>C43*41</f>
        <v>0</v>
      </c>
      <c r="D42" s="97">
        <f>D43*123</f>
        <v>0</v>
      </c>
      <c r="E42" s="97">
        <f t="shared" si="2"/>
        <v>0</v>
      </c>
      <c r="F42" s="131" t="s">
        <v>118</v>
      </c>
      <c r="G42" s="144"/>
      <c r="H42" s="143"/>
      <c r="I42" s="143"/>
      <c r="J42" s="143"/>
      <c r="K42" s="7"/>
      <c r="L42" s="7"/>
      <c r="M42"/>
      <c r="N42"/>
      <c r="O42"/>
      <c r="P42"/>
      <c r="Q42"/>
    </row>
    <row r="43" spans="1:17" ht="12" customHeight="1">
      <c r="A43" s="131" t="s">
        <v>142</v>
      </c>
      <c r="B43" s="123"/>
      <c r="C43" s="97"/>
      <c r="D43" s="97"/>
      <c r="E43" s="96">
        <f t="shared" si="2"/>
        <v>0</v>
      </c>
      <c r="F43" s="131" t="s">
        <v>99</v>
      </c>
      <c r="G43" s="144"/>
      <c r="H43" s="143"/>
      <c r="I43" s="143"/>
      <c r="J43" s="143"/>
      <c r="K43" s="7"/>
      <c r="L43" s="7"/>
      <c r="M43"/>
      <c r="N43"/>
      <c r="O43"/>
      <c r="P43"/>
      <c r="Q43"/>
    </row>
    <row r="44" spans="1:17" ht="12" customHeight="1">
      <c r="A44" s="135" t="s">
        <v>94</v>
      </c>
      <c r="B44" s="96">
        <f>SUM(B45,B47,B49)</f>
        <v>0</v>
      </c>
      <c r="C44" s="96">
        <f>SUM(C45,C47)</f>
        <v>0</v>
      </c>
      <c r="D44" s="96">
        <f>SUM(D45,D47)</f>
        <v>0</v>
      </c>
      <c r="E44" s="96">
        <f t="shared" si="2"/>
        <v>0</v>
      </c>
      <c r="F44" s="131" t="s">
        <v>119</v>
      </c>
      <c r="G44" s="142">
        <f>G45*3.5*G46</f>
        <v>0</v>
      </c>
      <c r="H44" s="143">
        <f>H45*3.5*H46</f>
        <v>0</v>
      </c>
      <c r="I44" s="143">
        <f>I45*3.5*I46</f>
        <v>0</v>
      </c>
      <c r="J44" s="143">
        <f>J45*3.5*J46</f>
        <v>0</v>
      </c>
      <c r="K44" s="7"/>
      <c r="L44" s="7"/>
      <c r="M44"/>
      <c r="N44"/>
      <c r="O44"/>
      <c r="P44"/>
      <c r="Q44"/>
    </row>
    <row r="45" spans="1:17" ht="12" customHeight="1">
      <c r="A45" s="131" t="s">
        <v>148</v>
      </c>
      <c r="B45" s="142">
        <f>B46*45*4</f>
        <v>0</v>
      </c>
      <c r="C45" s="142">
        <f>C46*45*1</f>
        <v>0</v>
      </c>
      <c r="D45" s="97">
        <f>D46*18.75</f>
        <v>0</v>
      </c>
      <c r="E45" s="97">
        <f t="shared" si="2"/>
        <v>0</v>
      </c>
      <c r="F45" s="131" t="s">
        <v>98</v>
      </c>
      <c r="G45" s="144"/>
      <c r="H45" s="143"/>
      <c r="I45" s="143"/>
      <c r="J45" s="143"/>
      <c r="K45" s="7"/>
      <c r="L45" s="7"/>
      <c r="M45"/>
      <c r="N45"/>
      <c r="O45"/>
      <c r="P45"/>
      <c r="Q45"/>
    </row>
    <row r="46" spans="1:17" ht="12" customHeight="1">
      <c r="A46" s="131" t="s">
        <v>87</v>
      </c>
      <c r="B46" s="123"/>
      <c r="C46" s="97"/>
      <c r="D46" s="97"/>
      <c r="E46" s="96">
        <f t="shared" si="2"/>
        <v>0</v>
      </c>
      <c r="F46" s="131" t="s">
        <v>99</v>
      </c>
      <c r="G46" s="144"/>
      <c r="H46" s="143"/>
      <c r="I46" s="143"/>
      <c r="J46" s="143"/>
      <c r="K46" s="7"/>
      <c r="L46" s="7"/>
      <c r="M46"/>
      <c r="N46"/>
      <c r="O46"/>
      <c r="P46"/>
      <c r="Q46"/>
    </row>
    <row r="47" spans="1:17" ht="12" customHeight="1">
      <c r="A47" s="131" t="s">
        <v>146</v>
      </c>
      <c r="B47" s="142">
        <f>B48*45</f>
        <v>0</v>
      </c>
      <c r="C47" s="142">
        <f>C48*45</f>
        <v>0</v>
      </c>
      <c r="D47" s="97">
        <f>D48*50</f>
        <v>0</v>
      </c>
      <c r="E47" s="97">
        <f t="shared" si="2"/>
        <v>0</v>
      </c>
      <c r="F47" s="145" t="s">
        <v>120</v>
      </c>
      <c r="G47" s="142">
        <f>G48*6.5*G50</f>
        <v>0</v>
      </c>
      <c r="H47" s="143">
        <f>H48*6.5*H50</f>
        <v>0</v>
      </c>
      <c r="I47" s="143">
        <f>I48*6.5*I50</f>
        <v>0</v>
      </c>
      <c r="J47" s="143">
        <f>J48*6.5*J50</f>
        <v>0</v>
      </c>
      <c r="K47" s="7"/>
      <c r="L47" s="7"/>
      <c r="M47"/>
      <c r="N47"/>
      <c r="O47"/>
      <c r="P47"/>
      <c r="Q47"/>
    </row>
    <row r="48" spans="1:17" ht="12" customHeight="1">
      <c r="A48" s="131" t="s">
        <v>140</v>
      </c>
      <c r="B48" s="123"/>
      <c r="C48" s="97"/>
      <c r="D48" s="97"/>
      <c r="E48" s="96">
        <f t="shared" si="2"/>
        <v>0</v>
      </c>
      <c r="F48" s="131" t="s">
        <v>121</v>
      </c>
      <c r="G48" s="144"/>
      <c r="H48" s="143"/>
      <c r="I48" s="143"/>
      <c r="J48" s="143"/>
      <c r="K48" s="7"/>
      <c r="L48" s="7"/>
      <c r="M48"/>
      <c r="N48"/>
      <c r="O48"/>
      <c r="P48"/>
      <c r="Q48"/>
    </row>
    <row r="49" spans="1:17" ht="12" customHeight="1">
      <c r="A49" s="181" t="s">
        <v>144</v>
      </c>
      <c r="B49" s="182"/>
      <c r="C49" s="183"/>
      <c r="D49" s="183"/>
      <c r="E49" s="184"/>
      <c r="F49" s="131"/>
      <c r="G49" s="144"/>
      <c r="H49" s="143"/>
      <c r="I49" s="143"/>
      <c r="J49" s="143"/>
      <c r="K49" s="7"/>
      <c r="L49" s="7"/>
      <c r="M49"/>
      <c r="N49"/>
      <c r="O49"/>
      <c r="P49"/>
      <c r="Q49"/>
    </row>
    <row r="50" spans="1:17" ht="12" customHeight="1">
      <c r="A50" s="146"/>
      <c r="B50" s="275"/>
      <c r="C50" s="276"/>
      <c r="D50" s="276"/>
      <c r="E50" s="276"/>
      <c r="F50" s="147" t="s">
        <v>99</v>
      </c>
      <c r="G50" s="144"/>
      <c r="H50" s="143"/>
      <c r="I50" s="143"/>
      <c r="J50" s="143"/>
      <c r="K50" s="7"/>
      <c r="L50" s="7"/>
      <c r="M50"/>
      <c r="N50"/>
      <c r="O50"/>
      <c r="P50"/>
      <c r="Q50"/>
    </row>
    <row r="51" spans="1:17" customFormat="1" ht="12.75" customHeight="1" thickBot="1">
      <c r="A51" s="52"/>
      <c r="B51" s="277"/>
      <c r="C51" s="277"/>
      <c r="D51" s="277"/>
      <c r="E51" s="277"/>
      <c r="F51" s="308" t="s">
        <v>115</v>
      </c>
      <c r="G51" s="309"/>
      <c r="H51" s="309"/>
      <c r="I51" s="309"/>
      <c r="J51" s="309"/>
    </row>
    <row r="52" spans="1:17">
      <c r="A52" s="148" t="s">
        <v>67</v>
      </c>
      <c r="B52" s="137">
        <f>SUM(B53:B56)</f>
        <v>0</v>
      </c>
      <c r="C52" s="95">
        <f>SUM(C53:C56)</f>
        <v>0</v>
      </c>
      <c r="D52" s="95">
        <f>SUM(D53:D56)</f>
        <v>0</v>
      </c>
      <c r="E52" s="95">
        <f>C52-D52</f>
        <v>0</v>
      </c>
      <c r="F52" s="239"/>
      <c r="G52" s="240"/>
      <c r="H52" s="240"/>
      <c r="I52" s="240"/>
      <c r="J52" s="241"/>
      <c r="K52" s="7"/>
      <c r="L52" s="7"/>
      <c r="M52"/>
      <c r="N52"/>
      <c r="O52"/>
      <c r="P52"/>
      <c r="Q52"/>
    </row>
    <row r="53" spans="1:17">
      <c r="A53" s="149" t="s">
        <v>68</v>
      </c>
      <c r="B53" s="129"/>
      <c r="C53" s="96"/>
      <c r="D53" s="96"/>
      <c r="E53" s="96">
        <f>C53-D53</f>
        <v>0</v>
      </c>
      <c r="F53" s="242"/>
      <c r="G53" s="243"/>
      <c r="H53" s="243"/>
      <c r="I53" s="243"/>
      <c r="J53" s="244"/>
      <c r="K53" s="7"/>
      <c r="L53" s="7"/>
      <c r="M53"/>
      <c r="N53"/>
      <c r="O53"/>
      <c r="P53"/>
      <c r="Q53"/>
    </row>
    <row r="54" spans="1:17" ht="17" customHeight="1">
      <c r="A54" s="180" t="s">
        <v>139</v>
      </c>
      <c r="B54" s="129"/>
      <c r="C54" s="96"/>
      <c r="D54" s="96"/>
      <c r="E54" s="96">
        <f>C54-D54</f>
        <v>0</v>
      </c>
      <c r="F54" s="242"/>
      <c r="G54" s="243"/>
      <c r="H54" s="243"/>
      <c r="I54" s="243"/>
      <c r="J54" s="244"/>
      <c r="K54" s="7"/>
      <c r="L54" s="7"/>
      <c r="M54"/>
      <c r="N54"/>
      <c r="O54"/>
      <c r="P54"/>
      <c r="Q54"/>
    </row>
    <row r="55" spans="1:17">
      <c r="A55" s="149" t="s">
        <v>132</v>
      </c>
      <c r="B55" s="129"/>
      <c r="C55" s="96"/>
      <c r="D55" s="96"/>
      <c r="E55" s="96">
        <f>C55-D55</f>
        <v>0</v>
      </c>
      <c r="F55" s="242"/>
      <c r="G55" s="243"/>
      <c r="H55" s="243"/>
      <c r="I55" s="243"/>
      <c r="J55" s="244"/>
      <c r="K55" s="7"/>
      <c r="L55" s="7"/>
      <c r="M55"/>
      <c r="N55"/>
      <c r="O55"/>
      <c r="P55"/>
      <c r="Q55"/>
    </row>
    <row r="56" spans="1:17" ht="13" thickBot="1">
      <c r="A56" s="149" t="s">
        <v>69</v>
      </c>
      <c r="B56" s="129"/>
      <c r="C56" s="96"/>
      <c r="D56" s="96"/>
      <c r="E56" s="96">
        <f>C56-D56</f>
        <v>0</v>
      </c>
      <c r="F56" s="245"/>
      <c r="G56" s="246"/>
      <c r="H56" s="246"/>
      <c r="I56" s="246"/>
      <c r="J56" s="247"/>
      <c r="K56" s="7"/>
      <c r="L56" s="7"/>
      <c r="M56"/>
      <c r="N56"/>
      <c r="O56"/>
      <c r="P56"/>
      <c r="Q56"/>
    </row>
    <row r="57" spans="1:17" ht="13" thickBot="1">
      <c r="A57" s="150"/>
      <c r="B57" s="151"/>
      <c r="C57" s="81"/>
      <c r="D57" s="99"/>
      <c r="E57" s="99"/>
      <c r="F57" s="308" t="s">
        <v>126</v>
      </c>
      <c r="G57" s="309"/>
      <c r="H57" s="309"/>
      <c r="I57" s="309"/>
      <c r="J57" s="309"/>
      <c r="K57" s="7"/>
      <c r="L57" s="7"/>
      <c r="M57"/>
      <c r="N57"/>
      <c r="O57"/>
      <c r="P57"/>
      <c r="Q57"/>
    </row>
    <row r="58" spans="1:17" ht="13" thickBot="1">
      <c r="A58" s="151" t="s">
        <v>111</v>
      </c>
      <c r="B58" s="117">
        <f>B59</f>
        <v>0</v>
      </c>
      <c r="C58" s="102">
        <f>C59</f>
        <v>0</v>
      </c>
      <c r="D58" s="102">
        <f>SUM('[1]Event 3a Ledger'!J6:J21)</f>
        <v>0</v>
      </c>
      <c r="E58" s="102">
        <f>C58-D58</f>
        <v>0</v>
      </c>
      <c r="F58" s="330"/>
      <c r="G58" s="240"/>
      <c r="H58" s="240"/>
      <c r="I58" s="240"/>
      <c r="J58" s="241"/>
      <c r="K58" s="7"/>
      <c r="L58" s="7"/>
      <c r="M58"/>
      <c r="N58"/>
      <c r="O58"/>
      <c r="P58"/>
      <c r="Q58"/>
    </row>
    <row r="59" spans="1:17" ht="13" thickBot="1">
      <c r="A59" s="152" t="s">
        <v>124</v>
      </c>
      <c r="B59" s="153"/>
      <c r="C59" s="95"/>
      <c r="D59" s="95"/>
      <c r="E59" s="95">
        <f>C59-D59</f>
        <v>0</v>
      </c>
      <c r="F59" s="245"/>
      <c r="G59" s="246"/>
      <c r="H59" s="246"/>
      <c r="I59" s="246"/>
      <c r="J59" s="247"/>
      <c r="K59" s="7"/>
      <c r="L59" s="7"/>
      <c r="M59"/>
      <c r="N59"/>
      <c r="O59"/>
      <c r="P59"/>
      <c r="Q59"/>
    </row>
    <row r="60" spans="1:17" ht="12.75" customHeight="1" thickBot="1">
      <c r="A60" s="52"/>
      <c r="B60" s="154" t="s">
        <v>125</v>
      </c>
      <c r="C60" s="63"/>
      <c r="D60" s="63"/>
      <c r="E60" s="49"/>
      <c r="F60" s="308" t="s">
        <v>127</v>
      </c>
      <c r="G60" s="309"/>
      <c r="H60" s="309"/>
      <c r="I60" s="309"/>
      <c r="J60" s="309"/>
      <c r="K60" s="155"/>
      <c r="L60" s="155"/>
    </row>
    <row r="61" spans="1:17" ht="13" thickBot="1">
      <c r="A61" s="100" t="s">
        <v>70</v>
      </c>
      <c r="B61" s="156">
        <f>SUM(B62:B64)</f>
        <v>0</v>
      </c>
      <c r="C61" s="109">
        <f>SUM(C62:C64)</f>
        <v>0</v>
      </c>
      <c r="D61" s="109">
        <f>SUM('[1]Event 3a Ledger'!N6:N21)</f>
        <v>0</v>
      </c>
      <c r="E61" s="102">
        <f>C61-D61</f>
        <v>0</v>
      </c>
      <c r="F61" s="239"/>
      <c r="G61" s="240"/>
      <c r="H61" s="240"/>
      <c r="I61" s="240"/>
      <c r="J61" s="241"/>
      <c r="K61" s="155"/>
      <c r="L61" s="155"/>
    </row>
    <row r="62" spans="1:17">
      <c r="A62" s="148" t="s">
        <v>110</v>
      </c>
      <c r="B62" s="153"/>
      <c r="C62" s="95"/>
      <c r="D62" s="95"/>
      <c r="E62" s="95">
        <f>C62-D62</f>
        <v>0</v>
      </c>
      <c r="F62" s="242"/>
      <c r="G62" s="243"/>
      <c r="H62" s="243"/>
      <c r="I62" s="243"/>
      <c r="J62" s="244"/>
      <c r="K62" s="155"/>
      <c r="L62" s="155"/>
    </row>
    <row r="63" spans="1:17">
      <c r="A63" s="148" t="s">
        <v>128</v>
      </c>
      <c r="B63" s="157"/>
      <c r="C63" s="105"/>
      <c r="D63" s="105"/>
      <c r="E63" s="95">
        <f>C63-D63</f>
        <v>0</v>
      </c>
      <c r="F63" s="242"/>
      <c r="G63" s="243"/>
      <c r="H63" s="243"/>
      <c r="I63" s="243"/>
      <c r="J63" s="244"/>
      <c r="K63" s="155"/>
      <c r="L63" s="155"/>
    </row>
    <row r="64" spans="1:17" ht="13" thickBot="1">
      <c r="A64" s="148" t="s">
        <v>143</v>
      </c>
      <c r="B64" s="157"/>
      <c r="C64" s="105"/>
      <c r="D64" s="105"/>
      <c r="E64" s="95">
        <f>C64-D64</f>
        <v>0</v>
      </c>
      <c r="F64" s="245"/>
      <c r="G64" s="246"/>
      <c r="H64" s="246"/>
      <c r="I64" s="246"/>
      <c r="J64" s="247"/>
      <c r="K64" s="155"/>
      <c r="L64" s="155"/>
    </row>
    <row r="65" spans="1:12">
      <c r="A65" s="158"/>
      <c r="B65" s="81"/>
      <c r="C65" s="57"/>
      <c r="D65" s="57"/>
      <c r="E65" s="57"/>
      <c r="F65" s="59"/>
      <c r="G65" s="59"/>
      <c r="H65" s="159"/>
      <c r="I65" s="159"/>
      <c r="J65" s="159"/>
      <c r="K65" s="155"/>
      <c r="L65" s="155"/>
    </row>
    <row r="66" spans="1:12" ht="13" thickBot="1">
      <c r="A66" s="160" t="s">
        <v>41</v>
      </c>
      <c r="B66" s="100"/>
      <c r="C66" s="100"/>
      <c r="D66" s="100"/>
      <c r="E66" s="100"/>
      <c r="F66" s="308" t="s">
        <v>4</v>
      </c>
      <c r="G66" s="286"/>
      <c r="H66" s="286"/>
      <c r="I66" s="286"/>
      <c r="J66" s="286"/>
      <c r="K66" s="155"/>
      <c r="L66" s="155"/>
    </row>
    <row r="67" spans="1:12" ht="13" thickBot="1">
      <c r="A67" s="160" t="s">
        <v>130</v>
      </c>
      <c r="B67" s="102">
        <f>SUM(B68:B72)</f>
        <v>0</v>
      </c>
      <c r="C67" s="102">
        <f>SUM(C68:C72)</f>
        <v>0</v>
      </c>
      <c r="D67" s="102">
        <f>SUM('[1]Event 3a Ledger'!N25:N36)</f>
        <v>0</v>
      </c>
      <c r="E67" s="102">
        <f t="shared" ref="E67:E77" si="3">C67-D67</f>
        <v>0</v>
      </c>
      <c r="F67" s="239"/>
      <c r="G67" s="240"/>
      <c r="H67" s="240"/>
      <c r="I67" s="240"/>
      <c r="J67" s="241"/>
      <c r="K67" s="155"/>
      <c r="L67" s="155"/>
    </row>
    <row r="68" spans="1:12">
      <c r="A68" s="148" t="s">
        <v>72</v>
      </c>
      <c r="B68" s="161"/>
      <c r="C68" s="110"/>
      <c r="D68" s="110"/>
      <c r="E68" s="95">
        <f t="shared" si="3"/>
        <v>0</v>
      </c>
      <c r="F68" s="242"/>
      <c r="G68" s="243"/>
      <c r="H68" s="243"/>
      <c r="I68" s="243"/>
      <c r="J68" s="244"/>
      <c r="K68" s="155"/>
      <c r="L68" s="155"/>
    </row>
    <row r="69" spans="1:12">
      <c r="A69" s="148" t="s">
        <v>73</v>
      </c>
      <c r="B69" s="162"/>
      <c r="C69" s="111"/>
      <c r="D69" s="111"/>
      <c r="E69" s="95">
        <f t="shared" si="3"/>
        <v>0</v>
      </c>
      <c r="F69" s="242"/>
      <c r="G69" s="243"/>
      <c r="H69" s="243"/>
      <c r="I69" s="243"/>
      <c r="J69" s="244"/>
      <c r="K69" s="155"/>
      <c r="L69" s="155"/>
    </row>
    <row r="70" spans="1:12">
      <c r="A70" s="148" t="s">
        <v>123</v>
      </c>
      <c r="B70" s="162"/>
      <c r="C70" s="111"/>
      <c r="D70" s="111"/>
      <c r="E70" s="95">
        <f t="shared" si="3"/>
        <v>0</v>
      </c>
      <c r="F70" s="242"/>
      <c r="G70" s="243"/>
      <c r="H70" s="243"/>
      <c r="I70" s="243"/>
      <c r="J70" s="244"/>
      <c r="K70" s="155"/>
      <c r="L70" s="155"/>
    </row>
    <row r="71" spans="1:12" ht="12.75" customHeight="1">
      <c r="A71" s="148" t="s">
        <v>8</v>
      </c>
      <c r="B71" s="162"/>
      <c r="C71" s="111"/>
      <c r="D71" s="111"/>
      <c r="E71" s="95">
        <f t="shared" si="3"/>
        <v>0</v>
      </c>
      <c r="F71" s="242"/>
      <c r="G71" s="243"/>
      <c r="H71" s="243"/>
      <c r="I71" s="243"/>
      <c r="J71" s="244"/>
      <c r="K71" s="155"/>
      <c r="L71" s="155"/>
    </row>
    <row r="72" spans="1:12" ht="12.75" customHeight="1" thickBot="1">
      <c r="A72" s="148" t="s">
        <v>75</v>
      </c>
      <c r="B72" s="111">
        <f>(B76*G76)+G77</f>
        <v>0</v>
      </c>
      <c r="C72" s="111">
        <f>(C76*H76)+H77</f>
        <v>0</v>
      </c>
      <c r="D72" s="111"/>
      <c r="E72" s="95">
        <f t="shared" si="3"/>
        <v>0</v>
      </c>
      <c r="F72" s="245"/>
      <c r="G72" s="246"/>
      <c r="H72" s="246"/>
      <c r="I72" s="246"/>
      <c r="J72" s="247"/>
      <c r="K72" s="155"/>
      <c r="L72" s="155"/>
    </row>
    <row r="73" spans="1:12" ht="12.75" customHeight="1">
      <c r="A73" s="45" t="s">
        <v>76</v>
      </c>
      <c r="B73" s="129"/>
      <c r="C73" s="96"/>
      <c r="D73" s="96"/>
      <c r="E73" s="96">
        <f t="shared" si="3"/>
        <v>0</v>
      </c>
      <c r="F73" s="132"/>
      <c r="G73" s="163" t="s">
        <v>85</v>
      </c>
      <c r="H73" s="163" t="s">
        <v>86</v>
      </c>
      <c r="I73" s="163" t="s">
        <v>58</v>
      </c>
      <c r="J73" s="164" t="s">
        <v>59</v>
      </c>
      <c r="K73" s="155"/>
      <c r="L73" s="155"/>
    </row>
    <row r="74" spans="1:12" ht="12.75" customHeight="1">
      <c r="A74" s="45" t="s">
        <v>78</v>
      </c>
      <c r="B74" s="129"/>
      <c r="C74" s="96"/>
      <c r="D74" s="96"/>
      <c r="E74" s="96">
        <f t="shared" si="3"/>
        <v>0</v>
      </c>
      <c r="F74" s="45" t="s">
        <v>83</v>
      </c>
      <c r="G74" s="129"/>
      <c r="H74" s="96"/>
      <c r="I74" s="96"/>
      <c r="J74" s="96">
        <f>H74-I74</f>
        <v>0</v>
      </c>
      <c r="K74" s="155"/>
      <c r="L74" s="155"/>
    </row>
    <row r="75" spans="1:12" ht="12.75" customHeight="1">
      <c r="A75" s="45" t="s">
        <v>80</v>
      </c>
      <c r="B75" s="165"/>
      <c r="C75" s="96"/>
      <c r="D75" s="96"/>
      <c r="E75" s="96">
        <f t="shared" si="3"/>
        <v>0</v>
      </c>
      <c r="F75" s="45" t="s">
        <v>77</v>
      </c>
      <c r="G75" s="166"/>
      <c r="H75" s="167"/>
      <c r="I75" s="167"/>
      <c r="J75" s="96">
        <f>H75-I75</f>
        <v>0</v>
      </c>
      <c r="K75" s="155"/>
      <c r="L75" s="155"/>
    </row>
    <row r="76" spans="1:12" ht="12.75" customHeight="1">
      <c r="A76" s="46" t="s">
        <v>81</v>
      </c>
      <c r="B76" s="77">
        <f>IF(B75&gt;0,SUM(B73:B75)/3,IF(B74:B74&gt;0,SUM(B73:B74)/2,B73))</f>
        <v>0</v>
      </c>
      <c r="C76" s="77">
        <f>IF(C75&gt;0,SUM(C73:C75)/3,IF(C74:C74&gt;0,SUM(C73:C74)/2,C73))</f>
        <v>0</v>
      </c>
      <c r="D76" s="96">
        <f>SUM(D73:D75)/3</f>
        <v>0</v>
      </c>
      <c r="E76" s="96">
        <f t="shared" si="3"/>
        <v>0</v>
      </c>
      <c r="F76" s="46" t="s">
        <v>79</v>
      </c>
      <c r="G76" s="96">
        <f>B77*G74*G75</f>
        <v>0</v>
      </c>
      <c r="H76" s="96">
        <f>C77*H74*H75</f>
        <v>0</v>
      </c>
      <c r="I76" s="96">
        <f>D77*I74*I75</f>
        <v>0</v>
      </c>
      <c r="J76" s="96">
        <f>H76-I76</f>
        <v>0</v>
      </c>
      <c r="K76" s="155"/>
      <c r="L76" s="155"/>
    </row>
    <row r="77" spans="1:12" s="169" customFormat="1">
      <c r="A77" s="46" t="s">
        <v>82</v>
      </c>
      <c r="B77" s="168"/>
      <c r="C77" s="96"/>
      <c r="D77" s="96"/>
      <c r="E77" s="96">
        <f t="shared" si="3"/>
        <v>0</v>
      </c>
      <c r="F77" s="45" t="s">
        <v>131</v>
      </c>
      <c r="G77" s="96">
        <f>-((G76*B76)*0.1)</f>
        <v>0</v>
      </c>
      <c r="H77" s="96">
        <f>-((H76*C76)*0.1)</f>
        <v>0</v>
      </c>
      <c r="I77" s="96">
        <f>-((I76*D76)*0.1)</f>
        <v>0</v>
      </c>
      <c r="J77" s="96">
        <f>H77-I77</f>
        <v>0</v>
      </c>
      <c r="K77" s="155"/>
      <c r="L77" s="155"/>
    </row>
    <row r="78" spans="1:12" ht="13" thickBot="1">
      <c r="A78" s="170" t="s">
        <v>9</v>
      </c>
      <c r="B78" s="65"/>
      <c r="C78" s="65"/>
      <c r="D78" s="65"/>
      <c r="E78" s="65"/>
      <c r="F78" s="66"/>
      <c r="G78" s="66"/>
      <c r="H78" s="171"/>
      <c r="I78" s="171"/>
      <c r="J78" s="171"/>
    </row>
    <row r="79" spans="1:12" ht="13" thickBot="1">
      <c r="A79" s="172" t="s">
        <v>5</v>
      </c>
      <c r="B79" s="173">
        <f>SUM(B8,B16,B26,B58,B61)</f>
        <v>0</v>
      </c>
      <c r="C79" s="173">
        <f>SUM(C8,C16,C26,C52,C58,C61)</f>
        <v>0</v>
      </c>
      <c r="D79" s="173">
        <f>SUM(D8,D16,D26,D58,D61)</f>
        <v>0</v>
      </c>
      <c r="E79" s="174">
        <f>C79-D79</f>
        <v>0</v>
      </c>
      <c r="F79" s="175"/>
      <c r="G79" s="159"/>
      <c r="H79" s="159"/>
      <c r="I79" s="159"/>
      <c r="J79" s="159"/>
    </row>
    <row r="80" spans="1:12" ht="13" thickBot="1">
      <c r="A80" s="172" t="s">
        <v>6</v>
      </c>
      <c r="B80" s="173">
        <f>B67</f>
        <v>0</v>
      </c>
      <c r="C80" s="173">
        <f>C67</f>
        <v>0</v>
      </c>
      <c r="D80" s="173">
        <f>D67</f>
        <v>0</v>
      </c>
      <c r="E80" s="174">
        <f>C80-D80</f>
        <v>0</v>
      </c>
      <c r="F80" s="172" t="s">
        <v>7</v>
      </c>
      <c r="G80" s="173">
        <f>B79-B80</f>
        <v>0</v>
      </c>
      <c r="H80" s="173">
        <f>C79-C80</f>
        <v>0</v>
      </c>
      <c r="I80" s="173">
        <f>D79-D80</f>
        <v>0</v>
      </c>
      <c r="J80" s="174">
        <f>H80-I80</f>
        <v>0</v>
      </c>
    </row>
    <row r="81" spans="1:5">
      <c r="A81" s="114"/>
      <c r="B81" s="114"/>
      <c r="D81" s="114"/>
      <c r="E81" s="114"/>
    </row>
    <row r="82" spans="1:5">
      <c r="A82" s="14"/>
      <c r="B82"/>
      <c r="C82"/>
      <c r="D82"/>
      <c r="E82"/>
    </row>
    <row r="83" spans="1:5">
      <c r="A83" s="14"/>
      <c r="B83"/>
      <c r="C83"/>
      <c r="D83"/>
      <c r="E83"/>
    </row>
  </sheetData>
  <sheetProtection selectLockedCells="1"/>
  <mergeCells count="21">
    <mergeCell ref="F67:J72"/>
    <mergeCell ref="F61:J64"/>
    <mergeCell ref="F58:J59"/>
    <mergeCell ref="F35:J36"/>
    <mergeCell ref="F28:J33"/>
    <mergeCell ref="F60:J60"/>
    <mergeCell ref="F57:J57"/>
    <mergeCell ref="F52:J56"/>
    <mergeCell ref="F51:J51"/>
    <mergeCell ref="F34:J34"/>
    <mergeCell ref="F66:J66"/>
    <mergeCell ref="B3:H3"/>
    <mergeCell ref="B4:H4"/>
    <mergeCell ref="B50:E51"/>
    <mergeCell ref="I1:J4"/>
    <mergeCell ref="F7:J7"/>
    <mergeCell ref="B6:J6"/>
    <mergeCell ref="F15:J15"/>
    <mergeCell ref="F16:J24"/>
    <mergeCell ref="F27:J27"/>
    <mergeCell ref="F8:J14"/>
  </mergeCells>
  <phoneticPr fontId="5" type="noConversion"/>
  <pageMargins left="0" right="0" top="0" bottom="0" header="0.5" footer="0.5"/>
  <pageSetup scale="90" orientation="landscape"/>
  <rowBreaks count="1" manualBreakCount="1">
    <brk id="36" max="9" man="1"/>
  </rowBreaks>
  <colBreaks count="1" manualBreakCount="1">
    <brk id="10" max="1048575" man="1"/>
  </colBreaks>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Cover Letter</vt:lpstr>
      <vt:lpstr>SUMMARY</vt:lpstr>
      <vt:lpstr>Operating Budget</vt:lpstr>
      <vt:lpstr>Event 3a</vt:lpstr>
      <vt:lpstr>Event 3b</vt:lpstr>
      <vt:lpstr>Event 3c</vt:lpstr>
      <vt:lpstr>Event 3d</vt:lpstr>
      <vt:lpstr>Event 3e</vt:lpstr>
      <vt:lpstr>Event 3f</vt:lpstr>
      <vt:lpstr>Event 3g</vt:lpstr>
      <vt:lpstr>Event 3h</vt:lpstr>
    </vt:vector>
  </TitlesOfParts>
  <Company>Georgetown University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UIS</dc:creator>
  <cp:lastModifiedBy>Ronald Lignelli</cp:lastModifiedBy>
  <cp:lastPrinted>2017-02-23T20:15:30Z</cp:lastPrinted>
  <dcterms:created xsi:type="dcterms:W3CDTF">2008-02-04T20:37:03Z</dcterms:created>
  <dcterms:modified xsi:type="dcterms:W3CDTF">2017-04-12T13:53:59Z</dcterms:modified>
</cp:coreProperties>
</file>