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Y 19 PROJECTIONS" sheetId="1" r:id="rId3"/>
    <sheet state="visible" name="RESERVE ACCOUNT BALANCES" sheetId="2" r:id="rId4"/>
    <sheet state="visible" name="TOTAL FUNDING REQUESTS FY20" sheetId="3" r:id="rId5"/>
    <sheet state="visible" name="GROUP BUDGETS" sheetId="4" r:id="rId6"/>
  </sheets>
  <definedNames/>
  <calcPr/>
</workbook>
</file>

<file path=xl/sharedStrings.xml><?xml version="1.0" encoding="utf-8"?>
<sst xmlns="http://schemas.openxmlformats.org/spreadsheetml/2006/main" count="241" uniqueCount="136">
  <si>
    <t xml:space="preserve">APPLICANT: </t>
  </si>
  <si>
    <t>INSTRUCTIONS</t>
  </si>
  <si>
    <t xml:space="preserve">Complete the highlighted cells with projections and actual figures where appropriate. FY 19 projections as of FY 18 should exactly match the information presented at the previous Budget Summit. </t>
  </si>
  <si>
    <t>FY 19 PROJECTIONS AS OF FY 18</t>
  </si>
  <si>
    <t>PROJECTED REVENUES</t>
  </si>
  <si>
    <t>NOTES</t>
  </si>
  <si>
    <t>CONTRIBUTIONS (GIFTS, ETC)</t>
  </si>
  <si>
    <t>GUSA FINAPP (REQUESTED)</t>
  </si>
  <si>
    <t>STUDENT AFFAIRS</t>
  </si>
  <si>
    <t>COKE GRANT</t>
  </si>
  <si>
    <t>OTHER 1*</t>
  </si>
  <si>
    <t>TOTAL PROJECTED REVENUES</t>
  </si>
  <si>
    <t>PROJECTED EXPENDITURES</t>
  </si>
  <si>
    <t>OTHER 2*</t>
  </si>
  <si>
    <t>TOTAL PROJECTED EXPENDITURES</t>
  </si>
  <si>
    <t>PROJECTED BALANCE</t>
  </si>
  <si>
    <t>ACTUAL FY 19 STANDING AS OF JANUARY 2019</t>
  </si>
  <si>
    <t>ACTUAL REVENUES, TO DATE</t>
  </si>
  <si>
    <t>GUSA FINAPP (RECEIVED)</t>
  </si>
  <si>
    <t>TOTAL</t>
  </si>
  <si>
    <t>ACTUAL EXPENDITURES, TO DATE</t>
  </si>
  <si>
    <t>ACTUAL BALANCE, TO DATE</t>
  </si>
  <si>
    <t>UPDATES PROJECTED REVENUES</t>
  </si>
  <si>
    <t>Projected Ad Sales from Various Groups</t>
  </si>
  <si>
    <t>UPDATED PROJECTED EXPENDITURES</t>
  </si>
  <si>
    <t>UPDATED PROJECTED BALANCE</t>
  </si>
  <si>
    <t>* Replace OTHER with an appropriate descriptor for the relevant account.</t>
  </si>
  <si>
    <t>APPLICANT:</t>
  </si>
  <si>
    <t>Please provide the balance of all reserve accounts held by both the applicant and any group which they oversee.</t>
  </si>
  <si>
    <t>FY 19 BALANCE OF RESERVE ACCOUNTS TO DATE</t>
  </si>
  <si>
    <t>FY 20 BALANCE OF RESERVE ACCOUNTS, ANTICIPATED</t>
  </si>
  <si>
    <t>* Replace OTHER with an appropriate descriptor of the relevant account.</t>
  </si>
  <si>
    <t xml:space="preserve">As future ad sales of revenue generating organizations are irregular, reserve account balance could fall significantly dependent on the growing costs of each organization. </t>
  </si>
  <si>
    <t>Please fill out the budget sheet below. For expenses that do not fit neatly into a category rows may be added. Applicants should be prepared to answer questions about the make-up of each line item's lump total.</t>
  </si>
  <si>
    <t>INCOME (W/O FINAPP)</t>
  </si>
  <si>
    <t xml:space="preserve">Need reserve balance for long term safety net incase of any emergency that an organization under media board may face. </t>
  </si>
  <si>
    <t>Projected Ad Sales</t>
  </si>
  <si>
    <t>OTHER INCOME 2*</t>
  </si>
  <si>
    <t>TOTAL INCOME</t>
  </si>
  <si>
    <t>EXPENSES</t>
  </si>
  <si>
    <t>GROUP REQUESTS (TOTAL)</t>
  </si>
  <si>
    <t>BOARD EXPENSES</t>
  </si>
  <si>
    <t>OTHER EXPENSES*</t>
  </si>
  <si>
    <t>TOTAL EXPENSES</t>
  </si>
  <si>
    <t>BALANCE (NEGATIVE):</t>
  </si>
  <si>
    <t>PROJECTED ACCOUNT BALANCES CARRIED TO FY20</t>
  </si>
  <si>
    <t>REQUEST FROM FINAPP:</t>
  </si>
  <si>
    <t>Please provide the budget requests for ONLY the five largest allocations you will be making to subordinate groups AND the budget for any group that is $10,000 or more.</t>
  </si>
  <si>
    <t>GROUP: The Hoya</t>
  </si>
  <si>
    <t>Projected Ad Revenue</t>
  </si>
  <si>
    <t>Printing</t>
  </si>
  <si>
    <t>28 regular issues &amp; delivery (4,000 circulation) with Chesapeake Publishing, New Student Guide with Roebuck &amp; Son Printing (1,800 circulation)</t>
  </si>
  <si>
    <t>Distribution</t>
  </si>
  <si>
    <t>MailChimp</t>
  </si>
  <si>
    <t>Monthly Fee of $75</t>
  </si>
  <si>
    <t xml:space="preserve">Web Hosting - WP Engine </t>
  </si>
  <si>
    <t>Monthly Fee of $300 (growth business plan required because of over 100K/month traffic and large site storage)</t>
  </si>
  <si>
    <t>Web Domain Hosting</t>
  </si>
  <si>
    <t xml:space="preserve">Annual Fee </t>
  </si>
  <si>
    <t>Office Supplies</t>
  </si>
  <si>
    <t xml:space="preserve">Printer Ink and Printing Paper ($400), Software (Adobe Creative Cloud = $20/month x 5 student licenses = $1200) (AP Stylebook Subscription = $30/year) (Quickbooks = $35/month = $420) </t>
  </si>
  <si>
    <t>Equipment</t>
  </si>
  <si>
    <t>2 used Mac All-in-Ones ($500/each), Canon Camera Kit w/ Camera Body, 2 Lenses, Filter Kit, Memory Card, Flash, Tripod ($580), Sports Lens ($480), Video Microphone ($75)</t>
  </si>
  <si>
    <t>Postage</t>
  </si>
  <si>
    <t xml:space="preserve">Based on previous fiscal year </t>
  </si>
  <si>
    <t>Other Charges</t>
  </si>
  <si>
    <t xml:space="preserve">Duo Two-Factor Authentication for WordPress </t>
  </si>
  <si>
    <t>Transition Housing (Late Stay/Early Arrival)</t>
  </si>
  <si>
    <t xml:space="preserve">Late Stay: $25/night/person for 10 people for 7 nights to produce our Graduation Issue </t>
  </si>
  <si>
    <t>Membership Development</t>
  </si>
  <si>
    <t xml:space="preserve">Membership dues with NAHJ, AAJA </t>
  </si>
  <si>
    <t>OTHER 3*</t>
  </si>
  <si>
    <t>BALANCE (NEGATIVE)</t>
  </si>
  <si>
    <t>GROUP: WGTB</t>
  </si>
  <si>
    <t>Projected Ticket Sales</t>
  </si>
  <si>
    <t>Spotify</t>
  </si>
  <si>
    <t>Monthly Fee of $10.56 for 12 months</t>
  </si>
  <si>
    <t>Web Hosting - Dream Host</t>
  </si>
  <si>
    <t>Annual Fee of $119.40 + $27.04/month for 12 months</t>
  </si>
  <si>
    <t>Spinitron</t>
  </si>
  <si>
    <t>Annual Fee</t>
  </si>
  <si>
    <t>Server Room - Shoutcast</t>
  </si>
  <si>
    <t>Monthly Fee of $59.99 for 12 months</t>
  </si>
  <si>
    <t>Telephone/Voice Mail Charges</t>
  </si>
  <si>
    <t>Monthly Fee of $30.56 for 12 months</t>
  </si>
  <si>
    <t xml:space="preserve">Adobe products </t>
  </si>
  <si>
    <t>Monthly Fee of $79.99 for 12 months (used for promotions, podcast editing, video editing, sports broadcasting, blog)</t>
  </si>
  <si>
    <t>Equipment/tech replacements</t>
  </si>
  <si>
    <t>Entertainment/Performers</t>
  </si>
  <si>
    <t>Fall Concert performer (including hospitality and travel)</t>
  </si>
  <si>
    <t>Space Rentals</t>
  </si>
  <si>
    <t>Off-campus student DJ events (brings revenue)</t>
  </si>
  <si>
    <t>Audio Services</t>
  </si>
  <si>
    <t>Rentals for concerts and events throughout the year (Optimum audio/3 events per year/$1685 per event)</t>
  </si>
  <si>
    <t xml:space="preserve">Podcast Microphones </t>
  </si>
  <si>
    <t xml:space="preserve">5 microphones at $21.99 each </t>
  </si>
  <si>
    <t>DJ Services</t>
  </si>
  <si>
    <t>Payouts to DJs (3 paying gigs/semester @ $30/hr, avg event 2 hrs long)</t>
  </si>
  <si>
    <t xml:space="preserve">Radio studio chairs </t>
  </si>
  <si>
    <t xml:space="preserve">5 chairs at $64.99 each </t>
  </si>
  <si>
    <t xml:space="preserve">Co-sponsored events </t>
  </si>
  <si>
    <t xml:space="preserve">Cosponsored Lecture Fund's Meek Mill event </t>
  </si>
  <si>
    <t>Promotional Materials/Printing</t>
  </si>
  <si>
    <t xml:space="preserve">Based on previous purchases </t>
  </si>
  <si>
    <t>Food for events/meetings</t>
  </si>
  <si>
    <t>GROUP: The Voice</t>
  </si>
  <si>
    <t>Projected Ad Sales + Donations</t>
  </si>
  <si>
    <t>Printing + delivery for 16 issues, 1000 circulation, 16 pages each, prices confirmed by Heritage</t>
  </si>
  <si>
    <t>Web Hosting - A Small Orange</t>
  </si>
  <si>
    <t>Monthly Fee of $14.91</t>
  </si>
  <si>
    <t>Web Security Platform</t>
  </si>
  <si>
    <t>9 InDesign subscriptions for 10 months (5 accounts at avg $22 per month and 4 accounts at avg $32 per month)</t>
  </si>
  <si>
    <t>Used photo/video camera for $650 (Canon 7D Mark II) + computer parts for $569</t>
  </si>
  <si>
    <t>Hospitality/Food</t>
  </si>
  <si>
    <t>Pizza for 2 open houses</t>
  </si>
  <si>
    <t>Transportation stipend for writers (11.44% of the total we spend on transportation to events we cover in a year)</t>
  </si>
  <si>
    <t>GROUP: Bossier Magazine</t>
  </si>
  <si>
    <t>600 issues per semester: Each issue would be 64 pages all in color with a smaller pullout issue that is 16 pages and also in color</t>
  </si>
  <si>
    <t>Web Hosting</t>
  </si>
  <si>
    <t>An annual squarespace subscription</t>
  </si>
  <si>
    <t>$420/year for business Issuu subscription</t>
  </si>
  <si>
    <t>Art supplies for create nights</t>
  </si>
  <si>
    <t>When we bring speakers to campus (potential events in Copley Formal)</t>
  </si>
  <si>
    <t>Snacks for general body meetings</t>
  </si>
  <si>
    <t>Partnerships with other clubs, supplies for joint create nights</t>
  </si>
  <si>
    <t>Marketing/Outreach</t>
  </si>
  <si>
    <t>Paid social media marketing (20 Facebook ads/year @ $5 ad, instagram)</t>
  </si>
  <si>
    <t>GROUP: The Independent</t>
  </si>
  <si>
    <t>Gifts</t>
  </si>
  <si>
    <t>6 issues (3 in fall, 3 in spring)</t>
  </si>
  <si>
    <t>Yearlong subscription for blog domain and webservices (allows for online ad space)</t>
  </si>
  <si>
    <t>Need paper, printer</t>
  </si>
  <si>
    <t>Entertainment</t>
  </si>
  <si>
    <t>Concert tickets to local events we feature</t>
  </si>
  <si>
    <t>Social events and production/advertising</t>
  </si>
  <si>
    <t>Stickers and other advertising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</si>
</sst>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&quot;$&quot;* #,##0.00_);_(&quot;$&quot;* \(#,##0.00\);_(&quot;$&quot;* &quot;-&quot;??_);_(@_)"/>
    <numFmt numFmtId="165" formatCode="&quot;$&quot;#,##0.00"/>
    <numFmt numFmtId="166" formatCode="&quot;$&quot;#,##0.00;[Red]&quot;$&quot;#,##0.00"/>
  </numFmts>
  <fonts count="19">
    <font>
      <sz val="11.0"/>
      <color rgb="FF000000"/>
      <name val="Calibri"/>
    </font>
    <font>
      <sz val="11.0"/>
      <color rgb="FF000000"/>
      <name val="Times New Roman"/>
    </font>
    <font>
      <b/>
      <sz val="11.0"/>
      <color rgb="FF000000"/>
      <name val="Times New Roman"/>
    </font>
    <font/>
    <font>
      <b/>
      <u/>
      <sz val="11.0"/>
      <color rgb="FF000000"/>
      <name val="Times New Roman"/>
    </font>
    <font>
      <b/>
      <u/>
      <sz val="11.0"/>
      <color rgb="FF000000"/>
      <name val="Times New Roman"/>
    </font>
    <font>
      <sz val="11.0"/>
      <name val="Times New Roman"/>
    </font>
    <font>
      <i/>
      <sz val="11.0"/>
      <color rgb="FF000000"/>
      <name val="Times New Roman"/>
    </font>
    <font>
      <b/>
      <u/>
      <sz val="11.0"/>
      <color rgb="FF000000"/>
      <name val="Times New Roman"/>
    </font>
    <font>
      <b/>
      <u/>
      <sz val="11.0"/>
      <color rgb="FF000000"/>
      <name val="Times New Roman"/>
    </font>
    <font>
      <b/>
      <u/>
      <sz val="11.0"/>
      <color rgb="FF000000"/>
      <name val="Times New Roman"/>
    </font>
    <font>
      <b/>
      <u/>
      <sz val="11.0"/>
      <color rgb="FF000000"/>
      <name val="Times New Roman"/>
    </font>
    <font>
      <b/>
      <u/>
      <sz val="11.0"/>
      <color rgb="FF000000"/>
      <name val="Times New Roman"/>
    </font>
    <font>
      <b/>
      <u/>
      <sz val="11.0"/>
      <color rgb="FF000000"/>
      <name val="Times New Roman"/>
    </font>
    <font>
      <b/>
      <u/>
      <sz val="11.0"/>
      <color rgb="FF000000"/>
      <name val="Times New Roman"/>
    </font>
    <font>
      <b/>
      <u/>
      <sz val="11.0"/>
      <color rgb="FF000000"/>
      <name val="Times New Roman"/>
    </font>
    <font>
      <i/>
      <sz val="11.0"/>
      <name val="Times New Roman"/>
    </font>
    <font>
      <sz val="12.0"/>
      <color rgb="FF000000"/>
      <name val="Calibri"/>
    </font>
    <font>
      <sz val="12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double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/>
      <right/>
      <top/>
      <bottom/>
    </border>
    <border>
      <left/>
      <right/>
      <top/>
      <bottom style="double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1" fillId="0" fontId="2" numFmtId="0" xfId="0" applyAlignment="1" applyBorder="1" applyFont="1">
      <alignment horizontal="left" vertical="top"/>
    </xf>
    <xf borderId="2" fillId="0" fontId="3" numFmtId="0" xfId="0" applyBorder="1" applyFont="1"/>
    <xf borderId="1" fillId="0" fontId="2" numFmtId="0" xfId="0" applyAlignment="1" applyBorder="1" applyFont="1">
      <alignment horizontal="center" shrinkToFit="0" vertical="top" wrapText="1"/>
    </xf>
    <xf borderId="3" fillId="0" fontId="3" numFmtId="0" xfId="0" applyBorder="1" applyFont="1"/>
    <xf borderId="4" fillId="0" fontId="1" numFmtId="0" xfId="0" applyAlignment="1" applyBorder="1" applyFont="1">
      <alignment horizontal="center" shrinkToFit="0" vertical="center" wrapText="1"/>
    </xf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2" numFmtId="0" xfId="0" applyAlignment="1" applyBorder="1" applyFont="1">
      <alignment horizontal="center"/>
    </xf>
    <xf borderId="13" fillId="0" fontId="3" numFmtId="0" xfId="0" applyBorder="1" applyFont="1"/>
    <xf borderId="0" fillId="0" fontId="4" numFmtId="0" xfId="0" applyAlignment="1" applyFont="1">
      <alignment shrinkToFit="0" vertical="top" wrapText="1"/>
    </xf>
    <xf borderId="0" fillId="0" fontId="1" numFmtId="0" xfId="0" applyAlignment="1" applyFont="1">
      <alignment shrinkToFit="0" vertical="top" wrapText="1"/>
    </xf>
    <xf borderId="14" fillId="0" fontId="5" numFmtId="0" xfId="0" applyAlignment="1" applyBorder="1" applyFont="1">
      <alignment horizontal="center"/>
    </xf>
    <xf borderId="15" fillId="0" fontId="3" numFmtId="0" xfId="0" applyBorder="1" applyFont="1"/>
    <xf borderId="16" fillId="0" fontId="1" numFmtId="0" xfId="0" applyBorder="1" applyFont="1"/>
    <xf borderId="17" fillId="2" fontId="1" numFmtId="164" xfId="0" applyBorder="1" applyFill="1" applyFont="1" applyNumberFormat="1"/>
    <xf borderId="4" fillId="0" fontId="1" numFmtId="0" xfId="0" applyAlignment="1" applyBorder="1" applyFont="1">
      <alignment horizontal="left" shrinkToFit="0" vertical="top" wrapText="1"/>
    </xf>
    <xf borderId="17" fillId="0" fontId="1" numFmtId="164" xfId="0" applyBorder="1" applyFont="1" applyNumberFormat="1"/>
    <xf borderId="17" fillId="0" fontId="6" numFmtId="165" xfId="0" applyBorder="1" applyFont="1" applyNumberFormat="1"/>
    <xf borderId="18" fillId="0" fontId="6" numFmtId="165" xfId="0" applyBorder="1" applyFont="1" applyNumberFormat="1"/>
    <xf borderId="19" fillId="0" fontId="7" numFmtId="0" xfId="0" applyBorder="1" applyFont="1"/>
    <xf borderId="20" fillId="0" fontId="1" numFmtId="164" xfId="0" applyBorder="1" applyFont="1" applyNumberFormat="1"/>
    <xf borderId="21" fillId="0" fontId="1" numFmtId="0" xfId="0" applyBorder="1" applyFont="1"/>
    <xf borderId="22" fillId="0" fontId="1" numFmtId="164" xfId="0" applyBorder="1" applyFont="1" applyNumberFormat="1"/>
    <xf borderId="21" fillId="0" fontId="8" numFmtId="0" xfId="0" applyAlignment="1" applyBorder="1" applyFont="1">
      <alignment horizontal="center"/>
    </xf>
    <xf borderId="22" fillId="0" fontId="3" numFmtId="0" xfId="0" applyBorder="1" applyFont="1"/>
    <xf borderId="23" fillId="2" fontId="1" numFmtId="164" xfId="0" applyBorder="1" applyFont="1" applyNumberFormat="1"/>
    <xf borderId="24" fillId="2" fontId="1" numFmtId="164" xfId="0" applyBorder="1" applyFont="1" applyNumberFormat="1"/>
    <xf borderId="25" fillId="0" fontId="1" numFmtId="164" xfId="0" applyBorder="1" applyFont="1" applyNumberFormat="1"/>
    <xf borderId="26" fillId="0" fontId="2" numFmtId="0" xfId="0" applyBorder="1" applyFont="1"/>
    <xf borderId="27" fillId="0" fontId="1" numFmtId="164" xfId="0" applyBorder="1" applyFont="1" applyNumberFormat="1"/>
    <xf borderId="12" fillId="0" fontId="2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/>
    </xf>
    <xf borderId="28" fillId="0" fontId="2" numFmtId="0" xfId="0" applyBorder="1" applyFont="1"/>
    <xf borderId="29" fillId="0" fontId="1" numFmtId="164" xfId="0" applyBorder="1" applyFont="1" applyNumberFormat="1"/>
    <xf borderId="0" fillId="0" fontId="1" numFmtId="0" xfId="0" applyAlignment="1" applyFont="1">
      <alignment horizontal="center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shrinkToFit="0" vertical="top" wrapText="1"/>
    </xf>
    <xf borderId="0" fillId="0" fontId="0" numFmtId="0" xfId="0" applyAlignment="1" applyFont="1">
      <alignment shrinkToFit="0" wrapText="1"/>
    </xf>
    <xf borderId="0" fillId="0" fontId="0" numFmtId="0" xfId="0" applyFont="1"/>
    <xf borderId="1" fillId="0" fontId="2" numFmtId="0" xfId="0" applyAlignment="1" applyBorder="1" applyFont="1">
      <alignment horizontal="center" shrinkToFit="0" wrapText="1"/>
    </xf>
    <xf borderId="0" fillId="0" fontId="2" numFmtId="0" xfId="0" applyAlignment="1" applyFont="1">
      <alignment shrinkToFit="0" wrapText="1"/>
    </xf>
    <xf borderId="4" fillId="0" fontId="1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/>
    </xf>
    <xf borderId="0" fillId="0" fontId="10" numFmtId="0" xfId="0" applyFont="1"/>
    <xf borderId="17" fillId="0" fontId="1" numFmtId="0" xfId="0" applyBorder="1" applyFont="1"/>
    <xf borderId="30" fillId="2" fontId="1" numFmtId="164" xfId="0" applyBorder="1" applyFont="1" applyNumberFormat="1"/>
    <xf borderId="17" fillId="0" fontId="7" numFmtId="0" xfId="0" applyBorder="1" applyFont="1"/>
    <xf borderId="18" fillId="0" fontId="1" numFmtId="164" xfId="0" applyBorder="1" applyFont="1" applyNumberFormat="1"/>
    <xf borderId="0" fillId="0" fontId="11" numFmtId="0" xfId="0" applyAlignment="1" applyFont="1">
      <alignment horizontal="center"/>
    </xf>
    <xf borderId="1" fillId="0" fontId="2" numFmtId="0" xfId="0" applyAlignment="1" applyBorder="1" applyFont="1">
      <alignment horizontal="left"/>
    </xf>
    <xf borderId="0" fillId="0" fontId="2" numFmtId="0" xfId="0" applyAlignment="1" applyFont="1">
      <alignment horizontal="center"/>
    </xf>
    <xf borderId="17" fillId="2" fontId="6" numFmtId="165" xfId="0" applyBorder="1" applyFont="1" applyNumberFormat="1"/>
    <xf borderId="4" fillId="0" fontId="2" numFmtId="0" xfId="0" applyAlignment="1" applyBorder="1" applyFont="1">
      <alignment horizontal="left" shrinkToFit="0" vertical="top" wrapText="1"/>
    </xf>
    <xf borderId="30" fillId="2" fontId="1" numFmtId="165" xfId="0" applyBorder="1" applyFont="1" applyNumberFormat="1"/>
    <xf borderId="31" fillId="2" fontId="1" numFmtId="165" xfId="0" applyBorder="1" applyFont="1" applyNumberFormat="1"/>
    <xf borderId="32" fillId="2" fontId="1" numFmtId="165" xfId="0" applyBorder="1" applyFont="1" applyNumberFormat="1"/>
    <xf borderId="33" fillId="2" fontId="1" numFmtId="165" xfId="0" applyBorder="1" applyFont="1" applyNumberFormat="1"/>
    <xf borderId="0" fillId="0" fontId="6" numFmtId="165" xfId="0" applyFont="1" applyNumberFormat="1"/>
    <xf borderId="17" fillId="0" fontId="2" numFmtId="0" xfId="0" applyBorder="1" applyFont="1"/>
    <xf borderId="1" fillId="0" fontId="12" numFmtId="0" xfId="0" applyBorder="1" applyFont="1"/>
    <xf borderId="3" fillId="0" fontId="13" numFmtId="0" xfId="0" applyBorder="1" applyFont="1"/>
    <xf borderId="2" fillId="0" fontId="14" numFmtId="0" xfId="0" applyAlignment="1" applyBorder="1" applyFont="1">
      <alignment horizontal="center"/>
    </xf>
    <xf borderId="1" fillId="0" fontId="1" numFmtId="0" xfId="0" applyBorder="1" applyFont="1"/>
    <xf borderId="0" fillId="0" fontId="1" numFmtId="165" xfId="0" applyFont="1" applyNumberFormat="1"/>
    <xf borderId="17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horizontal="left"/>
    </xf>
    <xf borderId="4" fillId="0" fontId="1" numFmtId="0" xfId="0" applyAlignment="1" applyBorder="1" applyFont="1">
      <alignment horizontal="center" shrinkToFit="0" wrapText="1"/>
    </xf>
    <xf borderId="12" fillId="0" fontId="1" numFmtId="0" xfId="0" applyAlignment="1" applyBorder="1" applyFont="1">
      <alignment horizontal="left"/>
    </xf>
    <xf borderId="34" fillId="0" fontId="3" numFmtId="0" xfId="0" applyBorder="1" applyFont="1"/>
    <xf borderId="35" fillId="0" fontId="15" numFmtId="0" xfId="0" applyBorder="1" applyFont="1"/>
    <xf borderId="36" fillId="0" fontId="1" numFmtId="0" xfId="0" applyBorder="1" applyFont="1"/>
    <xf borderId="35" fillId="0" fontId="1" numFmtId="0" xfId="0" applyBorder="1" applyFont="1"/>
    <xf borderId="37" fillId="2" fontId="6" numFmtId="165" xfId="0" applyBorder="1" applyFont="1" applyNumberFormat="1"/>
    <xf borderId="38" fillId="2" fontId="1" numFmtId="165" xfId="0" applyBorder="1" applyFont="1" applyNumberFormat="1"/>
    <xf borderId="0" fillId="0" fontId="7" numFmtId="0" xfId="0" applyFont="1"/>
    <xf borderId="0" fillId="0" fontId="16" numFmtId="165" xfId="0" applyFont="1" applyNumberFormat="1"/>
    <xf borderId="0" fillId="0" fontId="1" numFmtId="166" xfId="0" applyFont="1" applyNumberFormat="1"/>
    <xf borderId="35" fillId="0" fontId="2" numFmtId="0" xfId="0" applyBorder="1" applyFont="1"/>
    <xf borderId="35" fillId="0" fontId="2" numFmtId="0" xfId="0" applyAlignment="1" applyBorder="1" applyFont="1">
      <alignment horizontal="left"/>
    </xf>
    <xf borderId="36" fillId="0" fontId="3" numFmtId="0" xfId="0" applyBorder="1" applyFont="1"/>
    <xf borderId="39" fillId="0" fontId="1" numFmtId="0" xfId="0" applyBorder="1" applyFont="1"/>
    <xf borderId="40" fillId="0" fontId="6" numFmtId="165" xfId="0" applyBorder="1" applyFont="1" applyNumberFormat="1"/>
    <xf borderId="40" fillId="0" fontId="1" numFmtId="0" xfId="0" applyBorder="1" applyFont="1"/>
    <xf borderId="41" fillId="0" fontId="1" numFmtId="0" xfId="0" applyBorder="1" applyFont="1"/>
    <xf borderId="17" fillId="0" fontId="17" numFmtId="0" xfId="0" applyBorder="1" applyFont="1"/>
    <xf borderId="17" fillId="0" fontId="17" numFmtId="166" xfId="0" applyBorder="1" applyFont="1" applyNumberFormat="1"/>
    <xf borderId="1" fillId="0" fontId="17" numFmtId="0" xfId="0" applyBorder="1" applyFont="1"/>
    <xf borderId="1" fillId="0" fontId="17" numFmtId="3" xfId="0" applyBorder="1" applyFont="1" applyNumberFormat="1"/>
    <xf borderId="0" fillId="0" fontId="17" numFmtId="0" xfId="0" applyFont="1"/>
    <xf borderId="4" fillId="0" fontId="1" numFmtId="0" xfId="0" applyAlignment="1" applyBorder="1" applyFont="1">
      <alignment horizontal="left" vertical="top"/>
    </xf>
    <xf borderId="0" fillId="0" fontId="1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1.14"/>
    <col customWidth="1" min="2" max="2" width="12.29"/>
    <col customWidth="1" min="3" max="6" width="8.71"/>
  </cols>
  <sheetData>
    <row r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0" customHeight="1">
      <c r="A2" s="3" t="s">
        <v>0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0" customHeight="1">
      <c r="A5" s="5" t="s">
        <v>1</v>
      </c>
      <c r="B5" s="6"/>
      <c r="C5" s="6"/>
      <c r="D5" s="6"/>
      <c r="E5" s="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7" t="s">
        <v>2</v>
      </c>
      <c r="B6" s="8"/>
      <c r="C6" s="8"/>
      <c r="D6" s="8"/>
      <c r="E6" s="9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0"/>
      <c r="E7" s="1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0"/>
      <c r="E8" s="1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2"/>
      <c r="B9" s="13"/>
      <c r="C9" s="13"/>
      <c r="D9" s="13"/>
      <c r="E9" s="14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5" t="s">
        <v>3</v>
      </c>
      <c r="B13" s="16"/>
      <c r="C13" s="1"/>
      <c r="D13" s="17"/>
      <c r="E13" s="18"/>
      <c r="F13" s="18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9" t="s">
        <v>4</v>
      </c>
      <c r="B14" s="20"/>
      <c r="C14" s="1"/>
      <c r="D14" s="5" t="s">
        <v>5</v>
      </c>
      <c r="E14" s="6"/>
      <c r="F14" s="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21" t="s">
        <v>6</v>
      </c>
      <c r="B15" s="22">
        <v>0.0</v>
      </c>
      <c r="C15" s="1"/>
      <c r="D15" s="23"/>
      <c r="E15" s="8"/>
      <c r="F15" s="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21" t="s">
        <v>7</v>
      </c>
      <c r="B16" s="24">
        <v>93120.19</v>
      </c>
      <c r="C16" s="1"/>
      <c r="D16" s="10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21" t="s">
        <v>8</v>
      </c>
      <c r="B17" s="25">
        <v>25993.0</v>
      </c>
      <c r="C17" s="1"/>
      <c r="D17" s="10"/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21" t="s">
        <v>9</v>
      </c>
      <c r="B18" s="26">
        <v>7447.0</v>
      </c>
      <c r="C18" s="1"/>
      <c r="D18" s="10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21" t="s">
        <v>10</v>
      </c>
      <c r="B19" s="24">
        <v>52825.0</v>
      </c>
      <c r="C19" s="1"/>
      <c r="D19" s="10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27" t="s">
        <v>11</v>
      </c>
      <c r="B20" s="28">
        <f>SUM(B15:B19)</f>
        <v>179385.19</v>
      </c>
      <c r="C20" s="1"/>
      <c r="D20" s="10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29"/>
      <c r="B21" s="30"/>
      <c r="C21" s="1"/>
      <c r="D21" s="10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31" t="s">
        <v>12</v>
      </c>
      <c r="B22" s="32"/>
      <c r="C22" s="1"/>
      <c r="D22" s="10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21" t="s">
        <v>10</v>
      </c>
      <c r="B23" s="33">
        <v>179385.19</v>
      </c>
      <c r="C23" s="1"/>
      <c r="D23" s="10"/>
      <c r="F23" s="1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21" t="s">
        <v>13</v>
      </c>
      <c r="B24" s="34"/>
      <c r="C24" s="1"/>
      <c r="D24" s="10"/>
      <c r="F24" s="1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27" t="s">
        <v>14</v>
      </c>
      <c r="B25" s="28">
        <f>SUM(B23:B24)</f>
        <v>179385.19</v>
      </c>
      <c r="C25" s="1"/>
      <c r="D25" s="10"/>
      <c r="F25" s="1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29"/>
      <c r="B26" s="35"/>
      <c r="C26" s="1"/>
      <c r="D26" s="10"/>
      <c r="F26" s="1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36" t="s">
        <v>15</v>
      </c>
      <c r="B27" s="37">
        <f>(B20-B25)</f>
        <v>0</v>
      </c>
      <c r="C27" s="1"/>
      <c r="D27" s="12"/>
      <c r="E27" s="13"/>
      <c r="F27" s="14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38" t="s">
        <v>16</v>
      </c>
      <c r="B31" s="16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31" t="s">
        <v>17</v>
      </c>
      <c r="B32" s="32"/>
      <c r="C32" s="1"/>
      <c r="D32" s="39" t="s">
        <v>5</v>
      </c>
      <c r="E32" s="6"/>
      <c r="F32" s="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21" t="s">
        <v>6</v>
      </c>
      <c r="B33" s="33">
        <v>0.0</v>
      </c>
      <c r="C33" s="1"/>
      <c r="D33" s="23"/>
      <c r="E33" s="8"/>
      <c r="F33" s="9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21" t="s">
        <v>18</v>
      </c>
      <c r="B34" s="33">
        <v>75000.0</v>
      </c>
      <c r="C34" s="1"/>
      <c r="D34" s="10"/>
      <c r="F34" s="1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21" t="s">
        <v>8</v>
      </c>
      <c r="B35" s="33">
        <v>25993.0</v>
      </c>
      <c r="C35" s="1"/>
      <c r="D35" s="10"/>
      <c r="F35" s="1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21" t="s">
        <v>9</v>
      </c>
      <c r="B36" s="33">
        <v>7447.0</v>
      </c>
      <c r="C36" s="1"/>
      <c r="D36" s="10"/>
      <c r="F36" s="1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21" t="s">
        <v>10</v>
      </c>
      <c r="B37" s="33"/>
      <c r="C37" s="1"/>
      <c r="D37" s="10"/>
      <c r="F37" s="1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21" t="s">
        <v>13</v>
      </c>
      <c r="B38" s="34"/>
      <c r="C38" s="1"/>
      <c r="D38" s="10"/>
      <c r="F38" s="1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27" t="s">
        <v>19</v>
      </c>
      <c r="B39" s="28">
        <f>SUM(B33:B38)</f>
        <v>108440</v>
      </c>
      <c r="C39" s="1"/>
      <c r="D39" s="10"/>
      <c r="F39" s="1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29"/>
      <c r="B40" s="30"/>
      <c r="C40" s="1"/>
      <c r="D40" s="10"/>
      <c r="F40" s="1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31" t="s">
        <v>20</v>
      </c>
      <c r="B41" s="32"/>
      <c r="C41" s="1"/>
      <c r="D41" s="10"/>
      <c r="F41" s="1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21" t="s">
        <v>10</v>
      </c>
      <c r="B42" s="33">
        <v>64984.87</v>
      </c>
      <c r="C42" s="1"/>
      <c r="D42" s="10"/>
      <c r="F42" s="1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21" t="s">
        <v>13</v>
      </c>
      <c r="B43" s="34"/>
      <c r="C43" s="1"/>
      <c r="D43" s="10"/>
      <c r="F43" s="1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27" t="s">
        <v>19</v>
      </c>
      <c r="B44" s="28">
        <f>SUM(B42:B43)</f>
        <v>64984.87</v>
      </c>
      <c r="C44" s="1"/>
      <c r="D44" s="10"/>
      <c r="F44" s="1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29"/>
      <c r="B45" s="35"/>
      <c r="C45" s="1"/>
      <c r="D45" s="10"/>
      <c r="F45" s="1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40" t="s">
        <v>21</v>
      </c>
      <c r="B46" s="41">
        <f>B39-B44</f>
        <v>43455.13</v>
      </c>
      <c r="C46" s="1"/>
      <c r="D46" s="12"/>
      <c r="E46" s="13"/>
      <c r="F46" s="14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31" t="s">
        <v>22</v>
      </c>
      <c r="B48" s="32"/>
      <c r="C48" s="1"/>
      <c r="D48" s="39" t="s">
        <v>5</v>
      </c>
      <c r="E48" s="6"/>
      <c r="F48" s="4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21" t="s">
        <v>6</v>
      </c>
      <c r="B49" s="33">
        <v>0.0</v>
      </c>
      <c r="C49" s="1"/>
      <c r="D49" s="23"/>
      <c r="E49" s="8"/>
      <c r="F49" s="9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21" t="s">
        <v>7</v>
      </c>
      <c r="B50" s="33">
        <v>109220.84</v>
      </c>
      <c r="C50" s="1"/>
      <c r="D50" s="10"/>
      <c r="F50" s="1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21" t="s">
        <v>8</v>
      </c>
      <c r="B51" s="33">
        <v>25993.0</v>
      </c>
      <c r="C51" s="1"/>
      <c r="D51" s="10"/>
      <c r="F51" s="1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21" t="s">
        <v>9</v>
      </c>
      <c r="B52" s="33">
        <v>7447.0</v>
      </c>
      <c r="C52" s="1"/>
      <c r="D52" s="10"/>
      <c r="F52" s="1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21" t="s">
        <v>23</v>
      </c>
      <c r="B53" s="33">
        <v>44237.0</v>
      </c>
      <c r="C53" s="1"/>
      <c r="D53" s="10"/>
      <c r="F53" s="1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21" t="s">
        <v>13</v>
      </c>
      <c r="B54" s="34"/>
      <c r="C54" s="1"/>
      <c r="D54" s="10"/>
      <c r="F54" s="1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27" t="s">
        <v>11</v>
      </c>
      <c r="B55" s="28">
        <f>SUM(B49:B54)</f>
        <v>186897.84</v>
      </c>
      <c r="C55" s="1"/>
      <c r="D55" s="10"/>
      <c r="F55" s="1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29"/>
      <c r="B56" s="30"/>
      <c r="C56" s="1"/>
      <c r="D56" s="10"/>
      <c r="F56" s="1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9" t="s">
        <v>24</v>
      </c>
      <c r="B57" s="20"/>
      <c r="C57" s="1"/>
      <c r="D57" s="10"/>
      <c r="F57" s="1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21" t="s">
        <v>10</v>
      </c>
      <c r="B58" s="33">
        <v>186897.84</v>
      </c>
      <c r="C58" s="1"/>
      <c r="D58" s="10"/>
      <c r="F58" s="1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21" t="s">
        <v>13</v>
      </c>
      <c r="B59" s="34"/>
      <c r="C59" s="1"/>
      <c r="D59" s="10"/>
      <c r="F59" s="1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27" t="s">
        <v>14</v>
      </c>
      <c r="B60" s="28">
        <f>SUM(B58:B59)</f>
        <v>186897.84</v>
      </c>
      <c r="C60" s="1"/>
      <c r="D60" s="10"/>
      <c r="F60" s="1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29"/>
      <c r="B61" s="30"/>
      <c r="C61" s="1"/>
      <c r="D61" s="10"/>
      <c r="F61" s="1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36" t="s">
        <v>25</v>
      </c>
      <c r="B62" s="37">
        <f>B55-B60</f>
        <v>0</v>
      </c>
      <c r="C62" s="1"/>
      <c r="D62" s="12"/>
      <c r="E62" s="13"/>
      <c r="F62" s="14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42" t="s">
        <v>26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8">
    <mergeCell ref="A6:E9"/>
    <mergeCell ref="A5:E5"/>
    <mergeCell ref="A22:B22"/>
    <mergeCell ref="A41:B41"/>
    <mergeCell ref="A32:B32"/>
    <mergeCell ref="A2:B2"/>
    <mergeCell ref="A31:B31"/>
    <mergeCell ref="A13:B13"/>
    <mergeCell ref="A14:B14"/>
    <mergeCell ref="A57:B57"/>
    <mergeCell ref="A65:D65"/>
    <mergeCell ref="A48:B48"/>
    <mergeCell ref="D32:F32"/>
    <mergeCell ref="D33:F46"/>
    <mergeCell ref="D48:F48"/>
    <mergeCell ref="D49:F62"/>
    <mergeCell ref="D15:F27"/>
    <mergeCell ref="D14:F14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1.14"/>
    <col customWidth="1" min="2" max="2" width="12.14"/>
    <col customWidth="1" min="3" max="8" width="8.71"/>
  </cols>
  <sheetData>
    <row r="1" ht="14.25" customHeight="1"/>
    <row r="2" ht="14.25" customHeight="1">
      <c r="A2" s="3" t="s">
        <v>27</v>
      </c>
      <c r="B2" s="4"/>
      <c r="C2" s="43"/>
      <c r="D2" s="43"/>
    </row>
    <row r="3" ht="14.25" customHeight="1">
      <c r="A3" s="44"/>
      <c r="B3" s="44"/>
      <c r="H3" s="45"/>
    </row>
    <row r="4" ht="14.25" customHeight="1">
      <c r="A4" s="46"/>
      <c r="B4" s="1"/>
      <c r="C4" s="46"/>
      <c r="D4" s="46"/>
      <c r="E4" s="46"/>
      <c r="H4" s="45"/>
    </row>
    <row r="5" ht="14.25" customHeight="1">
      <c r="A5" s="47" t="s">
        <v>1</v>
      </c>
      <c r="B5" s="4"/>
      <c r="C5" s="48"/>
      <c r="D5" s="48"/>
      <c r="E5" s="48"/>
      <c r="H5" s="45"/>
    </row>
    <row r="6" ht="14.25" customHeight="1">
      <c r="A6" s="49" t="s">
        <v>28</v>
      </c>
      <c r="B6" s="9"/>
      <c r="C6" s="43"/>
      <c r="D6" s="43"/>
      <c r="E6" s="43"/>
    </row>
    <row r="7" ht="14.25" customHeight="1">
      <c r="A7" s="12"/>
      <c r="B7" s="14"/>
      <c r="C7" s="43"/>
      <c r="D7" s="43"/>
      <c r="E7" s="43"/>
    </row>
    <row r="8" ht="14.25" customHeight="1">
      <c r="A8" s="43"/>
      <c r="B8" s="43"/>
      <c r="C8" s="43"/>
      <c r="D8" s="43"/>
      <c r="E8" s="43"/>
      <c r="F8" s="46"/>
    </row>
    <row r="9" ht="14.25" customHeight="1">
      <c r="A9" s="1"/>
      <c r="B9" s="1"/>
      <c r="C9" s="1"/>
      <c r="D9" s="1"/>
      <c r="E9" s="46"/>
      <c r="F9" s="46"/>
    </row>
    <row r="10" ht="14.25" customHeight="1">
      <c r="A10" s="50" t="s">
        <v>29</v>
      </c>
      <c r="B10" s="4"/>
      <c r="C10" s="51"/>
      <c r="D10" s="51"/>
      <c r="E10" s="51"/>
      <c r="F10" s="51"/>
    </row>
    <row r="11" ht="14.25" customHeight="1">
      <c r="A11" s="52" t="s">
        <v>10</v>
      </c>
      <c r="B11" s="22">
        <v>72200.0</v>
      </c>
      <c r="C11" s="1"/>
      <c r="D11" s="1"/>
      <c r="E11" s="46"/>
      <c r="F11" s="46"/>
    </row>
    <row r="12" ht="14.25" customHeight="1">
      <c r="A12" s="52" t="s">
        <v>13</v>
      </c>
      <c r="B12" s="53"/>
      <c r="C12" s="1"/>
      <c r="D12" s="1"/>
      <c r="E12" s="46"/>
      <c r="F12" s="46"/>
    </row>
    <row r="13" ht="14.25" customHeight="1">
      <c r="A13" s="54" t="s">
        <v>19</v>
      </c>
      <c r="B13" s="55">
        <f>SUM(B11:B12)</f>
        <v>72200</v>
      </c>
      <c r="C13" s="1"/>
      <c r="D13" s="1"/>
      <c r="E13" s="46"/>
      <c r="F13" s="46"/>
    </row>
    <row r="14" ht="14.25" customHeight="1">
      <c r="A14" s="1"/>
      <c r="B14" s="1"/>
      <c r="C14" s="1"/>
      <c r="D14" s="1"/>
      <c r="E14" s="46"/>
      <c r="F14" s="46"/>
    </row>
    <row r="15" ht="14.25" customHeight="1">
      <c r="A15" s="50" t="s">
        <v>30</v>
      </c>
      <c r="B15" s="4"/>
      <c r="C15" s="56"/>
      <c r="D15" s="56"/>
      <c r="E15" s="56"/>
      <c r="F15" s="56"/>
    </row>
    <row r="16" ht="14.25" customHeight="1">
      <c r="A16" s="52" t="s">
        <v>10</v>
      </c>
      <c r="B16" s="22">
        <v>72200.0</v>
      </c>
      <c r="C16" s="1"/>
      <c r="D16" s="1"/>
      <c r="E16" s="46"/>
      <c r="F16" s="46"/>
    </row>
    <row r="17" ht="14.25" customHeight="1">
      <c r="A17" s="52" t="s">
        <v>13</v>
      </c>
      <c r="B17" s="53"/>
      <c r="C17" s="1"/>
      <c r="D17" s="1"/>
      <c r="E17" s="46"/>
      <c r="F17" s="46"/>
    </row>
    <row r="18" ht="14.25" customHeight="1">
      <c r="A18" s="54" t="s">
        <v>19</v>
      </c>
      <c r="B18" s="55">
        <f>SUM(B16:B17)</f>
        <v>72200</v>
      </c>
      <c r="C18" s="1"/>
      <c r="D18" s="1"/>
    </row>
    <row r="19" ht="14.25" customHeight="1">
      <c r="A19" s="1"/>
      <c r="B19" s="1"/>
      <c r="C19" s="1"/>
      <c r="D19" s="1"/>
    </row>
    <row r="20" ht="14.25" customHeight="1">
      <c r="A20" s="1"/>
    </row>
    <row r="21" ht="14.25" customHeight="1">
      <c r="A21" s="1" t="s">
        <v>31</v>
      </c>
    </row>
    <row r="22" ht="14.25" customHeight="1"/>
    <row r="23" ht="14.25" customHeight="1"/>
    <row r="24" ht="14.25" customHeight="1">
      <c r="A24" s="39" t="s">
        <v>5</v>
      </c>
      <c r="B24" s="4"/>
    </row>
    <row r="25" ht="14.25" customHeight="1">
      <c r="A25" s="23" t="s">
        <v>32</v>
      </c>
      <c r="B25" s="9"/>
    </row>
    <row r="26" ht="14.25" customHeight="1">
      <c r="A26" s="10"/>
      <c r="B26" s="11"/>
    </row>
    <row r="27" ht="14.25" customHeight="1">
      <c r="A27" s="10"/>
      <c r="B27" s="11"/>
    </row>
    <row r="28" ht="14.25" customHeight="1">
      <c r="A28" s="12"/>
      <c r="B28" s="14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B2"/>
    <mergeCell ref="A24:B24"/>
    <mergeCell ref="A25:B28"/>
    <mergeCell ref="A15:B15"/>
    <mergeCell ref="A10:B10"/>
    <mergeCell ref="A5:B5"/>
    <mergeCell ref="A6:B7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5.86"/>
    <col customWidth="1" min="2" max="2" width="11.86"/>
    <col customWidth="1" min="3" max="7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0" customHeight="1">
      <c r="A2" s="57" t="s">
        <v>27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58" t="s">
        <v>1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0" customHeight="1">
      <c r="A5" s="49" t="s">
        <v>33</v>
      </c>
      <c r="B5" s="8"/>
      <c r="C5" s="8"/>
      <c r="D5" s="8"/>
      <c r="E5" s="8"/>
      <c r="F5" s="9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0"/>
      <c r="F6" s="1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2"/>
      <c r="B7" s="13"/>
      <c r="C7" s="13"/>
      <c r="D7" s="13"/>
      <c r="E7" s="13"/>
      <c r="F7" s="1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50" t="s">
        <v>34</v>
      </c>
      <c r="B9" s="4"/>
      <c r="C9" s="1"/>
      <c r="D9" s="39" t="s">
        <v>5</v>
      </c>
      <c r="E9" s="6"/>
      <c r="F9" s="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52" t="s">
        <v>9</v>
      </c>
      <c r="B10" s="59">
        <v>7447.0</v>
      </c>
      <c r="C10" s="1"/>
      <c r="D10" s="60" t="s">
        <v>35</v>
      </c>
      <c r="E10" s="8"/>
      <c r="F10" s="9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52" t="s">
        <v>8</v>
      </c>
      <c r="B11" s="59">
        <v>25993.0</v>
      </c>
      <c r="C11" s="1"/>
      <c r="D11" s="10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52" t="s">
        <v>36</v>
      </c>
      <c r="B12" s="59">
        <v>44237.0</v>
      </c>
      <c r="C12" s="1"/>
      <c r="D12" s="10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52" t="s">
        <v>37</v>
      </c>
      <c r="B13" s="61"/>
      <c r="C13" s="1"/>
      <c r="D13" s="10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52" t="s">
        <v>38</v>
      </c>
      <c r="B14" s="26">
        <f>SUM(B10:B13)</f>
        <v>77677</v>
      </c>
      <c r="C14" s="1"/>
      <c r="D14" s="10"/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0"/>
      <c r="F15" s="1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50" t="s">
        <v>39</v>
      </c>
      <c r="B16" s="4"/>
      <c r="C16" s="1"/>
      <c r="D16" s="10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52" t="s">
        <v>40</v>
      </c>
      <c r="B17" s="62">
        <v>186897.84</v>
      </c>
      <c r="C17" s="1"/>
      <c r="D17" s="10"/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52" t="s">
        <v>41</v>
      </c>
      <c r="B18" s="63"/>
      <c r="C18" s="1"/>
      <c r="D18" s="10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52" t="s">
        <v>42</v>
      </c>
      <c r="B19" s="64"/>
      <c r="C19" s="1"/>
      <c r="D19" s="10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52" t="s">
        <v>43</v>
      </c>
      <c r="B20" s="26">
        <f>SUM(B17:B19)</f>
        <v>186897.84</v>
      </c>
      <c r="C20" s="1"/>
      <c r="D20" s="12"/>
      <c r="E20" s="13"/>
      <c r="F20" s="1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65"/>
      <c r="C21" s="1"/>
      <c r="D21" s="18"/>
      <c r="E21" s="18"/>
      <c r="F21" s="18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66" t="s">
        <v>44</v>
      </c>
      <c r="B22" s="25">
        <f>B14-B20</f>
        <v>-109220.84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6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67" t="s">
        <v>45</v>
      </c>
      <c r="B24" s="68"/>
      <c r="C24" s="68"/>
      <c r="D24" s="69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70" t="s">
        <v>10</v>
      </c>
      <c r="B25" s="61">
        <v>72200.0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7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7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72" t="s">
        <v>46</v>
      </c>
      <c r="B28" s="59">
        <v>109220.84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65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42" t="s">
        <v>26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65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65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65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65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65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65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65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65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65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65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65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65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65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65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65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65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65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65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65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65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65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65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65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65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65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65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65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65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65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65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65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65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65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65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65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65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65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65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65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65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65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65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65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6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65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65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65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65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65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65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65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65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65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65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65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65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65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65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65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65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65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65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65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65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65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65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65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65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65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65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65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65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65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65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65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65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65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65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65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65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65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65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65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65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65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65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65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65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65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65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65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65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65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65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65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65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65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65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65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65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65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65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65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65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65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65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65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65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65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65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65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65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65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65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65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65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65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65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65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65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65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65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65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65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65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65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65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65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65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65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65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65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65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65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65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65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65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65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65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65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65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65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65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65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65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65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65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65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65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65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65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65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65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65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65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65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65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65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65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65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65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65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65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65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65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65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65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65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65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65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65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65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65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65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65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65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65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65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65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65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65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65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65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65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65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65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65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65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65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65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65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65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65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65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65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65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65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65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65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65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A30:F30"/>
    <mergeCell ref="D10:F20"/>
    <mergeCell ref="A9:B9"/>
    <mergeCell ref="A2:B2"/>
    <mergeCell ref="A4:E4"/>
    <mergeCell ref="A5:F7"/>
    <mergeCell ref="A16:B16"/>
    <mergeCell ref="D9:F9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43"/>
    <col customWidth="1" min="2" max="2" width="10.86"/>
    <col customWidth="1" min="3" max="3" width="8.71"/>
    <col customWidth="1" min="4" max="4" width="9.71"/>
    <col customWidth="1" min="5" max="26" width="8.71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73" t="s">
        <v>27</v>
      </c>
      <c r="B2" s="9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39" t="s">
        <v>1</v>
      </c>
      <c r="B3" s="6"/>
      <c r="C3" s="6"/>
      <c r="D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74" t="s">
        <v>47</v>
      </c>
      <c r="B4" s="8"/>
      <c r="C4" s="8"/>
      <c r="D4" s="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0"/>
      <c r="D5" s="1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2"/>
      <c r="B6" s="13"/>
      <c r="C6" s="13"/>
      <c r="D6" s="1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65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75" t="s">
        <v>48</v>
      </c>
      <c r="B8" s="76"/>
      <c r="C8" s="76"/>
      <c r="D8" s="16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77" t="s">
        <v>34</v>
      </c>
      <c r="B9" s="65"/>
      <c r="C9" s="1"/>
      <c r="D9" s="78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79" t="s">
        <v>49</v>
      </c>
      <c r="B10" s="80">
        <v>34862.0</v>
      </c>
      <c r="C10" s="1"/>
      <c r="D10" s="78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79" t="s">
        <v>13</v>
      </c>
      <c r="B11" s="81"/>
      <c r="C11" s="1"/>
      <c r="D11" s="78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79" t="s">
        <v>38</v>
      </c>
      <c r="B12" s="65">
        <f>SUM(B10:B11)</f>
        <v>34862</v>
      </c>
      <c r="C12" s="1"/>
      <c r="D12" s="78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79"/>
      <c r="B13" s="1"/>
      <c r="C13" s="1"/>
      <c r="D13" s="78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77" t="s">
        <v>39</v>
      </c>
      <c r="B14" s="65"/>
      <c r="C14" s="1"/>
      <c r="D14" s="78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77"/>
      <c r="B15" s="65"/>
      <c r="C15" s="1"/>
      <c r="D15" s="78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 t="s">
        <v>50</v>
      </c>
      <c r="B16" s="65">
        <v>50000.0</v>
      </c>
      <c r="C16" s="1" t="s">
        <v>51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 t="s">
        <v>52</v>
      </c>
      <c r="B17" s="65">
        <v>0.0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 t="s">
        <v>53</v>
      </c>
      <c r="B18" s="65">
        <v>900.0</v>
      </c>
      <c r="C18" s="1" t="s">
        <v>54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 t="s">
        <v>55</v>
      </c>
      <c r="B19" s="65">
        <v>3600.0</v>
      </c>
      <c r="C19" s="1" t="s">
        <v>56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82" t="s">
        <v>57</v>
      </c>
      <c r="B20" s="83">
        <v>417.65</v>
      </c>
      <c r="C20" s="82" t="s">
        <v>58</v>
      </c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</row>
    <row r="21" ht="13.5" customHeight="1">
      <c r="A21" s="1" t="s">
        <v>59</v>
      </c>
      <c r="B21" s="65">
        <v>2050.0</v>
      </c>
      <c r="C21" s="1" t="s">
        <v>60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 t="s">
        <v>61</v>
      </c>
      <c r="B22" s="71">
        <v>2135.0</v>
      </c>
      <c r="C22" s="1" t="s">
        <v>62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 t="s">
        <v>63</v>
      </c>
      <c r="B23" s="84">
        <v>500.0</v>
      </c>
      <c r="C23" s="1" t="s">
        <v>64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 t="s">
        <v>65</v>
      </c>
      <c r="B24" s="84">
        <v>180.0</v>
      </c>
      <c r="C24" s="1" t="s">
        <v>66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 t="s">
        <v>67</v>
      </c>
      <c r="B25" s="84">
        <v>1750.0</v>
      </c>
      <c r="C25" s="1" t="s">
        <v>68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 t="s">
        <v>69</v>
      </c>
      <c r="B26" s="84">
        <v>500.0</v>
      </c>
      <c r="C26" s="1" t="s">
        <v>70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79" t="s">
        <v>71</v>
      </c>
      <c r="B27" s="81"/>
      <c r="C27" s="1"/>
      <c r="D27" s="78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79" t="s">
        <v>43</v>
      </c>
      <c r="B28" s="65">
        <f>SUM(B16:B26)</f>
        <v>62032.65</v>
      </c>
      <c r="C28" s="1"/>
      <c r="D28" s="7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79"/>
      <c r="B29" s="65"/>
      <c r="C29" s="1"/>
      <c r="D29" s="78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85" t="s">
        <v>72</v>
      </c>
      <c r="B30" s="65">
        <f>B12-B28</f>
        <v>-27170.65</v>
      </c>
      <c r="C30" s="1"/>
      <c r="D30" s="78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79"/>
      <c r="B31" s="65"/>
      <c r="C31" s="1"/>
      <c r="D31" s="78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86" t="s">
        <v>45</v>
      </c>
      <c r="D32" s="87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79" t="s">
        <v>10</v>
      </c>
      <c r="B33" s="81">
        <v>0.0</v>
      </c>
      <c r="C33" s="1"/>
      <c r="D33" s="78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88"/>
      <c r="B34" s="89"/>
      <c r="C34" s="90"/>
      <c r="D34" s="9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 customHeight="1">
      <c r="A35" s="48"/>
      <c r="B35" s="65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75" t="s">
        <v>73</v>
      </c>
      <c r="B36" s="76"/>
      <c r="C36" s="76"/>
      <c r="D36" s="16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77" t="s">
        <v>34</v>
      </c>
      <c r="B37" s="65"/>
      <c r="C37" s="1"/>
      <c r="D37" s="78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79" t="s">
        <v>74</v>
      </c>
      <c r="B38" s="80">
        <v>3000.0</v>
      </c>
      <c r="C38" s="1"/>
      <c r="D38" s="78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79" t="s">
        <v>13</v>
      </c>
      <c r="B39" s="81"/>
      <c r="C39" s="1"/>
      <c r="D39" s="78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79" t="s">
        <v>38</v>
      </c>
      <c r="B40" s="65">
        <f>SUM(B38:B39)</f>
        <v>3000</v>
      </c>
      <c r="C40" s="1"/>
      <c r="D40" s="78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79"/>
      <c r="B41" s="1"/>
      <c r="C41" s="1"/>
      <c r="D41" s="78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77" t="s">
        <v>39</v>
      </c>
      <c r="B42" s="65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92" t="s">
        <v>75</v>
      </c>
      <c r="B43" s="93">
        <f>10.56*12</f>
        <v>126.72</v>
      </c>
      <c r="C43" s="94" t="s">
        <v>76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92" t="s">
        <v>77</v>
      </c>
      <c r="B44" s="93">
        <f>119.4+(12*27.04)</f>
        <v>443.88</v>
      </c>
      <c r="C44" s="94" t="s">
        <v>78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92" t="s">
        <v>79</v>
      </c>
      <c r="B45" s="93">
        <v>600.0</v>
      </c>
      <c r="C45" s="94" t="s">
        <v>80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92" t="s">
        <v>81</v>
      </c>
      <c r="B46" s="93">
        <f>59.99*12</f>
        <v>719.88</v>
      </c>
      <c r="C46" s="94" t="s">
        <v>82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92" t="s">
        <v>83</v>
      </c>
      <c r="B47" s="93">
        <f>30.56*12</f>
        <v>366.72</v>
      </c>
      <c r="C47" s="94" t="s">
        <v>84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92" t="s">
        <v>85</v>
      </c>
      <c r="B48" s="93">
        <v>959.88</v>
      </c>
      <c r="C48" s="94" t="s">
        <v>86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92" t="s">
        <v>61</v>
      </c>
      <c r="B49" s="93">
        <v>2500.0</v>
      </c>
      <c r="C49" s="94" t="s">
        <v>87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92" t="s">
        <v>88</v>
      </c>
      <c r="B50" s="93">
        <v>18700.0</v>
      </c>
      <c r="C50" s="94" t="s">
        <v>89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92" t="s">
        <v>90</v>
      </c>
      <c r="B51" s="93">
        <v>3500.0</v>
      </c>
      <c r="C51" s="94" t="s">
        <v>91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92" t="s">
        <v>92</v>
      </c>
      <c r="B52" s="93">
        <v>5055.0</v>
      </c>
      <c r="C52" s="94" t="s">
        <v>93</v>
      </c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1"/>
      <c r="Y52" s="1"/>
      <c r="Z52" s="1"/>
    </row>
    <row r="53" ht="13.5" customHeight="1">
      <c r="A53" s="92" t="s">
        <v>94</v>
      </c>
      <c r="B53" s="93">
        <v>109.95</v>
      </c>
      <c r="C53" s="94" t="s">
        <v>95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92" t="s">
        <v>96</v>
      </c>
      <c r="B54" s="93">
        <v>360.0</v>
      </c>
      <c r="C54" s="94" t="s">
        <v>97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92" t="s">
        <v>98</v>
      </c>
      <c r="B55" s="93">
        <v>324.95</v>
      </c>
      <c r="C55" s="94" t="s">
        <v>99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92" t="s">
        <v>100</v>
      </c>
      <c r="B56" s="93">
        <v>1000.0</v>
      </c>
      <c r="C56" s="94" t="s">
        <v>101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92" t="s">
        <v>102</v>
      </c>
      <c r="B57" s="93">
        <v>1100.0</v>
      </c>
      <c r="C57" s="94" t="s">
        <v>103</v>
      </c>
      <c r="D57" s="78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92" t="s">
        <v>104</v>
      </c>
      <c r="B58" s="93">
        <v>500.0</v>
      </c>
      <c r="C58" s="94" t="s">
        <v>103</v>
      </c>
      <c r="D58" s="7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78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79" t="s">
        <v>71</v>
      </c>
      <c r="B60" s="81"/>
      <c r="C60" s="1"/>
      <c r="D60" s="7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79" t="s">
        <v>43</v>
      </c>
      <c r="B61" s="65">
        <f>SUM(B43:B60)</f>
        <v>36366.98</v>
      </c>
      <c r="C61" s="1"/>
      <c r="D61" s="7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79"/>
      <c r="B62" s="65"/>
      <c r="C62" s="1"/>
      <c r="D62" s="7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85" t="s">
        <v>72</v>
      </c>
      <c r="B63" s="65">
        <f>B40-B61</f>
        <v>-33366.98</v>
      </c>
      <c r="C63" s="1"/>
      <c r="D63" s="78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79"/>
      <c r="B64" s="65"/>
      <c r="C64" s="1"/>
      <c r="D64" s="7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86" t="s">
        <v>45</v>
      </c>
      <c r="D65" s="87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79" t="s">
        <v>10</v>
      </c>
      <c r="B66" s="81">
        <v>0.0</v>
      </c>
      <c r="C66" s="1"/>
      <c r="D66" s="7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88"/>
      <c r="B67" s="89"/>
      <c r="C67" s="90"/>
      <c r="D67" s="9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75" t="s">
        <v>105</v>
      </c>
      <c r="B69" s="76"/>
      <c r="C69" s="76"/>
      <c r="D69" s="16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77" t="s">
        <v>34</v>
      </c>
      <c r="B70" s="65"/>
      <c r="C70" s="1"/>
      <c r="D70" s="78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79" t="s">
        <v>106</v>
      </c>
      <c r="B71" s="80">
        <v>6100.0</v>
      </c>
      <c r="C71" s="1"/>
      <c r="D71" s="7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79" t="s">
        <v>13</v>
      </c>
      <c r="B72" s="81"/>
      <c r="C72" s="1"/>
      <c r="D72" s="78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79" t="s">
        <v>38</v>
      </c>
      <c r="B73" s="65">
        <f>SUM(B71:B72)</f>
        <v>6100</v>
      </c>
      <c r="C73" s="1"/>
      <c r="D73" s="7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79"/>
      <c r="B74" s="1"/>
      <c r="C74" s="1"/>
      <c r="D74" s="78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77" t="s">
        <v>39</v>
      </c>
      <c r="B75" s="65"/>
      <c r="C75" s="1"/>
      <c r="D75" s="7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92" t="s">
        <v>50</v>
      </c>
      <c r="B76" s="93">
        <v>30876.96</v>
      </c>
      <c r="C76" s="95" t="s">
        <v>107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92" t="s">
        <v>108</v>
      </c>
      <c r="B77" s="93">
        <v>300.0</v>
      </c>
      <c r="C77" s="94" t="s">
        <v>80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92" t="s">
        <v>77</v>
      </c>
      <c r="B78" s="93">
        <v>178.92</v>
      </c>
      <c r="C78" s="94" t="s">
        <v>109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92" t="s">
        <v>57</v>
      </c>
      <c r="B79" s="93">
        <v>11.95</v>
      </c>
      <c r="C79" s="94" t="s">
        <v>80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92" t="s">
        <v>110</v>
      </c>
      <c r="B80" s="93">
        <v>317.24</v>
      </c>
      <c r="C80" s="94" t="s">
        <v>80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92" t="s">
        <v>59</v>
      </c>
      <c r="B81" s="93">
        <v>2380.0</v>
      </c>
      <c r="C81" s="94" t="s">
        <v>111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92" t="s">
        <v>61</v>
      </c>
      <c r="B82" s="93">
        <v>1219.0</v>
      </c>
      <c r="C82" s="94" t="s">
        <v>112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92" t="s">
        <v>113</v>
      </c>
      <c r="B83" s="93">
        <v>50.0</v>
      </c>
      <c r="C83" s="94" t="s">
        <v>114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92" t="s">
        <v>65</v>
      </c>
      <c r="B84" s="93">
        <v>200.0</v>
      </c>
      <c r="C84" s="94" t="s">
        <v>115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79" t="s">
        <v>71</v>
      </c>
      <c r="B85" s="81"/>
      <c r="C85" s="1"/>
      <c r="D85" s="78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79" t="s">
        <v>43</v>
      </c>
      <c r="B86" s="65">
        <f>SUM(B76:B84)</f>
        <v>35534.07</v>
      </c>
      <c r="C86" s="1"/>
      <c r="D86" s="78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79"/>
      <c r="B87" s="65"/>
      <c r="C87" s="1"/>
      <c r="D87" s="78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85" t="s">
        <v>72</v>
      </c>
      <c r="B88" s="65">
        <f>B73-B86</f>
        <v>-29434.07</v>
      </c>
      <c r="C88" s="1"/>
      <c r="D88" s="7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79"/>
      <c r="B89" s="65"/>
      <c r="C89" s="1"/>
      <c r="D89" s="78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86" t="s">
        <v>45</v>
      </c>
      <c r="D90" s="87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79" t="s">
        <v>10</v>
      </c>
      <c r="B91" s="81">
        <v>0.0</v>
      </c>
      <c r="C91" s="1"/>
      <c r="D91" s="78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88"/>
      <c r="B92" s="89"/>
      <c r="C92" s="90"/>
      <c r="D92" s="9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75" t="s">
        <v>116</v>
      </c>
      <c r="B94" s="76"/>
      <c r="C94" s="76"/>
      <c r="D94" s="16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77" t="s">
        <v>34</v>
      </c>
      <c r="B95" s="65"/>
      <c r="C95" s="1"/>
      <c r="D95" s="78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79" t="s">
        <v>10</v>
      </c>
      <c r="B96" s="80">
        <v>0.0</v>
      </c>
      <c r="C96" s="1"/>
      <c r="D96" s="78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79" t="s">
        <v>13</v>
      </c>
      <c r="B97" s="81"/>
      <c r="C97" s="1"/>
      <c r="D97" s="78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79" t="s">
        <v>38</v>
      </c>
      <c r="B98" s="65">
        <f>SUM(B96:B97)</f>
        <v>0</v>
      </c>
      <c r="C98" s="1"/>
      <c r="D98" s="78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79"/>
      <c r="B99" s="1"/>
      <c r="C99" s="1"/>
      <c r="D99" s="78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77" t="s">
        <v>39</v>
      </c>
      <c r="B100" s="65"/>
      <c r="C100" s="1"/>
      <c r="D100" s="78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92" t="s">
        <v>50</v>
      </c>
      <c r="B101" s="93">
        <v>9889.14</v>
      </c>
      <c r="C101" s="94" t="s">
        <v>117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92" t="s">
        <v>118</v>
      </c>
      <c r="B102" s="93">
        <v>216.0</v>
      </c>
      <c r="C102" s="94" t="s">
        <v>119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92" t="s">
        <v>59</v>
      </c>
      <c r="B103" s="93">
        <v>420.0</v>
      </c>
      <c r="C103" s="94" t="s">
        <v>120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92" t="s">
        <v>61</v>
      </c>
      <c r="B104" s="93">
        <v>200.0</v>
      </c>
      <c r="C104" s="94" t="s">
        <v>121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92" t="s">
        <v>90</v>
      </c>
      <c r="B105" s="93">
        <v>400.0</v>
      </c>
      <c r="C105" s="94" t="s">
        <v>122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92" t="s">
        <v>113</v>
      </c>
      <c r="B106" s="93">
        <v>100.0</v>
      </c>
      <c r="C106" s="96" t="s">
        <v>123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92" t="s">
        <v>65</v>
      </c>
      <c r="B107" s="93">
        <v>300.0</v>
      </c>
      <c r="C107" s="94" t="s">
        <v>124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92" t="s">
        <v>125</v>
      </c>
      <c r="B108" s="93">
        <v>450.0</v>
      </c>
      <c r="C108" s="96" t="s">
        <v>126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79" t="s">
        <v>71</v>
      </c>
      <c r="B109" s="81"/>
      <c r="C109" s="1"/>
      <c r="D109" s="78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79" t="s">
        <v>43</v>
      </c>
      <c r="B110" s="65">
        <f>SUM(B101:B108)</f>
        <v>11975.14</v>
      </c>
      <c r="C110" s="1"/>
      <c r="D110" s="78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79"/>
      <c r="B111" s="65"/>
      <c r="C111" s="1"/>
      <c r="D111" s="78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85" t="s">
        <v>72</v>
      </c>
      <c r="B112" s="65">
        <f>B98-B110</f>
        <v>-11975.14</v>
      </c>
      <c r="C112" s="1"/>
      <c r="D112" s="78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79"/>
      <c r="B113" s="65"/>
      <c r="C113" s="1"/>
      <c r="D113" s="78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86" t="s">
        <v>45</v>
      </c>
      <c r="D114" s="87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79" t="s">
        <v>10</v>
      </c>
      <c r="B115" s="81">
        <v>0.0</v>
      </c>
      <c r="C115" s="1"/>
      <c r="D115" s="78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88"/>
      <c r="B116" s="89"/>
      <c r="C116" s="90"/>
      <c r="D116" s="9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75" t="s">
        <v>127</v>
      </c>
      <c r="B118" s="76"/>
      <c r="C118" s="76"/>
      <c r="D118" s="16"/>
      <c r="E118" s="1"/>
      <c r="F118" s="39" t="s">
        <v>5</v>
      </c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77" t="s">
        <v>34</v>
      </c>
      <c r="B119" s="65"/>
      <c r="C119" s="1"/>
      <c r="D119" s="78"/>
      <c r="E119" s="1"/>
      <c r="F119" s="97"/>
      <c r="G119" s="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79" t="s">
        <v>128</v>
      </c>
      <c r="B120" s="80">
        <v>200.0</v>
      </c>
      <c r="C120" s="1"/>
      <c r="D120" s="78"/>
      <c r="E120" s="1"/>
      <c r="F120" s="10"/>
      <c r="G120" s="1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79" t="s">
        <v>13</v>
      </c>
      <c r="B121" s="81"/>
      <c r="C121" s="1"/>
      <c r="D121" s="78"/>
      <c r="E121" s="1"/>
      <c r="F121" s="10"/>
      <c r="G121" s="1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79" t="s">
        <v>38</v>
      </c>
      <c r="B122" s="65">
        <f>SUM(B120:B121)</f>
        <v>200</v>
      </c>
      <c r="C122" s="1"/>
      <c r="D122" s="78"/>
      <c r="E122" s="1"/>
      <c r="F122" s="10"/>
      <c r="G122" s="1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79"/>
      <c r="B123" s="1"/>
      <c r="C123" s="1"/>
      <c r="D123" s="78"/>
      <c r="E123" s="1"/>
      <c r="F123" s="10"/>
      <c r="G123" s="1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77" t="s">
        <v>39</v>
      </c>
      <c r="B124" s="65"/>
      <c r="C124" s="1"/>
      <c r="D124" s="78"/>
      <c r="E124" s="1"/>
      <c r="F124" s="10"/>
      <c r="G124" s="1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92" t="s">
        <v>50</v>
      </c>
      <c r="B125" s="93">
        <v>8700.0</v>
      </c>
      <c r="C125" s="94" t="s">
        <v>129</v>
      </c>
      <c r="D125" s="1"/>
      <c r="E125" s="1"/>
      <c r="F125" s="10"/>
      <c r="G125" s="1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92" t="s">
        <v>118</v>
      </c>
      <c r="B126" s="93">
        <v>193.0</v>
      </c>
      <c r="C126" s="94" t="s">
        <v>130</v>
      </c>
      <c r="D126" s="1"/>
      <c r="E126" s="1"/>
      <c r="F126" s="10"/>
      <c r="G126" s="1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92" t="s">
        <v>59</v>
      </c>
      <c r="B127" s="93">
        <v>150.0</v>
      </c>
      <c r="C127" s="94" t="s">
        <v>131</v>
      </c>
      <c r="D127" s="1"/>
      <c r="E127" s="1"/>
      <c r="F127" s="10"/>
      <c r="G127" s="1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92" t="s">
        <v>132</v>
      </c>
      <c r="B128" s="93">
        <v>200.0</v>
      </c>
      <c r="C128" s="94" t="s">
        <v>133</v>
      </c>
      <c r="D128" s="1"/>
      <c r="E128" s="1"/>
      <c r="F128" s="10"/>
      <c r="G128" s="1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92" t="s">
        <v>113</v>
      </c>
      <c r="B129" s="93">
        <v>200.0</v>
      </c>
      <c r="C129" s="94" t="s">
        <v>134</v>
      </c>
      <c r="D129" s="1"/>
      <c r="E129" s="1"/>
      <c r="F129" s="10"/>
      <c r="G129" s="1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92" t="s">
        <v>125</v>
      </c>
      <c r="B130" s="93">
        <v>100.0</v>
      </c>
      <c r="C130" s="98" t="s">
        <v>135</v>
      </c>
      <c r="D130" s="1"/>
      <c r="E130" s="1"/>
      <c r="F130" s="10"/>
      <c r="G130" s="1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79" t="s">
        <v>71</v>
      </c>
      <c r="B131" s="81"/>
      <c r="C131" s="1"/>
      <c r="D131" s="78"/>
      <c r="E131" s="1"/>
      <c r="F131" s="10"/>
      <c r="G131" s="1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79" t="s">
        <v>43</v>
      </c>
      <c r="B132" s="65">
        <f>SUM(B125:B130)</f>
        <v>9543</v>
      </c>
      <c r="C132" s="1"/>
      <c r="D132" s="78"/>
      <c r="E132" s="1"/>
      <c r="F132" s="10"/>
      <c r="G132" s="1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79"/>
      <c r="B133" s="65"/>
      <c r="C133" s="1"/>
      <c r="D133" s="78"/>
      <c r="E133" s="1"/>
      <c r="F133" s="10"/>
      <c r="G133" s="1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85" t="s">
        <v>72</v>
      </c>
      <c r="B134" s="65">
        <f>B122-B132</f>
        <v>-9343</v>
      </c>
      <c r="C134" s="1"/>
      <c r="D134" s="78"/>
      <c r="E134" s="1"/>
      <c r="F134" s="10"/>
      <c r="G134" s="1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79"/>
      <c r="B135" s="65"/>
      <c r="C135" s="1"/>
      <c r="D135" s="78"/>
      <c r="E135" s="1"/>
      <c r="F135" s="10"/>
      <c r="G135" s="1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86" t="s">
        <v>45</v>
      </c>
      <c r="D136" s="87"/>
      <c r="E136" s="1"/>
      <c r="F136" s="10"/>
      <c r="G136" s="1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79" t="s">
        <v>10</v>
      </c>
      <c r="B137" s="81">
        <v>0.0</v>
      </c>
      <c r="C137" s="1"/>
      <c r="D137" s="78"/>
      <c r="E137" s="1"/>
      <c r="F137" s="10"/>
      <c r="G137" s="1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88"/>
      <c r="B138" s="89"/>
      <c r="C138" s="90"/>
      <c r="D138" s="91"/>
      <c r="E138" s="1"/>
      <c r="F138" s="12"/>
      <c r="G138" s="1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42" t="s">
        <v>26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A36:D36"/>
    <mergeCell ref="A32:D32"/>
    <mergeCell ref="A65:D65"/>
    <mergeCell ref="A69:D69"/>
    <mergeCell ref="A118:D118"/>
    <mergeCell ref="A114:D114"/>
    <mergeCell ref="A3:D3"/>
    <mergeCell ref="A2:B2"/>
    <mergeCell ref="A141:E141"/>
    <mergeCell ref="F119:G138"/>
    <mergeCell ref="A136:D136"/>
    <mergeCell ref="F118:G118"/>
    <mergeCell ref="A4:D6"/>
    <mergeCell ref="A90:D90"/>
    <mergeCell ref="A8:D8"/>
    <mergeCell ref="A94:D94"/>
  </mergeCells>
  <printOptions/>
  <pageMargins bottom="0.75" footer="0.0" header="0.0" left="0.7" right="0.7" top="0.75"/>
  <pageSetup orientation="portrait"/>
  <drawing r:id="rId1"/>
</worksheet>
</file>