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Partial Part B Cut, No SEF C" sheetId="1" r:id="rId4"/>
    <sheet state="visible" name="2. Partial Part B Cut, 10K SEF " sheetId="2" r:id="rId5"/>
    <sheet state="visible" name="3. Zero Part B, No SEF Cut" sheetId="3" r:id="rId6"/>
    <sheet state="visible" name="Explainations" sheetId="4" r:id="rId7"/>
    <sheet state="visible" name="Chart In Progress" sheetId="5" r:id="rId8"/>
  </sheets>
  <definedNames/>
  <calcPr/>
</workbook>
</file>

<file path=xl/sharedStrings.xml><?xml version="1.0" encoding="utf-8"?>
<sst xmlns="http://schemas.openxmlformats.org/spreadsheetml/2006/main" count="104" uniqueCount="37">
  <si>
    <t>FY20 Actual Allocation</t>
  </si>
  <si>
    <t>Proposed FY21 Based on Report</t>
  </si>
  <si>
    <t>Appeal Proposal</t>
  </si>
  <si>
    <t>% Change from FY20</t>
  </si>
  <si>
    <t>% Change from FY21 Report</t>
  </si>
  <si>
    <t>Part A</t>
  </si>
  <si>
    <t>ABCS</t>
  </si>
  <si>
    <t>Media Board</t>
  </si>
  <si>
    <t>Lecture Fund</t>
  </si>
  <si>
    <t>GPB</t>
  </si>
  <si>
    <t>CSJ-ABSO</t>
  </si>
  <si>
    <t>CMSF</t>
  </si>
  <si>
    <t>SAC</t>
  </si>
  <si>
    <t>PAAC</t>
  </si>
  <si>
    <t>GUSA</t>
  </si>
  <si>
    <t>Part B</t>
  </si>
  <si>
    <t>GOLD</t>
  </si>
  <si>
    <t>OE</t>
  </si>
  <si>
    <t>Transfer Council</t>
  </si>
  <si>
    <t>Totals</t>
  </si>
  <si>
    <t>Already gets the most per group by far, some increase is understandable due to their difficulties but we aren't sure that the magnitude of the increase its justified given the limited availability of funds</t>
  </si>
  <si>
    <t>Appeal Proposal #1</t>
  </si>
  <si>
    <t>Number of Active Groups</t>
  </si>
  <si>
    <t>Per Club FY20 Actual Allocation</t>
  </si>
  <si>
    <t>Per Club Proposed FY21 Based on Report</t>
  </si>
  <si>
    <t>Per Club Appeal Proposal #1</t>
  </si>
  <si>
    <t>appealing and already took a big cut-no change proposed</t>
  </si>
  <si>
    <t>Small cut due to declining enrollment, since lecture fund serves all students</t>
  </si>
  <si>
    <t>Cut due to declining enrollment, since GPB serves all students, and while we are not proposing to cut the concert it costs a lot so GPB should look at further fundraising and/or a *slightly* less expensive artist</t>
  </si>
  <si>
    <t>Gets more funding per group than most advisory boards, can carry over unused ABP funds due to coronavirus, has more money than it needs, has more reserves than it needs</t>
  </si>
  <si>
    <t>similar need for increase to SAC (serves underserved communities), so only small cuts/increases</t>
  </si>
  <si>
    <t>N/A</t>
  </si>
  <si>
    <t>should take a small share of the hit due to declining enrollment and SEF</t>
  </si>
  <si>
    <t>no change proposed</t>
  </si>
  <si>
    <t>Part B, shouldn't apply more than once per Matt?, not guaranteed funding</t>
  </si>
  <si>
    <t>Our number includes NCD</t>
  </si>
  <si>
    <t>others' may not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</si>
</sst>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7">
    <font>
      <sz val="10.0"/>
      <color rgb="FF000000"/>
      <name val="Arial"/>
    </font>
    <font>
      <sz val="10.0"/>
      <color theme="1"/>
      <name val="Arial"/>
    </font>
    <font>
      <b/>
      <sz val="10.0"/>
      <color theme="1"/>
      <name val="Arial"/>
    </font>
    <font>
      <b/>
      <color theme="1"/>
      <name val="Arial"/>
    </font>
    <font>
      <color theme="1"/>
      <name val="Arial"/>
    </font>
    <font/>
    <font>
      <color rgb="FF000000"/>
      <name val="Arial"/>
    </font>
  </fonts>
  <fills count="5">
    <fill>
      <patternFill patternType="none"/>
    </fill>
    <fill>
      <patternFill patternType="lightGray"/>
    </fill>
    <fill>
      <patternFill patternType="solid">
        <fgColor rgb="FFA4C2F4"/>
        <bgColor rgb="FFA4C2F4"/>
      </patternFill>
    </fill>
    <fill>
      <patternFill patternType="solid">
        <fgColor rgb="FFC9DAF8"/>
        <bgColor rgb="FFC9DAF8"/>
      </patternFill>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wrapText="1"/>
    </xf>
    <xf borderId="0" fillId="0" fontId="1" numFmtId="0" xfId="0" applyAlignment="1" applyFont="1">
      <alignment readingOrder="0" shrinkToFit="0" wrapText="1"/>
    </xf>
    <xf borderId="0" fillId="2" fontId="3" numFmtId="0" xfId="0" applyAlignment="1" applyFill="1" applyFont="1">
      <alignment readingOrder="0"/>
    </xf>
    <xf borderId="0" fillId="2" fontId="1" numFmtId="0" xfId="0" applyAlignment="1" applyFont="1">
      <alignment readingOrder="0"/>
    </xf>
    <xf borderId="0" fillId="0" fontId="0" numFmtId="3" xfId="0" applyAlignment="1" applyFont="1" applyNumberFormat="1">
      <alignment readingOrder="0"/>
    </xf>
    <xf borderId="0" fillId="0" fontId="1" numFmtId="3" xfId="0" applyAlignment="1" applyFont="1" applyNumberFormat="1">
      <alignment readingOrder="0"/>
    </xf>
    <xf borderId="0" fillId="0" fontId="1" numFmtId="164" xfId="0" applyAlignment="1" applyFont="1" applyNumberFormat="1">
      <alignment readingOrder="0"/>
    </xf>
    <xf borderId="0" fillId="0" fontId="1" numFmtId="3" xfId="0" applyFont="1" applyNumberFormat="1"/>
    <xf borderId="0" fillId="3" fontId="3" numFmtId="0" xfId="0" applyAlignment="1" applyFill="1" applyFont="1">
      <alignment readingOrder="0"/>
    </xf>
    <xf borderId="0" fillId="3" fontId="1" numFmtId="0" xfId="0" applyAlignment="1" applyFont="1">
      <alignment readingOrder="0"/>
    </xf>
    <xf borderId="0" fillId="0" fontId="2" numFmtId="0" xfId="0" applyAlignment="1" applyFont="1">
      <alignment readingOrder="0"/>
    </xf>
    <xf borderId="0" fillId="0" fontId="2" numFmtId="3" xfId="0" applyFont="1" applyNumberFormat="1"/>
    <xf borderId="0" fillId="0" fontId="4" numFmtId="0" xfId="0" applyAlignment="1" applyFont="1">
      <alignment readingOrder="0"/>
    </xf>
    <xf borderId="0" fillId="0" fontId="1" numFmtId="0" xfId="0" applyAlignment="1" applyFont="1">
      <alignment readingOrder="0"/>
    </xf>
    <xf borderId="0" fillId="0" fontId="5" numFmtId="0" xfId="0" applyAlignment="1" applyFont="1">
      <alignment readingOrder="0"/>
    </xf>
    <xf borderId="0" fillId="4" fontId="6" numFmtId="0" xfId="0" applyAlignment="1" applyFill="1" applyFont="1">
      <alignment horizontal="lef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2.57"/>
    <col customWidth="1" min="4" max="4" width="15.14"/>
    <col customWidth="1" min="6" max="6" width="10.86"/>
    <col customWidth="1" min="7" max="7" width="10.57"/>
  </cols>
  <sheetData>
    <row r="3" ht="40.5" customHeight="1">
      <c r="B3" s="1"/>
      <c r="C3" s="2" t="s">
        <v>0</v>
      </c>
      <c r="D3" s="2" t="s">
        <v>1</v>
      </c>
      <c r="E3" s="2" t="s">
        <v>2</v>
      </c>
      <c r="F3" s="2" t="s">
        <v>3</v>
      </c>
      <c r="G3" s="2" t="s">
        <v>4</v>
      </c>
      <c r="H3" s="3"/>
    </row>
    <row r="4">
      <c r="A4" s="4" t="s">
        <v>5</v>
      </c>
      <c r="B4" s="5" t="s">
        <v>6</v>
      </c>
      <c r="C4" s="6">
        <v>225000.0</v>
      </c>
      <c r="D4" s="6">
        <v>238252.3</v>
      </c>
      <c r="E4" s="7">
        <v>234004.6</v>
      </c>
      <c r="F4" s="8">
        <f t="shared" ref="F4:F16" si="1">(E4-C4)/C4</f>
        <v>0.04002044444</v>
      </c>
      <c r="G4" s="8">
        <f t="shared" ref="G4:G16" si="2">(E4-D4)/D4</f>
        <v>-0.0178285792</v>
      </c>
      <c r="H4" s="1"/>
    </row>
    <row r="5">
      <c r="B5" s="5" t="s">
        <v>7</v>
      </c>
      <c r="C5" s="7">
        <v>90320.84</v>
      </c>
      <c r="D5" s="7">
        <v>75000.0</v>
      </c>
      <c r="E5" s="7">
        <v>75000.0</v>
      </c>
      <c r="F5" s="8">
        <f t="shared" si="1"/>
        <v>-0.1696268547</v>
      </c>
      <c r="G5" s="8">
        <f t="shared" si="2"/>
        <v>0</v>
      </c>
      <c r="H5" s="1"/>
    </row>
    <row r="6">
      <c r="B6" s="5" t="s">
        <v>8</v>
      </c>
      <c r="C6" s="7">
        <v>85000.0</v>
      </c>
      <c r="D6" s="7">
        <v>85000.0</v>
      </c>
      <c r="E6" s="9">
        <f>81000</f>
        <v>81000</v>
      </c>
      <c r="F6" s="8">
        <f t="shared" si="1"/>
        <v>-0.04705882353</v>
      </c>
      <c r="G6" s="8">
        <f t="shared" si="2"/>
        <v>-0.04705882353</v>
      </c>
      <c r="H6" s="1"/>
    </row>
    <row r="7">
      <c r="B7" s="5" t="s">
        <v>9</v>
      </c>
      <c r="C7" s="7">
        <v>140942.61</v>
      </c>
      <c r="D7" s="7">
        <v>145000.0</v>
      </c>
      <c r="E7" s="7">
        <v>125000.0</v>
      </c>
      <c r="F7" s="8">
        <f t="shared" si="1"/>
        <v>-0.1131141959</v>
      </c>
      <c r="G7" s="8">
        <f t="shared" si="2"/>
        <v>-0.1379310345</v>
      </c>
      <c r="H7" s="1"/>
    </row>
    <row r="8">
      <c r="B8" s="5" t="s">
        <v>10</v>
      </c>
      <c r="C8" s="7">
        <v>156517.16</v>
      </c>
      <c r="D8" s="7">
        <v>130000.0</v>
      </c>
      <c r="E8" s="7">
        <v>111000.0</v>
      </c>
      <c r="F8" s="8">
        <f t="shared" si="1"/>
        <v>-0.2908125857</v>
      </c>
      <c r="G8" s="8">
        <f t="shared" si="2"/>
        <v>-0.1461538462</v>
      </c>
      <c r="H8" s="1"/>
    </row>
    <row r="9">
      <c r="B9" s="5" t="s">
        <v>11</v>
      </c>
      <c r="C9" s="7">
        <v>18462.0</v>
      </c>
      <c r="D9" s="7">
        <v>20000.0</v>
      </c>
      <c r="E9" s="7">
        <v>19000.0</v>
      </c>
      <c r="F9" s="8">
        <f t="shared" si="1"/>
        <v>0.02914093814</v>
      </c>
      <c r="G9" s="8">
        <f t="shared" si="2"/>
        <v>-0.05</v>
      </c>
      <c r="H9" s="1"/>
    </row>
    <row r="10">
      <c r="B10" s="5" t="s">
        <v>12</v>
      </c>
      <c r="C10" s="7">
        <v>304300.0</v>
      </c>
      <c r="D10" s="7">
        <v>253252.3</v>
      </c>
      <c r="E10" s="7">
        <v>310000.0</v>
      </c>
      <c r="F10" s="8">
        <f t="shared" si="1"/>
        <v>0.01873151495</v>
      </c>
      <c r="G10" s="8">
        <f t="shared" si="2"/>
        <v>0.2240757537</v>
      </c>
      <c r="H10" s="1"/>
    </row>
    <row r="11">
      <c r="B11" s="5" t="s">
        <v>13</v>
      </c>
      <c r="C11" s="7">
        <v>50000.0</v>
      </c>
      <c r="D11" s="7">
        <v>50000.0</v>
      </c>
      <c r="E11" s="7">
        <v>48000.0</v>
      </c>
      <c r="F11" s="8">
        <f t="shared" si="1"/>
        <v>-0.04</v>
      </c>
      <c r="G11" s="8">
        <f t="shared" si="2"/>
        <v>-0.04</v>
      </c>
      <c r="H11" s="1"/>
    </row>
    <row r="12">
      <c r="B12" s="5" t="s">
        <v>14</v>
      </c>
      <c r="C12" s="7">
        <v>2957.39</v>
      </c>
      <c r="D12" s="7">
        <v>6495.4</v>
      </c>
      <c r="E12" s="7">
        <v>6495.4</v>
      </c>
      <c r="F12" s="8">
        <f t="shared" si="1"/>
        <v>1.196328519</v>
      </c>
      <c r="G12" s="8">
        <f t="shared" si="2"/>
        <v>0</v>
      </c>
      <c r="H12" s="1"/>
    </row>
    <row r="13">
      <c r="A13" s="10" t="s">
        <v>15</v>
      </c>
      <c r="B13" s="11" t="s">
        <v>16</v>
      </c>
      <c r="C13" s="7">
        <v>4500.0</v>
      </c>
      <c r="D13" s="7">
        <v>5000.0</v>
      </c>
      <c r="E13" s="7">
        <v>3500.0</v>
      </c>
      <c r="F13" s="8">
        <f t="shared" si="1"/>
        <v>-0.2222222222</v>
      </c>
      <c r="G13" s="8">
        <f t="shared" si="2"/>
        <v>-0.3</v>
      </c>
      <c r="H13" s="1"/>
    </row>
    <row r="14">
      <c r="B14" s="11" t="s">
        <v>17</v>
      </c>
      <c r="C14" s="7">
        <v>6500.0</v>
      </c>
      <c r="D14" s="7">
        <v>6500.0</v>
      </c>
      <c r="E14" s="7">
        <v>4000.0</v>
      </c>
      <c r="F14" s="8">
        <f t="shared" si="1"/>
        <v>-0.3846153846</v>
      </c>
      <c r="G14" s="8">
        <f t="shared" si="2"/>
        <v>-0.3846153846</v>
      </c>
      <c r="H14" s="1"/>
    </row>
    <row r="15">
      <c r="B15" s="11" t="s">
        <v>18</v>
      </c>
      <c r="C15" s="7">
        <v>7500.0</v>
      </c>
      <c r="D15" s="7">
        <v>7500.0</v>
      </c>
      <c r="E15" s="7">
        <v>5000.0</v>
      </c>
      <c r="F15" s="8">
        <f t="shared" si="1"/>
        <v>-0.3333333333</v>
      </c>
      <c r="G15" s="8">
        <f t="shared" si="2"/>
        <v>-0.3333333333</v>
      </c>
      <c r="H15" s="1"/>
    </row>
    <row r="16">
      <c r="B16" s="12" t="s">
        <v>19</v>
      </c>
      <c r="C16" s="13">
        <f t="shared" ref="C16:E16" si="3">SUM(C4:C15)</f>
        <v>1092000</v>
      </c>
      <c r="D16" s="13">
        <f t="shared" si="3"/>
        <v>1022000</v>
      </c>
      <c r="E16" s="13">
        <f t="shared" si="3"/>
        <v>1022000</v>
      </c>
      <c r="F16" s="8">
        <f t="shared" si="1"/>
        <v>-0.0641025641</v>
      </c>
      <c r="G16" s="8">
        <f t="shared" si="2"/>
        <v>0</v>
      </c>
      <c r="H16" s="1"/>
    </row>
    <row r="17">
      <c r="B17" s="1"/>
      <c r="C17" s="1"/>
      <c r="D17" s="1"/>
      <c r="E17" s="1"/>
      <c r="F17" s="1"/>
      <c r="G17" s="1"/>
      <c r="H17" s="1"/>
    </row>
  </sheetData>
  <mergeCells count="2">
    <mergeCell ref="A4:A12"/>
    <mergeCell ref="A13:A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2.57"/>
    <col customWidth="1" min="4" max="4" width="15.14"/>
    <col customWidth="1" min="6" max="6" width="10.86"/>
    <col customWidth="1" min="7" max="7" width="10.57"/>
  </cols>
  <sheetData>
    <row r="3" ht="40.5" customHeight="1">
      <c r="B3" s="1"/>
      <c r="C3" s="2" t="s">
        <v>0</v>
      </c>
      <c r="D3" s="2" t="s">
        <v>1</v>
      </c>
      <c r="E3" s="2" t="s">
        <v>2</v>
      </c>
      <c r="F3" s="2" t="s">
        <v>3</v>
      </c>
      <c r="G3" s="2" t="s">
        <v>4</v>
      </c>
      <c r="H3" s="3"/>
    </row>
    <row r="4">
      <c r="A4" s="4" t="s">
        <v>5</v>
      </c>
      <c r="B4" s="5" t="s">
        <v>6</v>
      </c>
      <c r="C4" s="6">
        <v>225000.0</v>
      </c>
      <c r="D4" s="6">
        <v>238252.3</v>
      </c>
      <c r="E4" s="7">
        <v>236005.0</v>
      </c>
      <c r="F4" s="8">
        <f t="shared" ref="F4:F16" si="1">(E4-C4)/C4</f>
        <v>0.04891111111</v>
      </c>
      <c r="G4" s="8">
        <f t="shared" ref="G4:G16" si="2">(E4-D4)/D4</f>
        <v>-0.009432437798</v>
      </c>
      <c r="H4" s="1"/>
    </row>
    <row r="5">
      <c r="B5" s="5" t="s">
        <v>7</v>
      </c>
      <c r="C5" s="7">
        <v>90320.84</v>
      </c>
      <c r="D5" s="7">
        <v>75000.0</v>
      </c>
      <c r="E5" s="7">
        <v>75000.0</v>
      </c>
      <c r="F5" s="8">
        <f t="shared" si="1"/>
        <v>-0.1696268547</v>
      </c>
      <c r="G5" s="8">
        <f t="shared" si="2"/>
        <v>0</v>
      </c>
      <c r="H5" s="1"/>
    </row>
    <row r="6">
      <c r="B6" s="5" t="s">
        <v>8</v>
      </c>
      <c r="C6" s="7">
        <v>85000.0</v>
      </c>
      <c r="D6" s="7">
        <v>85000.0</v>
      </c>
      <c r="E6" s="9">
        <f>82000</f>
        <v>82000</v>
      </c>
      <c r="F6" s="8">
        <f t="shared" si="1"/>
        <v>-0.03529411765</v>
      </c>
      <c r="G6" s="8">
        <f t="shared" si="2"/>
        <v>-0.03529411765</v>
      </c>
      <c r="H6" s="1"/>
    </row>
    <row r="7">
      <c r="B7" s="5" t="s">
        <v>9</v>
      </c>
      <c r="C7" s="7">
        <v>140942.61</v>
      </c>
      <c r="D7" s="7">
        <v>145000.0</v>
      </c>
      <c r="E7" s="7">
        <v>130600.0</v>
      </c>
      <c r="F7" s="8">
        <f t="shared" si="1"/>
        <v>-0.07338171189</v>
      </c>
      <c r="G7" s="8">
        <f t="shared" si="2"/>
        <v>-0.09931034483</v>
      </c>
      <c r="H7" s="1"/>
    </row>
    <row r="8">
      <c r="B8" s="5" t="s">
        <v>10</v>
      </c>
      <c r="C8" s="7">
        <v>156517.16</v>
      </c>
      <c r="D8" s="7">
        <v>130000.0</v>
      </c>
      <c r="E8" s="7">
        <v>111000.0</v>
      </c>
      <c r="F8" s="8">
        <f t="shared" si="1"/>
        <v>-0.2908125857</v>
      </c>
      <c r="G8" s="8">
        <f t="shared" si="2"/>
        <v>-0.1461538462</v>
      </c>
      <c r="H8" s="1"/>
    </row>
    <row r="9">
      <c r="B9" s="5" t="s">
        <v>11</v>
      </c>
      <c r="C9" s="7">
        <v>18462.0</v>
      </c>
      <c r="D9" s="7">
        <v>20000.0</v>
      </c>
      <c r="E9" s="7">
        <v>20000.0</v>
      </c>
      <c r="F9" s="8">
        <f t="shared" si="1"/>
        <v>0.08330625068</v>
      </c>
      <c r="G9" s="8">
        <f t="shared" si="2"/>
        <v>0</v>
      </c>
      <c r="H9" s="1"/>
    </row>
    <row r="10">
      <c r="B10" s="5" t="s">
        <v>12</v>
      </c>
      <c r="C10" s="7">
        <v>304300.0</v>
      </c>
      <c r="D10" s="7">
        <v>253252.3</v>
      </c>
      <c r="E10" s="7">
        <v>310000.0</v>
      </c>
      <c r="F10" s="8">
        <f t="shared" si="1"/>
        <v>0.01873151495</v>
      </c>
      <c r="G10" s="8">
        <f t="shared" si="2"/>
        <v>0.2240757537</v>
      </c>
      <c r="H10" s="1"/>
    </row>
    <row r="11">
      <c r="B11" s="5" t="s">
        <v>13</v>
      </c>
      <c r="C11" s="7">
        <v>50000.0</v>
      </c>
      <c r="D11" s="7">
        <v>50000.0</v>
      </c>
      <c r="E11" s="7">
        <v>48000.0</v>
      </c>
      <c r="F11" s="8">
        <f t="shared" si="1"/>
        <v>-0.04</v>
      </c>
      <c r="G11" s="8">
        <f t="shared" si="2"/>
        <v>-0.04</v>
      </c>
      <c r="H11" s="1"/>
    </row>
    <row r="12">
      <c r="B12" s="5" t="s">
        <v>14</v>
      </c>
      <c r="C12" s="7">
        <v>2957.39</v>
      </c>
      <c r="D12" s="7">
        <v>6495.4</v>
      </c>
      <c r="E12" s="7">
        <v>6495.4</v>
      </c>
      <c r="F12" s="8">
        <f t="shared" si="1"/>
        <v>1.196328519</v>
      </c>
      <c r="G12" s="8">
        <f t="shared" si="2"/>
        <v>0</v>
      </c>
      <c r="H12" s="1"/>
    </row>
    <row r="13">
      <c r="A13" s="10" t="s">
        <v>15</v>
      </c>
      <c r="B13" s="11" t="s">
        <v>16</v>
      </c>
      <c r="C13" s="7">
        <v>4500.0</v>
      </c>
      <c r="D13" s="7">
        <v>5000.0</v>
      </c>
      <c r="E13" s="7">
        <v>3600.0</v>
      </c>
      <c r="F13" s="8">
        <f t="shared" si="1"/>
        <v>-0.2</v>
      </c>
      <c r="G13" s="8">
        <f t="shared" si="2"/>
        <v>-0.28</v>
      </c>
      <c r="H13" s="1"/>
    </row>
    <row r="14">
      <c r="B14" s="11" t="s">
        <v>17</v>
      </c>
      <c r="C14" s="7">
        <v>6500.0</v>
      </c>
      <c r="D14" s="7">
        <v>6500.0</v>
      </c>
      <c r="E14" s="7">
        <v>4150.0</v>
      </c>
      <c r="F14" s="8">
        <f t="shared" si="1"/>
        <v>-0.3615384615</v>
      </c>
      <c r="G14" s="8">
        <f t="shared" si="2"/>
        <v>-0.3615384615</v>
      </c>
      <c r="H14" s="1"/>
    </row>
    <row r="15">
      <c r="B15" s="11" t="s">
        <v>18</v>
      </c>
      <c r="C15" s="7">
        <v>7500.0</v>
      </c>
      <c r="D15" s="7">
        <v>7500.0</v>
      </c>
      <c r="E15" s="7">
        <v>5150.0</v>
      </c>
      <c r="F15" s="8">
        <f t="shared" si="1"/>
        <v>-0.3133333333</v>
      </c>
      <c r="G15" s="8">
        <f t="shared" si="2"/>
        <v>-0.3133333333</v>
      </c>
      <c r="H15" s="1"/>
    </row>
    <row r="16">
      <c r="B16" s="12" t="s">
        <v>19</v>
      </c>
      <c r="C16" s="13">
        <f t="shared" ref="C16:E16" si="3">SUM(C4:C15)</f>
        <v>1092000</v>
      </c>
      <c r="D16" s="13">
        <f t="shared" si="3"/>
        <v>1022000</v>
      </c>
      <c r="E16" s="13">
        <f t="shared" si="3"/>
        <v>1032000.4</v>
      </c>
      <c r="F16" s="8">
        <f t="shared" si="1"/>
        <v>-0.05494468864</v>
      </c>
      <c r="G16" s="8">
        <f t="shared" si="2"/>
        <v>0.009785127202</v>
      </c>
      <c r="H16" s="1"/>
    </row>
    <row r="17">
      <c r="B17" s="1"/>
      <c r="C17" s="1"/>
      <c r="D17" s="1"/>
      <c r="E17" s="1"/>
      <c r="F17" s="1"/>
      <c r="G17" s="1"/>
      <c r="H17" s="1"/>
    </row>
  </sheetData>
  <mergeCells count="2">
    <mergeCell ref="A4:A12"/>
    <mergeCell ref="A13:A1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2.57"/>
    <col customWidth="1" min="4" max="4" width="15.14"/>
    <col customWidth="1" min="6" max="6" width="10.86"/>
    <col customWidth="1" min="7" max="7" width="10.57"/>
  </cols>
  <sheetData>
    <row r="3" ht="40.5" customHeight="1">
      <c r="B3" s="1"/>
      <c r="C3" s="2" t="s">
        <v>0</v>
      </c>
      <c r="D3" s="2" t="s">
        <v>1</v>
      </c>
      <c r="E3" s="2" t="s">
        <v>2</v>
      </c>
      <c r="F3" s="2" t="s">
        <v>3</v>
      </c>
      <c r="G3" s="2" t="s">
        <v>4</v>
      </c>
      <c r="H3" s="3"/>
    </row>
    <row r="4">
      <c r="A4" s="4" t="s">
        <v>5</v>
      </c>
      <c r="B4" s="5" t="s">
        <v>6</v>
      </c>
      <c r="C4" s="6">
        <v>225000.0</v>
      </c>
      <c r="D4" s="6">
        <v>238252.3</v>
      </c>
      <c r="E4" s="7">
        <v>238005.0</v>
      </c>
      <c r="F4" s="8">
        <f t="shared" ref="F4:F16" si="1">(E4-C4)/C4</f>
        <v>0.0578</v>
      </c>
      <c r="G4" s="8">
        <f t="shared" ref="G4:G16" si="2">(E4-D4)/D4</f>
        <v>-0.001037975289</v>
      </c>
      <c r="H4" s="1"/>
    </row>
    <row r="5">
      <c r="B5" s="5" t="s">
        <v>7</v>
      </c>
      <c r="C5" s="7">
        <v>90320.84</v>
      </c>
      <c r="D5" s="7">
        <v>75000.0</v>
      </c>
      <c r="E5" s="7">
        <v>75000.0</v>
      </c>
      <c r="F5" s="8">
        <f t="shared" si="1"/>
        <v>-0.1696268547</v>
      </c>
      <c r="G5" s="8">
        <f t="shared" si="2"/>
        <v>0</v>
      </c>
      <c r="H5" s="1"/>
    </row>
    <row r="6">
      <c r="B6" s="5" t="s">
        <v>8</v>
      </c>
      <c r="C6" s="7">
        <v>85000.0</v>
      </c>
      <c r="D6" s="7">
        <v>85000.0</v>
      </c>
      <c r="E6" s="9">
        <f>82500</f>
        <v>82500</v>
      </c>
      <c r="F6" s="8">
        <f t="shared" si="1"/>
        <v>-0.02941176471</v>
      </c>
      <c r="G6" s="8">
        <f t="shared" si="2"/>
        <v>-0.02941176471</v>
      </c>
      <c r="H6" s="1"/>
    </row>
    <row r="7">
      <c r="B7" s="5" t="s">
        <v>9</v>
      </c>
      <c r="C7" s="7">
        <v>140942.61</v>
      </c>
      <c r="D7" s="7">
        <v>145000.0</v>
      </c>
      <c r="E7" s="7">
        <v>131000.0</v>
      </c>
      <c r="F7" s="8">
        <f t="shared" si="1"/>
        <v>-0.07054367732</v>
      </c>
      <c r="G7" s="8">
        <f t="shared" si="2"/>
        <v>-0.09655172414</v>
      </c>
      <c r="H7" s="1"/>
    </row>
    <row r="8">
      <c r="B8" s="5" t="s">
        <v>10</v>
      </c>
      <c r="C8" s="7">
        <v>156517.16</v>
      </c>
      <c r="D8" s="7">
        <v>130000.0</v>
      </c>
      <c r="E8" s="7">
        <v>111000.0</v>
      </c>
      <c r="F8" s="8">
        <f t="shared" si="1"/>
        <v>-0.2908125857</v>
      </c>
      <c r="G8" s="8">
        <f t="shared" si="2"/>
        <v>-0.1461538462</v>
      </c>
      <c r="H8" s="1"/>
    </row>
    <row r="9">
      <c r="B9" s="5" t="s">
        <v>11</v>
      </c>
      <c r="C9" s="7">
        <v>18462.0</v>
      </c>
      <c r="D9" s="7">
        <v>20000.0</v>
      </c>
      <c r="E9" s="7">
        <v>20000.0</v>
      </c>
      <c r="F9" s="8">
        <f t="shared" si="1"/>
        <v>0.08330625068</v>
      </c>
      <c r="G9" s="8">
        <f t="shared" si="2"/>
        <v>0</v>
      </c>
      <c r="H9" s="1"/>
    </row>
    <row r="10">
      <c r="B10" s="5" t="s">
        <v>12</v>
      </c>
      <c r="C10" s="7">
        <v>304300.0</v>
      </c>
      <c r="D10" s="7">
        <v>253252.3</v>
      </c>
      <c r="E10" s="7">
        <v>310000.0</v>
      </c>
      <c r="F10" s="8">
        <f t="shared" si="1"/>
        <v>0.01873151495</v>
      </c>
      <c r="G10" s="8">
        <f t="shared" si="2"/>
        <v>0.2240757537</v>
      </c>
      <c r="H10" s="1"/>
    </row>
    <row r="11">
      <c r="B11" s="5" t="s">
        <v>13</v>
      </c>
      <c r="C11" s="7">
        <v>50000.0</v>
      </c>
      <c r="D11" s="7">
        <v>50000.0</v>
      </c>
      <c r="E11" s="7">
        <v>48000.0</v>
      </c>
      <c r="F11" s="8">
        <f t="shared" si="1"/>
        <v>-0.04</v>
      </c>
      <c r="G11" s="8">
        <f t="shared" si="2"/>
        <v>-0.04</v>
      </c>
      <c r="H11" s="1"/>
    </row>
    <row r="12">
      <c r="B12" s="5" t="s">
        <v>14</v>
      </c>
      <c r="C12" s="7">
        <v>2957.39</v>
      </c>
      <c r="D12" s="7">
        <v>6495.4</v>
      </c>
      <c r="E12" s="7">
        <v>6495.4</v>
      </c>
      <c r="F12" s="8">
        <f t="shared" si="1"/>
        <v>1.196328519</v>
      </c>
      <c r="G12" s="8">
        <f t="shared" si="2"/>
        <v>0</v>
      </c>
      <c r="H12" s="1"/>
    </row>
    <row r="13">
      <c r="A13" s="10" t="s">
        <v>15</v>
      </c>
      <c r="B13" s="11" t="s">
        <v>16</v>
      </c>
      <c r="C13" s="7">
        <v>4500.0</v>
      </c>
      <c r="D13" s="7">
        <v>5000.0</v>
      </c>
      <c r="E13" s="7">
        <v>0.0</v>
      </c>
      <c r="F13" s="8">
        <f t="shared" si="1"/>
        <v>-1</v>
      </c>
      <c r="G13" s="8">
        <f t="shared" si="2"/>
        <v>-1</v>
      </c>
      <c r="H13" s="1"/>
    </row>
    <row r="14">
      <c r="B14" s="11" t="s">
        <v>17</v>
      </c>
      <c r="C14" s="7">
        <v>6500.0</v>
      </c>
      <c r="D14" s="7">
        <v>6500.0</v>
      </c>
      <c r="E14" s="7">
        <v>0.0</v>
      </c>
      <c r="F14" s="8">
        <f t="shared" si="1"/>
        <v>-1</v>
      </c>
      <c r="G14" s="8">
        <f t="shared" si="2"/>
        <v>-1</v>
      </c>
      <c r="H14" s="1"/>
    </row>
    <row r="15">
      <c r="B15" s="11" t="s">
        <v>18</v>
      </c>
      <c r="C15" s="7">
        <v>7500.0</v>
      </c>
      <c r="D15" s="7">
        <v>7500.0</v>
      </c>
      <c r="E15" s="7">
        <v>0.0</v>
      </c>
      <c r="F15" s="8">
        <f t="shared" si="1"/>
        <v>-1</v>
      </c>
      <c r="G15" s="8">
        <f t="shared" si="2"/>
        <v>-1</v>
      </c>
      <c r="H15" s="1"/>
    </row>
    <row r="16">
      <c r="B16" s="12" t="s">
        <v>19</v>
      </c>
      <c r="C16" s="13">
        <f t="shared" ref="C16:E16" si="3">SUM(C4:C15)</f>
        <v>1092000</v>
      </c>
      <c r="D16" s="13">
        <f t="shared" si="3"/>
        <v>1022000</v>
      </c>
      <c r="E16" s="13">
        <f t="shared" si="3"/>
        <v>1022000.4</v>
      </c>
      <c r="F16" s="8">
        <f t="shared" si="1"/>
        <v>-0.0641021978</v>
      </c>
      <c r="G16" s="8">
        <f t="shared" si="2"/>
        <v>0.0000003913894324</v>
      </c>
      <c r="H16" s="1"/>
    </row>
    <row r="17">
      <c r="B17" s="1"/>
      <c r="C17" s="1"/>
      <c r="D17" s="1"/>
      <c r="E17" s="1"/>
      <c r="F17" s="1"/>
      <c r="G17" s="1"/>
      <c r="H17" s="1"/>
    </row>
  </sheetData>
  <mergeCells count="2">
    <mergeCell ref="A4:A12"/>
    <mergeCell ref="A13:A1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B2" s="4" t="s">
        <v>5</v>
      </c>
      <c r="C2" s="5" t="s">
        <v>6</v>
      </c>
      <c r="D2" s="14" t="s">
        <v>20</v>
      </c>
    </row>
    <row r="3">
      <c r="C3" s="5" t="s">
        <v>7</v>
      </c>
      <c r="D3" s="16" t="s">
        <v>26</v>
      </c>
    </row>
    <row r="4">
      <c r="C4" s="5" t="s">
        <v>8</v>
      </c>
      <c r="D4" s="14" t="s">
        <v>27</v>
      </c>
    </row>
    <row r="5">
      <c r="C5" s="5" t="s">
        <v>9</v>
      </c>
      <c r="D5" s="17" t="s">
        <v>28</v>
      </c>
    </row>
    <row r="6">
      <c r="C6" s="5" t="s">
        <v>10</v>
      </c>
      <c r="D6" s="14" t="s">
        <v>29</v>
      </c>
    </row>
    <row r="7">
      <c r="C7" s="5" t="s">
        <v>11</v>
      </c>
      <c r="D7" s="16" t="s">
        <v>30</v>
      </c>
    </row>
    <row r="8">
      <c r="C8" s="5" t="s">
        <v>12</v>
      </c>
      <c r="D8" s="14" t="s">
        <v>31</v>
      </c>
    </row>
    <row r="9">
      <c r="C9" s="5" t="s">
        <v>13</v>
      </c>
      <c r="D9" s="14" t="s">
        <v>32</v>
      </c>
    </row>
    <row r="10">
      <c r="C10" s="5" t="s">
        <v>14</v>
      </c>
      <c r="D10" s="14" t="s">
        <v>33</v>
      </c>
    </row>
    <row r="11">
      <c r="B11" s="10" t="s">
        <v>15</v>
      </c>
      <c r="C11" s="11" t="s">
        <v>16</v>
      </c>
      <c r="D11" s="14" t="s">
        <v>34</v>
      </c>
    </row>
    <row r="12">
      <c r="C12" s="11" t="s">
        <v>17</v>
      </c>
      <c r="D12" s="14" t="s">
        <v>34</v>
      </c>
    </row>
    <row r="13">
      <c r="C13" s="11" t="s">
        <v>18</v>
      </c>
      <c r="D13" s="14" t="s">
        <v>34</v>
      </c>
    </row>
  </sheetData>
  <mergeCells count="2">
    <mergeCell ref="B11:B13"/>
    <mergeCell ref="B2:B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hidden="1" min="3" max="3" width="12.57"/>
    <col customWidth="1" hidden="1" min="4" max="4" width="15.14"/>
    <col hidden="1" min="5" max="5" width="14.43"/>
    <col customWidth="1" min="15" max="15" width="10.86"/>
    <col customWidth="1" min="16" max="16" width="10.57"/>
  </cols>
  <sheetData>
    <row r="3" ht="68.25" customHeight="1">
      <c r="B3" s="1"/>
      <c r="C3" s="2" t="s">
        <v>0</v>
      </c>
      <c r="D3" s="2" t="s">
        <v>1</v>
      </c>
      <c r="E3" s="2" t="s">
        <v>21</v>
      </c>
      <c r="F3" s="2" t="s">
        <v>22</v>
      </c>
      <c r="G3" s="2" t="s">
        <v>23</v>
      </c>
      <c r="H3" s="2" t="s">
        <v>24</v>
      </c>
      <c r="I3" s="2" t="s">
        <v>25</v>
      </c>
      <c r="O3" s="2" t="s">
        <v>3</v>
      </c>
      <c r="P3" s="2" t="s">
        <v>4</v>
      </c>
    </row>
    <row r="4">
      <c r="A4" s="4" t="s">
        <v>5</v>
      </c>
      <c r="B4" s="5" t="s">
        <v>6</v>
      </c>
      <c r="C4" s="6">
        <v>225000.0</v>
      </c>
      <c r="D4" s="6">
        <v>238252.3</v>
      </c>
      <c r="E4" s="7">
        <v>234004.6</v>
      </c>
      <c r="F4" s="15">
        <v>35.0</v>
      </c>
      <c r="G4" s="18">
        <f t="shared" ref="G4:G9" si="1">C4/F4</f>
        <v>6428.571429</v>
      </c>
      <c r="H4" s="18">
        <f t="shared" ref="H4:H9" si="2">D4/F4</f>
        <v>6807.208571</v>
      </c>
      <c r="I4" s="18">
        <f t="shared" ref="I4:I9" si="3">E4/F4</f>
        <v>6685.845714</v>
      </c>
      <c r="O4" s="8">
        <f t="shared" ref="O4:O9" si="4">(E4-C4)/C4</f>
        <v>0.04002044444</v>
      </c>
      <c r="P4" s="8">
        <f t="shared" ref="P4:P9" si="5">(E4-D4)/D4</f>
        <v>-0.0178285792</v>
      </c>
    </row>
    <row r="5">
      <c r="A5" s="4"/>
      <c r="B5" s="5" t="s">
        <v>7</v>
      </c>
      <c r="C5" s="7">
        <v>90320.84</v>
      </c>
      <c r="D5" s="7">
        <v>75000.0</v>
      </c>
      <c r="E5" s="7">
        <v>75000.0</v>
      </c>
      <c r="F5" s="15">
        <v>13.0</v>
      </c>
      <c r="G5" s="18">
        <f t="shared" si="1"/>
        <v>6947.756923</v>
      </c>
      <c r="H5" s="18">
        <f t="shared" si="2"/>
        <v>5769.230769</v>
      </c>
      <c r="I5" s="18">
        <f t="shared" si="3"/>
        <v>5769.230769</v>
      </c>
      <c r="O5" s="8">
        <f t="shared" si="4"/>
        <v>-0.1696268547</v>
      </c>
      <c r="P5" s="8">
        <f t="shared" si="5"/>
        <v>0</v>
      </c>
    </row>
    <row r="6">
      <c r="A6" s="4"/>
      <c r="B6" s="5" t="s">
        <v>10</v>
      </c>
      <c r="C6" s="7">
        <v>156517.16</v>
      </c>
      <c r="D6" s="7">
        <v>130000.0</v>
      </c>
      <c r="E6" s="7">
        <v>111000.0</v>
      </c>
      <c r="F6" s="15">
        <v>40.0</v>
      </c>
      <c r="G6" s="18">
        <f t="shared" si="1"/>
        <v>3912.929</v>
      </c>
      <c r="H6" s="18">
        <f t="shared" si="2"/>
        <v>3250</v>
      </c>
      <c r="I6" s="18">
        <f t="shared" si="3"/>
        <v>2775</v>
      </c>
      <c r="O6" s="8">
        <f t="shared" si="4"/>
        <v>-0.2908125857</v>
      </c>
      <c r="P6" s="8">
        <f t="shared" si="5"/>
        <v>-0.1461538462</v>
      </c>
    </row>
    <row r="7">
      <c r="A7" s="4"/>
      <c r="B7" s="5" t="s">
        <v>11</v>
      </c>
      <c r="C7" s="7">
        <v>18462.0</v>
      </c>
      <c r="D7" s="7">
        <v>20000.0</v>
      </c>
      <c r="E7" s="7">
        <v>19000.0</v>
      </c>
      <c r="F7" s="15">
        <v>8.0</v>
      </c>
      <c r="G7" s="18">
        <f t="shared" si="1"/>
        <v>2307.75</v>
      </c>
      <c r="H7" s="18">
        <f t="shared" si="2"/>
        <v>2500</v>
      </c>
      <c r="I7" s="18">
        <f t="shared" si="3"/>
        <v>2375</v>
      </c>
      <c r="O7" s="8">
        <f t="shared" si="4"/>
        <v>0.02914093814</v>
      </c>
      <c r="P7" s="8">
        <f t="shared" si="5"/>
        <v>-0.05</v>
      </c>
    </row>
    <row r="8">
      <c r="A8" s="4"/>
      <c r="B8" s="5" t="s">
        <v>12</v>
      </c>
      <c r="C8" s="7">
        <v>304300.0</v>
      </c>
      <c r="D8" s="7">
        <v>253252.3</v>
      </c>
      <c r="E8" s="7">
        <v>310000.0</v>
      </c>
      <c r="F8" s="15">
        <v>123.0</v>
      </c>
      <c r="G8" s="18">
        <f t="shared" si="1"/>
        <v>2473.98374</v>
      </c>
      <c r="H8" s="18">
        <f t="shared" si="2"/>
        <v>2058.961789</v>
      </c>
      <c r="I8" s="18">
        <f t="shared" si="3"/>
        <v>2520.325203</v>
      </c>
      <c r="O8" s="8">
        <f t="shared" si="4"/>
        <v>0.01873151495</v>
      </c>
      <c r="P8" s="8">
        <f t="shared" si="5"/>
        <v>0.2240757537</v>
      </c>
    </row>
    <row r="9">
      <c r="A9" s="4"/>
      <c r="B9" s="5" t="s">
        <v>13</v>
      </c>
      <c r="C9" s="7">
        <v>50000.0</v>
      </c>
      <c r="D9" s="7">
        <v>50000.0</v>
      </c>
      <c r="E9" s="7">
        <v>48000.0</v>
      </c>
      <c r="F9" s="15">
        <v>20.0</v>
      </c>
      <c r="G9" s="18">
        <f t="shared" si="1"/>
        <v>2500</v>
      </c>
      <c r="H9" s="18">
        <f t="shared" si="2"/>
        <v>2500</v>
      </c>
      <c r="I9" s="18">
        <f t="shared" si="3"/>
        <v>2400</v>
      </c>
      <c r="O9" s="8">
        <f t="shared" si="4"/>
        <v>-0.04</v>
      </c>
      <c r="P9" s="8">
        <f t="shared" si="5"/>
        <v>-0.04</v>
      </c>
    </row>
    <row r="10">
      <c r="B10" s="1"/>
      <c r="C10" s="1"/>
      <c r="D10" s="1"/>
      <c r="E10" s="1"/>
      <c r="F10" s="1"/>
      <c r="O10" s="1"/>
      <c r="P10" s="1"/>
    </row>
    <row r="11">
      <c r="F11" s="14" t="s">
        <v>35</v>
      </c>
    </row>
    <row r="12">
      <c r="F12" s="14" t="s">
        <v>36</v>
      </c>
    </row>
  </sheetData>
  <drawing r:id="rId1"/>
</worksheet>
</file>