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222934\Desktop\"/>
    </mc:Choice>
  </mc:AlternateContent>
  <bookViews>
    <workbookView xWindow="0" yWindow="0" windowWidth="28800" windowHeight="12300" firstSheet="3" activeTab="7"/>
  </bookViews>
  <sheets>
    <sheet name="Demographics" sheetId="8" r:id="rId1"/>
    <sheet name="Knowledge of livestock disease" sheetId="1" r:id="rId2"/>
    <sheet name="Antibiotic use in livestock" sheetId="2" r:id="rId3"/>
    <sheet name="Access to animal healthcare" sheetId="3" r:id="rId4"/>
    <sheet name="Dependence on livestock" sheetId="4" r:id="rId5"/>
    <sheet name="Access to antibiotics" sheetId="5" r:id="rId6"/>
    <sheet name="Environmental features" sheetId="6" r:id="rId7"/>
    <sheet name="Awareness of AMR and risks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4" i="8" l="1"/>
  <c r="AE24" i="8"/>
  <c r="AH24" i="8"/>
  <c r="AB25" i="8"/>
  <c r="AE25" i="8"/>
  <c r="AH25" i="8"/>
  <c r="AB26" i="8"/>
  <c r="AE26" i="8"/>
  <c r="AH26" i="8"/>
  <c r="AB27" i="8"/>
  <c r="AE27" i="8"/>
  <c r="AH27" i="8"/>
  <c r="AB28" i="8"/>
  <c r="AE28" i="8"/>
  <c r="AH28" i="8"/>
  <c r="AB29" i="8"/>
  <c r="AE29" i="8"/>
  <c r="AH29" i="8"/>
  <c r="AB30" i="8"/>
  <c r="AE30" i="8"/>
  <c r="AH30" i="8"/>
  <c r="AB31" i="8"/>
  <c r="AE31" i="8"/>
  <c r="AH31" i="8"/>
  <c r="AB32" i="8"/>
  <c r="AE32" i="8"/>
  <c r="AH32" i="8"/>
  <c r="AB33" i="8"/>
  <c r="AE33" i="8"/>
  <c r="AH33" i="8"/>
  <c r="AB34" i="8"/>
  <c r="AE34" i="8"/>
  <c r="AH34" i="8"/>
  <c r="AB35" i="8"/>
  <c r="AE35" i="8"/>
  <c r="AH35" i="8"/>
  <c r="AB36" i="8"/>
  <c r="AE36" i="8"/>
  <c r="AH36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I24" i="8"/>
  <c r="H24" i="8"/>
  <c r="G24" i="8"/>
  <c r="F24" i="8"/>
  <c r="AE9" i="8"/>
  <c r="AH9" i="8"/>
  <c r="AE10" i="8"/>
  <c r="AH10" i="8"/>
  <c r="AE11" i="8"/>
  <c r="AH11" i="8"/>
  <c r="AE12" i="8"/>
  <c r="AH12" i="8"/>
  <c r="AE13" i="8"/>
  <c r="AH13" i="8"/>
  <c r="AE14" i="8"/>
  <c r="AH14" i="8"/>
  <c r="AE15" i="8"/>
  <c r="AH15" i="8"/>
  <c r="AE16" i="8"/>
  <c r="AH16" i="8"/>
  <c r="AB10" i="8"/>
  <c r="AB11" i="8"/>
  <c r="AB12" i="8"/>
  <c r="AB13" i="8"/>
  <c r="AB14" i="8"/>
  <c r="AB15" i="8"/>
  <c r="AB16" i="8"/>
  <c r="AB9" i="8"/>
  <c r="Y16" i="8"/>
  <c r="Y15" i="8"/>
  <c r="Y14" i="8"/>
  <c r="Y13" i="8"/>
  <c r="Y12" i="8"/>
  <c r="Y11" i="8"/>
  <c r="Y10" i="8"/>
  <c r="Y9" i="8"/>
  <c r="E9" i="7"/>
  <c r="F9" i="7"/>
  <c r="G9" i="7"/>
  <c r="H9" i="7"/>
  <c r="I9" i="7"/>
  <c r="E10" i="7"/>
  <c r="E11" i="7" s="1"/>
  <c r="F10" i="7"/>
  <c r="G10" i="7"/>
  <c r="G11" i="7" s="1"/>
  <c r="H10" i="7"/>
  <c r="I10" i="7"/>
  <c r="I11" i="7" s="1"/>
  <c r="F11" i="7"/>
  <c r="H11" i="7"/>
  <c r="D10" i="7"/>
  <c r="C10" i="7"/>
  <c r="B10" i="7"/>
  <c r="D9" i="7"/>
  <c r="D11" i="7" s="1"/>
  <c r="C9" i="7"/>
  <c r="C11" i="7" s="1"/>
  <c r="B9" i="7"/>
  <c r="B11" i="7" s="1"/>
  <c r="D10" i="6"/>
  <c r="C10" i="6"/>
  <c r="B10" i="6"/>
  <c r="D9" i="6"/>
  <c r="D11" i="6" s="1"/>
  <c r="C9" i="6"/>
  <c r="C11" i="6" s="1"/>
  <c r="B9" i="6"/>
  <c r="B11" i="6" s="1"/>
  <c r="C11" i="5"/>
  <c r="B9" i="5"/>
  <c r="B10" i="5"/>
  <c r="B11" i="5"/>
  <c r="E10" i="5"/>
  <c r="D10" i="5"/>
  <c r="E9" i="5"/>
  <c r="E11" i="5" s="1"/>
  <c r="D9" i="5"/>
  <c r="D11" i="5" s="1"/>
  <c r="C9" i="4"/>
  <c r="E10" i="3"/>
  <c r="D10" i="3"/>
  <c r="C10" i="3"/>
  <c r="B10" i="3"/>
  <c r="E9" i="3"/>
  <c r="E11" i="3" s="1"/>
  <c r="D9" i="3"/>
  <c r="D11" i="3" s="1"/>
  <c r="C9" i="3"/>
  <c r="C11" i="3" s="1"/>
  <c r="B9" i="3"/>
  <c r="B11" i="3" s="1"/>
  <c r="F9" i="2"/>
  <c r="G9" i="2"/>
  <c r="H9" i="2"/>
  <c r="I9" i="2"/>
  <c r="J9" i="2"/>
  <c r="K9" i="2"/>
  <c r="L9" i="2"/>
  <c r="F10" i="2"/>
  <c r="F11" i="2" s="1"/>
  <c r="G10" i="2"/>
  <c r="H10" i="2"/>
  <c r="H11" i="2" s="1"/>
  <c r="I10" i="2"/>
  <c r="J10" i="2"/>
  <c r="J11" i="2" s="1"/>
  <c r="K10" i="2"/>
  <c r="L10" i="2"/>
  <c r="L11" i="2" s="1"/>
  <c r="G11" i="2"/>
  <c r="I11" i="2"/>
  <c r="K11" i="2"/>
  <c r="B11" i="2"/>
  <c r="E10" i="2"/>
  <c r="D10" i="2"/>
  <c r="C10" i="2"/>
  <c r="E9" i="2"/>
  <c r="E11" i="2" s="1"/>
  <c r="D9" i="2"/>
  <c r="C9" i="2"/>
  <c r="C11" i="2" s="1"/>
  <c r="C11" i="1"/>
  <c r="D11" i="1"/>
  <c r="E11" i="1"/>
  <c r="F11" i="1"/>
  <c r="B11" i="1"/>
  <c r="C10" i="1"/>
  <c r="D10" i="1"/>
  <c r="E10" i="1"/>
  <c r="F10" i="1"/>
  <c r="B10" i="1"/>
  <c r="B9" i="1"/>
  <c r="C9" i="1"/>
  <c r="D9" i="1"/>
  <c r="E9" i="1"/>
  <c r="F9" i="1"/>
  <c r="G9" i="8"/>
  <c r="H9" i="8"/>
  <c r="I9" i="8"/>
  <c r="J9" i="8"/>
  <c r="F9" i="8"/>
  <c r="D11" i="2" l="1"/>
  <c r="B8" i="4"/>
  <c r="B5" i="4"/>
  <c r="B9" i="4" s="1"/>
</calcChain>
</file>

<file path=xl/sharedStrings.xml><?xml version="1.0" encoding="utf-8"?>
<sst xmlns="http://schemas.openxmlformats.org/spreadsheetml/2006/main" count="207" uniqueCount="107">
  <si>
    <t>ID</t>
  </si>
  <si>
    <t>Date of data collection</t>
  </si>
  <si>
    <t>Country</t>
  </si>
  <si>
    <t>County</t>
  </si>
  <si>
    <t>Village</t>
  </si>
  <si>
    <t>Cattle</t>
  </si>
  <si>
    <t>Sheep</t>
  </si>
  <si>
    <t>Goats</t>
  </si>
  <si>
    <t>Poultry</t>
  </si>
  <si>
    <t>Cattle disease 1</t>
  </si>
  <si>
    <t>Cattle disease 2</t>
  </si>
  <si>
    <t>Cattle disease 3</t>
  </si>
  <si>
    <t>Sheep disease 1</t>
  </si>
  <si>
    <t>Sheep disease 2</t>
  </si>
  <si>
    <t>Sheep disease 3</t>
  </si>
  <si>
    <t>Goat disease 1</t>
  </si>
  <si>
    <t>Goat disease 2</t>
  </si>
  <si>
    <t>Goat disease 3</t>
  </si>
  <si>
    <t>Poultry disease 1</t>
  </si>
  <si>
    <t>Poultry disease 2</t>
  </si>
  <si>
    <t>Poultry disease 3</t>
  </si>
  <si>
    <t>People in household</t>
  </si>
  <si>
    <t>Number of times per year purchase antibiotics</t>
  </si>
  <si>
    <t>Who do you ask for advice before buying?</t>
  </si>
  <si>
    <t>Is this person qualified?</t>
  </si>
  <si>
    <t>Who taught you about causes of disease?</t>
  </si>
  <si>
    <t>Who taught you about which medicine treats disease?</t>
  </si>
  <si>
    <t>Who do you consult when animals sick?</t>
  </si>
  <si>
    <t>How many government vets are in the area?</t>
  </si>
  <si>
    <t>Proportion of income derived from livestock-based livelihoods</t>
  </si>
  <si>
    <t>Number of other sources of income</t>
  </si>
  <si>
    <t>Total annual income</t>
  </si>
  <si>
    <t>Number of stores increased compared to past?</t>
  </si>
  <si>
    <t>Is there a black market for antibiotics?</t>
  </si>
  <si>
    <t>Where do you purchase?</t>
  </si>
  <si>
    <t>Heard of any antibiotics which no longer work</t>
  </si>
  <si>
    <t>Heard of antibiotic resistance</t>
  </si>
  <si>
    <t>Drink milk from animals being treated with antibitoics</t>
  </si>
  <si>
    <t>Think it is ok to sell milk from animals being treated with anitbiotics</t>
  </si>
  <si>
    <t>Eat meat from animals being treated with antibiotics</t>
  </si>
  <si>
    <t>Think it is a problem to use antibiotics several times a year to treat a disease in the same animal</t>
  </si>
  <si>
    <t>Think if people treat their animals with antibiotics regularly it may lead to the antibiotic becoming less effective</t>
  </si>
  <si>
    <t>Think if you treat an animal with antibiotics it is possible that the antibitoics could be present in the meat, milk or dung</t>
  </si>
  <si>
    <t>Clean where the animals are kept</t>
  </si>
  <si>
    <t>Use disinfectant to clean</t>
  </si>
  <si>
    <t>Dispose of antibiotics into the environment</t>
  </si>
  <si>
    <t>Purchase from vet</t>
  </si>
  <si>
    <t>Number of stores antibiotics can be bought from</t>
  </si>
  <si>
    <t>Consult qualified person when animals sick</t>
  </si>
  <si>
    <t>Government vets in area</t>
  </si>
  <si>
    <t>Cost prevents seeking help for animals when they are sick</t>
  </si>
  <si>
    <t>Traditional healers in community</t>
  </si>
  <si>
    <t>Use more antibiotics now than in the past</t>
  </si>
  <si>
    <t>Get advice from a qualified person before buying</t>
  </si>
  <si>
    <t>Give full course of antibiotics</t>
  </si>
  <si>
    <t>Given antibiotics to prevent disease</t>
  </si>
  <si>
    <t>Given antibiotics for growth promotion</t>
  </si>
  <si>
    <t>Store antibiotics at home</t>
  </si>
  <si>
    <t>Share antibiotics with family and neighbours</t>
  </si>
  <si>
    <t>Check expiry dates before use</t>
  </si>
  <si>
    <t>Give human medicine to animals or vice versa</t>
  </si>
  <si>
    <t>Learned about causes of disease from a qualified person</t>
  </si>
  <si>
    <t>Learned about which medicine treats disease from a qualified person</t>
  </si>
  <si>
    <t>Received training on livestock disease</t>
  </si>
  <si>
    <t>Aware of zoonotic disease</t>
  </si>
  <si>
    <t>Attempt to treat disease without help</t>
  </si>
  <si>
    <t>Kenya</t>
  </si>
  <si>
    <t>Kajiado</t>
  </si>
  <si>
    <t>Oluseryan</t>
  </si>
  <si>
    <t>Sempel</t>
  </si>
  <si>
    <t>1=Signs of animal, 2=Family/neighbours/community, 3=Agrovet, 4=Vet, 5=Radio, 6=Post mortem, 7=Livestock office, 8=Experience</t>
  </si>
  <si>
    <t>1=Yes, 2=No</t>
  </si>
  <si>
    <t>1=Agrovet seller, 2=Vet, 3=Family, 4=Livestock office</t>
  </si>
  <si>
    <t>1=Agrovet seller, 2=Say vet but mean Agrovet, 3=Livestock office, 4=Friends and family, 5=Vet</t>
  </si>
  <si>
    <t>Ever mix antibiotics in the same animal?</t>
  </si>
  <si>
    <t>1, 3</t>
  </si>
  <si>
    <t>2, 4</t>
  </si>
  <si>
    <r>
      <rPr>
        <sz val="11"/>
        <rFont val="Calibri"/>
        <family val="2"/>
        <scheme val="minor"/>
      </rPr>
      <t xml:space="preserve">1=Family/friends/neighbours, </t>
    </r>
    <r>
      <rPr>
        <sz val="11"/>
        <color theme="1"/>
        <rFont val="Calibri"/>
        <family val="2"/>
        <scheme val="minor"/>
      </rPr>
      <t>2=Government Vet, 3=Private Vet, 4=Livestock Inspector, 5=Agrovet seller</t>
    </r>
  </si>
  <si>
    <t>Other income sources</t>
  </si>
  <si>
    <t>Income derived from livestock-based livelihoods</t>
  </si>
  <si>
    <t>4, 5, 1</t>
  </si>
  <si>
    <t>1=Crop production, 2=Dairy, 3=Animal husbandry, 4=Employment, 5=Self-employed, 6=Other</t>
  </si>
  <si>
    <t>1=Agrovet, 2=Livestock office, 3=Vet, 4=Chemist</t>
  </si>
  <si>
    <t>Mean</t>
  </si>
  <si>
    <t>% positive</t>
  </si>
  <si>
    <t>Mean or % positive</t>
  </si>
  <si>
    <t>Osugoroi</t>
  </si>
  <si>
    <t>Olooragosuia</t>
  </si>
  <si>
    <t>Kilonito</t>
  </si>
  <si>
    <t>1=Newcastle Disease, 2=Infectious Bronchitis, 3=Fever, 4=Parasites</t>
  </si>
  <si>
    <t>Number of times each disease mentioned</t>
  </si>
  <si>
    <t>ECF</t>
  </si>
  <si>
    <t>FMD</t>
  </si>
  <si>
    <t>Mastitis</t>
  </si>
  <si>
    <t>Bluetongue</t>
  </si>
  <si>
    <t>Heartwater</t>
  </si>
  <si>
    <t>PPR</t>
  </si>
  <si>
    <t>CCPP</t>
  </si>
  <si>
    <t>Newcastle disease</t>
  </si>
  <si>
    <t>Infectious bronchitis</t>
  </si>
  <si>
    <t>Parasites</t>
  </si>
  <si>
    <t>1=Heart water, 2=PPR, 3=Bluetongue, 4=FMD, 5=Blackquarter, 6=Olkipei, 7=Olmilo, 8=Enkirouaj, 9=RVF, 10=ECF</t>
  </si>
  <si>
    <t>1=Heart water, 2=CCPP, 3=PPR, 4=Lung disease, 5=Olkipei, 6=Olmilo, 7=ECF, 8=Pneumonia, 9=FMD</t>
  </si>
  <si>
    <t>1=ECF, 2=FMD, 3=Mastitis, 4=LSD, 5=Fever, 6=Anthrax, 7=Respiratory infection, 8=Lameness, 9=Brucellosis, 10=Narere, 11=Tikana, 12=Empuroo, 13=Babesiasis, 14=RVF, 15=CCPP, 16=PPR, 17=BT, 18=Eye infection</t>
  </si>
  <si>
    <t>Babesiosis</t>
  </si>
  <si>
    <t>Pneumonia</t>
  </si>
  <si>
    <t>Olmilo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</si>
</sst>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/>
    <xf numFmtId="0" fontId="0" fillId="3" borderId="0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0" borderId="2" xfId="0" applyFont="1" applyBorder="1"/>
    <xf numFmtId="0" fontId="2" fillId="0" borderId="0" xfId="0" applyFont="1" applyBorder="1"/>
    <xf numFmtId="0" fontId="2" fillId="0" borderId="2" xfId="0" applyFont="1" applyBorder="1" applyAlignment="1">
      <alignment wrapText="1"/>
    </xf>
    <xf numFmtId="0" fontId="3" fillId="0" borderId="3" xfId="1" applyFont="1" applyFill="1" applyBorder="1" applyAlignment="1">
      <alignment horizontal="right" wrapText="1"/>
    </xf>
    <xf numFmtId="0" fontId="3" fillId="0" borderId="3" xfId="1" applyFont="1" applyFill="1" applyBorder="1" applyAlignment="1">
      <alignment wrapText="1"/>
    </xf>
    <xf numFmtId="0" fontId="4" fillId="0" borderId="0" xfId="1"/>
    <xf numFmtId="0" fontId="3" fillId="0" borderId="0" xfId="1" applyFont="1" applyFill="1" applyBorder="1" applyAlignment="1">
      <alignment horizontal="right" wrapText="1"/>
    </xf>
    <xf numFmtId="0" fontId="0" fillId="0" borderId="0" xfId="0" applyFill="1" applyAlignment="1">
      <alignment wrapText="1"/>
    </xf>
  </cellXfs>
  <cellStyles count="2">
    <cellStyle name="Normal" xfId="0" builtinId="0"/>
    <cellStyle name="Normal_Demographic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L2" sqref="L2"/>
    </sheetView>
  </sheetViews>
  <sheetFormatPr defaultRowHeight="14.4" x14ac:dyDescent="0.3"/>
  <cols>
    <col min="1" max="22" width="11.109375" customWidth="1"/>
  </cols>
  <sheetData>
    <row r="1" spans="1:36" s="1" customFormat="1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Y1" s="21" t="s">
        <v>9</v>
      </c>
      <c r="Z1" s="21" t="s">
        <v>10</v>
      </c>
      <c r="AA1" s="21" t="s">
        <v>11</v>
      </c>
      <c r="AB1" s="21" t="s">
        <v>12</v>
      </c>
      <c r="AC1" s="21" t="s">
        <v>13</v>
      </c>
      <c r="AD1" s="21" t="s">
        <v>14</v>
      </c>
      <c r="AE1" s="21" t="s">
        <v>15</v>
      </c>
      <c r="AF1" s="21" t="s">
        <v>16</v>
      </c>
      <c r="AG1" s="21" t="s">
        <v>17</v>
      </c>
      <c r="AH1" s="21" t="s">
        <v>18</v>
      </c>
      <c r="AI1" s="21" t="s">
        <v>19</v>
      </c>
      <c r="AJ1" s="21" t="s">
        <v>20</v>
      </c>
    </row>
    <row r="2" spans="1:36" s="1" customFormat="1" ht="403.2" x14ac:dyDescent="0.3">
      <c r="A2" s="2"/>
      <c r="B2" s="2"/>
      <c r="C2" s="2"/>
      <c r="D2" s="2"/>
      <c r="E2" s="2"/>
      <c r="F2" s="2"/>
      <c r="G2" s="2"/>
      <c r="H2" s="2"/>
      <c r="I2" s="2"/>
      <c r="J2" s="2"/>
      <c r="Y2" s="21" t="s">
        <v>103</v>
      </c>
      <c r="Z2" s="21"/>
      <c r="AA2" s="21"/>
      <c r="AB2" s="21" t="s">
        <v>101</v>
      </c>
      <c r="AC2" s="21"/>
      <c r="AD2" s="21"/>
      <c r="AE2" s="21" t="s">
        <v>102</v>
      </c>
      <c r="AF2" s="21"/>
      <c r="AG2" s="21"/>
      <c r="AH2" s="21" t="s">
        <v>89</v>
      </c>
      <c r="AI2" s="21"/>
      <c r="AJ2" s="21"/>
    </row>
    <row r="3" spans="1:36" x14ac:dyDescent="0.3">
      <c r="A3" s="4">
        <v>1</v>
      </c>
      <c r="B3" s="5">
        <v>43424</v>
      </c>
      <c r="C3" t="s">
        <v>66</v>
      </c>
      <c r="D3" t="s">
        <v>67</v>
      </c>
      <c r="E3" s="4" t="s">
        <v>68</v>
      </c>
      <c r="F3" s="4">
        <v>7</v>
      </c>
      <c r="G3">
        <v>28</v>
      </c>
      <c r="H3">
        <v>56</v>
      </c>
      <c r="I3">
        <v>59</v>
      </c>
      <c r="J3">
        <v>12</v>
      </c>
      <c r="Y3">
        <v>1</v>
      </c>
      <c r="Z3">
        <v>2</v>
      </c>
      <c r="AA3">
        <v>4</v>
      </c>
      <c r="AB3">
        <v>3</v>
      </c>
      <c r="AC3">
        <v>4</v>
      </c>
      <c r="AD3">
        <v>5</v>
      </c>
      <c r="AE3">
        <v>2</v>
      </c>
      <c r="AF3">
        <v>1</v>
      </c>
      <c r="AG3">
        <v>3</v>
      </c>
      <c r="AH3">
        <v>2</v>
      </c>
    </row>
    <row r="4" spans="1:36" x14ac:dyDescent="0.3">
      <c r="A4" s="4">
        <v>2</v>
      </c>
      <c r="B4" s="5">
        <v>43424</v>
      </c>
      <c r="C4" t="s">
        <v>66</v>
      </c>
      <c r="D4" t="s">
        <v>67</v>
      </c>
      <c r="E4" s="4" t="s">
        <v>68</v>
      </c>
      <c r="F4" s="4"/>
      <c r="G4">
        <v>2</v>
      </c>
      <c r="H4">
        <v>29</v>
      </c>
      <c r="I4">
        <v>9</v>
      </c>
      <c r="J4">
        <v>0</v>
      </c>
    </row>
    <row r="5" spans="1:36" x14ac:dyDescent="0.3">
      <c r="A5">
        <v>3</v>
      </c>
      <c r="B5" s="6">
        <v>43424</v>
      </c>
      <c r="C5" t="s">
        <v>66</v>
      </c>
      <c r="D5" t="s">
        <v>67</v>
      </c>
      <c r="E5" t="s">
        <v>68</v>
      </c>
      <c r="F5">
        <v>6</v>
      </c>
      <c r="G5">
        <v>5</v>
      </c>
      <c r="H5">
        <v>30</v>
      </c>
      <c r="I5">
        <v>5</v>
      </c>
      <c r="J5">
        <v>4</v>
      </c>
      <c r="Y5">
        <v>1</v>
      </c>
      <c r="Z5">
        <v>2</v>
      </c>
      <c r="AA5">
        <v>3</v>
      </c>
      <c r="AB5">
        <v>1</v>
      </c>
      <c r="AC5">
        <v>2</v>
      </c>
      <c r="AD5">
        <v>3</v>
      </c>
      <c r="AE5">
        <v>1</v>
      </c>
      <c r="AF5">
        <v>2</v>
      </c>
      <c r="AG5">
        <v>3</v>
      </c>
      <c r="AH5">
        <v>1</v>
      </c>
    </row>
    <row r="6" spans="1:36" x14ac:dyDescent="0.3">
      <c r="A6">
        <v>4</v>
      </c>
      <c r="B6" s="6">
        <v>43424</v>
      </c>
      <c r="C6" t="s">
        <v>66</v>
      </c>
      <c r="D6" t="s">
        <v>67</v>
      </c>
      <c r="E6" t="s">
        <v>68</v>
      </c>
      <c r="F6">
        <v>6</v>
      </c>
      <c r="G6">
        <v>5</v>
      </c>
      <c r="H6">
        <v>0</v>
      </c>
      <c r="I6">
        <v>8</v>
      </c>
      <c r="J6">
        <v>30</v>
      </c>
      <c r="Y6">
        <v>5</v>
      </c>
      <c r="Z6">
        <v>6</v>
      </c>
      <c r="AA6">
        <v>2</v>
      </c>
      <c r="AH6">
        <v>3</v>
      </c>
      <c r="AI6">
        <v>4</v>
      </c>
    </row>
    <row r="7" spans="1:36" x14ac:dyDescent="0.3">
      <c r="A7">
        <v>5</v>
      </c>
      <c r="B7" s="6">
        <v>43424</v>
      </c>
      <c r="C7" t="s">
        <v>66</v>
      </c>
      <c r="D7" t="s">
        <v>67</v>
      </c>
      <c r="E7" t="s">
        <v>69</v>
      </c>
      <c r="G7">
        <v>70</v>
      </c>
      <c r="H7">
        <v>80</v>
      </c>
      <c r="I7">
        <v>20</v>
      </c>
      <c r="J7">
        <v>0</v>
      </c>
    </row>
    <row r="8" spans="1:36" x14ac:dyDescent="0.3">
      <c r="A8">
        <v>6</v>
      </c>
      <c r="B8" s="6">
        <v>43424</v>
      </c>
      <c r="C8" t="s">
        <v>66</v>
      </c>
      <c r="D8" t="s">
        <v>67</v>
      </c>
      <c r="E8" t="s">
        <v>68</v>
      </c>
      <c r="F8">
        <v>7</v>
      </c>
      <c r="G8">
        <v>13</v>
      </c>
      <c r="H8">
        <v>0</v>
      </c>
      <c r="I8">
        <v>0</v>
      </c>
      <c r="J8">
        <v>0</v>
      </c>
      <c r="Y8">
        <v>7</v>
      </c>
      <c r="Z8">
        <v>8</v>
      </c>
      <c r="AA8">
        <v>1</v>
      </c>
    </row>
    <row r="9" spans="1:36" s="13" customFormat="1" x14ac:dyDescent="0.3">
      <c r="A9" s="14" t="s">
        <v>83</v>
      </c>
      <c r="B9" s="12"/>
      <c r="C9" s="12"/>
      <c r="D9" s="12"/>
      <c r="E9" s="12"/>
      <c r="F9" s="12">
        <f>AVERAGE(F3:F8)</f>
        <v>6.5</v>
      </c>
      <c r="G9" s="12">
        <f t="shared" ref="G9:J9" si="0">AVERAGE(G3:G8)</f>
        <v>20.5</v>
      </c>
      <c r="H9" s="12">
        <f t="shared" si="0"/>
        <v>32.5</v>
      </c>
      <c r="I9" s="12">
        <f t="shared" si="0"/>
        <v>16.833333333333332</v>
      </c>
      <c r="J9" s="12">
        <f t="shared" si="0"/>
        <v>7.666666666666667</v>
      </c>
      <c r="K9" s="12" t="s">
        <v>91</v>
      </c>
      <c r="L9" s="12" t="s">
        <v>92</v>
      </c>
      <c r="M9" s="12" t="s">
        <v>93</v>
      </c>
      <c r="N9" s="12" t="s">
        <v>94</v>
      </c>
      <c r="O9" s="12" t="s">
        <v>95</v>
      </c>
      <c r="P9" s="12" t="s">
        <v>96</v>
      </c>
      <c r="Q9" s="12" t="s">
        <v>95</v>
      </c>
      <c r="R9" s="12" t="s">
        <v>97</v>
      </c>
      <c r="S9" s="12" t="s">
        <v>96</v>
      </c>
      <c r="T9" s="12" t="s">
        <v>98</v>
      </c>
      <c r="U9" s="12" t="s">
        <v>99</v>
      </c>
      <c r="V9" s="12" t="s">
        <v>100</v>
      </c>
      <c r="X9" s="15" t="s">
        <v>90</v>
      </c>
      <c r="Y9" s="11">
        <f>COUNTIF(Y$3:AA$8, "1")</f>
        <v>3</v>
      </c>
      <c r="Z9" s="11"/>
      <c r="AA9" s="11"/>
      <c r="AB9" s="11">
        <f t="shared" ref="AB9" si="1">COUNTIF(AB$3:AD$8, "1")</f>
        <v>1</v>
      </c>
      <c r="AC9" s="11"/>
      <c r="AD9" s="11"/>
      <c r="AE9" s="11">
        <f t="shared" ref="AE9" si="2">COUNTIF(AE$3:AG$8, "1")</f>
        <v>2</v>
      </c>
      <c r="AF9" s="11"/>
      <c r="AG9" s="11"/>
      <c r="AH9" s="11">
        <f t="shared" ref="AH9" si="3">COUNTIF(AH$3:AJ$8, "1")</f>
        <v>1</v>
      </c>
      <c r="AI9" s="11"/>
      <c r="AJ9" s="11"/>
    </row>
    <row r="10" spans="1:36" x14ac:dyDescent="0.3">
      <c r="Y10" s="13">
        <f>COUNTIF(Y$3:AA$8, "2")</f>
        <v>3</v>
      </c>
      <c r="Z10" s="13"/>
      <c r="AA10" s="13"/>
      <c r="AB10" s="13">
        <f t="shared" ref="AB10" si="4">COUNTIF(AB$3:AD$8, "2")</f>
        <v>1</v>
      </c>
      <c r="AC10" s="13"/>
      <c r="AD10" s="13"/>
      <c r="AE10" s="13">
        <f t="shared" ref="AE10" si="5">COUNTIF(AE$3:AG$8, "2")</f>
        <v>2</v>
      </c>
      <c r="AF10" s="13"/>
      <c r="AG10" s="13"/>
      <c r="AH10" s="13">
        <f t="shared" ref="AH10" si="6">COUNTIF(AH$3:AJ$8, "2")</f>
        <v>1</v>
      </c>
      <c r="AI10" s="13"/>
      <c r="AJ10" s="13"/>
    </row>
    <row r="11" spans="1:36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Y11" s="13">
        <f>COUNTIF(Y$3:AA$8, "3")</f>
        <v>1</v>
      </c>
      <c r="Z11" s="13"/>
      <c r="AA11" s="13"/>
      <c r="AB11" s="13">
        <f t="shared" ref="AB11" si="7">COUNTIF(AB$3:AD$8, "3")</f>
        <v>2</v>
      </c>
      <c r="AC11" s="13"/>
      <c r="AD11" s="13"/>
      <c r="AE11" s="13">
        <f t="shared" ref="AE11" si="8">COUNTIF(AE$3:AG$8, "3")</f>
        <v>2</v>
      </c>
      <c r="AF11" s="13"/>
      <c r="AG11" s="13"/>
      <c r="AH11" s="13">
        <f t="shared" ref="AH11" si="9">COUNTIF(AH$3:AJ$8, "3")</f>
        <v>1</v>
      </c>
      <c r="AI11" s="13"/>
      <c r="AJ11" s="13"/>
    </row>
    <row r="12" spans="1:36" x14ac:dyDescent="0.3">
      <c r="Y12" s="13">
        <f>COUNTIF(Y$3:AA$8, "4")</f>
        <v>1</v>
      </c>
      <c r="Z12" s="13"/>
      <c r="AA12" s="13"/>
      <c r="AB12" s="13">
        <f t="shared" ref="AB12" si="10">COUNTIF(AB$3:AD$8, "4")</f>
        <v>1</v>
      </c>
      <c r="AC12" s="13"/>
      <c r="AD12" s="13"/>
      <c r="AE12" s="13">
        <f t="shared" ref="AE12" si="11">COUNTIF(AE$3:AG$8, "4")</f>
        <v>0</v>
      </c>
      <c r="AF12" s="13"/>
      <c r="AG12" s="13"/>
      <c r="AH12" s="13">
        <f t="shared" ref="AH12" si="12">COUNTIF(AH$3:AJ$8, "4")</f>
        <v>1</v>
      </c>
      <c r="AI12" s="13"/>
      <c r="AJ12" s="13"/>
    </row>
    <row r="13" spans="1:36" x14ac:dyDescent="0.3">
      <c r="Y13" s="13">
        <f>COUNTIF(Y$3:AA$8, "5")</f>
        <v>1</v>
      </c>
      <c r="Z13" s="13"/>
      <c r="AA13" s="13"/>
      <c r="AB13" s="13">
        <f t="shared" ref="AB13" si="13">COUNTIF(AB$3:AD$8, "5")</f>
        <v>1</v>
      </c>
      <c r="AC13" s="13"/>
      <c r="AD13" s="13"/>
      <c r="AE13" s="13">
        <f t="shared" ref="AE13" si="14">COUNTIF(AE$3:AG$8, "5")</f>
        <v>0</v>
      </c>
      <c r="AF13" s="13"/>
      <c r="AG13" s="13"/>
      <c r="AH13" s="13">
        <f t="shared" ref="AH13" si="15">COUNTIF(AH$3:AJ$8, "5")</f>
        <v>0</v>
      </c>
      <c r="AI13" s="13"/>
      <c r="AJ13" s="13"/>
    </row>
    <row r="14" spans="1:36" x14ac:dyDescent="0.3">
      <c r="Y14" s="13">
        <f>COUNTIF(Y$3:AA$8, "6")</f>
        <v>1</v>
      </c>
      <c r="Z14" s="13"/>
      <c r="AA14" s="13"/>
      <c r="AB14" s="13">
        <f t="shared" ref="AB14" si="16">COUNTIF(AB$3:AD$8, "6")</f>
        <v>0</v>
      </c>
      <c r="AC14" s="13"/>
      <c r="AD14" s="13"/>
      <c r="AE14" s="13">
        <f t="shared" ref="AE14" si="17">COUNTIF(AE$3:AG$8, "6")</f>
        <v>0</v>
      </c>
      <c r="AF14" s="13"/>
      <c r="AG14" s="13"/>
      <c r="AH14" s="13">
        <f t="shared" ref="AH14" si="18">COUNTIF(AH$3:AJ$8, "6")</f>
        <v>0</v>
      </c>
      <c r="AI14" s="13"/>
      <c r="AJ14" s="13"/>
    </row>
    <row r="15" spans="1:36" x14ac:dyDescent="0.3">
      <c r="Y15" s="13">
        <f>COUNTIF(Y$3:AA$8, "7")</f>
        <v>1</v>
      </c>
      <c r="Z15" s="13"/>
      <c r="AA15" s="13"/>
      <c r="AB15" s="13">
        <f t="shared" ref="AB15" si="19">COUNTIF(AB$3:AD$8, "7")</f>
        <v>0</v>
      </c>
      <c r="AC15" s="13"/>
      <c r="AD15" s="13"/>
      <c r="AE15" s="13">
        <f t="shared" ref="AE15" si="20">COUNTIF(AE$3:AG$8, "7")</f>
        <v>0</v>
      </c>
      <c r="AF15" s="13"/>
      <c r="AG15" s="13"/>
      <c r="AH15" s="13">
        <f t="shared" ref="AH15" si="21">COUNTIF(AH$3:AJ$8, "7")</f>
        <v>0</v>
      </c>
      <c r="AI15" s="13"/>
      <c r="AJ15" s="13"/>
    </row>
    <row r="16" spans="1:36" x14ac:dyDescent="0.3">
      <c r="Y16" s="13">
        <f>COUNTIF(Y$3:AA$8, "8")</f>
        <v>1</v>
      </c>
      <c r="Z16" s="13"/>
      <c r="AA16" s="13"/>
      <c r="AB16" s="13">
        <f t="shared" ref="AB16" si="22">COUNTIF(AB$3:AD$8, "8")</f>
        <v>0</v>
      </c>
      <c r="AC16" s="13"/>
      <c r="AD16" s="13"/>
      <c r="AE16" s="13">
        <f t="shared" ref="AE16" si="23">COUNTIF(AE$3:AG$8, "8")</f>
        <v>0</v>
      </c>
      <c r="AF16" s="13"/>
      <c r="AG16" s="13"/>
      <c r="AH16" s="13">
        <f t="shared" ref="AH16" si="24">COUNTIF(AH$3:AJ$8, "8")</f>
        <v>0</v>
      </c>
      <c r="AI16" s="13"/>
      <c r="AJ16" s="13"/>
    </row>
    <row r="18" spans="1:36" x14ac:dyDescent="0.3">
      <c r="A18">
        <v>209</v>
      </c>
      <c r="B18" s="6">
        <v>36453</v>
      </c>
      <c r="C18" t="s">
        <v>66</v>
      </c>
      <c r="D18" t="s">
        <v>67</v>
      </c>
      <c r="E18" t="s">
        <v>86</v>
      </c>
      <c r="F18">
        <v>3</v>
      </c>
      <c r="G18" s="17">
        <v>4</v>
      </c>
      <c r="H18" s="17">
        <v>24</v>
      </c>
      <c r="I18" s="17">
        <v>21</v>
      </c>
      <c r="J18" s="20"/>
      <c r="Y18">
        <v>2</v>
      </c>
      <c r="Z18">
        <v>1</v>
      </c>
      <c r="AE18">
        <v>7</v>
      </c>
    </row>
    <row r="19" spans="1:36" x14ac:dyDescent="0.3">
      <c r="A19">
        <v>210</v>
      </c>
      <c r="B19" s="6">
        <v>36453</v>
      </c>
      <c r="C19" t="s">
        <v>66</v>
      </c>
      <c r="D19" t="s">
        <v>67</v>
      </c>
      <c r="E19" t="s">
        <v>87</v>
      </c>
      <c r="F19">
        <v>3</v>
      </c>
      <c r="G19" s="17">
        <v>6</v>
      </c>
      <c r="H19" s="17">
        <v>24</v>
      </c>
      <c r="I19" s="17">
        <v>8</v>
      </c>
      <c r="J19" s="20"/>
      <c r="Y19">
        <v>1</v>
      </c>
      <c r="Z19">
        <v>13</v>
      </c>
      <c r="AB19">
        <v>10</v>
      </c>
      <c r="AE19">
        <v>8</v>
      </c>
    </row>
    <row r="20" spans="1:36" x14ac:dyDescent="0.3">
      <c r="A20">
        <v>211</v>
      </c>
      <c r="B20" s="6">
        <v>36453</v>
      </c>
      <c r="C20" t="s">
        <v>66</v>
      </c>
      <c r="D20" t="s">
        <v>67</v>
      </c>
      <c r="E20" t="s">
        <v>88</v>
      </c>
      <c r="F20">
        <v>1</v>
      </c>
      <c r="G20" s="17">
        <v>2</v>
      </c>
      <c r="H20" s="19"/>
      <c r="I20" s="19"/>
      <c r="J20" s="20"/>
      <c r="Y20">
        <v>2</v>
      </c>
    </row>
    <row r="21" spans="1:36" x14ac:dyDescent="0.3">
      <c r="A21">
        <v>212</v>
      </c>
      <c r="B21" s="6">
        <v>36453</v>
      </c>
      <c r="C21" t="s">
        <v>66</v>
      </c>
      <c r="D21" t="s">
        <v>67</v>
      </c>
      <c r="E21" t="s">
        <v>88</v>
      </c>
      <c r="F21">
        <v>10</v>
      </c>
      <c r="G21" s="17">
        <v>5</v>
      </c>
      <c r="H21" s="17">
        <v>20</v>
      </c>
      <c r="I21" s="17">
        <v>5</v>
      </c>
      <c r="J21" s="20"/>
      <c r="Y21">
        <v>2</v>
      </c>
      <c r="AE21">
        <v>9</v>
      </c>
    </row>
    <row r="22" spans="1:36" x14ac:dyDescent="0.3">
      <c r="A22">
        <v>213</v>
      </c>
      <c r="B22" s="6">
        <v>36453</v>
      </c>
      <c r="C22" t="s">
        <v>66</v>
      </c>
      <c r="D22" t="s">
        <v>67</v>
      </c>
      <c r="E22" t="s">
        <v>88</v>
      </c>
      <c r="F22">
        <v>13</v>
      </c>
      <c r="G22" s="17">
        <v>5</v>
      </c>
      <c r="H22" s="17">
        <v>10</v>
      </c>
      <c r="I22" s="17">
        <v>9</v>
      </c>
      <c r="J22" s="20"/>
      <c r="Y22">
        <v>13</v>
      </c>
      <c r="Z22">
        <v>18</v>
      </c>
    </row>
    <row r="23" spans="1:36" x14ac:dyDescent="0.3">
      <c r="A23">
        <v>214</v>
      </c>
      <c r="B23" s="6">
        <v>36453</v>
      </c>
      <c r="C23" t="s">
        <v>66</v>
      </c>
      <c r="D23" t="s">
        <v>67</v>
      </c>
      <c r="E23" t="s">
        <v>88</v>
      </c>
      <c r="F23">
        <v>6</v>
      </c>
      <c r="G23" s="17">
        <v>5</v>
      </c>
      <c r="H23" s="17">
        <v>7</v>
      </c>
      <c r="I23" s="17">
        <v>3</v>
      </c>
      <c r="J23" s="20"/>
      <c r="Y23">
        <v>1</v>
      </c>
      <c r="AE23">
        <v>8</v>
      </c>
    </row>
    <row r="24" spans="1:36" x14ac:dyDescent="0.3">
      <c r="A24" s="14" t="s">
        <v>83</v>
      </c>
      <c r="B24" s="12"/>
      <c r="C24" s="12"/>
      <c r="D24" s="12"/>
      <c r="E24" s="12"/>
      <c r="F24" s="12">
        <f>AVERAGE(F18:F23)</f>
        <v>6</v>
      </c>
      <c r="G24" s="12">
        <f t="shared" ref="G24" si="25">AVERAGE(G18:G23)</f>
        <v>4.5</v>
      </c>
      <c r="H24" s="12">
        <f t="shared" ref="H24" si="26">AVERAGE(H18:H23)</f>
        <v>17</v>
      </c>
      <c r="I24" s="12">
        <f t="shared" ref="I24" si="27">AVERAGE(I18:I23)</f>
        <v>9.1999999999999993</v>
      </c>
      <c r="J24" s="12"/>
      <c r="K24" s="12" t="s">
        <v>91</v>
      </c>
      <c r="L24" s="12" t="s">
        <v>92</v>
      </c>
      <c r="M24" s="12" t="s">
        <v>104</v>
      </c>
      <c r="N24" s="12" t="s">
        <v>91</v>
      </c>
      <c r="O24" s="12"/>
      <c r="P24" s="12"/>
      <c r="Q24" s="12" t="s">
        <v>105</v>
      </c>
      <c r="R24" s="12" t="s">
        <v>106</v>
      </c>
      <c r="S24" s="12" t="s">
        <v>92</v>
      </c>
      <c r="T24" s="12"/>
      <c r="U24" s="12"/>
      <c r="V24" s="12"/>
      <c r="X24" s="15" t="s">
        <v>90</v>
      </c>
      <c r="Y24" s="11">
        <f>COUNTIF(Y$18:AA$23, "1")</f>
        <v>3</v>
      </c>
      <c r="Z24" s="11"/>
      <c r="AA24" s="11"/>
      <c r="AB24" s="11">
        <f t="shared" ref="AB24:AH24" si="28">COUNTIF(AB$18:AD$23, "1")</f>
        <v>0</v>
      </c>
      <c r="AC24" s="11"/>
      <c r="AD24" s="11"/>
      <c r="AE24" s="11">
        <f t="shared" si="28"/>
        <v>0</v>
      </c>
      <c r="AF24" s="11"/>
      <c r="AG24" s="11"/>
      <c r="AH24" s="11">
        <f t="shared" si="28"/>
        <v>0</v>
      </c>
      <c r="AI24" s="11"/>
      <c r="AJ24" s="11"/>
    </row>
    <row r="25" spans="1:36" x14ac:dyDescent="0.3">
      <c r="A25" s="17"/>
      <c r="B25" s="18"/>
      <c r="C25" s="17"/>
      <c r="D25" s="17"/>
      <c r="E25" s="17"/>
      <c r="F25" s="17"/>
      <c r="G25" s="17"/>
      <c r="H25" s="17"/>
      <c r="I25" s="19"/>
      <c r="J25" s="19"/>
      <c r="K25" s="19"/>
      <c r="L25" s="19"/>
      <c r="M25" s="19"/>
      <c r="N25" s="19"/>
      <c r="O25" s="19"/>
      <c r="Y25">
        <f>COUNTIF(Y$18:AA$23, "2")</f>
        <v>3</v>
      </c>
      <c r="AB25">
        <f t="shared" ref="AB25:AH25" si="29">COUNTIF(AB$18:AD$23, "2")</f>
        <v>0</v>
      </c>
      <c r="AE25">
        <f t="shared" si="29"/>
        <v>0</v>
      </c>
      <c r="AH25">
        <f t="shared" si="29"/>
        <v>0</v>
      </c>
      <c r="AI25" s="13"/>
      <c r="AJ25" s="13"/>
    </row>
    <row r="26" spans="1:36" x14ac:dyDescent="0.3">
      <c r="A26" s="17"/>
      <c r="B26" s="18"/>
      <c r="C26" s="17"/>
      <c r="D26" s="17"/>
      <c r="E26" s="17"/>
      <c r="F26" s="17"/>
      <c r="G26" s="17"/>
      <c r="H26" s="17"/>
      <c r="I26" s="19"/>
      <c r="J26" s="19"/>
      <c r="K26" s="19"/>
      <c r="L26" s="19"/>
      <c r="M26" s="19"/>
      <c r="N26" s="19"/>
      <c r="O26" s="19"/>
      <c r="Y26">
        <f>COUNTIF(Y$18:AA$23, "3")</f>
        <v>0</v>
      </c>
      <c r="AB26">
        <f t="shared" ref="AB26:AH26" si="30">COUNTIF(AB$18:AD$23, "3")</f>
        <v>0</v>
      </c>
      <c r="AE26">
        <f t="shared" si="30"/>
        <v>0</v>
      </c>
      <c r="AH26">
        <f t="shared" si="30"/>
        <v>0</v>
      </c>
      <c r="AI26" s="13"/>
      <c r="AJ26" s="13"/>
    </row>
    <row r="27" spans="1:36" x14ac:dyDescent="0.3">
      <c r="A27" s="17"/>
      <c r="B27" s="18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9"/>
      <c r="P27" s="19"/>
      <c r="Y27">
        <f>COUNTIF(Y$18:AA$23, "4")</f>
        <v>0</v>
      </c>
      <c r="AB27">
        <f t="shared" ref="AB27:AH27" si="31">COUNTIF(AB$18:AD$23, "4")</f>
        <v>0</v>
      </c>
      <c r="AE27">
        <f t="shared" si="31"/>
        <v>0</v>
      </c>
      <c r="AH27">
        <f t="shared" si="31"/>
        <v>0</v>
      </c>
      <c r="AI27" s="13"/>
      <c r="AJ27" s="13"/>
    </row>
    <row r="28" spans="1:36" x14ac:dyDescent="0.3">
      <c r="A28" s="17"/>
      <c r="B28" s="18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9"/>
      <c r="P28" s="19"/>
      <c r="Y28">
        <f>COUNTIF(Y$18:AA$23, "5")</f>
        <v>0</v>
      </c>
      <c r="AB28">
        <f t="shared" ref="AB28:AH28" si="32">COUNTIF(AB$18:AD$23, "5")</f>
        <v>0</v>
      </c>
      <c r="AE28">
        <f t="shared" si="32"/>
        <v>0</v>
      </c>
      <c r="AH28">
        <f t="shared" si="32"/>
        <v>0</v>
      </c>
      <c r="AI28" s="13"/>
      <c r="AJ28" s="13"/>
    </row>
    <row r="29" spans="1:36" x14ac:dyDescent="0.3">
      <c r="Y29">
        <f>COUNTIF(Y$18:AA$23, "6")</f>
        <v>0</v>
      </c>
      <c r="AB29">
        <f t="shared" ref="AB29:AH29" si="33">COUNTIF(AB$18:AD$23, "6")</f>
        <v>0</v>
      </c>
      <c r="AE29">
        <f t="shared" si="33"/>
        <v>0</v>
      </c>
      <c r="AH29">
        <f t="shared" si="33"/>
        <v>0</v>
      </c>
      <c r="AI29" s="13"/>
      <c r="AJ29" s="13"/>
    </row>
    <row r="30" spans="1:36" x14ac:dyDescent="0.3">
      <c r="Y30">
        <f>COUNTIF(Y$18:AA$23, "7")</f>
        <v>0</v>
      </c>
      <c r="AB30">
        <f t="shared" ref="AB30:AH30" si="34">COUNTIF(AB$18:AD$23, "7")</f>
        <v>0</v>
      </c>
      <c r="AE30">
        <f t="shared" si="34"/>
        <v>1</v>
      </c>
      <c r="AH30">
        <f t="shared" si="34"/>
        <v>0</v>
      </c>
      <c r="AI30" s="13"/>
      <c r="AJ30" s="13"/>
    </row>
    <row r="31" spans="1:36" x14ac:dyDescent="0.3">
      <c r="Y31">
        <f>COUNTIF(Y$18:AA$23, "8")</f>
        <v>0</v>
      </c>
      <c r="AB31">
        <f t="shared" ref="AB31:AH31" si="35">COUNTIF(AB$18:AD$23, "8")</f>
        <v>0</v>
      </c>
      <c r="AE31">
        <f t="shared" si="35"/>
        <v>2</v>
      </c>
      <c r="AH31">
        <f t="shared" si="35"/>
        <v>0</v>
      </c>
      <c r="AI31" s="13"/>
      <c r="AJ31" s="13"/>
    </row>
    <row r="32" spans="1:36" x14ac:dyDescent="0.3">
      <c r="Y32">
        <f>COUNTIF(Y$18:AA$23, "9")</f>
        <v>0</v>
      </c>
      <c r="AB32">
        <f t="shared" ref="AB32:AH32" si="36">COUNTIF(AB$18:AD$23, "9")</f>
        <v>0</v>
      </c>
      <c r="AE32">
        <f t="shared" si="36"/>
        <v>1</v>
      </c>
      <c r="AH32">
        <f t="shared" si="36"/>
        <v>0</v>
      </c>
    </row>
    <row r="33" spans="25:34" x14ac:dyDescent="0.3">
      <c r="Y33">
        <f>COUNTIF(Y$18:AA$23, "10")</f>
        <v>0</v>
      </c>
      <c r="AB33">
        <f t="shared" ref="AB33:AH33" si="37">COUNTIF(AB$18:AD$23, "10")</f>
        <v>1</v>
      </c>
      <c r="AE33">
        <f t="shared" si="37"/>
        <v>0</v>
      </c>
      <c r="AH33">
        <f t="shared" si="37"/>
        <v>0</v>
      </c>
    </row>
    <row r="34" spans="25:34" x14ac:dyDescent="0.3">
      <c r="Y34">
        <f>COUNTIF(Y$18:AA$23, "11")</f>
        <v>0</v>
      </c>
      <c r="AB34">
        <f t="shared" ref="AB34:AH34" si="38">COUNTIF(AB$18:AD$23, "11")</f>
        <v>0</v>
      </c>
      <c r="AE34">
        <f t="shared" si="38"/>
        <v>0</v>
      </c>
      <c r="AH34">
        <f t="shared" si="38"/>
        <v>0</v>
      </c>
    </row>
    <row r="35" spans="25:34" x14ac:dyDescent="0.3">
      <c r="Y35">
        <f>COUNTIF(Y$18:AA$23, "12")</f>
        <v>0</v>
      </c>
      <c r="AB35">
        <f t="shared" ref="AB35:AH35" si="39">COUNTIF(AB$18:AD$23, "12")</f>
        <v>0</v>
      </c>
      <c r="AE35">
        <f t="shared" si="39"/>
        <v>0</v>
      </c>
      <c r="AH35">
        <f t="shared" si="39"/>
        <v>0</v>
      </c>
    </row>
    <row r="36" spans="25:34" x14ac:dyDescent="0.3">
      <c r="Y36">
        <f>COUNTIF(Y$18:AA$23, "13")</f>
        <v>2</v>
      </c>
      <c r="AB36">
        <f t="shared" ref="AB36:AH36" si="40">COUNTIF(AB$18:AD$23, "13")</f>
        <v>0</v>
      </c>
      <c r="AE36">
        <f t="shared" si="40"/>
        <v>0</v>
      </c>
      <c r="AH36">
        <f t="shared" si="4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C21" sqref="C21"/>
    </sheetView>
  </sheetViews>
  <sheetFormatPr defaultRowHeight="14.4" x14ac:dyDescent="0.3"/>
  <cols>
    <col min="1" max="12" width="15" customWidth="1"/>
  </cols>
  <sheetData>
    <row r="1" spans="1:12" s="9" customFormat="1" ht="72" x14ac:dyDescent="0.3">
      <c r="A1" s="8" t="s">
        <v>0</v>
      </c>
      <c r="B1" s="8" t="s">
        <v>61</v>
      </c>
      <c r="C1" s="8" t="s">
        <v>62</v>
      </c>
      <c r="D1" s="8" t="s">
        <v>63</v>
      </c>
      <c r="E1" s="8" t="s">
        <v>64</v>
      </c>
      <c r="F1" s="8" t="s">
        <v>65</v>
      </c>
      <c r="I1" s="10" t="s">
        <v>25</v>
      </c>
      <c r="J1" s="10" t="s">
        <v>24</v>
      </c>
      <c r="K1" s="10" t="s">
        <v>26</v>
      </c>
      <c r="L1" s="10" t="s">
        <v>24</v>
      </c>
    </row>
    <row r="2" spans="1:12" s="9" customFormat="1" ht="144" x14ac:dyDescent="0.3">
      <c r="A2" s="8"/>
      <c r="B2" s="8" t="s">
        <v>71</v>
      </c>
      <c r="C2" s="8" t="s">
        <v>71</v>
      </c>
      <c r="D2" s="8" t="s">
        <v>71</v>
      </c>
      <c r="E2" s="8" t="s">
        <v>71</v>
      </c>
      <c r="F2" s="8" t="s">
        <v>71</v>
      </c>
      <c r="I2" s="7" t="s">
        <v>70</v>
      </c>
      <c r="J2" s="10" t="s">
        <v>71</v>
      </c>
      <c r="K2" s="7" t="s">
        <v>72</v>
      </c>
      <c r="L2" s="10" t="s">
        <v>71</v>
      </c>
    </row>
    <row r="3" spans="1:12" x14ac:dyDescent="0.3">
      <c r="A3">
        <v>1</v>
      </c>
      <c r="B3">
        <v>2</v>
      </c>
      <c r="C3">
        <v>1</v>
      </c>
      <c r="D3">
        <v>2</v>
      </c>
      <c r="E3">
        <v>1</v>
      </c>
      <c r="F3">
        <v>1</v>
      </c>
      <c r="I3">
        <v>2</v>
      </c>
      <c r="J3">
        <v>2</v>
      </c>
      <c r="K3">
        <v>2</v>
      </c>
      <c r="L3">
        <v>1</v>
      </c>
    </row>
    <row r="4" spans="1:12" x14ac:dyDescent="0.3">
      <c r="A4">
        <v>2</v>
      </c>
      <c r="B4">
        <v>2</v>
      </c>
      <c r="C4">
        <v>2</v>
      </c>
      <c r="D4">
        <v>2</v>
      </c>
      <c r="E4">
        <v>1</v>
      </c>
      <c r="F4">
        <v>2</v>
      </c>
      <c r="I4">
        <v>5</v>
      </c>
      <c r="J4">
        <v>2</v>
      </c>
      <c r="K4">
        <v>3</v>
      </c>
      <c r="L4">
        <v>2</v>
      </c>
    </row>
    <row r="5" spans="1:12" x14ac:dyDescent="0.3">
      <c r="A5">
        <v>3</v>
      </c>
      <c r="B5">
        <v>2</v>
      </c>
      <c r="C5">
        <v>2</v>
      </c>
      <c r="D5">
        <v>2</v>
      </c>
      <c r="E5">
        <v>1</v>
      </c>
      <c r="F5">
        <v>1</v>
      </c>
      <c r="I5">
        <v>1</v>
      </c>
      <c r="J5">
        <v>2</v>
      </c>
      <c r="K5">
        <v>1</v>
      </c>
      <c r="L5">
        <v>2</v>
      </c>
    </row>
    <row r="6" spans="1:12" x14ac:dyDescent="0.3">
      <c r="A6">
        <v>4</v>
      </c>
      <c r="B6">
        <v>2</v>
      </c>
      <c r="C6">
        <v>2</v>
      </c>
      <c r="D6">
        <v>1</v>
      </c>
      <c r="E6">
        <v>1</v>
      </c>
      <c r="F6">
        <v>1</v>
      </c>
      <c r="I6">
        <v>6</v>
      </c>
      <c r="J6">
        <v>2</v>
      </c>
      <c r="K6">
        <v>4</v>
      </c>
      <c r="L6">
        <v>2</v>
      </c>
    </row>
    <row r="7" spans="1:12" x14ac:dyDescent="0.3">
      <c r="A7">
        <v>5</v>
      </c>
      <c r="B7">
        <v>2</v>
      </c>
      <c r="C7">
        <v>2</v>
      </c>
      <c r="D7">
        <v>2</v>
      </c>
      <c r="E7">
        <v>1</v>
      </c>
      <c r="F7">
        <v>1</v>
      </c>
      <c r="I7">
        <v>3</v>
      </c>
      <c r="J7">
        <v>2</v>
      </c>
      <c r="K7">
        <v>1</v>
      </c>
      <c r="L7">
        <v>2</v>
      </c>
    </row>
    <row r="8" spans="1:12" x14ac:dyDescent="0.3">
      <c r="A8">
        <v>6</v>
      </c>
      <c r="B8">
        <v>2</v>
      </c>
      <c r="C8">
        <v>2</v>
      </c>
      <c r="D8">
        <v>1</v>
      </c>
      <c r="E8">
        <v>1</v>
      </c>
      <c r="F8">
        <v>1</v>
      </c>
      <c r="I8">
        <v>1</v>
      </c>
      <c r="J8">
        <v>2</v>
      </c>
      <c r="K8">
        <v>1</v>
      </c>
      <c r="L8">
        <v>2</v>
      </c>
    </row>
    <row r="9" spans="1:12" s="13" customFormat="1" x14ac:dyDescent="0.3">
      <c r="A9" s="11"/>
      <c r="B9" s="11">
        <f>COUNTIF(B3:B8, "1")</f>
        <v>0</v>
      </c>
      <c r="C9" s="11">
        <f t="shared" ref="C9:F9" si="0">COUNTIF(C3:C8, "1")</f>
        <v>1</v>
      </c>
      <c r="D9" s="11">
        <f t="shared" si="0"/>
        <v>2</v>
      </c>
      <c r="E9" s="11">
        <f t="shared" si="0"/>
        <v>6</v>
      </c>
      <c r="F9" s="11">
        <f t="shared" si="0"/>
        <v>5</v>
      </c>
    </row>
    <row r="10" spans="1:12" s="13" customFormat="1" x14ac:dyDescent="0.3">
      <c r="B10" s="13">
        <f>COUNT(B3:B8)</f>
        <v>6</v>
      </c>
      <c r="C10" s="13">
        <f t="shared" ref="C10:F10" si="1">COUNT(C3:C8)</f>
        <v>6</v>
      </c>
      <c r="D10" s="13">
        <f t="shared" si="1"/>
        <v>6</v>
      </c>
      <c r="E10" s="13">
        <f t="shared" si="1"/>
        <v>6</v>
      </c>
      <c r="F10" s="13">
        <f t="shared" si="1"/>
        <v>6</v>
      </c>
    </row>
    <row r="11" spans="1:12" s="13" customFormat="1" x14ac:dyDescent="0.3">
      <c r="A11" s="14" t="s">
        <v>84</v>
      </c>
      <c r="B11" s="12">
        <f>B9/B10*100</f>
        <v>0</v>
      </c>
      <c r="C11" s="12">
        <f t="shared" ref="C11:F11" si="2">C9/C10*100</f>
        <v>16.666666666666664</v>
      </c>
      <c r="D11" s="12">
        <f t="shared" si="2"/>
        <v>33.333333333333329</v>
      </c>
      <c r="E11" s="12">
        <f t="shared" si="2"/>
        <v>100</v>
      </c>
      <c r="F11" s="12">
        <f t="shared" si="2"/>
        <v>83.333333333333343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D15" sqref="D15"/>
    </sheetView>
  </sheetViews>
  <sheetFormatPr defaultRowHeight="14.4" x14ac:dyDescent="0.3"/>
  <cols>
    <col min="1" max="11" width="15.44140625" customWidth="1"/>
    <col min="12" max="12" width="15" customWidth="1"/>
    <col min="13" max="14" width="12.44140625" customWidth="1"/>
    <col min="15" max="15" width="13.44140625" customWidth="1"/>
    <col min="16" max="16" width="11.5546875" customWidth="1"/>
  </cols>
  <sheetData>
    <row r="1" spans="1:16" s="9" customFormat="1" ht="57.6" x14ac:dyDescent="0.3">
      <c r="A1" s="8" t="s">
        <v>0</v>
      </c>
      <c r="B1" s="8" t="s">
        <v>22</v>
      </c>
      <c r="C1" s="8" t="s">
        <v>52</v>
      </c>
      <c r="D1" s="8" t="s">
        <v>53</v>
      </c>
      <c r="E1" s="8" t="s">
        <v>74</v>
      </c>
      <c r="F1" s="8" t="s">
        <v>54</v>
      </c>
      <c r="G1" s="8" t="s">
        <v>55</v>
      </c>
      <c r="H1" s="8" t="s">
        <v>56</v>
      </c>
      <c r="I1" s="8" t="s">
        <v>57</v>
      </c>
      <c r="J1" s="8" t="s">
        <v>58</v>
      </c>
      <c r="K1" s="8" t="s">
        <v>59</v>
      </c>
      <c r="L1" s="8" t="s">
        <v>60</v>
      </c>
      <c r="O1" s="10" t="s">
        <v>23</v>
      </c>
      <c r="P1" s="10" t="s">
        <v>24</v>
      </c>
    </row>
    <row r="2" spans="1:16" s="9" customFormat="1" ht="115.2" x14ac:dyDescent="0.3">
      <c r="A2" s="8"/>
      <c r="B2" s="8"/>
      <c r="C2" s="8" t="s">
        <v>71</v>
      </c>
      <c r="D2" s="8" t="s">
        <v>71</v>
      </c>
      <c r="E2" s="8" t="s">
        <v>71</v>
      </c>
      <c r="F2" s="8" t="s">
        <v>71</v>
      </c>
      <c r="G2" s="8" t="s">
        <v>71</v>
      </c>
      <c r="H2" s="8" t="s">
        <v>71</v>
      </c>
      <c r="I2" s="8" t="s">
        <v>71</v>
      </c>
      <c r="J2" s="8" t="s">
        <v>71</v>
      </c>
      <c r="K2" s="8" t="s">
        <v>71</v>
      </c>
      <c r="L2" s="8" t="s">
        <v>71</v>
      </c>
      <c r="O2" s="7" t="s">
        <v>73</v>
      </c>
      <c r="P2" s="10" t="s">
        <v>71</v>
      </c>
    </row>
    <row r="3" spans="1:16" x14ac:dyDescent="0.3">
      <c r="A3">
        <v>1</v>
      </c>
      <c r="B3">
        <v>10</v>
      </c>
      <c r="C3">
        <v>2</v>
      </c>
      <c r="D3">
        <v>2</v>
      </c>
      <c r="E3">
        <v>1</v>
      </c>
      <c r="F3">
        <v>2</v>
      </c>
      <c r="G3">
        <v>2</v>
      </c>
      <c r="H3">
        <v>2</v>
      </c>
      <c r="I3">
        <v>1</v>
      </c>
      <c r="J3">
        <v>1</v>
      </c>
      <c r="K3">
        <v>1</v>
      </c>
      <c r="L3">
        <v>2</v>
      </c>
      <c r="O3">
        <v>2</v>
      </c>
      <c r="P3">
        <v>2</v>
      </c>
    </row>
    <row r="4" spans="1:16" x14ac:dyDescent="0.3">
      <c r="A4">
        <v>2</v>
      </c>
      <c r="B4">
        <v>0</v>
      </c>
      <c r="C4">
        <v>2</v>
      </c>
      <c r="D4">
        <v>2</v>
      </c>
      <c r="E4">
        <v>2</v>
      </c>
      <c r="G4">
        <v>2</v>
      </c>
      <c r="I4">
        <v>2</v>
      </c>
      <c r="J4">
        <v>2</v>
      </c>
      <c r="K4">
        <v>1</v>
      </c>
      <c r="L4">
        <v>2</v>
      </c>
      <c r="O4">
        <v>1</v>
      </c>
      <c r="P4">
        <v>2</v>
      </c>
    </row>
    <row r="5" spans="1:16" x14ac:dyDescent="0.3">
      <c r="A5">
        <v>3</v>
      </c>
      <c r="B5">
        <v>3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1</v>
      </c>
      <c r="J5">
        <v>2</v>
      </c>
      <c r="K5">
        <v>1</v>
      </c>
      <c r="L5">
        <v>2</v>
      </c>
      <c r="O5">
        <v>1</v>
      </c>
      <c r="P5">
        <v>2</v>
      </c>
    </row>
    <row r="6" spans="1:16" x14ac:dyDescent="0.3">
      <c r="A6">
        <v>4</v>
      </c>
      <c r="B6">
        <v>3</v>
      </c>
      <c r="C6">
        <v>1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1</v>
      </c>
      <c r="K6">
        <v>1</v>
      </c>
      <c r="L6">
        <v>1</v>
      </c>
      <c r="O6">
        <v>3</v>
      </c>
      <c r="P6">
        <v>2</v>
      </c>
    </row>
    <row r="7" spans="1:16" x14ac:dyDescent="0.3">
      <c r="A7">
        <v>5</v>
      </c>
      <c r="B7">
        <v>5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1</v>
      </c>
      <c r="J7">
        <v>1</v>
      </c>
      <c r="K7">
        <v>1</v>
      </c>
      <c r="L7">
        <v>2</v>
      </c>
      <c r="O7">
        <v>1</v>
      </c>
      <c r="P7">
        <v>2</v>
      </c>
    </row>
    <row r="8" spans="1:16" x14ac:dyDescent="0.3">
      <c r="A8">
        <v>6</v>
      </c>
      <c r="B8">
        <v>3</v>
      </c>
      <c r="C8">
        <v>1</v>
      </c>
      <c r="D8">
        <v>2</v>
      </c>
      <c r="E8">
        <v>1</v>
      </c>
      <c r="F8">
        <v>1</v>
      </c>
      <c r="G8">
        <v>2</v>
      </c>
      <c r="H8">
        <v>2</v>
      </c>
      <c r="J8">
        <v>2</v>
      </c>
      <c r="K8">
        <v>1</v>
      </c>
      <c r="O8">
        <v>1</v>
      </c>
      <c r="P8">
        <v>2</v>
      </c>
    </row>
    <row r="9" spans="1:16" x14ac:dyDescent="0.3">
      <c r="A9" s="11"/>
      <c r="B9" s="11"/>
      <c r="C9" s="11">
        <f t="shared" ref="C9:E9" si="0">COUNTIF(C3:C8, "1")</f>
        <v>2</v>
      </c>
      <c r="D9" s="11">
        <f t="shared" si="0"/>
        <v>0</v>
      </c>
      <c r="E9" s="11">
        <f t="shared" si="0"/>
        <v>2</v>
      </c>
      <c r="F9" s="11">
        <f t="shared" ref="F9" si="1">COUNTIF(F3:F8, "1")</f>
        <v>1</v>
      </c>
      <c r="G9" s="11">
        <f t="shared" ref="G9" si="2">COUNTIF(G3:G8, "1")</f>
        <v>0</v>
      </c>
      <c r="H9" s="11">
        <f t="shared" ref="H9" si="3">COUNTIF(H3:H8, "1")</f>
        <v>0</v>
      </c>
      <c r="I9" s="11">
        <f t="shared" ref="I9" si="4">COUNTIF(I3:I8, "1")</f>
        <v>3</v>
      </c>
      <c r="J9" s="11">
        <f t="shared" ref="J9" si="5">COUNTIF(J3:J8, "1")</f>
        <v>3</v>
      </c>
      <c r="K9" s="11">
        <f t="shared" ref="K9" si="6">COUNTIF(K3:K8, "1")</f>
        <v>6</v>
      </c>
      <c r="L9" s="11">
        <f t="shared" ref="L9" si="7">COUNTIF(L3:L8, "1")</f>
        <v>1</v>
      </c>
    </row>
    <row r="10" spans="1:16" x14ac:dyDescent="0.3">
      <c r="A10" s="13"/>
      <c r="B10" s="13"/>
      <c r="C10" s="13">
        <f t="shared" ref="C10:E10" si="8">COUNT(C3:C8)</f>
        <v>6</v>
      </c>
      <c r="D10" s="13">
        <f t="shared" si="8"/>
        <v>6</v>
      </c>
      <c r="E10" s="13">
        <f t="shared" si="8"/>
        <v>6</v>
      </c>
      <c r="F10" s="13">
        <f t="shared" ref="F10:L10" si="9">COUNT(F3:F8)</f>
        <v>5</v>
      </c>
      <c r="G10" s="13">
        <f t="shared" si="9"/>
        <v>6</v>
      </c>
      <c r="H10" s="13">
        <f t="shared" si="9"/>
        <v>5</v>
      </c>
      <c r="I10" s="13">
        <f t="shared" si="9"/>
        <v>5</v>
      </c>
      <c r="J10" s="13">
        <f t="shared" si="9"/>
        <v>6</v>
      </c>
      <c r="K10" s="13">
        <f t="shared" si="9"/>
        <v>6</v>
      </c>
      <c r="L10" s="13">
        <f t="shared" si="9"/>
        <v>5</v>
      </c>
    </row>
    <row r="11" spans="1:16" ht="28.8" x14ac:dyDescent="0.3">
      <c r="A11" s="16" t="s">
        <v>85</v>
      </c>
      <c r="B11" s="12">
        <f>AVERAGE(B3:B8)</f>
        <v>4</v>
      </c>
      <c r="C11" s="12">
        <f t="shared" ref="C11:E11" si="10">C9/C10*100</f>
        <v>33.333333333333329</v>
      </c>
      <c r="D11" s="12">
        <f t="shared" si="10"/>
        <v>0</v>
      </c>
      <c r="E11" s="12">
        <f t="shared" si="10"/>
        <v>33.333333333333329</v>
      </c>
      <c r="F11" s="12">
        <f t="shared" ref="F11" si="11">F9/F10*100</f>
        <v>20</v>
      </c>
      <c r="G11" s="12">
        <f t="shared" ref="G11" si="12">G9/G10*100</f>
        <v>0</v>
      </c>
      <c r="H11" s="12">
        <f t="shared" ref="H11" si="13">H9/H10*100</f>
        <v>0</v>
      </c>
      <c r="I11" s="12">
        <f t="shared" ref="I11" si="14">I9/I10*100</f>
        <v>60</v>
      </c>
      <c r="J11" s="12">
        <f t="shared" ref="J11" si="15">J9/J10*100</f>
        <v>50</v>
      </c>
      <c r="K11" s="12">
        <f t="shared" ref="K11" si="16">K9/K10*100</f>
        <v>100</v>
      </c>
      <c r="L11" s="12">
        <f t="shared" ref="L11" si="17">L9/L10*100</f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23" sqref="G23"/>
    </sheetView>
  </sheetViews>
  <sheetFormatPr defaultRowHeight="14.4" x14ac:dyDescent="0.3"/>
  <cols>
    <col min="1" max="10" width="15.88671875" customWidth="1"/>
  </cols>
  <sheetData>
    <row r="1" spans="1:10" s="9" customFormat="1" ht="57.6" x14ac:dyDescent="0.3">
      <c r="A1" s="8" t="s">
        <v>0</v>
      </c>
      <c r="B1" s="8" t="s">
        <v>48</v>
      </c>
      <c r="C1" s="8" t="s">
        <v>49</v>
      </c>
      <c r="D1" s="8" t="s">
        <v>50</v>
      </c>
      <c r="E1" s="8" t="s">
        <v>51</v>
      </c>
      <c r="H1" s="10" t="s">
        <v>27</v>
      </c>
      <c r="I1" s="10" t="s">
        <v>24</v>
      </c>
      <c r="J1" s="10" t="s">
        <v>28</v>
      </c>
    </row>
    <row r="2" spans="1:10" s="9" customFormat="1" ht="100.8" x14ac:dyDescent="0.3">
      <c r="A2" s="8"/>
      <c r="B2" s="8" t="s">
        <v>71</v>
      </c>
      <c r="C2" s="8" t="s">
        <v>71</v>
      </c>
      <c r="D2" s="8" t="s">
        <v>71</v>
      </c>
      <c r="E2" s="8" t="s">
        <v>71</v>
      </c>
      <c r="H2" s="10" t="s">
        <v>77</v>
      </c>
      <c r="I2" s="10" t="s">
        <v>71</v>
      </c>
      <c r="J2" s="10"/>
    </row>
    <row r="3" spans="1:10" x14ac:dyDescent="0.3">
      <c r="A3">
        <v>1</v>
      </c>
      <c r="B3">
        <v>1</v>
      </c>
      <c r="C3">
        <v>1</v>
      </c>
      <c r="D3">
        <v>2</v>
      </c>
      <c r="E3">
        <v>1</v>
      </c>
      <c r="H3">
        <v>3</v>
      </c>
      <c r="I3">
        <v>1</v>
      </c>
    </row>
    <row r="4" spans="1:10" x14ac:dyDescent="0.3">
      <c r="A4">
        <v>2</v>
      </c>
      <c r="B4">
        <v>1</v>
      </c>
      <c r="C4">
        <v>2</v>
      </c>
      <c r="D4">
        <v>1</v>
      </c>
      <c r="H4" t="s">
        <v>75</v>
      </c>
      <c r="I4">
        <v>1</v>
      </c>
    </row>
    <row r="5" spans="1:10" x14ac:dyDescent="0.3">
      <c r="A5">
        <v>3</v>
      </c>
      <c r="B5">
        <v>2</v>
      </c>
      <c r="C5">
        <v>1</v>
      </c>
      <c r="D5">
        <v>1</v>
      </c>
      <c r="E5">
        <v>1</v>
      </c>
      <c r="H5">
        <v>5</v>
      </c>
      <c r="I5">
        <v>2</v>
      </c>
      <c r="J5">
        <v>1</v>
      </c>
    </row>
    <row r="6" spans="1:10" x14ac:dyDescent="0.3">
      <c r="A6">
        <v>4</v>
      </c>
      <c r="B6">
        <v>1</v>
      </c>
      <c r="C6">
        <v>1</v>
      </c>
      <c r="D6">
        <v>2</v>
      </c>
      <c r="E6">
        <v>1</v>
      </c>
      <c r="H6" t="s">
        <v>76</v>
      </c>
      <c r="I6">
        <v>1</v>
      </c>
      <c r="J6">
        <v>4</v>
      </c>
    </row>
    <row r="7" spans="1:10" x14ac:dyDescent="0.3">
      <c r="A7">
        <v>5</v>
      </c>
      <c r="B7">
        <v>2</v>
      </c>
      <c r="C7">
        <v>1</v>
      </c>
      <c r="D7">
        <v>2</v>
      </c>
      <c r="E7">
        <v>2</v>
      </c>
      <c r="H7">
        <v>5</v>
      </c>
      <c r="I7">
        <v>2</v>
      </c>
    </row>
    <row r="8" spans="1:10" x14ac:dyDescent="0.3">
      <c r="A8">
        <v>6</v>
      </c>
      <c r="B8">
        <v>2</v>
      </c>
      <c r="C8">
        <v>1</v>
      </c>
      <c r="D8">
        <v>2</v>
      </c>
      <c r="E8">
        <v>2</v>
      </c>
      <c r="H8">
        <v>5</v>
      </c>
      <c r="I8">
        <v>2</v>
      </c>
    </row>
    <row r="9" spans="1:10" x14ac:dyDescent="0.3">
      <c r="A9" s="11"/>
      <c r="B9" s="11">
        <f>COUNTIF(B3:B8, "1")</f>
        <v>3</v>
      </c>
      <c r="C9" s="11">
        <f t="shared" ref="C9:E9" si="0">COUNTIF(C3:C8, "1")</f>
        <v>5</v>
      </c>
      <c r="D9" s="11">
        <f t="shared" si="0"/>
        <v>2</v>
      </c>
      <c r="E9" s="11">
        <f t="shared" si="0"/>
        <v>3</v>
      </c>
      <c r="F9" s="13"/>
    </row>
    <row r="10" spans="1:10" x14ac:dyDescent="0.3">
      <c r="A10" s="13"/>
      <c r="B10" s="13">
        <f>COUNT(B3:B8)</f>
        <v>6</v>
      </c>
      <c r="C10" s="13">
        <f t="shared" ref="C10:E10" si="1">COUNT(C3:C8)</f>
        <v>6</v>
      </c>
      <c r="D10" s="13">
        <f t="shared" si="1"/>
        <v>6</v>
      </c>
      <c r="E10" s="13">
        <f t="shared" si="1"/>
        <v>5</v>
      </c>
      <c r="F10" s="13"/>
    </row>
    <row r="11" spans="1:10" x14ac:dyDescent="0.3">
      <c r="A11" s="14" t="s">
        <v>84</v>
      </c>
      <c r="B11" s="12">
        <f>B9/B10*100</f>
        <v>50</v>
      </c>
      <c r="C11" s="12">
        <f t="shared" ref="C11:E11" si="2">C9/C10*100</f>
        <v>83.333333333333343</v>
      </c>
      <c r="D11" s="12">
        <f t="shared" si="2"/>
        <v>33.333333333333329</v>
      </c>
      <c r="E11" s="12">
        <f t="shared" si="2"/>
        <v>60</v>
      </c>
      <c r="F11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14" sqref="C14"/>
    </sheetView>
  </sheetViews>
  <sheetFormatPr defaultRowHeight="14.4" x14ac:dyDescent="0.3"/>
  <cols>
    <col min="1" max="8" width="16.109375" customWidth="1"/>
  </cols>
  <sheetData>
    <row r="1" spans="1:8" s="1" customFormat="1" ht="57.6" x14ac:dyDescent="0.3">
      <c r="A1" s="2" t="s">
        <v>0</v>
      </c>
      <c r="B1" s="2" t="s">
        <v>29</v>
      </c>
      <c r="C1" s="2" t="s">
        <v>30</v>
      </c>
      <c r="F1" s="3" t="s">
        <v>31</v>
      </c>
      <c r="G1" s="3" t="s">
        <v>79</v>
      </c>
      <c r="H1" s="3" t="s">
        <v>78</v>
      </c>
    </row>
    <row r="2" spans="1:8" s="1" customFormat="1" ht="100.8" x14ac:dyDescent="0.3">
      <c r="A2" s="2"/>
      <c r="B2" s="2"/>
      <c r="C2" s="2"/>
      <c r="F2" s="3"/>
      <c r="G2" s="3"/>
      <c r="H2" s="7" t="s">
        <v>81</v>
      </c>
    </row>
    <row r="3" spans="1:8" x14ac:dyDescent="0.3">
      <c r="A3">
        <v>1</v>
      </c>
      <c r="B3">
        <v>100</v>
      </c>
      <c r="C3">
        <v>1</v>
      </c>
      <c r="F3">
        <v>0</v>
      </c>
      <c r="H3">
        <v>1</v>
      </c>
    </row>
    <row r="4" spans="1:8" x14ac:dyDescent="0.3">
      <c r="A4">
        <v>2</v>
      </c>
      <c r="B4">
        <v>0</v>
      </c>
      <c r="C4">
        <v>3</v>
      </c>
      <c r="F4">
        <v>36400</v>
      </c>
      <c r="H4" t="s">
        <v>80</v>
      </c>
    </row>
    <row r="5" spans="1:8" x14ac:dyDescent="0.3">
      <c r="A5">
        <v>3</v>
      </c>
      <c r="B5">
        <f>(G5/F5)*100</f>
        <v>21.875</v>
      </c>
      <c r="C5">
        <v>1</v>
      </c>
      <c r="F5">
        <v>46080</v>
      </c>
      <c r="G5">
        <v>10080</v>
      </c>
      <c r="H5">
        <v>5</v>
      </c>
    </row>
    <row r="6" spans="1:8" x14ac:dyDescent="0.3">
      <c r="A6">
        <v>4</v>
      </c>
      <c r="C6">
        <v>1</v>
      </c>
      <c r="F6">
        <v>60000</v>
      </c>
      <c r="H6">
        <v>5</v>
      </c>
    </row>
    <row r="7" spans="1:8" x14ac:dyDescent="0.3">
      <c r="A7">
        <v>5</v>
      </c>
      <c r="B7">
        <v>100</v>
      </c>
      <c r="C7">
        <v>0</v>
      </c>
      <c r="F7">
        <v>0</v>
      </c>
    </row>
    <row r="8" spans="1:8" x14ac:dyDescent="0.3">
      <c r="A8">
        <v>6</v>
      </c>
      <c r="B8">
        <f>(G8/F8)*100</f>
        <v>100</v>
      </c>
      <c r="C8">
        <v>0</v>
      </c>
      <c r="F8">
        <v>138600</v>
      </c>
      <c r="G8">
        <v>138600</v>
      </c>
    </row>
    <row r="9" spans="1:8" x14ac:dyDescent="0.3">
      <c r="A9" s="16" t="s">
        <v>83</v>
      </c>
      <c r="B9" s="12">
        <f>AVERAGE(B3:B8)</f>
        <v>64.375</v>
      </c>
      <c r="C9" s="12">
        <f>AVERAGE(C3:C8)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7" sqref="E17"/>
    </sheetView>
  </sheetViews>
  <sheetFormatPr defaultRowHeight="14.4" x14ac:dyDescent="0.3"/>
  <cols>
    <col min="1" max="8" width="16.33203125" customWidth="1"/>
  </cols>
  <sheetData>
    <row r="1" spans="1:8" s="9" customFormat="1" ht="43.2" x14ac:dyDescent="0.3">
      <c r="A1" s="8" t="s">
        <v>0</v>
      </c>
      <c r="B1" s="8" t="s">
        <v>46</v>
      </c>
      <c r="C1" s="8" t="s">
        <v>47</v>
      </c>
      <c r="D1" s="8" t="s">
        <v>32</v>
      </c>
      <c r="E1" s="8" t="s">
        <v>33</v>
      </c>
      <c r="H1" s="10" t="s">
        <v>34</v>
      </c>
    </row>
    <row r="2" spans="1:8" s="9" customFormat="1" ht="43.2" x14ac:dyDescent="0.3">
      <c r="A2" s="8"/>
      <c r="B2" s="8" t="s">
        <v>71</v>
      </c>
      <c r="C2" s="8"/>
      <c r="D2" s="8" t="s">
        <v>71</v>
      </c>
      <c r="E2" s="8" t="s">
        <v>71</v>
      </c>
      <c r="H2" s="7" t="s">
        <v>82</v>
      </c>
    </row>
    <row r="3" spans="1:8" x14ac:dyDescent="0.3">
      <c r="A3">
        <v>1</v>
      </c>
      <c r="B3">
        <v>2</v>
      </c>
      <c r="C3">
        <v>3</v>
      </c>
      <c r="E3">
        <v>2</v>
      </c>
      <c r="H3">
        <v>1</v>
      </c>
    </row>
    <row r="4" spans="1:8" x14ac:dyDescent="0.3">
      <c r="A4">
        <v>2</v>
      </c>
      <c r="B4">
        <v>2</v>
      </c>
      <c r="E4">
        <v>2</v>
      </c>
      <c r="H4">
        <v>1</v>
      </c>
    </row>
    <row r="5" spans="1:8" x14ac:dyDescent="0.3">
      <c r="A5">
        <v>3</v>
      </c>
      <c r="B5">
        <v>2</v>
      </c>
      <c r="C5">
        <v>1</v>
      </c>
      <c r="E5">
        <v>2</v>
      </c>
      <c r="H5">
        <v>1</v>
      </c>
    </row>
    <row r="6" spans="1:8" x14ac:dyDescent="0.3">
      <c r="A6">
        <v>4</v>
      </c>
      <c r="B6">
        <v>2</v>
      </c>
      <c r="C6">
        <v>10</v>
      </c>
      <c r="D6">
        <v>1</v>
      </c>
      <c r="E6">
        <v>1</v>
      </c>
      <c r="H6">
        <v>2</v>
      </c>
    </row>
    <row r="7" spans="1:8" x14ac:dyDescent="0.3">
      <c r="A7">
        <v>5</v>
      </c>
      <c r="B7">
        <v>2</v>
      </c>
      <c r="C7">
        <v>2</v>
      </c>
      <c r="E7">
        <v>2</v>
      </c>
      <c r="H7">
        <v>1</v>
      </c>
    </row>
    <row r="8" spans="1:8" x14ac:dyDescent="0.3">
      <c r="A8">
        <v>6</v>
      </c>
      <c r="B8">
        <v>2</v>
      </c>
      <c r="C8">
        <v>4</v>
      </c>
      <c r="D8">
        <v>1</v>
      </c>
      <c r="E8">
        <v>2</v>
      </c>
      <c r="H8">
        <v>1</v>
      </c>
    </row>
    <row r="9" spans="1:8" x14ac:dyDescent="0.3">
      <c r="A9" s="11"/>
      <c r="B9" s="11">
        <f t="shared" ref="B9" si="0">COUNTIF(B3:B8, "1")</f>
        <v>0</v>
      </c>
      <c r="C9" s="11"/>
      <c r="D9" s="11">
        <f t="shared" ref="D9:E9" si="1">COUNTIF(D3:D8, "1")</f>
        <v>2</v>
      </c>
      <c r="E9" s="11">
        <f t="shared" si="1"/>
        <v>1</v>
      </c>
      <c r="F9" s="13"/>
      <c r="G9" s="13"/>
    </row>
    <row r="10" spans="1:8" x14ac:dyDescent="0.3">
      <c r="A10" s="13"/>
      <c r="B10" s="13">
        <f t="shared" ref="B10" si="2">COUNT(B3:B8)</f>
        <v>6</v>
      </c>
      <c r="C10" s="13"/>
      <c r="D10" s="13">
        <f t="shared" ref="D10:E10" si="3">COUNT(D3:D8)</f>
        <v>2</v>
      </c>
      <c r="E10" s="13">
        <f t="shared" si="3"/>
        <v>6</v>
      </c>
      <c r="F10" s="13"/>
      <c r="G10" s="13"/>
    </row>
    <row r="11" spans="1:8" ht="28.8" x14ac:dyDescent="0.3">
      <c r="A11" s="16" t="s">
        <v>85</v>
      </c>
      <c r="B11" s="12">
        <f t="shared" ref="B11" si="4">B9/B10*100</f>
        <v>0</v>
      </c>
      <c r="C11" s="12">
        <f>AVERAGE(C3:C8)</f>
        <v>4</v>
      </c>
      <c r="D11" s="12">
        <f t="shared" ref="D11:E11" si="5">D9/D10*100</f>
        <v>100</v>
      </c>
      <c r="E11" s="12">
        <f t="shared" si="5"/>
        <v>16.666666666666664</v>
      </c>
      <c r="F11" s="13"/>
      <c r="G11" s="13"/>
    </row>
    <row r="12" spans="1:8" x14ac:dyDescent="0.3">
      <c r="F12" s="13"/>
      <c r="G12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8" sqref="E28"/>
    </sheetView>
  </sheetViews>
  <sheetFormatPr defaultRowHeight="14.4" x14ac:dyDescent="0.3"/>
  <cols>
    <col min="1" max="4" width="16.6640625" customWidth="1"/>
  </cols>
  <sheetData>
    <row r="1" spans="1:5" s="1" customFormat="1" ht="43.2" x14ac:dyDescent="0.3">
      <c r="A1" s="2" t="s">
        <v>0</v>
      </c>
      <c r="B1" s="2" t="s">
        <v>43</v>
      </c>
      <c r="C1" s="2" t="s">
        <v>44</v>
      </c>
      <c r="D1" s="2" t="s">
        <v>45</v>
      </c>
    </row>
    <row r="2" spans="1:5" s="1" customFormat="1" x14ac:dyDescent="0.3">
      <c r="A2" s="2"/>
      <c r="B2" s="2" t="s">
        <v>71</v>
      </c>
      <c r="C2" s="2" t="s">
        <v>71</v>
      </c>
      <c r="D2" s="2" t="s">
        <v>71</v>
      </c>
    </row>
    <row r="3" spans="1:5" x14ac:dyDescent="0.3">
      <c r="A3">
        <v>1</v>
      </c>
      <c r="B3">
        <v>1</v>
      </c>
      <c r="C3">
        <v>2</v>
      </c>
      <c r="D3">
        <v>2</v>
      </c>
    </row>
    <row r="4" spans="1:5" x14ac:dyDescent="0.3">
      <c r="A4">
        <v>2</v>
      </c>
      <c r="B4">
        <v>1</v>
      </c>
      <c r="C4">
        <v>2</v>
      </c>
      <c r="D4">
        <v>1</v>
      </c>
    </row>
    <row r="5" spans="1:5" x14ac:dyDescent="0.3">
      <c r="A5">
        <v>3</v>
      </c>
      <c r="B5">
        <v>2</v>
      </c>
      <c r="C5">
        <v>2</v>
      </c>
      <c r="D5">
        <v>2</v>
      </c>
    </row>
    <row r="6" spans="1:5" x14ac:dyDescent="0.3">
      <c r="A6">
        <v>4</v>
      </c>
      <c r="B6">
        <v>1</v>
      </c>
      <c r="C6">
        <v>2</v>
      </c>
      <c r="D6">
        <v>2</v>
      </c>
    </row>
    <row r="7" spans="1:5" x14ac:dyDescent="0.3">
      <c r="A7">
        <v>5</v>
      </c>
      <c r="B7">
        <v>1</v>
      </c>
      <c r="C7">
        <v>2</v>
      </c>
      <c r="D7">
        <v>1</v>
      </c>
    </row>
    <row r="8" spans="1:5" x14ac:dyDescent="0.3">
      <c r="A8">
        <v>6</v>
      </c>
      <c r="B8">
        <v>1</v>
      </c>
      <c r="C8">
        <v>2</v>
      </c>
      <c r="D8">
        <v>2</v>
      </c>
    </row>
    <row r="9" spans="1:5" x14ac:dyDescent="0.3">
      <c r="A9" s="11"/>
      <c r="B9" s="11">
        <f>COUNTIF(B3:B8, "1")</f>
        <v>5</v>
      </c>
      <c r="C9" s="11">
        <f t="shared" ref="C9:D9" si="0">COUNTIF(C3:C8, "1")</f>
        <v>0</v>
      </c>
      <c r="D9" s="11">
        <f t="shared" si="0"/>
        <v>2</v>
      </c>
      <c r="E9" s="13"/>
    </row>
    <row r="10" spans="1:5" x14ac:dyDescent="0.3">
      <c r="A10" s="13"/>
      <c r="B10" s="13">
        <f>COUNT(B3:B8)</f>
        <v>6</v>
      </c>
      <c r="C10" s="13">
        <f t="shared" ref="C10:D10" si="1">COUNT(C3:C8)</f>
        <v>6</v>
      </c>
      <c r="D10" s="13">
        <f t="shared" si="1"/>
        <v>6</v>
      </c>
      <c r="E10" s="13"/>
    </row>
    <row r="11" spans="1:5" x14ac:dyDescent="0.3">
      <c r="A11" s="14" t="s">
        <v>84</v>
      </c>
      <c r="B11" s="12">
        <f>B9/B10*100</f>
        <v>83.333333333333343</v>
      </c>
      <c r="C11" s="12">
        <f t="shared" ref="C11:D11" si="2">C9/C10*100</f>
        <v>0</v>
      </c>
      <c r="D11" s="12">
        <f t="shared" si="2"/>
        <v>33.333333333333329</v>
      </c>
      <c r="E11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J16" sqref="J16"/>
    </sheetView>
  </sheetViews>
  <sheetFormatPr defaultRowHeight="14.4" x14ac:dyDescent="0.3"/>
  <cols>
    <col min="1" max="9" width="20.44140625" customWidth="1"/>
  </cols>
  <sheetData>
    <row r="1" spans="1:9" s="1" customFormat="1" ht="86.4" x14ac:dyDescent="0.3">
      <c r="A1" s="2" t="s">
        <v>0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</row>
    <row r="2" spans="1:9" s="1" customFormat="1" x14ac:dyDescent="0.3">
      <c r="A2" s="2"/>
      <c r="B2" s="2" t="s">
        <v>71</v>
      </c>
      <c r="C2" s="2" t="s">
        <v>71</v>
      </c>
      <c r="D2" s="2" t="s">
        <v>71</v>
      </c>
      <c r="E2" s="2" t="s">
        <v>71</v>
      </c>
      <c r="F2" s="2" t="s">
        <v>71</v>
      </c>
      <c r="G2" s="2" t="s">
        <v>71</v>
      </c>
      <c r="H2" s="2" t="s">
        <v>71</v>
      </c>
      <c r="I2" s="2" t="s">
        <v>71</v>
      </c>
    </row>
    <row r="3" spans="1:9" x14ac:dyDescent="0.3">
      <c r="A3">
        <v>1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1</v>
      </c>
    </row>
    <row r="4" spans="1:9" x14ac:dyDescent="0.3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1</v>
      </c>
      <c r="H4">
        <v>1</v>
      </c>
      <c r="I4">
        <v>1</v>
      </c>
    </row>
    <row r="5" spans="1:9" x14ac:dyDescent="0.3">
      <c r="A5">
        <v>3</v>
      </c>
      <c r="B5">
        <v>1</v>
      </c>
      <c r="C5">
        <v>2</v>
      </c>
      <c r="D5">
        <v>2</v>
      </c>
      <c r="E5">
        <v>2</v>
      </c>
      <c r="F5">
        <v>2</v>
      </c>
      <c r="G5">
        <v>2</v>
      </c>
      <c r="H5">
        <v>1</v>
      </c>
      <c r="I5">
        <v>1</v>
      </c>
    </row>
    <row r="6" spans="1:9" x14ac:dyDescent="0.3">
      <c r="A6">
        <v>4</v>
      </c>
      <c r="B6">
        <v>2</v>
      </c>
      <c r="C6">
        <v>1</v>
      </c>
      <c r="D6">
        <v>2</v>
      </c>
      <c r="E6">
        <v>2</v>
      </c>
      <c r="F6">
        <v>2</v>
      </c>
      <c r="G6">
        <v>1</v>
      </c>
      <c r="H6">
        <v>2</v>
      </c>
      <c r="I6">
        <v>2</v>
      </c>
    </row>
    <row r="7" spans="1:9" x14ac:dyDescent="0.3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2</v>
      </c>
      <c r="H7">
        <v>1</v>
      </c>
      <c r="I7">
        <v>2</v>
      </c>
    </row>
    <row r="8" spans="1:9" x14ac:dyDescent="0.3">
      <c r="A8">
        <v>6</v>
      </c>
      <c r="D8">
        <v>2</v>
      </c>
      <c r="E8">
        <v>2</v>
      </c>
      <c r="F8">
        <v>2</v>
      </c>
      <c r="G8">
        <v>1</v>
      </c>
      <c r="H8">
        <v>2</v>
      </c>
    </row>
    <row r="9" spans="1:9" x14ac:dyDescent="0.3">
      <c r="A9" s="11"/>
      <c r="B9" s="11">
        <f>COUNTIF(B3:B8, "1")</f>
        <v>2</v>
      </c>
      <c r="C9" s="11">
        <f t="shared" ref="C9:D9" si="0">COUNTIF(C3:C8, "1")</f>
        <v>2</v>
      </c>
      <c r="D9" s="11">
        <f t="shared" si="0"/>
        <v>2</v>
      </c>
      <c r="E9" s="11">
        <f t="shared" ref="E9" si="1">COUNTIF(E3:E8, "1")</f>
        <v>1</v>
      </c>
      <c r="F9" s="11">
        <f t="shared" ref="F9" si="2">COUNTIF(F3:F8, "1")</f>
        <v>2</v>
      </c>
      <c r="G9" s="11">
        <f t="shared" ref="G9" si="3">COUNTIF(G3:G8, "1")</f>
        <v>3</v>
      </c>
      <c r="H9" s="11">
        <f t="shared" ref="H9" si="4">COUNTIF(H3:H8, "1")</f>
        <v>4</v>
      </c>
      <c r="I9" s="11">
        <f t="shared" ref="I9" si="5">COUNTIF(I3:I8, "1")</f>
        <v>3</v>
      </c>
    </row>
    <row r="10" spans="1:9" x14ac:dyDescent="0.3">
      <c r="A10" s="13"/>
      <c r="B10" s="13">
        <f>COUNT(B3:B8)</f>
        <v>5</v>
      </c>
      <c r="C10" s="13">
        <f t="shared" ref="C10:D10" si="6">COUNT(C3:C8)</f>
        <v>5</v>
      </c>
      <c r="D10" s="13">
        <f t="shared" si="6"/>
        <v>6</v>
      </c>
      <c r="E10" s="13">
        <f t="shared" ref="E10:I10" si="7">COUNT(E3:E8)</f>
        <v>6</v>
      </c>
      <c r="F10" s="13">
        <f t="shared" si="7"/>
        <v>6</v>
      </c>
      <c r="G10" s="13">
        <f t="shared" si="7"/>
        <v>6</v>
      </c>
      <c r="H10" s="13">
        <f t="shared" si="7"/>
        <v>6</v>
      </c>
      <c r="I10" s="13">
        <f t="shared" si="7"/>
        <v>5</v>
      </c>
    </row>
    <row r="11" spans="1:9" x14ac:dyDescent="0.3">
      <c r="A11" s="14" t="s">
        <v>84</v>
      </c>
      <c r="B11" s="12">
        <f>B9/B10*100</f>
        <v>40</v>
      </c>
      <c r="C11" s="12">
        <f t="shared" ref="C11:D11" si="8">C9/C10*100</f>
        <v>40</v>
      </c>
      <c r="D11" s="12">
        <f t="shared" si="8"/>
        <v>33.333333333333329</v>
      </c>
      <c r="E11" s="12">
        <f t="shared" ref="E11" si="9">E9/E10*100</f>
        <v>16.666666666666664</v>
      </c>
      <c r="F11" s="12">
        <f t="shared" ref="F11" si="10">F9/F10*100</f>
        <v>33.333333333333329</v>
      </c>
      <c r="G11" s="12">
        <f t="shared" ref="G11" si="11">G9/G10*100</f>
        <v>50</v>
      </c>
      <c r="H11" s="12">
        <f t="shared" ref="H11" si="12">H9/H10*100</f>
        <v>66.666666666666657</v>
      </c>
      <c r="I11" s="12">
        <f t="shared" ref="I11" si="13">I9/I10*100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Demographics</vt:lpstr>
      <vt:lpstr>Knowledge of livestock disease</vt:lpstr>
      <vt:lpstr>Antibiotic use in livestock</vt:lpstr>
      <vt:lpstr>Access to animal healthcare</vt:lpstr>
      <vt:lpstr>Dependence on livestock</vt:lpstr>
      <vt:lpstr>Access to antibiotics</vt:lpstr>
      <vt:lpstr>Environmental features</vt:lpstr>
      <vt:lpstr>Awareness of AMR and risks</vt:lpstr>
    </vt:vector>
  </TitlesOfParts>
  <Company>London School of Hygiene &amp; Tropical Medicine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Bull</dc:creator>
  <cp:lastModifiedBy>Stephenson, Joshua (KAI Benefits &amp; Credits)</cp:lastModifiedBy>
  <dcterms:created xsi:type="dcterms:W3CDTF">2019-02-05T10:14:49Z</dcterms:created>
  <dcterms:modified xsi:type="dcterms:W3CDTF">2019-02-22T13:06:58Z</dcterms:modified>
</cp:coreProperties>
</file>