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a\Documents\School\iGEM\Thesis\Code\"/>
    </mc:Choice>
  </mc:AlternateContent>
  <xr:revisionPtr revIDLastSave="0" documentId="13_ncr:1_{F294EE92-8962-49B9-BE76-E6E74FA20AC5}" xr6:coauthVersionLast="47" xr6:coauthVersionMax="47" xr10:uidLastSave="{00000000-0000-0000-0000-000000000000}"/>
  <bookViews>
    <workbookView xWindow="-108" yWindow="-108" windowWidth="23256" windowHeight="12576" activeTab="2" xr2:uid="{191F6869-9438-4595-A0C8-2318B36F0FEC}"/>
  </bookViews>
  <sheets>
    <sheet name="Sheet1" sheetId="2" r:id="rId1"/>
    <sheet name="Testing" sheetId="1" r:id="rId2"/>
    <sheet name="NissleAlpha" sheetId="3" r:id="rId3"/>
    <sheet name="Nissl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H3" i="1"/>
  <c r="K10" i="1"/>
  <c r="T35" i="1"/>
  <c r="G24" i="1"/>
  <c r="T25" i="1" s="1"/>
  <c r="G25" i="1"/>
  <c r="T26" i="1" s="1"/>
  <c r="G26" i="1"/>
  <c r="T27" i="1" s="1"/>
  <c r="G27" i="1"/>
  <c r="T28" i="1" s="1"/>
  <c r="G28" i="1"/>
  <c r="T29" i="1" s="1"/>
  <c r="G29" i="1"/>
  <c r="T30" i="1" s="1"/>
  <c r="G30" i="1"/>
  <c r="T31" i="1" s="1"/>
  <c r="G31" i="1"/>
  <c r="T32" i="1" s="1"/>
  <c r="G32" i="1"/>
  <c r="T33" i="1" s="1"/>
  <c r="G33" i="1"/>
  <c r="T34" i="1" s="1"/>
  <c r="G34" i="1"/>
  <c r="G35" i="1"/>
  <c r="T36" i="1" s="1"/>
  <c r="G36" i="1"/>
  <c r="T37" i="1" s="1"/>
  <c r="G37" i="1"/>
  <c r="F24" i="1"/>
  <c r="S25" i="1" s="1"/>
  <c r="F25" i="1"/>
  <c r="S26" i="1" s="1"/>
  <c r="F26" i="1"/>
  <c r="S27" i="1" s="1"/>
  <c r="F27" i="1"/>
  <c r="S28" i="1" s="1"/>
  <c r="F28" i="1"/>
  <c r="S29" i="1" s="1"/>
  <c r="F29" i="1"/>
  <c r="S30" i="1" s="1"/>
  <c r="F30" i="1"/>
  <c r="S31" i="1" s="1"/>
  <c r="F31" i="1"/>
  <c r="S32" i="1" s="1"/>
  <c r="F32" i="1"/>
  <c r="S33" i="1" s="1"/>
  <c r="F33" i="1"/>
  <c r="S34" i="1" s="1"/>
  <c r="F34" i="1"/>
  <c r="S35" i="1" s="1"/>
  <c r="F35" i="1"/>
  <c r="S36" i="1" s="1"/>
  <c r="F36" i="1"/>
  <c r="S37" i="1" s="1"/>
  <c r="F37" i="1"/>
  <c r="S38" i="1" s="1"/>
  <c r="E24" i="1"/>
  <c r="R25" i="1" s="1"/>
  <c r="E25" i="1"/>
  <c r="R26" i="1" s="1"/>
  <c r="E26" i="1"/>
  <c r="R27" i="1" s="1"/>
  <c r="E27" i="1"/>
  <c r="R28" i="1" s="1"/>
  <c r="E28" i="1"/>
  <c r="R29" i="1" s="1"/>
  <c r="E29" i="1"/>
  <c r="R30" i="1" s="1"/>
  <c r="E30" i="1"/>
  <c r="R31" i="1" s="1"/>
  <c r="E31" i="1"/>
  <c r="R32" i="1" s="1"/>
  <c r="E32" i="1"/>
  <c r="R33" i="1" s="1"/>
  <c r="E33" i="1"/>
  <c r="R34" i="1" s="1"/>
  <c r="E34" i="1"/>
  <c r="R35" i="1" s="1"/>
  <c r="E35" i="1"/>
  <c r="R36" i="1" s="1"/>
  <c r="E36" i="1"/>
  <c r="R37" i="1" s="1"/>
  <c r="E37" i="1"/>
  <c r="R38" i="1" s="1"/>
  <c r="D24" i="1"/>
  <c r="Q25" i="1" s="1"/>
  <c r="D25" i="1"/>
  <c r="Q26" i="1" s="1"/>
  <c r="D26" i="1"/>
  <c r="Q27" i="1" s="1"/>
  <c r="D27" i="1"/>
  <c r="Q28" i="1" s="1"/>
  <c r="D28" i="1"/>
  <c r="Q29" i="1" s="1"/>
  <c r="D29" i="1"/>
  <c r="Q30" i="1" s="1"/>
  <c r="D30" i="1"/>
  <c r="Q31" i="1" s="1"/>
  <c r="D31" i="1"/>
  <c r="Q32" i="1" s="1"/>
  <c r="D32" i="1"/>
  <c r="Q33" i="1" s="1"/>
  <c r="D33" i="1"/>
  <c r="Q34" i="1" s="1"/>
  <c r="D34" i="1"/>
  <c r="Q35" i="1" s="1"/>
  <c r="D35" i="1"/>
  <c r="Q36" i="1" s="1"/>
  <c r="D36" i="1"/>
  <c r="Q37" i="1" s="1"/>
  <c r="D37" i="1"/>
  <c r="Q38" i="1" s="1"/>
  <c r="C24" i="1"/>
  <c r="P25" i="1" s="1"/>
  <c r="C25" i="1"/>
  <c r="P26" i="1" s="1"/>
  <c r="C26" i="1"/>
  <c r="P27" i="1" s="1"/>
  <c r="C27" i="1"/>
  <c r="P28" i="1" s="1"/>
  <c r="C28" i="1"/>
  <c r="P29" i="1" s="1"/>
  <c r="C29" i="1"/>
  <c r="P30" i="1" s="1"/>
  <c r="C30" i="1"/>
  <c r="P31" i="1" s="1"/>
  <c r="C31" i="1"/>
  <c r="P32" i="1" s="1"/>
  <c r="C32" i="1"/>
  <c r="P33" i="1" s="1"/>
  <c r="C33" i="1"/>
  <c r="P34" i="1" s="1"/>
  <c r="C34" i="1"/>
  <c r="P35" i="1" s="1"/>
  <c r="C35" i="1"/>
  <c r="P36" i="1" s="1"/>
  <c r="C36" i="1"/>
  <c r="P37" i="1" s="1"/>
  <c r="C37" i="1"/>
  <c r="P38" i="1" s="1"/>
  <c r="B24" i="1"/>
  <c r="M25" i="1" s="1"/>
  <c r="B25" i="1"/>
  <c r="B26" i="1"/>
  <c r="M27" i="1" s="1"/>
  <c r="B27" i="1"/>
  <c r="B28" i="1"/>
  <c r="O29" i="1" s="1"/>
  <c r="B29" i="1"/>
  <c r="O30" i="1" s="1"/>
  <c r="B30" i="1"/>
  <c r="B31" i="1"/>
  <c r="O32" i="1" s="1"/>
  <c r="B32" i="1"/>
  <c r="O33" i="1" s="1"/>
  <c r="B33" i="1"/>
  <c r="B34" i="1"/>
  <c r="B35" i="1"/>
  <c r="B36" i="1"/>
  <c r="B37" i="1"/>
  <c r="O38" i="1" s="1"/>
  <c r="G23" i="1"/>
  <c r="T24" i="1" s="1"/>
  <c r="F23" i="1"/>
  <c r="S24" i="1" s="1"/>
  <c r="E23" i="1"/>
  <c r="R24" i="1" s="1"/>
  <c r="D23" i="1"/>
  <c r="Q24" i="1" s="1"/>
  <c r="C23" i="1"/>
  <c r="P24" i="1" s="1"/>
  <c r="B23" i="1"/>
  <c r="O24" i="1" s="1"/>
  <c r="O3" i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P2" i="1"/>
  <c r="Q2" i="1"/>
  <c r="R2" i="1"/>
  <c r="S2" i="1"/>
  <c r="T2" i="1"/>
  <c r="O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2" i="1"/>
  <c r="N2" i="1" s="1"/>
  <c r="M28" i="1" l="1"/>
  <c r="M26" i="1"/>
  <c r="U33" i="1"/>
  <c r="U32" i="1"/>
  <c r="U30" i="1"/>
  <c r="U24" i="1"/>
  <c r="U29" i="1"/>
  <c r="O25" i="1"/>
  <c r="U25" i="1" s="1"/>
  <c r="U15" i="1"/>
  <c r="M37" i="1"/>
  <c r="M36" i="1"/>
  <c r="M35" i="1"/>
  <c r="O35" i="1"/>
  <c r="U35" i="1" s="1"/>
  <c r="O27" i="1"/>
  <c r="U27" i="1" s="1"/>
  <c r="M34" i="1"/>
  <c r="M33" i="1"/>
  <c r="M24" i="1"/>
  <c r="M32" i="1"/>
  <c r="M38" i="1"/>
  <c r="M31" i="1"/>
  <c r="O37" i="1"/>
  <c r="U37" i="1" s="1"/>
  <c r="M30" i="1"/>
  <c r="M29" i="1"/>
  <c r="O34" i="1"/>
  <c r="U34" i="1" s="1"/>
  <c r="O26" i="1"/>
  <c r="U26" i="1" s="1"/>
  <c r="O31" i="1"/>
  <c r="U31" i="1" s="1"/>
  <c r="T38" i="1"/>
  <c r="U38" i="1" s="1"/>
  <c r="O36" i="1"/>
  <c r="U36" i="1" s="1"/>
  <c r="O28" i="1"/>
  <c r="U28" i="1" s="1"/>
  <c r="U14" i="1"/>
  <c r="U9" i="1"/>
  <c r="U2" i="1"/>
  <c r="U6" i="1"/>
  <c r="U11" i="1"/>
  <c r="U3" i="1"/>
  <c r="U16" i="1"/>
  <c r="U8" i="1"/>
  <c r="U13" i="1"/>
  <c r="U5" i="1"/>
  <c r="U10" i="1"/>
  <c r="U7" i="1"/>
  <c r="U12" i="1"/>
  <c r="U4" i="1"/>
</calcChain>
</file>

<file path=xl/sharedStrings.xml><?xml version="1.0" encoding="utf-8"?>
<sst xmlns="http://schemas.openxmlformats.org/spreadsheetml/2006/main" count="38" uniqueCount="22">
  <si>
    <t>L-Lactate</t>
  </si>
  <si>
    <t>Exp1</t>
  </si>
  <si>
    <t>Exp2</t>
  </si>
  <si>
    <t>Exp3</t>
  </si>
  <si>
    <t>L-Lactate(mM)</t>
  </si>
  <si>
    <t>R1 Exp1</t>
  </si>
  <si>
    <t>R2 Exp1</t>
  </si>
  <si>
    <t>R1 Exp2</t>
  </si>
  <si>
    <t>R2 Exp2</t>
  </si>
  <si>
    <t>R1 Exp3</t>
  </si>
  <si>
    <t>Geometric SD</t>
  </si>
  <si>
    <t>Geometric mean</t>
  </si>
  <si>
    <t>Reference promoter</t>
  </si>
  <si>
    <t>SD</t>
  </si>
  <si>
    <t>RPU</t>
  </si>
  <si>
    <t>Sd</t>
  </si>
  <si>
    <t>Webplot data</t>
  </si>
  <si>
    <t>From DH5alpha</t>
  </si>
  <si>
    <t>Avg. Fluorescence</t>
  </si>
  <si>
    <t>mM Lactate</t>
  </si>
  <si>
    <t>Avg. Stdev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</si>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</sst>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5">
    <font>
      <sz val="11"/>
      <color theme="1"/>
      <name val="Calibri"/>
      <family val="2"/>
      <scheme val="minor"/>
    </font>
    <font>
      <sz val="8"/>
      <color theme="1"/>
      <name val="&quot;Helvetica Neue&quot;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Alignment="1"/>
    <xf numFmtId="165" fontId="3" fillId="2" borderId="0" xfId="0" applyNumberFormat="1" applyFont="1" applyFill="1" applyAlignment="1">
      <alignment vertical="top"/>
    </xf>
    <xf numFmtId="164" fontId="2" fillId="2" borderId="1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2" fillId="0" borderId="1" xfId="0" applyFont="1" applyBorder="1" applyAlignment="1"/>
    <xf numFmtId="165" fontId="3" fillId="2" borderId="1" xfId="0" applyNumberFormat="1" applyFont="1" applyFill="1" applyBorder="1" applyAlignment="1">
      <alignment vertical="top"/>
    </xf>
    <xf numFmtId="0" fontId="0" fillId="0" borderId="1" xfId="0" applyBorder="1"/>
    <xf numFmtId="0" fontId="1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164" fontId="1" fillId="0" borderId="0" xfId="1" applyNumberFormat="1" applyFont="1" applyAlignment="1">
      <alignment horizontal="right"/>
    </xf>
  </cellXfs>
  <cellStyles count="2">
    <cellStyle name="Normal" xfId="0" builtinId="0"/>
    <cellStyle name="Normal 2" xfId="1" xr:uid="{43094360-2F0E-4191-88E8-3B220232E5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Testing!$B$1</c:f>
              <c:strCache>
                <c:ptCount val="1"/>
                <c:pt idx="0">
                  <c:v>R1 Exp1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Testing!$A$3:$A$16</c:f>
              <c:numCache>
                <c:formatCode>0.000</c:formatCode>
                <c:ptCount val="14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2.5</c:v>
                </c:pt>
                <c:pt idx="9">
                  <c:v>5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</c:numCache>
            </c:numRef>
          </c:xVal>
          <c:yVal>
            <c:numRef>
              <c:f>Testing!$B$3:$B$16</c:f>
              <c:numCache>
                <c:formatCode>General</c:formatCode>
                <c:ptCount val="14"/>
                <c:pt idx="0">
                  <c:v>668</c:v>
                </c:pt>
                <c:pt idx="1">
                  <c:v>913</c:v>
                </c:pt>
                <c:pt idx="2">
                  <c:v>1983</c:v>
                </c:pt>
                <c:pt idx="3">
                  <c:v>1787</c:v>
                </c:pt>
                <c:pt idx="4">
                  <c:v>2921</c:v>
                </c:pt>
                <c:pt idx="5">
                  <c:v>2927</c:v>
                </c:pt>
                <c:pt idx="6">
                  <c:v>2942</c:v>
                </c:pt>
                <c:pt idx="7">
                  <c:v>3614</c:v>
                </c:pt>
                <c:pt idx="8">
                  <c:v>3854</c:v>
                </c:pt>
                <c:pt idx="9">
                  <c:v>4227</c:v>
                </c:pt>
                <c:pt idx="10">
                  <c:v>4219</c:v>
                </c:pt>
                <c:pt idx="11">
                  <c:v>3686</c:v>
                </c:pt>
                <c:pt idx="12">
                  <c:v>4171</c:v>
                </c:pt>
                <c:pt idx="13">
                  <c:v>4614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2-4C02-BC3B-1FA1D95C19EB}"/>
            </c:ext>
          </c:extLst>
        </c:ser>
        <c:ser>
          <c:idx val="1"/>
          <c:order val="1"/>
          <c:tx>
            <c:strRef>
              <c:f>Testing!$C$1</c:f>
              <c:strCache>
                <c:ptCount val="1"/>
                <c:pt idx="0">
                  <c:v>R2 Exp1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Testing!$A$3:$A$16</c:f>
              <c:numCache>
                <c:formatCode>0.000</c:formatCode>
                <c:ptCount val="14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2.5</c:v>
                </c:pt>
                <c:pt idx="9">
                  <c:v>5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</c:numCache>
            </c:numRef>
          </c:xVal>
          <c:yVal>
            <c:numRef>
              <c:f>Testing!$C$3:$C$16</c:f>
              <c:numCache>
                <c:formatCode>General</c:formatCode>
                <c:ptCount val="14"/>
                <c:pt idx="0">
                  <c:v>694</c:v>
                </c:pt>
                <c:pt idx="1">
                  <c:v>1114</c:v>
                </c:pt>
                <c:pt idx="2">
                  <c:v>1304</c:v>
                </c:pt>
                <c:pt idx="3">
                  <c:v>1292</c:v>
                </c:pt>
                <c:pt idx="4">
                  <c:v>2484</c:v>
                </c:pt>
                <c:pt idx="5">
                  <c:v>3160</c:v>
                </c:pt>
                <c:pt idx="6">
                  <c:v>3528</c:v>
                </c:pt>
                <c:pt idx="7">
                  <c:v>3798</c:v>
                </c:pt>
                <c:pt idx="8">
                  <c:v>3839</c:v>
                </c:pt>
                <c:pt idx="9">
                  <c:v>4595</c:v>
                </c:pt>
                <c:pt idx="10">
                  <c:v>4211</c:v>
                </c:pt>
                <c:pt idx="11">
                  <c:v>4057</c:v>
                </c:pt>
                <c:pt idx="12">
                  <c:v>4412</c:v>
                </c:pt>
                <c:pt idx="13">
                  <c:v>4107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2-4C02-BC3B-1FA1D95C19EB}"/>
            </c:ext>
          </c:extLst>
        </c:ser>
        <c:ser>
          <c:idx val="2"/>
          <c:order val="2"/>
          <c:tx>
            <c:strRef>
              <c:f>Testing!$D$1</c:f>
              <c:strCache>
                <c:ptCount val="1"/>
                <c:pt idx="0">
                  <c:v>R1 Exp2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Testing!$A$3:$A$16</c:f>
              <c:numCache>
                <c:formatCode>0.000</c:formatCode>
                <c:ptCount val="14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2.5</c:v>
                </c:pt>
                <c:pt idx="9">
                  <c:v>5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</c:numCache>
            </c:numRef>
          </c:xVal>
          <c:yVal>
            <c:numRef>
              <c:f>Testing!$D$3:$D$16</c:f>
              <c:numCache>
                <c:formatCode>General</c:formatCode>
                <c:ptCount val="14"/>
                <c:pt idx="0">
                  <c:v>760</c:v>
                </c:pt>
                <c:pt idx="1">
                  <c:v>1052</c:v>
                </c:pt>
                <c:pt idx="2">
                  <c:v>1739</c:v>
                </c:pt>
                <c:pt idx="3">
                  <c:v>1486</c:v>
                </c:pt>
                <c:pt idx="4">
                  <c:v>2581</c:v>
                </c:pt>
                <c:pt idx="5">
                  <c:v>3329</c:v>
                </c:pt>
                <c:pt idx="6">
                  <c:v>3640</c:v>
                </c:pt>
                <c:pt idx="7">
                  <c:v>3600</c:v>
                </c:pt>
                <c:pt idx="8">
                  <c:v>4390</c:v>
                </c:pt>
                <c:pt idx="9">
                  <c:v>3640</c:v>
                </c:pt>
                <c:pt idx="10">
                  <c:v>4333</c:v>
                </c:pt>
                <c:pt idx="11">
                  <c:v>4254</c:v>
                </c:pt>
                <c:pt idx="12">
                  <c:v>5056</c:v>
                </c:pt>
                <c:pt idx="13">
                  <c:v>4979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C2-4C02-BC3B-1FA1D95C19EB}"/>
            </c:ext>
          </c:extLst>
        </c:ser>
        <c:ser>
          <c:idx val="3"/>
          <c:order val="3"/>
          <c:tx>
            <c:strRef>
              <c:f>Testing!$E$1</c:f>
              <c:strCache>
                <c:ptCount val="1"/>
                <c:pt idx="0">
                  <c:v>R2 Exp2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Testing!$A$3:$A$16</c:f>
              <c:numCache>
                <c:formatCode>0.000</c:formatCode>
                <c:ptCount val="14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2.5</c:v>
                </c:pt>
                <c:pt idx="9">
                  <c:v>5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</c:numCache>
            </c:numRef>
          </c:xVal>
          <c:yVal>
            <c:numRef>
              <c:f>Testing!$E$3:$E$16</c:f>
              <c:numCache>
                <c:formatCode>General</c:formatCode>
                <c:ptCount val="14"/>
                <c:pt idx="0">
                  <c:v>1075</c:v>
                </c:pt>
                <c:pt idx="1">
                  <c:v>1546</c:v>
                </c:pt>
                <c:pt idx="2">
                  <c:v>2240</c:v>
                </c:pt>
                <c:pt idx="3">
                  <c:v>2967</c:v>
                </c:pt>
                <c:pt idx="4">
                  <c:v>3573</c:v>
                </c:pt>
                <c:pt idx="5">
                  <c:v>4203</c:v>
                </c:pt>
                <c:pt idx="6">
                  <c:v>4683</c:v>
                </c:pt>
                <c:pt idx="7">
                  <c:v>4893</c:v>
                </c:pt>
                <c:pt idx="8">
                  <c:v>5382</c:v>
                </c:pt>
                <c:pt idx="9">
                  <c:v>5499</c:v>
                </c:pt>
                <c:pt idx="10">
                  <c:v>5632</c:v>
                </c:pt>
                <c:pt idx="11">
                  <c:v>5586</c:v>
                </c:pt>
                <c:pt idx="12">
                  <c:v>5886</c:v>
                </c:pt>
                <c:pt idx="13">
                  <c:v>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C2-4C02-BC3B-1FA1D95C19EB}"/>
            </c:ext>
          </c:extLst>
        </c:ser>
        <c:ser>
          <c:idx val="4"/>
          <c:order val="4"/>
          <c:tx>
            <c:strRef>
              <c:f>Testing!$F$1</c:f>
              <c:strCache>
                <c:ptCount val="1"/>
                <c:pt idx="0">
                  <c:v>R1 Exp3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Testing!$A$3:$A$16</c:f>
              <c:numCache>
                <c:formatCode>0.000</c:formatCode>
                <c:ptCount val="14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2.5</c:v>
                </c:pt>
                <c:pt idx="9">
                  <c:v>5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</c:numCache>
            </c:numRef>
          </c:xVal>
          <c:yVal>
            <c:numRef>
              <c:f>Testing!$F$3:$F$16</c:f>
              <c:numCache>
                <c:formatCode>General</c:formatCode>
                <c:ptCount val="14"/>
                <c:pt idx="0">
                  <c:v>1030</c:v>
                </c:pt>
                <c:pt idx="1">
                  <c:v>1603</c:v>
                </c:pt>
                <c:pt idx="2">
                  <c:v>2304</c:v>
                </c:pt>
                <c:pt idx="3">
                  <c:v>2874</c:v>
                </c:pt>
                <c:pt idx="4">
                  <c:v>3436</c:v>
                </c:pt>
                <c:pt idx="5">
                  <c:v>3954</c:v>
                </c:pt>
                <c:pt idx="6">
                  <c:v>4358</c:v>
                </c:pt>
                <c:pt idx="7">
                  <c:v>4708</c:v>
                </c:pt>
                <c:pt idx="8">
                  <c:v>5233</c:v>
                </c:pt>
                <c:pt idx="9">
                  <c:v>5227</c:v>
                </c:pt>
                <c:pt idx="10">
                  <c:v>5359</c:v>
                </c:pt>
                <c:pt idx="11">
                  <c:v>5420</c:v>
                </c:pt>
                <c:pt idx="12">
                  <c:v>5395</c:v>
                </c:pt>
                <c:pt idx="13">
                  <c:v>5730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C2-4C02-BC3B-1FA1D95C19EB}"/>
            </c:ext>
          </c:extLst>
        </c:ser>
        <c:ser>
          <c:idx val="5"/>
          <c:order val="5"/>
          <c:tx>
            <c:strRef>
              <c:f>Testing!$G$1</c:f>
              <c:strCache>
                <c:ptCount val="1"/>
                <c:pt idx="0">
                  <c:v>R1 Exp3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Testing!$A$3:$A$16</c:f>
              <c:numCache>
                <c:formatCode>0.000</c:formatCode>
                <c:ptCount val="14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2.5</c:v>
                </c:pt>
                <c:pt idx="9">
                  <c:v>5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</c:numCache>
            </c:numRef>
          </c:xVal>
          <c:yVal>
            <c:numRef>
              <c:f>Testing!$G$3:$G$16</c:f>
              <c:numCache>
                <c:formatCode>General</c:formatCode>
                <c:ptCount val="14"/>
                <c:pt idx="0">
                  <c:v>1100</c:v>
                </c:pt>
                <c:pt idx="1">
                  <c:v>1684</c:v>
                </c:pt>
                <c:pt idx="2">
                  <c:v>2457</c:v>
                </c:pt>
                <c:pt idx="3">
                  <c:v>2786</c:v>
                </c:pt>
                <c:pt idx="4">
                  <c:v>3251</c:v>
                </c:pt>
                <c:pt idx="5">
                  <c:v>4203</c:v>
                </c:pt>
                <c:pt idx="6">
                  <c:v>4634</c:v>
                </c:pt>
                <c:pt idx="7">
                  <c:v>5005</c:v>
                </c:pt>
                <c:pt idx="8">
                  <c:v>5443</c:v>
                </c:pt>
                <c:pt idx="9">
                  <c:v>5370</c:v>
                </c:pt>
                <c:pt idx="10">
                  <c:v>5538</c:v>
                </c:pt>
                <c:pt idx="11">
                  <c:v>5459</c:v>
                </c:pt>
                <c:pt idx="12">
                  <c:v>5577</c:v>
                </c:pt>
                <c:pt idx="13">
                  <c:v>5673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C2-4C02-BC3B-1FA1D95C1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73944"/>
        <c:axId val="597378536"/>
      </c:scatterChart>
      <c:valAx>
        <c:axId val="597373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78536"/>
        <c:crosses val="autoZero"/>
        <c:crossBetween val="midCat"/>
      </c:valAx>
      <c:valAx>
        <c:axId val="5973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73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Nissle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NissleAlpha!$C$2:$C$9</c:f>
                <c:numCache>
                  <c:formatCode>General</c:formatCode>
                  <c:ptCount val="8"/>
                  <c:pt idx="0">
                    <c:v>96.188584026829432</c:v>
                  </c:pt>
                  <c:pt idx="1">
                    <c:v>38.388338146794297</c:v>
                  </c:pt>
                  <c:pt idx="2">
                    <c:v>84.993699544625443</c:v>
                  </c:pt>
                  <c:pt idx="3">
                    <c:v>331.79655665874986</c:v>
                  </c:pt>
                  <c:pt idx="4">
                    <c:v>265.56593365768379</c:v>
                  </c:pt>
                  <c:pt idx="5">
                    <c:v>568.34283768928447</c:v>
                  </c:pt>
                  <c:pt idx="6">
                    <c:v>185.06624850476712</c:v>
                  </c:pt>
                  <c:pt idx="7">
                    <c:v>191.05294678241304</c:v>
                  </c:pt>
                </c:numCache>
              </c:numRef>
            </c:plus>
            <c:minus>
              <c:numRef>
                <c:f>NissleAlpha!$C$2:$C$9</c:f>
                <c:numCache>
                  <c:formatCode>General</c:formatCode>
                  <c:ptCount val="8"/>
                  <c:pt idx="0">
                    <c:v>96.188584026829432</c:v>
                  </c:pt>
                  <c:pt idx="1">
                    <c:v>38.388338146794297</c:v>
                  </c:pt>
                  <c:pt idx="2">
                    <c:v>84.993699544625443</c:v>
                  </c:pt>
                  <c:pt idx="3">
                    <c:v>331.79655665874986</c:v>
                  </c:pt>
                  <c:pt idx="4">
                    <c:v>265.56593365768379</c:v>
                  </c:pt>
                  <c:pt idx="5">
                    <c:v>568.34283768928447</c:v>
                  </c:pt>
                  <c:pt idx="6">
                    <c:v>185.06624850476712</c:v>
                  </c:pt>
                  <c:pt idx="7">
                    <c:v>191.05294678241304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NissleAlpha!$A$2:$A$9</c:f>
              <c:numCache>
                <c:formatCode>0.000000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xVal>
          <c:yVal>
            <c:numRef>
              <c:f>NissleAlpha!$B$2:$B$9</c:f>
              <c:numCache>
                <c:formatCode>General</c:formatCode>
                <c:ptCount val="8"/>
                <c:pt idx="0">
                  <c:v>1359.3571443999999</c:v>
                </c:pt>
                <c:pt idx="1">
                  <c:v>1459.9966274999999</c:v>
                </c:pt>
                <c:pt idx="2">
                  <c:v>2086.3260829999999</c:v>
                </c:pt>
                <c:pt idx="3">
                  <c:v>2566.9914724999999</c:v>
                </c:pt>
                <c:pt idx="4">
                  <c:v>3575.1983664999998</c:v>
                </c:pt>
                <c:pt idx="5">
                  <c:v>5040.8580600000005</c:v>
                </c:pt>
                <c:pt idx="6">
                  <c:v>5980.0597870000001</c:v>
                </c:pt>
                <c:pt idx="7">
                  <c:v>6367.7788440000004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0-43D0-BC38-D87224DF4FC8}"/>
            </c:ext>
          </c:extLst>
        </c:ser>
        <c:ser>
          <c:idx val="1"/>
          <c:order val="1"/>
          <c:tx>
            <c:v>dh5alpha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NissleAlpha!$F$2:$F$16</c:f>
                <c:numCache>
                  <c:formatCode>General</c:formatCode>
                  <c:ptCount val="15"/>
                  <c:pt idx="0">
                    <c:v>331.84454191684398</c:v>
                  </c:pt>
                  <c:pt idx="1">
                    <c:v>201.24454443951171</c:v>
                  </c:pt>
                  <c:pt idx="2">
                    <c:v>329.71482627668837</c:v>
                  </c:pt>
                  <c:pt idx="3">
                    <c:v>426.98231813507221</c:v>
                  </c:pt>
                  <c:pt idx="4">
                    <c:v>760.36561381132071</c:v>
                  </c:pt>
                  <c:pt idx="5">
                    <c:v>451.53028691329223</c:v>
                  </c:pt>
                  <c:pt idx="6">
                    <c:v>559.88236859778476</c:v>
                  </c:pt>
                  <c:pt idx="7">
                    <c:v>701.52018265098093</c:v>
                  </c:pt>
                  <c:pt idx="8">
                    <c:v>666.66593333292928</c:v>
                  </c:pt>
                  <c:pt idx="9">
                    <c:v>755.48909103088022</c:v>
                  </c:pt>
                  <c:pt idx="10">
                    <c:v>735.12221206182346</c:v>
                  </c:pt>
                  <c:pt idx="11">
                    <c:v>694.48916478228807</c:v>
                  </c:pt>
                  <c:pt idx="12">
                    <c:v>837.6869741536326</c:v>
                  </c:pt>
                  <c:pt idx="13">
                    <c:v>673.63236759130621</c:v>
                  </c:pt>
                  <c:pt idx="14">
                    <c:v>711.1960114248875</c:v>
                  </c:pt>
                </c:numCache>
              </c:numRef>
            </c:plus>
            <c:minus>
              <c:numRef>
                <c:f>NissleAlpha!$F$2:$F$16</c:f>
                <c:numCache>
                  <c:formatCode>General</c:formatCode>
                  <c:ptCount val="15"/>
                  <c:pt idx="0">
                    <c:v>331.84454191684398</c:v>
                  </c:pt>
                  <c:pt idx="1">
                    <c:v>201.24454443951171</c:v>
                  </c:pt>
                  <c:pt idx="2">
                    <c:v>329.71482627668837</c:v>
                  </c:pt>
                  <c:pt idx="3">
                    <c:v>426.98231813507221</c:v>
                  </c:pt>
                  <c:pt idx="4">
                    <c:v>760.36561381132071</c:v>
                  </c:pt>
                  <c:pt idx="5">
                    <c:v>451.53028691329223</c:v>
                  </c:pt>
                  <c:pt idx="6">
                    <c:v>559.88236859778476</c:v>
                  </c:pt>
                  <c:pt idx="7">
                    <c:v>701.52018265098093</c:v>
                  </c:pt>
                  <c:pt idx="8">
                    <c:v>666.66593333292928</c:v>
                  </c:pt>
                  <c:pt idx="9">
                    <c:v>755.48909103088022</c:v>
                  </c:pt>
                  <c:pt idx="10">
                    <c:v>735.12221206182346</c:v>
                  </c:pt>
                  <c:pt idx="11">
                    <c:v>694.48916478228807</c:v>
                  </c:pt>
                  <c:pt idx="12">
                    <c:v>837.6869741536326</c:v>
                  </c:pt>
                  <c:pt idx="13">
                    <c:v>673.63236759130621</c:v>
                  </c:pt>
                  <c:pt idx="14">
                    <c:v>711.1960114248875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NissleAlpha!$D$2:$D$16</c:f>
              <c:numCache>
                <c:formatCode>0.000</c:formatCode>
                <c:ptCount val="15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2.5</c:v>
                </c:pt>
                <c:pt idx="10">
                  <c:v>5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</c:numCache>
            </c:numRef>
          </c:xVal>
          <c:yVal>
            <c:numRef>
              <c:f>NissleAlpha!$E$2:$E$16</c:f>
              <c:numCache>
                <c:formatCode>General</c:formatCode>
                <c:ptCount val="15"/>
                <c:pt idx="0">
                  <c:v>985</c:v>
                </c:pt>
                <c:pt idx="1">
                  <c:v>887.83333333333337</c:v>
                </c:pt>
                <c:pt idx="2">
                  <c:v>1318.6666666666667</c:v>
                </c:pt>
                <c:pt idx="3">
                  <c:v>2004.5</c:v>
                </c:pt>
                <c:pt idx="4">
                  <c:v>2198.6666666666665</c:v>
                </c:pt>
                <c:pt idx="5">
                  <c:v>3041</c:v>
                </c:pt>
                <c:pt idx="6">
                  <c:v>3629.3333333333335</c:v>
                </c:pt>
                <c:pt idx="7">
                  <c:v>3964.1666666666665</c:v>
                </c:pt>
                <c:pt idx="8">
                  <c:v>4269.666666666667</c:v>
                </c:pt>
                <c:pt idx="9">
                  <c:v>4690.166666666667</c:v>
                </c:pt>
                <c:pt idx="10">
                  <c:v>4759.666666666667</c:v>
                </c:pt>
                <c:pt idx="11">
                  <c:v>4882</c:v>
                </c:pt>
                <c:pt idx="12">
                  <c:v>4743.666666666667</c:v>
                </c:pt>
                <c:pt idx="13">
                  <c:v>5082.833333333333</c:v>
                </c:pt>
                <c:pt idx="14">
                  <c:v>5161.833333333333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0-43D0-BC38-D87224DF4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24968"/>
        <c:axId val="370464856"/>
      </c:scatterChart>
      <c:valAx>
        <c:axId val="370324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64856"/>
        <c:crosses val="autoZero"/>
        <c:crossBetween val="midCat"/>
      </c:valAx>
      <c:valAx>
        <c:axId val="370464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032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42</xdr:row>
      <xdr:rowOff>7620</xdr:rowOff>
    </xdr:from>
    <xdr:to>
      <xdr:col>17</xdr:col>
      <xdr:colOff>441960</xdr:colOff>
      <xdr:row>65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644624-9341-8688-C017-D0CEBC145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30480</xdr:rowOff>
    </xdr:from>
    <xdr:to>
      <xdr:col>13</xdr:col>
      <xdr:colOff>327660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62CBA-4C85-5346-4E1B-ECA3F86B9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FB4F-57B0-4490-B372-847914221A3D}">
  <dimension ref="A1:J16"/>
  <sheetViews>
    <sheetView workbookViewId="0">
      <selection sqref="A1:C16"/>
    </sheetView>
  </sheetViews>
  <sheetFormatPr defaultRowHeight="14.4"/>
  <sheetData>
    <row r="1" spans="1:10">
      <c r="A1" t="s">
        <v>0</v>
      </c>
      <c r="B1" t="s">
        <v>1</v>
      </c>
      <c r="C1" t="s">
        <v>15</v>
      </c>
    </row>
    <row r="2" spans="1:10">
      <c r="A2" s="6">
        <v>0</v>
      </c>
      <c r="B2" s="1">
        <v>985</v>
      </c>
      <c r="C2" s="1">
        <v>331.84454191684398</v>
      </c>
      <c r="E2" s="4"/>
    </row>
    <row r="3" spans="1:10">
      <c r="A3" s="6">
        <v>1E-3</v>
      </c>
      <c r="B3" s="1">
        <v>887.83333333333337</v>
      </c>
      <c r="C3" s="1">
        <v>201.24454443951171</v>
      </c>
    </row>
    <row r="4" spans="1:10">
      <c r="A4" s="6">
        <v>0.01</v>
      </c>
      <c r="B4" s="1">
        <v>1318.6666666666667</v>
      </c>
      <c r="C4" s="1">
        <v>329.71482627668837</v>
      </c>
    </row>
    <row r="5" spans="1:10">
      <c r="A5" s="6">
        <v>0.05</v>
      </c>
      <c r="B5" s="1">
        <v>2004.5</v>
      </c>
      <c r="C5" s="1">
        <v>426.98231813507221</v>
      </c>
    </row>
    <row r="6" spans="1:10">
      <c r="A6" s="6">
        <v>0.1</v>
      </c>
      <c r="B6" s="1">
        <v>2198.6666666666665</v>
      </c>
      <c r="C6" s="1">
        <v>760.36561381132071</v>
      </c>
      <c r="E6" s="1"/>
      <c r="I6" s="1"/>
      <c r="J6" s="1"/>
    </row>
    <row r="7" spans="1:10">
      <c r="A7" s="6">
        <v>0.25</v>
      </c>
      <c r="B7" s="1">
        <v>3041</v>
      </c>
      <c r="C7" s="1">
        <v>451.53028691329223</v>
      </c>
      <c r="E7" s="1"/>
      <c r="I7" s="1"/>
      <c r="J7" s="1"/>
    </row>
    <row r="8" spans="1:10">
      <c r="A8" s="6">
        <v>0.5</v>
      </c>
      <c r="B8" s="1">
        <v>3629.3333333333335</v>
      </c>
      <c r="C8" s="1">
        <v>559.88236859778476</v>
      </c>
      <c r="E8" s="1"/>
      <c r="I8" s="1"/>
      <c r="J8" s="1"/>
    </row>
    <row r="9" spans="1:10">
      <c r="A9" s="6">
        <v>0.75</v>
      </c>
      <c r="B9" s="1">
        <v>3964.1666666666665</v>
      </c>
      <c r="C9" s="1">
        <v>701.52018265098093</v>
      </c>
      <c r="E9" s="1"/>
      <c r="I9" s="1"/>
      <c r="J9" s="1"/>
    </row>
    <row r="10" spans="1:10">
      <c r="A10" s="6">
        <v>1</v>
      </c>
      <c r="B10">
        <v>4269.666666666667</v>
      </c>
      <c r="C10">
        <v>666.66593333292928</v>
      </c>
      <c r="E10" s="1"/>
      <c r="F10" s="2"/>
      <c r="I10" s="1"/>
      <c r="J10" s="1"/>
    </row>
    <row r="11" spans="1:10">
      <c r="A11" s="6">
        <v>2.5</v>
      </c>
      <c r="B11">
        <v>4690.166666666667</v>
      </c>
      <c r="C11">
        <v>755.48909103088022</v>
      </c>
      <c r="E11" s="1"/>
      <c r="F11" s="2"/>
      <c r="I11" s="1"/>
      <c r="J11" s="1"/>
    </row>
    <row r="12" spans="1:10">
      <c r="A12" s="6">
        <v>5</v>
      </c>
      <c r="B12">
        <v>4759.666666666667</v>
      </c>
      <c r="C12">
        <v>735.12221206182346</v>
      </c>
      <c r="E12" s="1"/>
      <c r="F12" s="2"/>
      <c r="I12" s="1"/>
      <c r="J12" s="1"/>
    </row>
    <row r="13" spans="1:10">
      <c r="A13" s="6">
        <v>10</v>
      </c>
      <c r="B13">
        <v>4882</v>
      </c>
      <c r="C13">
        <v>694.48916478228807</v>
      </c>
      <c r="E13" s="1"/>
      <c r="F13" s="2"/>
      <c r="I13" s="1"/>
      <c r="J13" s="1"/>
    </row>
    <row r="14" spans="1:10">
      <c r="A14" s="6">
        <v>20</v>
      </c>
      <c r="B14">
        <v>4743.666666666667</v>
      </c>
      <c r="C14">
        <v>837.6869741536326</v>
      </c>
    </row>
    <row r="15" spans="1:10">
      <c r="A15" s="6">
        <v>30</v>
      </c>
      <c r="B15">
        <v>5082.833333333333</v>
      </c>
      <c r="C15">
        <v>673.63236759130621</v>
      </c>
    </row>
    <row r="16" spans="1:10">
      <c r="A16" s="6">
        <v>40</v>
      </c>
      <c r="B16">
        <v>5161.833333333333</v>
      </c>
      <c r="C16">
        <v>711.1960114248875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3078-3CB9-436D-B977-5ADD330642A0}">
  <dimension ref="A1:U54"/>
  <sheetViews>
    <sheetView workbookViewId="0">
      <selection activeCell="H19" sqref="H19"/>
    </sheetView>
  </sheetViews>
  <sheetFormatPr defaultRowHeight="14.4"/>
  <cols>
    <col min="1" max="1" width="12.21875" bestFit="1" customWidth="1"/>
    <col min="2" max="2" width="9.6640625" bestFit="1" customWidth="1"/>
    <col min="3" max="3" width="12.109375" bestFit="1" customWidth="1"/>
    <col min="4" max="7" width="9" bestFit="1" customWidth="1"/>
    <col min="9" max="9" width="14" bestFit="1" customWidth="1"/>
    <col min="17" max="17" width="11.5546875" customWidth="1"/>
  </cols>
  <sheetData>
    <row r="1" spans="1:21">
      <c r="A1" s="3" t="s">
        <v>4</v>
      </c>
      <c r="B1" s="4" t="s">
        <v>5</v>
      </c>
      <c r="C1" s="4" t="s">
        <v>6</v>
      </c>
      <c r="D1" s="5" t="s">
        <v>7</v>
      </c>
      <c r="E1" s="5" t="s">
        <v>8</v>
      </c>
      <c r="F1" s="5" t="s">
        <v>9</v>
      </c>
      <c r="G1" s="5" t="s">
        <v>9</v>
      </c>
      <c r="H1" s="5" t="s">
        <v>17</v>
      </c>
      <c r="M1" s="5" t="s">
        <v>11</v>
      </c>
      <c r="U1" t="s">
        <v>10</v>
      </c>
    </row>
    <row r="2" spans="1:21">
      <c r="A2" s="6">
        <v>0</v>
      </c>
      <c r="B2" s="4">
        <v>720</v>
      </c>
      <c r="C2" s="4">
        <v>692</v>
      </c>
      <c r="D2" s="4">
        <v>726</v>
      </c>
      <c r="E2" s="4">
        <v>993</v>
      </c>
      <c r="F2" s="4">
        <v>1381</v>
      </c>
      <c r="G2" s="4">
        <v>1398</v>
      </c>
      <c r="H2">
        <f t="shared" ref="H2:H16" si="0">AVERAGE(B2:G2)</f>
        <v>985</v>
      </c>
      <c r="I2">
        <f>_xlfn.STDEV.S(B2:G2)</f>
        <v>331.84454191684398</v>
      </c>
      <c r="M2">
        <f t="shared" ref="M2:M16" si="1">GEOMEAN(B2:G2)</f>
        <v>940.81496822113877</v>
      </c>
      <c r="N2">
        <f>M2/$K$10</f>
        <v>0.75475437964652548</v>
      </c>
      <c r="O2">
        <f t="shared" ref="O2:O16" si="2">LN(B2)</f>
        <v>6.5792512120101012</v>
      </c>
      <c r="P2">
        <f t="shared" ref="P2:P16" si="3">LN(C2)</f>
        <v>6.5395859556176692</v>
      </c>
      <c r="Q2">
        <f t="shared" ref="Q2:Q16" si="4">LN(D2)</f>
        <v>6.5875500148247959</v>
      </c>
      <c r="R2">
        <f t="shared" ref="R2:R16" si="5">LN(E2)</f>
        <v>6.9007306640451729</v>
      </c>
      <c r="S2">
        <f t="shared" ref="S2:S16" si="6">LN(F2)</f>
        <v>7.2305631534092925</v>
      </c>
      <c r="T2">
        <f t="shared" ref="T2:T16" si="7">LN(G2)</f>
        <v>7.2427979227937556</v>
      </c>
      <c r="U2">
        <f>EXP(_xlfn.STDEV.S(O2:T2))</f>
        <v>1.3891407331801802</v>
      </c>
    </row>
    <row r="3" spans="1:21">
      <c r="A3" s="6">
        <v>1E-3</v>
      </c>
      <c r="B3" s="4">
        <v>668</v>
      </c>
      <c r="C3" s="4">
        <v>694</v>
      </c>
      <c r="D3" s="4">
        <v>760</v>
      </c>
      <c r="E3" s="4">
        <v>1075</v>
      </c>
      <c r="F3" s="4">
        <v>1030</v>
      </c>
      <c r="G3" s="4">
        <v>1100</v>
      </c>
      <c r="H3">
        <f t="shared" si="0"/>
        <v>887.83333333333337</v>
      </c>
      <c r="I3">
        <f t="shared" ref="I3:I16" si="8">_xlfn.STDEV.S(B3:G3)</f>
        <v>201.24454443951171</v>
      </c>
      <c r="M3">
        <f t="shared" si="1"/>
        <v>868.48965533042815</v>
      </c>
      <c r="N3">
        <f t="shared" ref="N3:N16" si="9">M3/$K$10</f>
        <v>0.69673250658174846</v>
      </c>
      <c r="O3">
        <f t="shared" si="2"/>
        <v>6.5042881735366453</v>
      </c>
      <c r="P3">
        <f t="shared" si="3"/>
        <v>6.5424719605068047</v>
      </c>
      <c r="Q3">
        <f t="shared" si="4"/>
        <v>6.633318433280377</v>
      </c>
      <c r="R3">
        <f t="shared" si="5"/>
        <v>6.9800759405617629</v>
      </c>
      <c r="S3">
        <f t="shared" si="6"/>
        <v>6.9373140812236818</v>
      </c>
      <c r="T3">
        <f t="shared" si="7"/>
        <v>7.0030654587864616</v>
      </c>
      <c r="U3">
        <f t="shared" ref="U3:U38" si="10">EXP(_xlfn.STDEV.S(O3:T3))</f>
        <v>1.2602031671033471</v>
      </c>
    </row>
    <row r="4" spans="1:21">
      <c r="A4" s="6">
        <v>0.01</v>
      </c>
      <c r="B4" s="4">
        <v>913</v>
      </c>
      <c r="C4" s="4">
        <v>1114</v>
      </c>
      <c r="D4" s="4">
        <v>1052</v>
      </c>
      <c r="E4" s="4">
        <v>1546</v>
      </c>
      <c r="F4" s="4">
        <v>1603</v>
      </c>
      <c r="G4" s="4">
        <v>1684</v>
      </c>
      <c r="H4">
        <f t="shared" si="0"/>
        <v>1318.6666666666667</v>
      </c>
      <c r="I4">
        <f t="shared" si="8"/>
        <v>329.71482627668837</v>
      </c>
      <c r="M4">
        <f t="shared" si="1"/>
        <v>1283.2446664597628</v>
      </c>
      <c r="N4">
        <f t="shared" si="9"/>
        <v>1.0294633534581441</v>
      </c>
      <c r="O4">
        <f t="shared" si="2"/>
        <v>6.816735880594968</v>
      </c>
      <c r="P4">
        <f t="shared" si="3"/>
        <v>7.0157124204872297</v>
      </c>
      <c r="Q4">
        <f t="shared" si="4"/>
        <v>6.9584483932976555</v>
      </c>
      <c r="R4">
        <f t="shared" si="5"/>
        <v>7.3434262291473669</v>
      </c>
      <c r="S4">
        <f t="shared" si="6"/>
        <v>7.3796321526095525</v>
      </c>
      <c r="T4">
        <f t="shared" si="7"/>
        <v>7.4289271948022719</v>
      </c>
      <c r="U4">
        <f t="shared" si="10"/>
        <v>1.294644076461015</v>
      </c>
    </row>
    <row r="5" spans="1:21">
      <c r="A5" s="6">
        <v>0.05</v>
      </c>
      <c r="B5" s="4">
        <v>1983</v>
      </c>
      <c r="C5" s="4">
        <v>1304</v>
      </c>
      <c r="D5" s="4">
        <v>1739</v>
      </c>
      <c r="E5" s="4">
        <v>2240</v>
      </c>
      <c r="F5" s="4">
        <v>2304</v>
      </c>
      <c r="G5" s="4">
        <v>2457</v>
      </c>
      <c r="H5">
        <f t="shared" si="0"/>
        <v>2004.5</v>
      </c>
      <c r="I5">
        <f t="shared" si="8"/>
        <v>426.98231813507221</v>
      </c>
      <c r="M5">
        <f t="shared" si="1"/>
        <v>1961.8806760295647</v>
      </c>
      <c r="N5">
        <f t="shared" si="9"/>
        <v>1.5738886843785336</v>
      </c>
      <c r="O5">
        <f t="shared" si="2"/>
        <v>7.5923661285197959</v>
      </c>
      <c r="P5">
        <f t="shared" si="3"/>
        <v>7.1731917424865985</v>
      </c>
      <c r="Q5">
        <f t="shared" si="4"/>
        <v>7.4610655143542832</v>
      </c>
      <c r="R5">
        <f t="shared" si="5"/>
        <v>7.7142311448490855</v>
      </c>
      <c r="S5">
        <f t="shared" si="6"/>
        <v>7.7424020218157823</v>
      </c>
      <c r="T5">
        <f t="shared" si="7"/>
        <v>7.8066963725211789</v>
      </c>
      <c r="U5">
        <f t="shared" si="10"/>
        <v>1.2646036947900938</v>
      </c>
    </row>
    <row r="6" spans="1:21">
      <c r="A6" s="6">
        <v>0.1</v>
      </c>
      <c r="B6" s="4">
        <v>1787</v>
      </c>
      <c r="C6" s="4">
        <v>1292</v>
      </c>
      <c r="D6" s="4">
        <v>1486</v>
      </c>
      <c r="E6" s="4">
        <v>2967</v>
      </c>
      <c r="F6" s="4">
        <v>2874</v>
      </c>
      <c r="G6" s="4">
        <v>2786</v>
      </c>
      <c r="H6">
        <f t="shared" si="0"/>
        <v>2198.6666666666665</v>
      </c>
      <c r="I6">
        <f t="shared" si="8"/>
        <v>760.36561381132071</v>
      </c>
      <c r="M6">
        <f t="shared" si="1"/>
        <v>2082.2452639820813</v>
      </c>
      <c r="N6">
        <f t="shared" si="9"/>
        <v>1.6704493291175084</v>
      </c>
      <c r="O6">
        <f t="shared" si="2"/>
        <v>7.4882935151594276</v>
      </c>
      <c r="P6">
        <f t="shared" si="3"/>
        <v>7.1639466843425472</v>
      </c>
      <c r="Q6">
        <f t="shared" si="4"/>
        <v>7.3038432252777046</v>
      </c>
      <c r="R6">
        <f t="shared" si="5"/>
        <v>7.9953066202908216</v>
      </c>
      <c r="S6">
        <f t="shared" si="6"/>
        <v>7.9634600666389703</v>
      </c>
      <c r="T6">
        <f t="shared" si="7"/>
        <v>7.9323621543397511</v>
      </c>
      <c r="U6">
        <f t="shared" si="10"/>
        <v>1.4455716675899892</v>
      </c>
    </row>
    <row r="7" spans="1:21">
      <c r="A7" s="6">
        <v>0.25</v>
      </c>
      <c r="B7" s="4">
        <v>2921</v>
      </c>
      <c r="C7" s="4">
        <v>2484</v>
      </c>
      <c r="D7" s="4">
        <v>2581</v>
      </c>
      <c r="E7" s="4">
        <v>3573</v>
      </c>
      <c r="F7" s="4">
        <v>3436</v>
      </c>
      <c r="G7" s="4">
        <v>3251</v>
      </c>
      <c r="H7">
        <f t="shared" si="0"/>
        <v>3041</v>
      </c>
      <c r="I7">
        <f t="shared" si="8"/>
        <v>451.53028691329223</v>
      </c>
      <c r="M7">
        <f t="shared" si="1"/>
        <v>3012.5138273051734</v>
      </c>
      <c r="N7">
        <f t="shared" si="9"/>
        <v>2.4167430171772741</v>
      </c>
      <c r="O7">
        <f t="shared" si="2"/>
        <v>7.9796813023877409</v>
      </c>
      <c r="P7">
        <f t="shared" si="3"/>
        <v>7.8176254430533696</v>
      </c>
      <c r="Q7">
        <f t="shared" si="4"/>
        <v>7.8559321997186142</v>
      </c>
      <c r="R7">
        <f t="shared" si="5"/>
        <v>8.181160858023409</v>
      </c>
      <c r="S7">
        <f t="shared" si="6"/>
        <v>8.1420632831041466</v>
      </c>
      <c r="T7">
        <f t="shared" si="7"/>
        <v>8.0867179203039061</v>
      </c>
      <c r="U7">
        <f t="shared" si="10"/>
        <v>1.1632120342837817</v>
      </c>
    </row>
    <row r="8" spans="1:21">
      <c r="A8" s="6">
        <v>0.5</v>
      </c>
      <c r="B8" s="4">
        <v>2927</v>
      </c>
      <c r="C8" s="4">
        <v>3160</v>
      </c>
      <c r="D8" s="4">
        <v>3329</v>
      </c>
      <c r="E8" s="4">
        <v>4203</v>
      </c>
      <c r="F8" s="4">
        <v>3954</v>
      </c>
      <c r="G8" s="4">
        <v>4203</v>
      </c>
      <c r="H8">
        <f t="shared" si="0"/>
        <v>3629.3333333333335</v>
      </c>
      <c r="I8">
        <f t="shared" si="8"/>
        <v>559.88236859778476</v>
      </c>
      <c r="M8">
        <f t="shared" si="1"/>
        <v>3592.7735175373609</v>
      </c>
      <c r="N8">
        <f t="shared" si="9"/>
        <v>2.8822474546365839</v>
      </c>
      <c r="O8">
        <f t="shared" si="2"/>
        <v>7.9817332866918855</v>
      </c>
      <c r="P8">
        <f t="shared" si="3"/>
        <v>8.0583273065809582</v>
      </c>
      <c r="Q8">
        <f t="shared" si="4"/>
        <v>8.1104272375750242</v>
      </c>
      <c r="R8">
        <f t="shared" si="5"/>
        <v>8.3435538350051175</v>
      </c>
      <c r="S8">
        <f t="shared" si="6"/>
        <v>8.2824830037305617</v>
      </c>
      <c r="T8">
        <f t="shared" si="7"/>
        <v>8.3435538350051175</v>
      </c>
      <c r="U8">
        <f t="shared" si="10"/>
        <v>1.1695809279747023</v>
      </c>
    </row>
    <row r="9" spans="1:21">
      <c r="A9" s="6">
        <v>0.75</v>
      </c>
      <c r="B9" s="4">
        <v>2942</v>
      </c>
      <c r="C9" s="4">
        <v>3528</v>
      </c>
      <c r="D9" s="4">
        <v>3640</v>
      </c>
      <c r="E9" s="4">
        <v>4683</v>
      </c>
      <c r="F9" s="4">
        <v>4358</v>
      </c>
      <c r="G9" s="4">
        <v>4634</v>
      </c>
      <c r="H9">
        <f t="shared" si="0"/>
        <v>3964.1666666666665</v>
      </c>
      <c r="I9">
        <f t="shared" si="8"/>
        <v>701.52018265098093</v>
      </c>
      <c r="M9">
        <f t="shared" si="1"/>
        <v>3909.9692354087297</v>
      </c>
      <c r="N9">
        <f t="shared" si="9"/>
        <v>3.1367128546941512</v>
      </c>
      <c r="O9">
        <f t="shared" si="2"/>
        <v>7.9868449011613825</v>
      </c>
      <c r="P9">
        <f t="shared" si="3"/>
        <v>8.1684864171266813</v>
      </c>
      <c r="Q9">
        <f t="shared" si="4"/>
        <v>8.1997389606307856</v>
      </c>
      <c r="R9">
        <f t="shared" si="5"/>
        <v>8.4516942091835414</v>
      </c>
      <c r="S9">
        <f t="shared" si="6"/>
        <v>8.3797685155045656</v>
      </c>
      <c r="T9">
        <f t="shared" si="7"/>
        <v>8.4411757049923217</v>
      </c>
      <c r="U9">
        <f t="shared" si="10"/>
        <v>1.2023367554347815</v>
      </c>
    </row>
    <row r="10" spans="1:21">
      <c r="A10" s="6">
        <v>1</v>
      </c>
      <c r="B10" s="4">
        <v>3614</v>
      </c>
      <c r="C10" s="4">
        <v>3798</v>
      </c>
      <c r="D10" s="4">
        <v>3600</v>
      </c>
      <c r="E10" s="4">
        <v>4893</v>
      </c>
      <c r="F10" s="4">
        <v>4708</v>
      </c>
      <c r="G10" s="4">
        <v>5005</v>
      </c>
      <c r="H10">
        <f t="shared" si="0"/>
        <v>4269.666666666667</v>
      </c>
      <c r="I10">
        <f t="shared" si="8"/>
        <v>666.66593333292928</v>
      </c>
      <c r="K10">
        <f>GEOMEAN(B18:B20)</f>
        <v>1246.5180641439288</v>
      </c>
      <c r="M10">
        <f t="shared" si="1"/>
        <v>4226.1368889292899</v>
      </c>
      <c r="N10">
        <f t="shared" si="9"/>
        <v>3.3903535058929721</v>
      </c>
      <c r="O10">
        <f t="shared" si="2"/>
        <v>8.1925704711521732</v>
      </c>
      <c r="P10">
        <f t="shared" si="3"/>
        <v>8.2422298913722312</v>
      </c>
      <c r="Q10">
        <f t="shared" si="4"/>
        <v>8.1886891244442008</v>
      </c>
      <c r="R10">
        <f t="shared" si="5"/>
        <v>8.4955608912891236</v>
      </c>
      <c r="S10">
        <f t="shared" si="6"/>
        <v>8.4570184683801681</v>
      </c>
      <c r="T10">
        <f t="shared" si="7"/>
        <v>8.5181926917493218</v>
      </c>
      <c r="U10">
        <f t="shared" si="10"/>
        <v>1.1700692816030491</v>
      </c>
    </row>
    <row r="11" spans="1:21">
      <c r="A11" s="6">
        <v>2.5</v>
      </c>
      <c r="B11" s="4">
        <v>3854</v>
      </c>
      <c r="C11" s="4">
        <v>3839</v>
      </c>
      <c r="D11" s="4">
        <v>4390</v>
      </c>
      <c r="E11" s="4">
        <v>5382</v>
      </c>
      <c r="F11" s="4">
        <v>5233</v>
      </c>
      <c r="G11" s="4">
        <v>5443</v>
      </c>
      <c r="H11">
        <f t="shared" si="0"/>
        <v>4690.166666666667</v>
      </c>
      <c r="I11">
        <f t="shared" si="8"/>
        <v>755.48909103088022</v>
      </c>
      <c r="M11">
        <f t="shared" si="1"/>
        <v>4638.2538904850744</v>
      </c>
      <c r="N11">
        <f t="shared" si="9"/>
        <v>3.720968050046261</v>
      </c>
      <c r="O11">
        <f t="shared" si="2"/>
        <v>8.2568668489743118</v>
      </c>
      <c r="P11">
        <f t="shared" si="3"/>
        <v>8.2529671950007977</v>
      </c>
      <c r="Q11">
        <f t="shared" si="4"/>
        <v>8.3870845060692165</v>
      </c>
      <c r="R11">
        <f t="shared" si="5"/>
        <v>8.5908153312868514</v>
      </c>
      <c r="S11">
        <f t="shared" si="6"/>
        <v>8.5627400063722074</v>
      </c>
      <c r="T11">
        <f t="shared" si="7"/>
        <v>8.6020856584342003</v>
      </c>
      <c r="U11">
        <f t="shared" si="10"/>
        <v>1.1788563512105361</v>
      </c>
    </row>
    <row r="12" spans="1:21">
      <c r="A12" s="6">
        <v>5</v>
      </c>
      <c r="B12" s="4">
        <v>4227</v>
      </c>
      <c r="C12" s="4">
        <v>4595</v>
      </c>
      <c r="D12" s="4">
        <v>3640</v>
      </c>
      <c r="E12" s="4">
        <v>5499</v>
      </c>
      <c r="F12" s="4">
        <v>5227</v>
      </c>
      <c r="G12" s="4">
        <v>5370</v>
      </c>
      <c r="H12">
        <f t="shared" si="0"/>
        <v>4759.666666666667</v>
      </c>
      <c r="I12">
        <f t="shared" si="8"/>
        <v>735.12221206182346</v>
      </c>
      <c r="M12">
        <f t="shared" si="1"/>
        <v>4709.6461169639215</v>
      </c>
      <c r="N12">
        <f t="shared" si="9"/>
        <v>3.7782413688472016</v>
      </c>
      <c r="O12">
        <f t="shared" si="2"/>
        <v>8.3492478005667898</v>
      </c>
      <c r="P12">
        <f t="shared" si="3"/>
        <v>8.4327240347897874</v>
      </c>
      <c r="Q12">
        <f t="shared" si="4"/>
        <v>8.1997389606307856</v>
      </c>
      <c r="R12">
        <f t="shared" si="5"/>
        <v>8.6123215365078138</v>
      </c>
      <c r="S12">
        <f t="shared" si="6"/>
        <v>8.5615927787129227</v>
      </c>
      <c r="T12">
        <f t="shared" si="7"/>
        <v>8.5885831875029108</v>
      </c>
      <c r="U12">
        <f>EXP(_xlfn.STDEV.S(O12:T12))</f>
        <v>1.1755267293970693</v>
      </c>
    </row>
    <row r="13" spans="1:21">
      <c r="A13" s="6">
        <v>10</v>
      </c>
      <c r="B13" s="4">
        <v>4219</v>
      </c>
      <c r="C13" s="4">
        <v>4211</v>
      </c>
      <c r="D13" s="4">
        <v>4333</v>
      </c>
      <c r="E13" s="4">
        <v>5632</v>
      </c>
      <c r="F13" s="4">
        <v>5359</v>
      </c>
      <c r="G13" s="4">
        <v>5538</v>
      </c>
      <c r="H13">
        <f t="shared" si="0"/>
        <v>4882</v>
      </c>
      <c r="I13">
        <f t="shared" si="8"/>
        <v>694.48916478228807</v>
      </c>
      <c r="M13">
        <f t="shared" si="1"/>
        <v>4840.7627915283538</v>
      </c>
      <c r="N13">
        <f t="shared" si="9"/>
        <v>3.883427710173494</v>
      </c>
      <c r="O13">
        <f t="shared" si="2"/>
        <v>8.3473534121243382</v>
      </c>
      <c r="P13">
        <f t="shared" si="3"/>
        <v>8.3454554281619284</v>
      </c>
      <c r="Q13">
        <f t="shared" si="4"/>
        <v>8.3740154217399088</v>
      </c>
      <c r="R13">
        <f t="shared" si="5"/>
        <v>8.6362198978378775</v>
      </c>
      <c r="S13">
        <f t="shared" si="6"/>
        <v>8.5865326694948507</v>
      </c>
      <c r="T13">
        <f t="shared" si="7"/>
        <v>8.6193887037309072</v>
      </c>
      <c r="U13">
        <f t="shared" si="10"/>
        <v>1.1535104947755479</v>
      </c>
    </row>
    <row r="14" spans="1:21">
      <c r="A14" s="6">
        <v>20</v>
      </c>
      <c r="B14" s="4">
        <v>3686</v>
      </c>
      <c r="C14" s="4">
        <v>4057</v>
      </c>
      <c r="D14" s="4">
        <v>4254</v>
      </c>
      <c r="E14" s="4">
        <v>5586</v>
      </c>
      <c r="F14" s="4">
        <v>5420</v>
      </c>
      <c r="G14" s="4">
        <v>5459</v>
      </c>
      <c r="H14">
        <f t="shared" si="0"/>
        <v>4743.666666666667</v>
      </c>
      <c r="I14">
        <f t="shared" si="8"/>
        <v>837.6869741536326</v>
      </c>
      <c r="M14">
        <f t="shared" si="1"/>
        <v>4680.5316832278368</v>
      </c>
      <c r="N14">
        <f t="shared" si="9"/>
        <v>3.7548847608897553</v>
      </c>
      <c r="O14">
        <f t="shared" si="2"/>
        <v>8.2122971382297685</v>
      </c>
      <c r="P14">
        <f t="shared" si="3"/>
        <v>8.3081990632064464</v>
      </c>
      <c r="Q14">
        <f t="shared" si="4"/>
        <v>8.3556149957601829</v>
      </c>
      <c r="R14">
        <f t="shared" si="5"/>
        <v>8.6280187465051217</v>
      </c>
      <c r="S14">
        <f t="shared" si="6"/>
        <v>8.5978510944336914</v>
      </c>
      <c r="T14">
        <f t="shared" si="7"/>
        <v>8.6050209017817583</v>
      </c>
      <c r="U14">
        <f t="shared" si="10"/>
        <v>1.1979430821547861</v>
      </c>
    </row>
    <row r="15" spans="1:21">
      <c r="A15" s="6">
        <v>30</v>
      </c>
      <c r="B15" s="4">
        <v>4171</v>
      </c>
      <c r="C15" s="4">
        <v>4412</v>
      </c>
      <c r="D15" s="4">
        <v>5056</v>
      </c>
      <c r="E15" s="4">
        <v>5886</v>
      </c>
      <c r="F15" s="4">
        <v>5395</v>
      </c>
      <c r="G15" s="4">
        <v>5577</v>
      </c>
      <c r="H15">
        <f t="shared" si="0"/>
        <v>5082.833333333333</v>
      </c>
      <c r="I15">
        <f t="shared" si="8"/>
        <v>673.63236759130621</v>
      </c>
      <c r="M15">
        <f t="shared" si="1"/>
        <v>5044.4735788124017</v>
      </c>
      <c r="N15">
        <f t="shared" si="9"/>
        <v>4.0468515651049106</v>
      </c>
      <c r="O15">
        <f t="shared" si="2"/>
        <v>8.3359110941969448</v>
      </c>
      <c r="P15">
        <f t="shared" si="3"/>
        <v>8.3920833803733927</v>
      </c>
      <c r="Q15">
        <f t="shared" si="4"/>
        <v>8.528330935826693</v>
      </c>
      <c r="R15">
        <f t="shared" si="5"/>
        <v>8.680331928793418</v>
      </c>
      <c r="S15">
        <f t="shared" si="6"/>
        <v>8.5932278776922342</v>
      </c>
      <c r="T15">
        <f t="shared" si="7"/>
        <v>8.6264062763895542</v>
      </c>
      <c r="U15">
        <f t="shared" si="10"/>
        <v>1.1456921912495637</v>
      </c>
    </row>
    <row r="16" spans="1:21">
      <c r="A16" s="6">
        <v>40</v>
      </c>
      <c r="B16" s="4">
        <v>4614</v>
      </c>
      <c r="C16" s="4">
        <v>4107</v>
      </c>
      <c r="D16" s="4">
        <v>4979</v>
      </c>
      <c r="E16" s="4">
        <v>5868</v>
      </c>
      <c r="F16" s="4">
        <v>5730</v>
      </c>
      <c r="G16" s="4">
        <v>5673</v>
      </c>
      <c r="H16">
        <f t="shared" si="0"/>
        <v>5161.833333333333</v>
      </c>
      <c r="I16">
        <f t="shared" si="8"/>
        <v>711.1960114248875</v>
      </c>
      <c r="M16">
        <f t="shared" si="1"/>
        <v>5119.1790716262412</v>
      </c>
      <c r="N16">
        <f t="shared" si="9"/>
        <v>4.1067829010098942</v>
      </c>
      <c r="O16">
        <f t="shared" si="2"/>
        <v>8.4368504387336998</v>
      </c>
      <c r="P16">
        <f t="shared" si="3"/>
        <v>8.3204481139565587</v>
      </c>
      <c r="Q16">
        <f t="shared" si="4"/>
        <v>8.5129843466421828</v>
      </c>
      <c r="R16">
        <f t="shared" si="5"/>
        <v>8.6772691392628722</v>
      </c>
      <c r="S16">
        <f t="shared" si="6"/>
        <v>8.6534708097087858</v>
      </c>
      <c r="T16">
        <f t="shared" si="7"/>
        <v>8.6434733573265667</v>
      </c>
      <c r="U16">
        <f t="shared" si="10"/>
        <v>1.1535276037895976</v>
      </c>
    </row>
    <row r="17" spans="1:21">
      <c r="A17" t="s">
        <v>12</v>
      </c>
      <c r="C17" t="s">
        <v>13</v>
      </c>
    </row>
    <row r="18" spans="1:21">
      <c r="A18" s="6" t="s">
        <v>1</v>
      </c>
      <c r="B18" s="4">
        <v>1606</v>
      </c>
      <c r="C18" s="4">
        <v>92</v>
      </c>
    </row>
    <row r="19" spans="1:21">
      <c r="A19" s="6" t="s">
        <v>2</v>
      </c>
      <c r="B19" s="4">
        <v>1294</v>
      </c>
      <c r="C19" s="4">
        <v>344</v>
      </c>
    </row>
    <row r="20" spans="1:21">
      <c r="A20" s="6" t="s">
        <v>3</v>
      </c>
      <c r="B20" s="4">
        <v>932</v>
      </c>
      <c r="C20" s="4">
        <v>27</v>
      </c>
    </row>
    <row r="22" spans="1:21">
      <c r="A22" s="7" t="s">
        <v>4</v>
      </c>
      <c r="B22" s="8" t="s">
        <v>5</v>
      </c>
      <c r="C22" s="8" t="s">
        <v>6</v>
      </c>
      <c r="D22" s="9" t="s">
        <v>7</v>
      </c>
      <c r="E22" s="9" t="s">
        <v>8</v>
      </c>
      <c r="F22" s="9" t="s">
        <v>9</v>
      </c>
      <c r="G22" s="9" t="s">
        <v>9</v>
      </c>
    </row>
    <row r="23" spans="1:21">
      <c r="A23" s="10">
        <v>0</v>
      </c>
      <c r="B23" s="11">
        <f t="shared" ref="B23:C37" si="11">B2/$B$18</f>
        <v>0.44831880448318806</v>
      </c>
      <c r="C23" s="11">
        <f t="shared" si="11"/>
        <v>0.43088418430884184</v>
      </c>
      <c r="D23" s="11">
        <f t="shared" ref="D23:E37" si="12">C2/$B$19</f>
        <v>0.53477588871715609</v>
      </c>
      <c r="E23" s="11">
        <f t="shared" si="12"/>
        <v>0.56105100463678514</v>
      </c>
      <c r="F23" s="11">
        <f t="shared" ref="F23:G37" si="13">F2/$B$20</f>
        <v>1.4817596566523605</v>
      </c>
      <c r="G23" s="11">
        <f t="shared" si="13"/>
        <v>1.5</v>
      </c>
      <c r="L23" t="s">
        <v>0</v>
      </c>
      <c r="M23" t="s">
        <v>14</v>
      </c>
    </row>
    <row r="24" spans="1:21">
      <c r="A24" s="10">
        <v>1E-3</v>
      </c>
      <c r="B24" s="11">
        <f t="shared" si="11"/>
        <v>0.41594022415940224</v>
      </c>
      <c r="C24" s="11">
        <f t="shared" si="11"/>
        <v>0.43212951432129515</v>
      </c>
      <c r="D24" s="11">
        <f t="shared" si="12"/>
        <v>0.53632148377125188</v>
      </c>
      <c r="E24" s="11">
        <f t="shared" si="12"/>
        <v>0.5873261205564142</v>
      </c>
      <c r="F24" s="11">
        <f t="shared" si="13"/>
        <v>1.1051502145922747</v>
      </c>
      <c r="G24" s="11">
        <f t="shared" si="13"/>
        <v>1.1802575107296138</v>
      </c>
      <c r="L24" s="10">
        <v>0</v>
      </c>
      <c r="M24">
        <f t="shared" ref="M24:M38" si="14">GEOMEAN(B23:G23)</f>
        <v>0.71066530928918892</v>
      </c>
      <c r="O24">
        <f>LN(B23)</f>
        <v>-0.80225068249660592</v>
      </c>
      <c r="P24">
        <f t="shared" ref="P24:T24" si="15">LN(C23)</f>
        <v>-0.84191593888903737</v>
      </c>
      <c r="Q24">
        <f t="shared" si="15"/>
        <v>-0.62590751944317635</v>
      </c>
      <c r="R24">
        <f t="shared" si="15"/>
        <v>-0.57794346023604981</v>
      </c>
      <c r="S24">
        <f t="shared" si="15"/>
        <v>0.39323033872370095</v>
      </c>
      <c r="T24">
        <f t="shared" si="15"/>
        <v>0.40546510810816438</v>
      </c>
      <c r="U24">
        <f>EXP(_xlfn.STDEV.S(O24:T24))</f>
        <v>1.7907410925520293</v>
      </c>
    </row>
    <row r="25" spans="1:21">
      <c r="A25" s="10">
        <v>0.01</v>
      </c>
      <c r="B25" s="11">
        <f t="shared" si="11"/>
        <v>0.56849315068493156</v>
      </c>
      <c r="C25" s="11">
        <f t="shared" si="11"/>
        <v>0.69364881693648817</v>
      </c>
      <c r="D25" s="11">
        <f t="shared" si="12"/>
        <v>0.86089644513137553</v>
      </c>
      <c r="E25" s="11">
        <f t="shared" si="12"/>
        <v>0.81298299845440491</v>
      </c>
      <c r="F25" s="11">
        <f t="shared" si="13"/>
        <v>1.7199570815450644</v>
      </c>
      <c r="G25" s="11">
        <f t="shared" si="13"/>
        <v>1.8068669527896997</v>
      </c>
      <c r="L25" s="10">
        <v>1E-3</v>
      </c>
      <c r="M25">
        <f t="shared" si="14"/>
        <v>0.64772586707386659</v>
      </c>
      <c r="O25">
        <f t="shared" ref="O25:O38" si="16">LN(B24)</f>
        <v>-0.87721372097006123</v>
      </c>
      <c r="P25">
        <f t="shared" ref="P25:P38" si="17">LN(C24)</f>
        <v>-0.83902993399990244</v>
      </c>
      <c r="Q25">
        <f t="shared" ref="Q25:Q38" si="18">LN(D24)</f>
        <v>-0.62302151455404142</v>
      </c>
      <c r="R25">
        <f t="shared" ref="R25:R38" si="19">LN(E24)</f>
        <v>-0.53217504178046915</v>
      </c>
      <c r="S25">
        <f t="shared" ref="S25:S38" si="20">LN(F24)</f>
        <v>9.998126653809028E-2</v>
      </c>
      <c r="T25">
        <f t="shared" ref="T25:T38" si="21">LN(G24)</f>
        <v>0.1657326441008708</v>
      </c>
      <c r="U25">
        <f t="shared" si="10"/>
        <v>1.5815473799007178</v>
      </c>
    </row>
    <row r="26" spans="1:21">
      <c r="A26" s="10">
        <v>0.05</v>
      </c>
      <c r="B26" s="11">
        <f t="shared" si="11"/>
        <v>1.2347447073474471</v>
      </c>
      <c r="C26" s="11">
        <f t="shared" si="11"/>
        <v>0.81195516811955171</v>
      </c>
      <c r="D26" s="11">
        <f t="shared" si="12"/>
        <v>1.0077279752704791</v>
      </c>
      <c r="E26" s="11">
        <f t="shared" si="12"/>
        <v>1.3438948995363216</v>
      </c>
      <c r="F26" s="11">
        <f t="shared" si="13"/>
        <v>2.4721030042918457</v>
      </c>
      <c r="G26" s="11">
        <f t="shared" si="13"/>
        <v>2.6362660944206007</v>
      </c>
      <c r="L26" s="10">
        <v>0.01</v>
      </c>
      <c r="M26">
        <f t="shared" si="14"/>
        <v>0.97474311187047935</v>
      </c>
      <c r="O26">
        <f t="shared" si="16"/>
        <v>-0.56476601391173842</v>
      </c>
      <c r="P26">
        <f t="shared" si="17"/>
        <v>-0.36578947401947765</v>
      </c>
      <c r="Q26">
        <f t="shared" si="18"/>
        <v>-0.1497810545736166</v>
      </c>
      <c r="R26">
        <f t="shared" si="19"/>
        <v>-0.20704508176319075</v>
      </c>
      <c r="S26">
        <f t="shared" si="20"/>
        <v>0.54229933792396179</v>
      </c>
      <c r="T26">
        <f t="shared" si="21"/>
        <v>0.59159438011668086</v>
      </c>
      <c r="U26">
        <f t="shared" si="10"/>
        <v>1.618163966256829</v>
      </c>
    </row>
    <row r="27" spans="1:21">
      <c r="A27" s="10">
        <v>0.1</v>
      </c>
      <c r="B27" s="11">
        <f t="shared" si="11"/>
        <v>1.1127023661270237</v>
      </c>
      <c r="C27" s="11">
        <f t="shared" si="11"/>
        <v>0.80448318804483188</v>
      </c>
      <c r="D27" s="11">
        <f t="shared" si="12"/>
        <v>0.99845440494590421</v>
      </c>
      <c r="E27" s="11">
        <f t="shared" si="12"/>
        <v>1.1483771251931993</v>
      </c>
      <c r="F27" s="11">
        <f t="shared" si="13"/>
        <v>3.0836909871244633</v>
      </c>
      <c r="G27" s="11">
        <f t="shared" si="13"/>
        <v>2.9892703862660945</v>
      </c>
      <c r="L27" s="10">
        <v>0.05</v>
      </c>
      <c r="M27">
        <f t="shared" si="14"/>
        <v>1.4381767884927406</v>
      </c>
      <c r="O27">
        <f t="shared" si="16"/>
        <v>0.21086423401308904</v>
      </c>
      <c r="P27">
        <f t="shared" si="17"/>
        <v>-0.20831015202010869</v>
      </c>
      <c r="Q27">
        <f t="shared" si="18"/>
        <v>7.6982674257523361E-3</v>
      </c>
      <c r="R27">
        <f t="shared" si="19"/>
        <v>0.29557203929343723</v>
      </c>
      <c r="S27">
        <f t="shared" si="20"/>
        <v>0.90506920713019079</v>
      </c>
      <c r="T27">
        <f t="shared" si="21"/>
        <v>0.96936355783558781</v>
      </c>
      <c r="U27">
        <f t="shared" si="10"/>
        <v>1.6126502327001861</v>
      </c>
    </row>
    <row r="28" spans="1:21">
      <c r="A28" s="10">
        <v>0.25</v>
      </c>
      <c r="B28" s="11">
        <f t="shared" si="11"/>
        <v>1.8188044831880448</v>
      </c>
      <c r="C28" s="11">
        <f t="shared" si="11"/>
        <v>1.5466998754669987</v>
      </c>
      <c r="D28" s="11">
        <f t="shared" si="12"/>
        <v>1.9196290571870169</v>
      </c>
      <c r="E28" s="11">
        <f t="shared" si="12"/>
        <v>1.9945904173106646</v>
      </c>
      <c r="F28" s="11">
        <f t="shared" si="13"/>
        <v>3.6866952789699572</v>
      </c>
      <c r="G28" s="11">
        <f t="shared" si="13"/>
        <v>3.4881974248927037</v>
      </c>
      <c r="L28" s="10">
        <v>0.1</v>
      </c>
      <c r="M28">
        <f t="shared" si="14"/>
        <v>1.4543115981821857</v>
      </c>
      <c r="O28">
        <f t="shared" si="16"/>
        <v>0.10679162065272106</v>
      </c>
      <c r="P28">
        <f t="shared" si="17"/>
        <v>-0.21755521016415982</v>
      </c>
      <c r="Q28">
        <f t="shared" si="18"/>
        <v>-1.5467907182986822E-3</v>
      </c>
      <c r="R28">
        <f t="shared" si="19"/>
        <v>0.13834975021685858</v>
      </c>
      <c r="S28">
        <f t="shared" si="20"/>
        <v>1.1261272519533789</v>
      </c>
      <c r="T28">
        <f t="shared" si="21"/>
        <v>1.0950293396541599</v>
      </c>
      <c r="U28">
        <f t="shared" si="10"/>
        <v>1.7926445408056855</v>
      </c>
    </row>
    <row r="29" spans="1:21">
      <c r="A29" s="10">
        <v>0.5</v>
      </c>
      <c r="B29" s="11">
        <f t="shared" si="11"/>
        <v>1.8225404732254047</v>
      </c>
      <c r="C29" s="11">
        <f t="shared" si="11"/>
        <v>1.9676214196762143</v>
      </c>
      <c r="D29" s="11">
        <f t="shared" si="12"/>
        <v>2.4420401854714067</v>
      </c>
      <c r="E29" s="11">
        <f t="shared" si="12"/>
        <v>2.572642967542504</v>
      </c>
      <c r="F29" s="11">
        <f t="shared" si="13"/>
        <v>4.2424892703862662</v>
      </c>
      <c r="G29" s="11">
        <f t="shared" si="13"/>
        <v>4.5096566523605146</v>
      </c>
      <c r="L29" s="10">
        <v>0.25</v>
      </c>
      <c r="M29">
        <f t="shared" si="14"/>
        <v>2.2746621529694213</v>
      </c>
      <c r="O29">
        <f t="shared" si="16"/>
        <v>0.59817940788103396</v>
      </c>
      <c r="P29">
        <f t="shared" si="17"/>
        <v>0.43612354854666235</v>
      </c>
      <c r="Q29">
        <f t="shared" si="18"/>
        <v>0.65213196799252349</v>
      </c>
      <c r="R29">
        <f t="shared" si="19"/>
        <v>0.69043872465776801</v>
      </c>
      <c r="S29">
        <f t="shared" si="20"/>
        <v>1.3047304684185548</v>
      </c>
      <c r="T29">
        <f t="shared" si="21"/>
        <v>1.2493851056183141</v>
      </c>
      <c r="U29">
        <f t="shared" si="10"/>
        <v>1.4384281064907014</v>
      </c>
    </row>
    <row r="30" spans="1:21">
      <c r="A30" s="10">
        <v>0.75</v>
      </c>
      <c r="B30" s="11">
        <f t="shared" si="11"/>
        <v>1.8318804483188045</v>
      </c>
      <c r="C30" s="11">
        <f t="shared" si="11"/>
        <v>2.1967621419676213</v>
      </c>
      <c r="D30" s="11">
        <f t="shared" si="12"/>
        <v>2.7264296754250386</v>
      </c>
      <c r="E30" s="11">
        <f t="shared" si="12"/>
        <v>2.8129829984544048</v>
      </c>
      <c r="F30" s="11">
        <f t="shared" si="13"/>
        <v>4.6759656652360517</v>
      </c>
      <c r="G30" s="11">
        <f t="shared" si="13"/>
        <v>4.9721030042918457</v>
      </c>
      <c r="L30" s="10">
        <v>0.5</v>
      </c>
      <c r="M30">
        <f t="shared" si="14"/>
        <v>2.7484375904030616</v>
      </c>
      <c r="O30">
        <f t="shared" si="16"/>
        <v>0.60023139218517885</v>
      </c>
      <c r="P30">
        <f t="shared" si="17"/>
        <v>0.67682541207425084</v>
      </c>
      <c r="Q30">
        <f t="shared" si="18"/>
        <v>0.89283383152011198</v>
      </c>
      <c r="R30">
        <f t="shared" si="19"/>
        <v>0.94493376251417915</v>
      </c>
      <c r="S30">
        <f t="shared" si="20"/>
        <v>1.4451501890449712</v>
      </c>
      <c r="T30">
        <f t="shared" si="21"/>
        <v>1.5062210203195254</v>
      </c>
      <c r="U30">
        <f t="shared" si="10"/>
        <v>1.4663014159673149</v>
      </c>
    </row>
    <row r="31" spans="1:21">
      <c r="A31" s="10">
        <v>1</v>
      </c>
      <c r="B31" s="11">
        <f t="shared" si="11"/>
        <v>2.2503113325031134</v>
      </c>
      <c r="C31" s="11">
        <f t="shared" si="11"/>
        <v>2.3648816936488171</v>
      </c>
      <c r="D31" s="11">
        <f t="shared" si="12"/>
        <v>2.9350850077279751</v>
      </c>
      <c r="E31" s="11">
        <f t="shared" si="12"/>
        <v>2.7820710973724885</v>
      </c>
      <c r="F31" s="11">
        <f t="shared" si="13"/>
        <v>5.0515021459227469</v>
      </c>
      <c r="G31" s="11">
        <f t="shared" si="13"/>
        <v>5.3701716738197423</v>
      </c>
      <c r="L31" s="10">
        <v>0.75</v>
      </c>
      <c r="M31">
        <f t="shared" si="14"/>
        <v>2.9920958389664678</v>
      </c>
      <c r="O31">
        <f t="shared" si="16"/>
        <v>0.60534300665467589</v>
      </c>
      <c r="P31">
        <f t="shared" si="17"/>
        <v>0.78698452261997487</v>
      </c>
      <c r="Q31">
        <f t="shared" si="18"/>
        <v>1.0029929420658361</v>
      </c>
      <c r="R31">
        <f t="shared" si="19"/>
        <v>1.0342454855699403</v>
      </c>
      <c r="S31">
        <f t="shared" si="20"/>
        <v>1.542435700818974</v>
      </c>
      <c r="T31">
        <f t="shared" si="21"/>
        <v>1.6038428903067303</v>
      </c>
      <c r="U31">
        <f t="shared" si="10"/>
        <v>1.4940256973862007</v>
      </c>
    </row>
    <row r="32" spans="1:21">
      <c r="A32" s="10">
        <v>2.5</v>
      </c>
      <c r="B32" s="11">
        <f t="shared" si="11"/>
        <v>2.3997509339975092</v>
      </c>
      <c r="C32" s="11">
        <f t="shared" si="11"/>
        <v>2.3904109589041096</v>
      </c>
      <c r="D32" s="11">
        <f t="shared" si="12"/>
        <v>2.9667697063369398</v>
      </c>
      <c r="E32" s="11">
        <f t="shared" si="12"/>
        <v>3.3925811437403399</v>
      </c>
      <c r="F32" s="11">
        <f t="shared" si="13"/>
        <v>5.6148068669527893</v>
      </c>
      <c r="G32" s="11">
        <f t="shared" si="13"/>
        <v>5.8401287553648071</v>
      </c>
      <c r="L32" s="10">
        <v>1</v>
      </c>
      <c r="M32">
        <f t="shared" si="14"/>
        <v>3.2501864426344569</v>
      </c>
      <c r="O32">
        <f t="shared" si="16"/>
        <v>0.81106857664546683</v>
      </c>
      <c r="P32">
        <f t="shared" si="17"/>
        <v>0.86072799686552426</v>
      </c>
      <c r="Q32">
        <f t="shared" si="18"/>
        <v>1.0767364163113853</v>
      </c>
      <c r="R32">
        <f t="shared" si="19"/>
        <v>1.0231956493833556</v>
      </c>
      <c r="S32">
        <f t="shared" si="20"/>
        <v>1.6196856536945763</v>
      </c>
      <c r="T32">
        <f t="shared" si="21"/>
        <v>1.6808598770637297</v>
      </c>
      <c r="U32">
        <f t="shared" si="10"/>
        <v>1.4605397381593255</v>
      </c>
    </row>
    <row r="33" spans="1:21">
      <c r="A33" s="10">
        <v>5</v>
      </c>
      <c r="B33" s="11">
        <f t="shared" si="11"/>
        <v>2.6320049813200499</v>
      </c>
      <c r="C33" s="11">
        <f t="shared" si="11"/>
        <v>2.8611457036114571</v>
      </c>
      <c r="D33" s="11">
        <f t="shared" si="12"/>
        <v>3.5510046367851622</v>
      </c>
      <c r="E33" s="11">
        <f t="shared" si="12"/>
        <v>2.8129829984544048</v>
      </c>
      <c r="F33" s="11">
        <f t="shared" si="13"/>
        <v>5.6083690987124459</v>
      </c>
      <c r="G33" s="11">
        <f t="shared" si="13"/>
        <v>5.7618025751072963</v>
      </c>
      <c r="L33" s="10">
        <v>2.5</v>
      </c>
      <c r="M33">
        <f t="shared" si="14"/>
        <v>3.5172373588469132</v>
      </c>
      <c r="O33">
        <f t="shared" si="16"/>
        <v>0.87536495446760465</v>
      </c>
      <c r="P33">
        <f t="shared" si="17"/>
        <v>0.87146530049409077</v>
      </c>
      <c r="Q33">
        <f t="shared" si="18"/>
        <v>1.0874737199399518</v>
      </c>
      <c r="R33">
        <f t="shared" si="19"/>
        <v>1.2215910310083711</v>
      </c>
      <c r="S33">
        <f t="shared" si="20"/>
        <v>1.7254071916866165</v>
      </c>
      <c r="T33">
        <f t="shared" si="21"/>
        <v>1.7647528437486089</v>
      </c>
      <c r="U33">
        <f t="shared" si="10"/>
        <v>1.4923805358359465</v>
      </c>
    </row>
    <row r="34" spans="1:21">
      <c r="A34" s="10">
        <v>10</v>
      </c>
      <c r="B34" s="11">
        <f t="shared" si="11"/>
        <v>2.6270236612702367</v>
      </c>
      <c r="C34" s="11">
        <f t="shared" si="11"/>
        <v>2.6220423412204235</v>
      </c>
      <c r="D34" s="11">
        <f t="shared" si="12"/>
        <v>3.2542503863987635</v>
      </c>
      <c r="E34" s="11">
        <f t="shared" si="12"/>
        <v>3.3485316846986088</v>
      </c>
      <c r="F34" s="11">
        <f t="shared" si="13"/>
        <v>5.75</v>
      </c>
      <c r="G34" s="11">
        <f t="shared" si="13"/>
        <v>5.9420600858369097</v>
      </c>
      <c r="L34" s="10">
        <v>5</v>
      </c>
      <c r="M34">
        <f t="shared" si="14"/>
        <v>3.6668234345043333</v>
      </c>
      <c r="O34">
        <f t="shared" si="16"/>
        <v>0.96774590606008293</v>
      </c>
      <c r="P34">
        <f t="shared" si="17"/>
        <v>1.0512221402830806</v>
      </c>
      <c r="Q34">
        <f t="shared" si="18"/>
        <v>1.2672305597289415</v>
      </c>
      <c r="R34">
        <f t="shared" si="19"/>
        <v>1.0342454855699403</v>
      </c>
      <c r="S34">
        <f t="shared" si="20"/>
        <v>1.7242599640273306</v>
      </c>
      <c r="T34">
        <f t="shared" si="21"/>
        <v>1.7512503728173192</v>
      </c>
      <c r="U34">
        <f t="shared" si="10"/>
        <v>1.4251668856872139</v>
      </c>
    </row>
    <row r="35" spans="1:21">
      <c r="A35" s="10">
        <v>20</v>
      </c>
      <c r="B35" s="11">
        <f t="shared" si="11"/>
        <v>2.295143212951432</v>
      </c>
      <c r="C35" s="11">
        <f t="shared" si="11"/>
        <v>2.5261519302615194</v>
      </c>
      <c r="D35" s="11">
        <f t="shared" si="12"/>
        <v>3.135239567233385</v>
      </c>
      <c r="E35" s="11">
        <f t="shared" si="12"/>
        <v>3.2874806800618237</v>
      </c>
      <c r="F35" s="11">
        <f t="shared" si="13"/>
        <v>5.8154506437768241</v>
      </c>
      <c r="G35" s="11">
        <f t="shared" si="13"/>
        <v>5.8572961373390555</v>
      </c>
      <c r="L35" s="10">
        <v>10</v>
      </c>
      <c r="M35">
        <f t="shared" si="14"/>
        <v>3.6997211396630618</v>
      </c>
      <c r="O35">
        <f t="shared" si="16"/>
        <v>0.96585151761763166</v>
      </c>
      <c r="P35">
        <f t="shared" si="17"/>
        <v>0.96395353365522085</v>
      </c>
      <c r="Q35">
        <f t="shared" si="18"/>
        <v>1.1799619531010819</v>
      </c>
      <c r="R35">
        <f t="shared" si="19"/>
        <v>1.2085219466790635</v>
      </c>
      <c r="S35">
        <f t="shared" si="20"/>
        <v>1.7491998548092591</v>
      </c>
      <c r="T35">
        <f t="shared" si="21"/>
        <v>1.782055889045316</v>
      </c>
      <c r="U35">
        <f t="shared" si="10"/>
        <v>1.446406778662636</v>
      </c>
    </row>
    <row r="36" spans="1:21">
      <c r="A36" s="10">
        <v>30</v>
      </c>
      <c r="B36" s="11">
        <f t="shared" si="11"/>
        <v>2.5971357409713574</v>
      </c>
      <c r="C36" s="11">
        <f t="shared" si="11"/>
        <v>2.74719800747198</v>
      </c>
      <c r="D36" s="11">
        <f t="shared" si="12"/>
        <v>3.409582689335394</v>
      </c>
      <c r="E36" s="11">
        <f t="shared" si="12"/>
        <v>3.9072642967542506</v>
      </c>
      <c r="F36" s="11">
        <f t="shared" si="13"/>
        <v>5.7886266094420602</v>
      </c>
      <c r="G36" s="11">
        <f t="shared" si="13"/>
        <v>5.983905579399142</v>
      </c>
      <c r="L36" s="10">
        <v>20</v>
      </c>
      <c r="M36">
        <f t="shared" si="14"/>
        <v>3.5599778206332582</v>
      </c>
      <c r="O36">
        <f t="shared" si="16"/>
        <v>0.83079524372306157</v>
      </c>
      <c r="P36">
        <f t="shared" si="17"/>
        <v>0.92669716869974028</v>
      </c>
      <c r="Q36">
        <f t="shared" si="18"/>
        <v>1.1427055881456014</v>
      </c>
      <c r="R36">
        <f t="shared" si="19"/>
        <v>1.1901215206993365</v>
      </c>
      <c r="S36">
        <f t="shared" si="20"/>
        <v>1.7605182797481007</v>
      </c>
      <c r="T36">
        <f t="shared" si="21"/>
        <v>1.7676880870961664</v>
      </c>
      <c r="U36">
        <f t="shared" si="10"/>
        <v>1.4998644332968012</v>
      </c>
    </row>
    <row r="37" spans="1:21">
      <c r="A37" s="10">
        <v>40</v>
      </c>
      <c r="B37" s="11">
        <f t="shared" si="11"/>
        <v>2.8729763387297633</v>
      </c>
      <c r="C37" s="11">
        <f t="shared" si="11"/>
        <v>2.5572851805728516</v>
      </c>
      <c r="D37" s="11">
        <f t="shared" si="12"/>
        <v>3.1738794435857804</v>
      </c>
      <c r="E37" s="11">
        <f t="shared" si="12"/>
        <v>3.8477588871715609</v>
      </c>
      <c r="F37" s="11">
        <f t="shared" si="13"/>
        <v>6.1480686695278974</v>
      </c>
      <c r="G37" s="11">
        <f t="shared" si="13"/>
        <v>6.086909871244635</v>
      </c>
      <c r="L37" s="10">
        <v>30</v>
      </c>
      <c r="M37">
        <f t="shared" si="14"/>
        <v>3.8570311781786879</v>
      </c>
      <c r="O37">
        <f t="shared" si="16"/>
        <v>0.9544091996902383</v>
      </c>
      <c r="P37">
        <f t="shared" si="17"/>
        <v>1.0105814858666862</v>
      </c>
      <c r="Q37">
        <f t="shared" si="18"/>
        <v>1.2265899053125471</v>
      </c>
      <c r="R37">
        <f t="shared" si="19"/>
        <v>1.3628374607658476</v>
      </c>
      <c r="S37">
        <f t="shared" si="20"/>
        <v>1.7558950630066439</v>
      </c>
      <c r="T37">
        <f t="shared" si="21"/>
        <v>1.7890734617039625</v>
      </c>
      <c r="U37">
        <f t="shared" si="10"/>
        <v>1.431985783687719</v>
      </c>
    </row>
    <row r="38" spans="1:21">
      <c r="L38" s="10">
        <v>40</v>
      </c>
      <c r="M38">
        <f t="shared" si="14"/>
        <v>3.8696722052544432</v>
      </c>
      <c r="O38">
        <f t="shared" si="16"/>
        <v>1.0553485442269919</v>
      </c>
      <c r="P38">
        <f t="shared" si="17"/>
        <v>0.93894621944985146</v>
      </c>
      <c r="Q38">
        <f t="shared" si="18"/>
        <v>1.1549546388957126</v>
      </c>
      <c r="R38">
        <f t="shared" si="19"/>
        <v>1.3474908715813367</v>
      </c>
      <c r="S38">
        <f t="shared" si="20"/>
        <v>1.8161379950231942</v>
      </c>
      <c r="T38">
        <f t="shared" si="21"/>
        <v>1.806140542640976</v>
      </c>
      <c r="U38">
        <f t="shared" si="10"/>
        <v>1.461176499782131</v>
      </c>
    </row>
    <row r="47" spans="1:21">
      <c r="B47" t="s">
        <v>16</v>
      </c>
    </row>
    <row r="48" spans="1:21">
      <c r="B48">
        <v>0.01</v>
      </c>
      <c r="C48">
        <v>0.62345206912539197</v>
      </c>
    </row>
    <row r="49" spans="2:3">
      <c r="B49">
        <v>0.1</v>
      </c>
      <c r="C49">
        <v>0.74877255273367105</v>
      </c>
    </row>
    <row r="50" spans="2:3">
      <c r="B50">
        <v>0.5</v>
      </c>
      <c r="C50">
        <v>1.2032153372458401</v>
      </c>
    </row>
    <row r="51" spans="2:3">
      <c r="B51">
        <v>1</v>
      </c>
      <c r="C51">
        <v>1.58311967759448</v>
      </c>
    </row>
    <row r="52" spans="2:3">
      <c r="B52">
        <v>5</v>
      </c>
      <c r="C52">
        <v>2.7955086723756</v>
      </c>
    </row>
    <row r="53" spans="2:3">
      <c r="B53">
        <v>10</v>
      </c>
      <c r="C53">
        <v>3.0898186270818999</v>
      </c>
    </row>
    <row r="54" spans="2:3">
      <c r="B54">
        <v>20</v>
      </c>
      <c r="C54">
        <v>2.9440505957924001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0F50-6BCF-4CBB-ADD0-CC1F0529A5F3}">
  <dimension ref="A1:P17"/>
  <sheetViews>
    <sheetView tabSelected="1" workbookViewId="0">
      <selection activeCell="O9" sqref="O9"/>
    </sheetView>
  </sheetViews>
  <sheetFormatPr defaultRowHeight="14.4"/>
  <cols>
    <col min="1" max="1" width="10.77734375" bestFit="1" customWidth="1"/>
    <col min="2" max="2" width="15.6640625" bestFit="1" customWidth="1"/>
  </cols>
  <sheetData>
    <row r="1" spans="1:16">
      <c r="A1" t="s">
        <v>19</v>
      </c>
      <c r="B1" t="s">
        <v>18</v>
      </c>
      <c r="C1" t="s">
        <v>20</v>
      </c>
      <c r="D1" t="s">
        <v>0</v>
      </c>
      <c r="E1" t="s">
        <v>1</v>
      </c>
      <c r="F1" t="s">
        <v>15</v>
      </c>
    </row>
    <row r="2" spans="1:16">
      <c r="A2" s="14">
        <v>0</v>
      </c>
      <c r="B2">
        <v>1359.3571443999999</v>
      </c>
      <c r="C2">
        <v>96.188584026829432</v>
      </c>
      <c r="D2" s="6">
        <v>0</v>
      </c>
      <c r="E2" s="1">
        <v>985</v>
      </c>
      <c r="F2" s="1">
        <v>331.84454191684398</v>
      </c>
      <c r="G2" s="12"/>
    </row>
    <row r="3" spans="1:16">
      <c r="A3" s="14">
        <v>0.01</v>
      </c>
      <c r="B3">
        <v>1459.9966274999999</v>
      </c>
      <c r="C3">
        <v>38.388338146794297</v>
      </c>
      <c r="D3" s="6">
        <v>1E-3</v>
      </c>
      <c r="E3" s="1">
        <v>887.83333333333337</v>
      </c>
      <c r="F3" s="1">
        <v>201.24454443951171</v>
      </c>
      <c r="G3" s="12"/>
    </row>
    <row r="4" spans="1:16">
      <c r="A4" s="14">
        <v>0.1</v>
      </c>
      <c r="B4">
        <v>2086.3260829999999</v>
      </c>
      <c r="C4">
        <v>84.993699544625443</v>
      </c>
      <c r="D4" s="6">
        <v>0.01</v>
      </c>
      <c r="E4" s="1">
        <v>1318.6666666666667</v>
      </c>
      <c r="F4" s="1">
        <v>329.71482627668837</v>
      </c>
      <c r="G4" s="12"/>
    </row>
    <row r="5" spans="1:16">
      <c r="A5" s="14">
        <v>0.5</v>
      </c>
      <c r="B5">
        <v>2566.9914724999999</v>
      </c>
      <c r="C5">
        <v>331.79655665874986</v>
      </c>
      <c r="D5" s="6">
        <v>0.05</v>
      </c>
      <c r="E5" s="1">
        <v>2004.5</v>
      </c>
      <c r="F5" s="1">
        <v>426.98231813507221</v>
      </c>
      <c r="G5" s="12"/>
    </row>
    <row r="6" spans="1:16">
      <c r="A6" s="14">
        <v>1</v>
      </c>
      <c r="B6">
        <v>3575.1983664999998</v>
      </c>
      <c r="C6">
        <v>265.56593365768379</v>
      </c>
      <c r="D6" s="6">
        <v>0.1</v>
      </c>
      <c r="E6" s="1">
        <v>2198.6666666666665</v>
      </c>
      <c r="F6" s="1">
        <v>760.36561381132071</v>
      </c>
      <c r="G6" s="12"/>
    </row>
    <row r="7" spans="1:16">
      <c r="A7" s="14">
        <v>5</v>
      </c>
      <c r="B7">
        <v>5040.8580600000005</v>
      </c>
      <c r="C7">
        <v>568.34283768928447</v>
      </c>
      <c r="D7" s="6">
        <v>0.25</v>
      </c>
      <c r="E7" s="1">
        <v>3041</v>
      </c>
      <c r="F7" s="1">
        <v>451.53028691329223</v>
      </c>
      <c r="G7" s="12"/>
      <c r="P7" t="s">
        <v>21</v>
      </c>
    </row>
    <row r="8" spans="1:16">
      <c r="A8" s="14">
        <v>10</v>
      </c>
      <c r="B8">
        <v>5980.0597870000001</v>
      </c>
      <c r="C8">
        <v>185.06624850476712</v>
      </c>
      <c r="D8" s="6">
        <v>0.5</v>
      </c>
      <c r="E8" s="1">
        <v>3629.3333333333335</v>
      </c>
      <c r="F8" s="1">
        <v>559.88236859778476</v>
      </c>
      <c r="G8" s="12"/>
    </row>
    <row r="9" spans="1:16">
      <c r="A9" s="14">
        <v>20</v>
      </c>
      <c r="B9">
        <v>6367.7788440000004</v>
      </c>
      <c r="C9">
        <v>191.05294678241304</v>
      </c>
      <c r="D9" s="6">
        <v>0.75</v>
      </c>
      <c r="E9" s="1">
        <v>3964.1666666666665</v>
      </c>
      <c r="F9" s="1">
        <v>701.52018265098093</v>
      </c>
      <c r="G9" s="12"/>
    </row>
    <row r="10" spans="1:16">
      <c r="D10" s="6">
        <v>1</v>
      </c>
      <c r="E10">
        <v>4269.666666666667</v>
      </c>
      <c r="F10">
        <v>666.66593333292928</v>
      </c>
      <c r="L10" s="12"/>
      <c r="M10" s="13"/>
    </row>
    <row r="11" spans="1:16">
      <c r="D11" s="6">
        <v>2.5</v>
      </c>
      <c r="E11">
        <v>4690.166666666667</v>
      </c>
      <c r="F11">
        <v>755.48909103088022</v>
      </c>
      <c r="L11" s="12"/>
      <c r="M11" s="13"/>
    </row>
    <row r="12" spans="1:16">
      <c r="D12" s="6">
        <v>5</v>
      </c>
      <c r="E12">
        <v>4759.666666666667</v>
      </c>
      <c r="F12">
        <v>735.12221206182346</v>
      </c>
      <c r="L12" s="12"/>
      <c r="M12" s="13"/>
    </row>
    <row r="13" spans="1:16">
      <c r="D13" s="6">
        <v>10</v>
      </c>
      <c r="E13">
        <v>4882</v>
      </c>
      <c r="F13">
        <v>694.48916478228807</v>
      </c>
      <c r="L13" s="12"/>
      <c r="M13" s="13"/>
    </row>
    <row r="14" spans="1:16">
      <c r="D14" s="6">
        <v>20</v>
      </c>
      <c r="E14">
        <v>4743.666666666667</v>
      </c>
      <c r="F14">
        <v>837.6869741536326</v>
      </c>
      <c r="L14" s="12"/>
      <c r="M14" s="13"/>
    </row>
    <row r="15" spans="1:16">
      <c r="D15" s="6">
        <v>30</v>
      </c>
      <c r="E15">
        <v>5082.833333333333</v>
      </c>
      <c r="F15">
        <v>673.63236759130621</v>
      </c>
      <c r="L15" s="12"/>
      <c r="M15" s="13"/>
    </row>
    <row r="16" spans="1:16">
      <c r="D16" s="6">
        <v>40</v>
      </c>
      <c r="E16">
        <v>5161.833333333333</v>
      </c>
      <c r="F16">
        <v>711.1960114248875</v>
      </c>
      <c r="L16" s="12"/>
      <c r="M16" s="13"/>
    </row>
    <row r="17" spans="12:13">
      <c r="L17" s="12"/>
      <c r="M17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B910-4B4D-4100-AD07-B9D3A340BE6A}">
  <dimension ref="A1:C9"/>
  <sheetViews>
    <sheetView workbookViewId="0">
      <selection activeCell="E8" sqref="E8"/>
    </sheetView>
  </sheetViews>
  <sheetFormatPr defaultRowHeight="14.4"/>
  <cols>
    <col min="2" max="2" width="15.6640625" bestFit="1" customWidth="1"/>
    <col min="3" max="3" width="12" bestFit="1" customWidth="1"/>
  </cols>
  <sheetData>
    <row r="1" spans="1:3">
      <c r="A1" t="s">
        <v>19</v>
      </c>
      <c r="B1" t="s">
        <v>18</v>
      </c>
      <c r="C1" t="s">
        <v>20</v>
      </c>
    </row>
    <row r="2" spans="1:3">
      <c r="A2" s="14">
        <v>0</v>
      </c>
      <c r="B2">
        <v>1359.3571443999999</v>
      </c>
      <c r="C2">
        <v>96.188584026829432</v>
      </c>
    </row>
    <row r="3" spans="1:3">
      <c r="A3" s="14">
        <v>0.01</v>
      </c>
      <c r="B3">
        <v>1459.9966274999999</v>
      </c>
      <c r="C3">
        <v>38.388338146794297</v>
      </c>
    </row>
    <row r="4" spans="1:3">
      <c r="A4" s="14">
        <v>0.1</v>
      </c>
      <c r="B4">
        <v>2086.3260829999999</v>
      </c>
      <c r="C4">
        <v>84.993699544625443</v>
      </c>
    </row>
    <row r="5" spans="1:3">
      <c r="A5" s="14">
        <v>0.5</v>
      </c>
      <c r="B5">
        <v>2566.9914724999999</v>
      </c>
      <c r="C5">
        <v>331.79655665874986</v>
      </c>
    </row>
    <row r="6" spans="1:3">
      <c r="A6" s="14">
        <v>1</v>
      </c>
      <c r="B6">
        <v>3575.1983664999998</v>
      </c>
      <c r="C6">
        <v>265.56593365768379</v>
      </c>
    </row>
    <row r="7" spans="1:3">
      <c r="A7" s="14">
        <v>5</v>
      </c>
      <c r="B7">
        <v>5040.8580600000005</v>
      </c>
      <c r="C7">
        <v>568.34283768928447</v>
      </c>
    </row>
    <row r="8" spans="1:3">
      <c r="A8" s="14">
        <v>10</v>
      </c>
      <c r="B8">
        <v>5980.0597870000001</v>
      </c>
      <c r="C8">
        <v>185.06624850476712</v>
      </c>
    </row>
    <row r="9" spans="1:3">
      <c r="A9" s="14">
        <v>20</v>
      </c>
      <c r="B9">
        <v>6367.7788440000004</v>
      </c>
      <c r="C9">
        <v>191.05294678241304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Testing</vt:lpstr>
      <vt:lpstr>NissleAlpha</vt:lpstr>
      <vt:lpstr>Nissle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 pool</dc:creator>
  <cp:lastModifiedBy>josia pool</cp:lastModifiedBy>
  <dcterms:created xsi:type="dcterms:W3CDTF">2022-06-08T12:49:38Z</dcterms:created>
  <dcterms:modified xsi:type="dcterms:W3CDTF">2022-06-23T14:45:41Z</dcterms:modified>
</cp:coreProperties>
</file>