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s\Jose\Documents\PSE\DisciplinasPos\PSE5937 - Evolucao Social\Aulas_EvolSoc\Cap2 - Conflito animal\GraficoTernaRio\"/>
    </mc:Choice>
  </mc:AlternateContent>
  <xr:revisionPtr revIDLastSave="0" documentId="8_{E5FC01BE-3B5C-4775-9E89-004866DEAB1E}" xr6:coauthVersionLast="47" xr6:coauthVersionMax="47" xr10:uidLastSave="{00000000-0000-0000-0000-000000000000}"/>
  <bookViews>
    <workbookView xWindow="0" yWindow="0" windowWidth="19200" windowHeight="15600" xr2:uid="{00000000-000D-0000-FFFF-FFFF00000000}"/>
  </bookViews>
  <sheets>
    <sheet name="config" sheetId="1" r:id="rId1"/>
  </sheets>
  <definedNames>
    <definedName name="_xlnm.Print_Area" localSheetId="0">#REF!</definedName>
    <definedName name="_xlnm.Sheet_Title" localSheetId="0">"config"</definedName>
  </definedNames>
  <calcPr calcId="191029" iterate="1"/>
  <webPublishing css="0" allowPng="1"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3" i="1" l="1"/>
  <c r="E92" i="1"/>
  <c r="E91" i="1"/>
  <c r="E88" i="1"/>
  <c r="E87" i="1"/>
  <c r="B87" i="1"/>
  <c r="E86" i="1"/>
  <c r="E83" i="1"/>
  <c r="E82" i="1"/>
  <c r="E81" i="1"/>
  <c r="B76" i="1"/>
  <c r="B86" i="1" s="1"/>
  <c r="B96" i="1" s="1"/>
  <c r="E75" i="1"/>
  <c r="E70" i="1"/>
  <c r="D70" i="1"/>
  <c r="A70" i="1"/>
  <c r="A94" i="1" s="1"/>
  <c r="E90" i="1" s="1"/>
  <c r="E68" i="1"/>
  <c r="D68" i="1"/>
  <c r="F70" i="1" s="1"/>
  <c r="B100" i="1" s="1"/>
  <c r="C67" i="1"/>
  <c r="A67" i="1"/>
  <c r="A84" i="1" s="1"/>
  <c r="E85" i="1" s="1"/>
  <c r="A66" i="1"/>
  <c r="A74" i="1" s="1"/>
  <c r="E80" i="1" s="1"/>
  <c r="F65" i="1"/>
  <c r="B79" i="1" s="1"/>
  <c r="C65" i="1"/>
  <c r="B65" i="1"/>
  <c r="B73" i="1" s="1"/>
  <c r="E62" i="1"/>
  <c r="E69" i="1" s="1"/>
  <c r="D62" i="1"/>
  <c r="D69" i="1" s="1"/>
  <c r="C62" i="1"/>
  <c r="C69" i="1" s="1"/>
  <c r="B62" i="1"/>
  <c r="B69" i="1" s="1"/>
  <c r="E61" i="1"/>
  <c r="D61" i="1"/>
  <c r="C61" i="1"/>
  <c r="C68" i="1" s="1"/>
  <c r="C70" i="1" s="1"/>
  <c r="B97" i="1" s="1"/>
  <c r="B61" i="1"/>
  <c r="B68" i="1" s="1"/>
  <c r="B70" i="1" s="1"/>
  <c r="B94" i="1" s="1"/>
  <c r="E60" i="1"/>
  <c r="E67" i="1" s="1"/>
  <c r="D60" i="1"/>
  <c r="D67" i="1" s="1"/>
  <c r="F67" i="1" s="1"/>
  <c r="B90" i="1" s="1"/>
  <c r="C60" i="1"/>
  <c r="B60" i="1"/>
  <c r="A60" i="1"/>
  <c r="E59" i="1"/>
  <c r="E66" i="1" s="1"/>
  <c r="D59" i="1"/>
  <c r="D66" i="1" s="1"/>
  <c r="F66" i="1" s="1"/>
  <c r="B80" i="1" s="1"/>
  <c r="C59" i="1"/>
  <c r="C66" i="1" s="1"/>
  <c r="B77" i="1" s="1"/>
  <c r="B59" i="1"/>
  <c r="B66" i="1" s="1"/>
  <c r="B74" i="1" s="1"/>
  <c r="A59" i="1"/>
  <c r="C58" i="1"/>
  <c r="B58" i="1"/>
  <c r="E52" i="1"/>
  <c r="D52" i="1"/>
  <c r="C52" i="1"/>
  <c r="B52" i="1"/>
  <c r="E51" i="1"/>
  <c r="D51" i="1"/>
  <c r="C51" i="1"/>
  <c r="B51" i="1"/>
  <c r="E50" i="1"/>
  <c r="D50" i="1"/>
  <c r="C50" i="1"/>
  <c r="B50" i="1"/>
  <c r="A50" i="1"/>
  <c r="E49" i="1"/>
  <c r="D49" i="1"/>
  <c r="C49" i="1"/>
  <c r="B49" i="1"/>
  <c r="A49" i="1"/>
  <c r="C48" i="1"/>
  <c r="B48" i="1"/>
  <c r="E46" i="1"/>
  <c r="D46" i="1"/>
  <c r="C46" i="1"/>
  <c r="B46" i="1"/>
  <c r="E45" i="1"/>
  <c r="D45" i="1"/>
  <c r="C45" i="1"/>
  <c r="B45" i="1"/>
  <c r="E44" i="1"/>
  <c r="D44" i="1"/>
  <c r="C44" i="1"/>
  <c r="B44" i="1"/>
  <c r="A44" i="1"/>
  <c r="E43" i="1"/>
  <c r="D43" i="1"/>
  <c r="C43" i="1"/>
  <c r="B43" i="1"/>
  <c r="A43" i="1"/>
  <c r="C42" i="1"/>
  <c r="B42" i="1"/>
  <c r="B38" i="1"/>
  <c r="B67" i="1" s="1"/>
  <c r="B84" i="1" s="1"/>
  <c r="A38" i="1"/>
  <c r="A37" i="1"/>
  <c r="C36" i="1"/>
  <c r="B36" i="1"/>
  <c r="A34" i="1"/>
  <c r="A62" i="1" s="1"/>
  <c r="A69" i="1" s="1"/>
  <c r="A33" i="1"/>
  <c r="A39" i="1" s="1"/>
  <c r="A45" i="1" s="1"/>
  <c r="A51" i="1" s="1"/>
  <c r="A32" i="1"/>
  <c r="A31" i="1"/>
  <c r="C30" i="1"/>
  <c r="B30" i="1"/>
  <c r="C7" i="1"/>
  <c r="E76" i="1" l="1"/>
  <c r="B83" i="1"/>
  <c r="B93" i="1" s="1"/>
  <c r="B89" i="1"/>
  <c r="B99" i="1" s="1"/>
  <c r="E78" i="1"/>
  <c r="A61" i="1"/>
  <c r="A68" i="1" s="1"/>
  <c r="A40" i="1"/>
  <c r="A46" i="1" s="1"/>
  <c r="A52" i="1" s="1"/>
  <c r="E77" i="1"/>
  <c r="D30" i="1"/>
  <c r="E30" i="1"/>
  <c r="D58" i="1" l="1"/>
  <c r="D65" i="1" s="1"/>
  <c r="D36" i="1"/>
  <c r="D42" i="1" s="1"/>
  <c r="D48" i="1" s="1"/>
  <c r="E58" i="1"/>
  <c r="E65" i="1" s="1"/>
  <c r="E36" i="1"/>
  <c r="E42" i="1" s="1"/>
  <c r="E48" i="1" s="1"/>
</calcChain>
</file>

<file path=xl/sharedStrings.xml><?xml version="1.0" encoding="utf-8"?>
<sst xmlns="http://schemas.openxmlformats.org/spreadsheetml/2006/main" count="99" uniqueCount="64">
  <si>
    <t>Dove</t>
  </si>
  <si>
    <t>Hawk</t>
  </si>
  <si>
    <t>v</t>
  </si>
  <si>
    <t>gain</t>
  </si>
  <si>
    <t>c</t>
  </si>
  <si>
    <t>name of individual of type 1</t>
  </si>
  <si>
    <t>H|H</t>
  </si>
  <si>
    <t>H|D</t>
  </si>
  <si>
    <t>D|H</t>
  </si>
  <si>
    <t>D|D</t>
  </si>
  <si>
    <t>y</t>
  </si>
  <si>
    <t>Background</t>
  </si>
  <si>
    <t>rewrite</t>
  </si>
  <si>
    <t>original</t>
  </si>
  <si>
    <t>&lt;/tr&gt;</t>
  </si>
  <si>
    <t>{{1 \over 2}} \cdot {v \over 2} + {{1 \over 2}} \cdot {v \over 2}</t>
  </si>
  <si>
    <t>Eira's</t>
  </si>
  <si>
    <t>Animal</t>
  </si>
  <si>
    <t>Conflict</t>
  </si>
  <si>
    <t>Game</t>
  </si>
  <si>
    <t>Observation</t>
  </si>
  <si>
    <t>Give names to two or three players:</t>
  </si>
  <si>
    <t>Player names</t>
  </si>
  <si>
    <t>Provide numbers up to 4 decimal places:</t>
  </si>
  <si>
    <t>Initial Proportion</t>
  </si>
  <si>
    <t>Exploration</t>
  </si>
  <si>
    <t>Multiple explorations of the game arena: provide positive numbers (if any number is greater than zero, then initial proportions are ignored)</t>
  </si>
  <si>
    <t>vertices</t>
  </si>
  <si>
    <t>points starting on vertices (max=1)</t>
  </si>
  <si>
    <t>corners</t>
  </si>
  <si>
    <t>points starting close to vertices (min=2)</t>
  </si>
  <si>
    <t>edges</t>
  </si>
  <si>
    <t>points starting on edges (5 reg, &gt;5 rand)</t>
  </si>
  <si>
    <t>near edges</t>
  </si>
  <si>
    <t>points starting close to edges (10 reg, &gt;10 rand)</t>
  </si>
  <si>
    <t>center</t>
  </si>
  <si>
    <t>points starting away of edges (36 reg, &gt; 36 rand)</t>
  </si>
  <si>
    <t>Parameters</t>
  </si>
  <si>
    <t>w0</t>
  </si>
  <si>
    <t>basal energy</t>
  </si>
  <si>
    <t>cost</t>
  </si>
  <si>
    <t>x</t>
  </si>
  <si>
    <t>probability of asymmetry</t>
  </si>
  <si>
    <t>kind[1]</t>
  </si>
  <si>
    <t>kind[2]</t>
  </si>
  <si>
    <t>Basic behavior</t>
  </si>
  <si>
    <t>loss</t>
  </si>
  <si>
    <t>Combined behavior</t>
  </si>
  <si>
    <t>Prob. Win</t>
  </si>
  <si>
    <t>Gain Matrix</t>
  </si>
  <si>
    <t>Loss Matrix</t>
  </si>
  <si>
    <t>Environment</t>
  </si>
  <si>
    <t>Color</t>
  </si>
  <si>
    <t>y: colors, n: grays</t>
  </si>
  <si>
    <t>y: draw background lines</t>
  </si>
  <si>
    <t>behaviors</t>
  </si>
  <si>
    <t>&lt;table id="t01" class="center"&gt;</t>
  </si>
  <si>
    <t>{v-c}\over{2}</t>
  </si>
  <si>
    <t>{v \over 2}+{{(1-x) \cdot v - x \cdot c} \over 2}</t>
  </si>
  <si>
    <t>v \over 2</t>
  </si>
  <si>
    <t>{x \cdot v - (1-x) \cdot c} \over {2}</t>
  </si>
  <si>
    <t>&lt;/table&gt;</t>
  </si>
  <si>
    <t>XRetaliator</t>
  </si>
  <si>
    <t>Demonstration of Hawk, Dove, Xretaliator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</si>
</sst>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Sans"/>
    </font>
    <font>
      <b/>
      <sz val="10"/>
      <color rgb="FF000080"/>
      <name val="Sans"/>
    </font>
    <font>
      <b/>
      <sz val="10"/>
      <color rgb="FF800080"/>
      <name val="Sans"/>
    </font>
    <font>
      <sz val="10"/>
      <color rgb="FF003300"/>
      <name val="Sans"/>
    </font>
    <font>
      <b/>
      <sz val="10"/>
      <color rgb="FF003300"/>
      <name val="Sans"/>
    </font>
    <font>
      <b/>
      <sz val="10"/>
      <color rgb="FF800000"/>
      <name val="Sans"/>
    </font>
    <font>
      <b/>
      <sz val="10"/>
      <color rgb="FF000000"/>
      <name val="Sans"/>
    </font>
    <font>
      <sz val="10"/>
      <color rgb="FF3366FF"/>
      <name val="Sans"/>
    </font>
    <font>
      <sz val="8"/>
      <color rgb="FF000000"/>
      <name val="Sans"/>
    </font>
    <font>
      <sz val="8"/>
      <color rgb="FF008080"/>
      <name val="Sans"/>
    </font>
    <font>
      <b/>
      <sz val="8"/>
      <color rgb="FF000000"/>
      <name val="Sans"/>
    </font>
    <font>
      <sz val="8"/>
      <color rgb="FF969696"/>
      <name val="Sans"/>
    </font>
    <font>
      <sz val="8"/>
      <color rgb="FF808080"/>
      <name val="Sans"/>
    </font>
    <font>
      <sz val="10"/>
      <color rgb="FF0000FF"/>
      <name val="Sans"/>
    </font>
  </fonts>
  <fills count="16">
    <fill>
      <patternFill patternType="none"/>
    </fill>
    <fill>
      <patternFill patternType="gray125"/>
    </fill>
    <fill>
      <patternFill patternType="solid">
        <fgColor rgb="FF99CCFF"/>
        <bgColor rgb="FF000000"/>
      </patternFill>
    </fill>
    <fill>
      <patternFill patternType="none">
        <fgColor rgb="FF99CC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EAEAEA"/>
        <bgColor rgb="FF000000"/>
      </patternFill>
    </fill>
    <fill>
      <patternFill patternType="none">
        <fgColor rgb="FFE0E0E0"/>
        <bgColor rgb="FF000000"/>
      </patternFill>
    </fill>
    <fill>
      <patternFill patternType="none">
        <fgColor rgb="FFFFFF00"/>
        <bgColor rgb="FF000000"/>
      </patternFill>
    </fill>
    <fill>
      <patternFill patternType="none">
        <fgColor rgb="FFEDEDED"/>
        <bgColor rgb="FF000000"/>
      </patternFill>
    </fill>
    <fill>
      <patternFill patternType="none">
        <fgColor rgb="FFEAEAEA"/>
        <bgColor rgb="FF000000"/>
      </patternFill>
    </fill>
    <fill>
      <patternFill patternType="none">
        <fgColor rgb="FFACD7AC"/>
        <bgColor rgb="FF000000"/>
      </patternFill>
    </fill>
    <fill>
      <patternFill patternType="solid">
        <fgColor rgb="FFEDEDED"/>
        <bgColor rgb="FF000000"/>
      </patternFill>
    </fill>
    <fill>
      <patternFill patternType="none">
        <fgColor rgb="FFCCFFCC"/>
        <bgColor rgb="FF000000"/>
      </patternFill>
    </fill>
    <fill>
      <patternFill patternType="solid">
        <fgColor rgb="FFE0E0E0"/>
        <bgColor rgb="FF000000"/>
      </patternFill>
    </fill>
    <fill>
      <patternFill patternType="none">
        <fgColor rgb="FFFFFF99"/>
        <bgColor rgb="FF000000"/>
      </patternFill>
    </fill>
    <fill>
      <patternFill patternType="solid">
        <fgColor rgb="FFFFFF99"/>
        <bgColor rgb="FF000000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vertical="top"/>
    </xf>
    <xf numFmtId="0" fontId="1" fillId="2" borderId="0" xfId="0" applyFont="1" applyFill="1" applyAlignment="1">
      <alignment horizontal="right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vertical="top"/>
    </xf>
    <xf numFmtId="0" fontId="1" fillId="3" borderId="0" xfId="0" applyFont="1" applyFill="1" applyAlignment="1">
      <alignment vertical="top"/>
    </xf>
    <xf numFmtId="0" fontId="2" fillId="4" borderId="0" xfId="0" applyFont="1" applyFill="1" applyAlignment="1">
      <alignment vertical="top"/>
    </xf>
    <xf numFmtId="0" fontId="0" fillId="6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3" fillId="7" borderId="0" xfId="0" applyFont="1" applyFill="1" applyAlignment="1">
      <alignment horizontal="center" vertical="top"/>
    </xf>
    <xf numFmtId="0" fontId="0" fillId="5" borderId="0" xfId="0" applyFill="1" applyAlignment="1">
      <alignment horizontal="center" vertical="top"/>
    </xf>
    <xf numFmtId="0" fontId="0" fillId="8" borderId="0" xfId="0" applyFill="1" applyAlignment="1">
      <alignment horizontal="center" vertical="top"/>
    </xf>
    <xf numFmtId="0" fontId="4" fillId="4" borderId="0" xfId="0" applyFont="1" applyFill="1" applyAlignment="1">
      <alignment vertical="top"/>
    </xf>
    <xf numFmtId="0" fontId="3" fillId="7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right" vertical="top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top"/>
    </xf>
    <xf numFmtId="0" fontId="5" fillId="4" borderId="0" xfId="0" applyFont="1" applyFill="1" applyAlignment="1">
      <alignment horizontal="right" vertical="top"/>
    </xf>
    <xf numFmtId="0" fontId="5" fillId="4" borderId="0" xfId="0" applyFont="1" applyFill="1" applyAlignment="1">
      <alignment horizontal="center" vertical="top"/>
    </xf>
    <xf numFmtId="0" fontId="6" fillId="7" borderId="0" xfId="0" applyFont="1" applyFill="1" applyAlignment="1">
      <alignment horizontal="center" vertical="top"/>
    </xf>
    <xf numFmtId="0" fontId="5" fillId="7" borderId="0" xfId="0" applyFont="1" applyFill="1" applyAlignment="1">
      <alignment horizontal="center" vertical="top"/>
    </xf>
    <xf numFmtId="0" fontId="5" fillId="4" borderId="0" xfId="0" applyFont="1" applyFill="1" applyAlignment="1">
      <alignment vertical="top"/>
    </xf>
    <xf numFmtId="0" fontId="7" fillId="5" borderId="0" xfId="0" applyFont="1" applyFill="1" applyAlignment="1">
      <alignment horizontal="center" vertical="top"/>
    </xf>
    <xf numFmtId="0" fontId="0" fillId="9" borderId="0" xfId="0" applyFill="1" applyAlignment="1">
      <alignment horizontal="center" vertical="top"/>
    </xf>
    <xf numFmtId="0" fontId="0" fillId="6" borderId="0" xfId="0" applyFill="1" applyAlignment="1">
      <alignment horizontal="center" vertical="top"/>
    </xf>
    <xf numFmtId="0" fontId="4" fillId="4" borderId="0" xfId="0" applyFont="1" applyFill="1" applyAlignment="1">
      <alignment horizontal="left" vertical="top"/>
    </xf>
    <xf numFmtId="0" fontId="2" fillId="4" borderId="0" xfId="0" applyFont="1" applyFill="1" applyAlignment="1">
      <alignment horizontal="center" vertical="top"/>
    </xf>
    <xf numFmtId="0" fontId="6" fillId="7" borderId="0" xfId="0" applyFont="1" applyFill="1" applyAlignment="1">
      <alignment horizontal="left" vertical="top"/>
    </xf>
    <xf numFmtId="0" fontId="6" fillId="7" borderId="0" xfId="0" applyFont="1" applyFill="1" applyAlignment="1">
      <alignment horizontal="right" vertical="top"/>
    </xf>
    <xf numFmtId="0" fontId="6" fillId="9" borderId="0" xfId="0" applyFont="1" applyFill="1" applyAlignment="1">
      <alignment horizontal="center" vertical="top"/>
    </xf>
    <xf numFmtId="0" fontId="6" fillId="5" borderId="0" xfId="0" applyFont="1" applyFill="1" applyAlignment="1">
      <alignment horizontal="center" vertical="top"/>
    </xf>
    <xf numFmtId="0" fontId="8" fillId="10" borderId="0" xfId="0" applyFont="1" applyFill="1"/>
    <xf numFmtId="0" fontId="0" fillId="10" borderId="0" xfId="0" applyFill="1"/>
    <xf numFmtId="0" fontId="0" fillId="11" borderId="0" xfId="0" applyFill="1" applyAlignment="1">
      <alignment horizontal="center" vertical="top"/>
    </xf>
    <xf numFmtId="0" fontId="9" fillId="12" borderId="0" xfId="0" applyFont="1" applyFill="1"/>
    <xf numFmtId="0" fontId="10" fillId="0" borderId="0" xfId="0" applyFont="1"/>
    <xf numFmtId="0" fontId="8" fillId="0" borderId="0" xfId="0" applyFont="1"/>
    <xf numFmtId="0" fontId="9" fillId="12" borderId="0" xfId="0" applyFont="1" applyFill="1" applyAlignment="1">
      <alignment vertical="top"/>
    </xf>
    <xf numFmtId="0" fontId="8" fillId="13" borderId="0" xfId="0" applyFont="1" applyFill="1" applyAlignment="1">
      <alignment horizontal="left"/>
    </xf>
    <xf numFmtId="0" fontId="9" fillId="12" borderId="0" xfId="0" applyFont="1" applyFill="1" applyAlignment="1">
      <alignment horizontal="left"/>
    </xf>
    <xf numFmtId="0" fontId="0" fillId="14" borderId="0" xfId="0" applyFill="1"/>
    <xf numFmtId="0" fontId="0" fillId="6" borderId="0" xfId="0" applyFill="1" applyAlignment="1">
      <alignment horizontal="left"/>
    </xf>
    <xf numFmtId="0" fontId="10" fillId="15" borderId="1" xfId="0" applyFont="1" applyFill="1" applyBorder="1" applyAlignment="1">
      <alignment horizontal="left" vertical="top" wrapText="1"/>
    </xf>
    <xf numFmtId="0" fontId="8" fillId="15" borderId="1" xfId="0" applyFont="1" applyFill="1" applyBorder="1" applyAlignment="1">
      <alignment horizontal="left" vertical="top" wrapText="1"/>
    </xf>
    <xf numFmtId="0" fontId="8" fillId="15" borderId="2" xfId="0" applyFont="1" applyFill="1" applyBorder="1" applyAlignment="1">
      <alignment horizontal="left" vertical="top" wrapText="1"/>
    </xf>
    <xf numFmtId="0" fontId="11" fillId="15" borderId="0" xfId="0" applyFont="1" applyFill="1" applyAlignment="1">
      <alignment horizontal="left" vertical="top" wrapText="1"/>
    </xf>
    <xf numFmtId="0" fontId="12" fillId="15" borderId="0" xfId="0" applyFont="1" applyFill="1" applyAlignment="1">
      <alignment horizontal="left" vertical="top" wrapText="1"/>
    </xf>
    <xf numFmtId="0" fontId="8" fillId="15" borderId="3" xfId="0" applyFont="1" applyFill="1" applyBorder="1" applyAlignment="1">
      <alignment horizontal="left" vertical="top" wrapText="1"/>
    </xf>
    <xf numFmtId="0" fontId="8" fillId="15" borderId="4" xfId="0" applyFont="1" applyFill="1" applyBorder="1" applyAlignment="1">
      <alignment horizontal="left" vertical="top" wrapText="1"/>
    </xf>
    <xf numFmtId="0" fontId="8" fillId="15" borderId="0" xfId="0" applyFont="1" applyFill="1" applyAlignment="1">
      <alignment horizontal="left" vertical="top" wrapText="1"/>
    </xf>
    <xf numFmtId="0" fontId="11" fillId="15" borderId="5" xfId="0" applyFont="1" applyFill="1" applyBorder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7" fillId="0" borderId="0" xfId="0" applyFont="1" applyAlignment="1">
      <alignment horizontal="left"/>
    </xf>
    <xf numFmtId="0" fontId="3" fillId="4" borderId="0" xfId="0" applyFont="1" applyFill="1" applyAlignment="1">
      <alignment horizontal="center" vertical="top"/>
    </xf>
    <xf numFmtId="0" fontId="3" fillId="4" borderId="0" xfId="0" applyFont="1" applyFill="1" applyAlignment="1">
      <alignment horizontal="left" vertical="top" wrapText="1"/>
    </xf>
    <xf numFmtId="0" fontId="0" fillId="5" borderId="0" xfId="0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1048576"/>
  <sheetViews>
    <sheetView tabSelected="1" workbookViewId="0">
      <selection activeCell="B3" sqref="B3"/>
    </sheetView>
  </sheetViews>
  <sheetFormatPr defaultRowHeight="12.75"/>
  <cols>
    <col min="1" max="1" width="30.5703125" style="1" customWidth="1"/>
    <col min="2" max="5" width="27.5703125" style="1" customWidth="1"/>
    <col min="6" max="6" width="22.7109375" style="1" customWidth="1"/>
    <col min="7" max="7" width="13.7109375" style="1" customWidth="1"/>
    <col min="8" max="11" width="7.140625" style="1" customWidth="1"/>
    <col min="12" max="257" width="9.140625" style="1"/>
  </cols>
  <sheetData>
    <row r="1" spans="1:5">
      <c r="A1" s="2" t="s">
        <v>16</v>
      </c>
      <c r="B1" s="2" t="s">
        <v>17</v>
      </c>
      <c r="C1" s="3" t="s">
        <v>18</v>
      </c>
      <c r="D1" s="4" t="s">
        <v>19</v>
      </c>
      <c r="E1" s="5"/>
    </row>
    <row r="2" spans="1:5" ht="26.25" customHeight="1">
      <c r="A2" s="6" t="s">
        <v>20</v>
      </c>
      <c r="B2" s="58" t="s">
        <v>63</v>
      </c>
      <c r="C2" s="58"/>
      <c r="D2" s="58"/>
      <c r="E2" s="7"/>
    </row>
    <row r="3" spans="1:5">
      <c r="A3" s="8"/>
    </row>
    <row r="4" spans="1:5">
      <c r="A4" s="8"/>
      <c r="B4" s="56" t="s">
        <v>21</v>
      </c>
      <c r="C4" s="56"/>
      <c r="D4" s="56"/>
      <c r="E4" s="9"/>
    </row>
    <row r="5" spans="1:5">
      <c r="A5" s="6" t="s">
        <v>22</v>
      </c>
      <c r="B5" s="10" t="s">
        <v>0</v>
      </c>
      <c r="C5" s="10" t="s">
        <v>1</v>
      </c>
      <c r="D5" s="10" t="s">
        <v>62</v>
      </c>
      <c r="E5" s="11"/>
    </row>
    <row r="6" spans="1:5">
      <c r="A6" s="8"/>
      <c r="B6" s="56" t="s">
        <v>23</v>
      </c>
      <c r="C6" s="56"/>
      <c r="D6" s="56"/>
      <c r="E6" s="9"/>
    </row>
    <row r="7" spans="1:5">
      <c r="A7" s="6" t="s">
        <v>24</v>
      </c>
      <c r="B7" s="10">
        <v>0.2</v>
      </c>
      <c r="C7" s="10">
        <f>1-B7-D7</f>
        <v>0.35000000000000003</v>
      </c>
      <c r="D7" s="10">
        <v>0.45</v>
      </c>
      <c r="E7" s="11"/>
    </row>
    <row r="8" spans="1:5">
      <c r="A8" s="8"/>
      <c r="B8" s="11"/>
      <c r="C8" s="11"/>
      <c r="D8" s="11"/>
      <c r="E8" s="11"/>
    </row>
    <row r="9" spans="1:5" ht="41.25" customHeight="1">
      <c r="A9" s="12" t="s">
        <v>25</v>
      </c>
      <c r="B9" s="57" t="s">
        <v>26</v>
      </c>
      <c r="C9" s="57"/>
      <c r="D9" s="57"/>
      <c r="E9" s="13"/>
    </row>
    <row r="10" spans="1:5">
      <c r="A10" s="14" t="s">
        <v>27</v>
      </c>
      <c r="B10" s="15">
        <v>0</v>
      </c>
      <c r="C10" s="56" t="s">
        <v>28</v>
      </c>
      <c r="D10" s="56"/>
      <c r="E10" s="9"/>
    </row>
    <row r="11" spans="1:5">
      <c r="A11" s="14" t="s">
        <v>29</v>
      </c>
      <c r="B11" s="15">
        <v>2</v>
      </c>
      <c r="C11" s="56" t="s">
        <v>30</v>
      </c>
      <c r="D11" s="56"/>
      <c r="E11" s="9"/>
    </row>
    <row r="12" spans="1:5">
      <c r="A12" s="14" t="s">
        <v>31</v>
      </c>
      <c r="B12" s="15">
        <v>5</v>
      </c>
      <c r="C12" s="56" t="s">
        <v>32</v>
      </c>
      <c r="D12" s="56"/>
      <c r="E12" s="9"/>
    </row>
    <row r="13" spans="1:5">
      <c r="A13" s="14" t="s">
        <v>33</v>
      </c>
      <c r="B13" s="15">
        <v>10</v>
      </c>
      <c r="C13" s="56" t="s">
        <v>34</v>
      </c>
      <c r="D13" s="56"/>
      <c r="E13" s="9"/>
    </row>
    <row r="14" spans="1:5">
      <c r="A14" s="14" t="s">
        <v>35</v>
      </c>
      <c r="B14" s="15">
        <v>36</v>
      </c>
      <c r="C14" s="56" t="s">
        <v>36</v>
      </c>
      <c r="D14" s="56"/>
      <c r="E14" s="9"/>
    </row>
    <row r="15" spans="1:5">
      <c r="B15" s="16"/>
      <c r="C15" s="16"/>
      <c r="D15" s="16"/>
      <c r="E15" s="16"/>
    </row>
    <row r="16" spans="1:5">
      <c r="A16" s="12" t="s">
        <v>37</v>
      </c>
      <c r="B16" s="16"/>
      <c r="C16" s="16"/>
      <c r="D16" s="16"/>
      <c r="E16" s="16"/>
    </row>
    <row r="17" spans="1:11">
      <c r="A17" s="14" t="s">
        <v>38</v>
      </c>
      <c r="B17" s="10">
        <v>5</v>
      </c>
      <c r="C17" s="56" t="s">
        <v>39</v>
      </c>
      <c r="D17" s="56"/>
      <c r="E17" s="9"/>
    </row>
    <row r="18" spans="1:11">
      <c r="A18" s="14" t="s">
        <v>2</v>
      </c>
      <c r="B18" s="10">
        <v>2</v>
      </c>
      <c r="C18" s="56" t="s">
        <v>3</v>
      </c>
      <c r="D18" s="56"/>
      <c r="E18" s="9"/>
    </row>
    <row r="19" spans="1:11">
      <c r="A19" s="14" t="s">
        <v>4</v>
      </c>
      <c r="B19" s="10">
        <v>3</v>
      </c>
      <c r="C19" s="56" t="s">
        <v>40</v>
      </c>
      <c r="D19" s="56"/>
      <c r="E19" s="9"/>
    </row>
    <row r="20" spans="1:11">
      <c r="A20" s="17" t="s">
        <v>41</v>
      </c>
      <c r="B20" s="10">
        <v>0</v>
      </c>
      <c r="C20" s="56" t="s">
        <v>42</v>
      </c>
      <c r="D20" s="56"/>
      <c r="E20" s="9"/>
    </row>
    <row r="21" spans="1:11">
      <c r="A21" s="17" t="s">
        <v>43</v>
      </c>
      <c r="B21" s="10"/>
      <c r="C21" s="56" t="s">
        <v>5</v>
      </c>
      <c r="D21" s="56"/>
      <c r="E21" s="16"/>
    </row>
    <row r="22" spans="1:11">
      <c r="A22" s="17" t="s">
        <v>44</v>
      </c>
      <c r="B22" s="10"/>
      <c r="C22" s="56" t="s">
        <v>5</v>
      </c>
      <c r="D22" s="56"/>
      <c r="E22" s="16"/>
    </row>
    <row r="23" spans="1:11">
      <c r="B23" s="16"/>
      <c r="C23" s="16"/>
      <c r="D23" s="16"/>
      <c r="E23" s="16"/>
    </row>
    <row r="24" spans="1:11">
      <c r="A24" s="12" t="s">
        <v>45</v>
      </c>
      <c r="B24" s="18" t="s">
        <v>3</v>
      </c>
      <c r="C24" s="18" t="s">
        <v>46</v>
      </c>
      <c r="D24" s="19"/>
      <c r="E24" s="20"/>
    </row>
    <row r="25" spans="1:11">
      <c r="A25" s="21" t="s">
        <v>6</v>
      </c>
      <c r="B25" s="22" t="s">
        <v>2</v>
      </c>
      <c r="C25" s="22" t="s">
        <v>4</v>
      </c>
      <c r="D25" s="23"/>
      <c r="E25" s="20"/>
      <c r="G25"/>
      <c r="H25"/>
    </row>
    <row r="26" spans="1:11">
      <c r="A26" s="21" t="s">
        <v>7</v>
      </c>
      <c r="B26" s="22" t="s">
        <v>2</v>
      </c>
      <c r="C26" s="22">
        <v>0</v>
      </c>
      <c r="D26" s="23"/>
      <c r="E26" s="20"/>
      <c r="G26"/>
      <c r="H26"/>
    </row>
    <row r="27" spans="1:11">
      <c r="A27" s="21" t="s">
        <v>8</v>
      </c>
      <c r="B27" s="22">
        <v>0</v>
      </c>
      <c r="C27" s="22">
        <v>0</v>
      </c>
      <c r="D27" s="23"/>
      <c r="E27" s="20"/>
      <c r="G27"/>
      <c r="H27"/>
    </row>
    <row r="28" spans="1:11">
      <c r="A28" s="21" t="s">
        <v>9</v>
      </c>
      <c r="B28" s="22" t="s">
        <v>2</v>
      </c>
      <c r="C28" s="22">
        <v>0</v>
      </c>
      <c r="D28" s="23"/>
      <c r="E28" s="20"/>
      <c r="G28"/>
      <c r="H28"/>
    </row>
    <row r="29" spans="1:11">
      <c r="A29"/>
      <c r="B29"/>
      <c r="C29"/>
      <c r="D29"/>
      <c r="E29" s="24"/>
    </row>
    <row r="30" spans="1:11">
      <c r="A30" s="25" t="s">
        <v>47</v>
      </c>
      <c r="B30" s="26" t="str">
        <f>C$5</f>
        <v>Hawk</v>
      </c>
      <c r="C30" s="26" t="str">
        <f>B$5</f>
        <v>Dove</v>
      </c>
      <c r="D30" s="26" t="str">
        <f>A33</f>
        <v>XRetaliator</v>
      </c>
      <c r="E30" s="26" t="str">
        <f>A34</f>
        <v/>
      </c>
      <c r="G30" s="27"/>
      <c r="H30" s="19"/>
      <c r="I30" s="19"/>
      <c r="J30" s="19"/>
      <c r="K30" s="19"/>
    </row>
    <row r="31" spans="1:11">
      <c r="A31" s="14" t="str">
        <f>C$5</f>
        <v>Hawk</v>
      </c>
      <c r="B31" s="10" t="s">
        <v>6</v>
      </c>
      <c r="C31" s="10" t="s">
        <v>7</v>
      </c>
      <c r="D31" s="10" t="s">
        <v>6</v>
      </c>
      <c r="E31" s="10"/>
      <c r="G31" s="28"/>
      <c r="H31" s="23"/>
      <c r="I31" s="23"/>
      <c r="J31" s="23"/>
      <c r="K31" s="23"/>
    </row>
    <row r="32" spans="1:11">
      <c r="A32" s="14" t="str">
        <f>B$5</f>
        <v>Dove</v>
      </c>
      <c r="B32" s="10" t="s">
        <v>8</v>
      </c>
      <c r="C32" s="10" t="s">
        <v>9</v>
      </c>
      <c r="D32" s="10" t="s">
        <v>9</v>
      </c>
      <c r="E32" s="10"/>
      <c r="G32" s="28"/>
      <c r="H32" s="23"/>
      <c r="I32" s="23"/>
      <c r="J32" s="23"/>
      <c r="K32" s="23"/>
    </row>
    <row r="33" spans="1:12">
      <c r="A33" s="14" t="str">
        <f>IF($B$20&gt;0,CONCATENATE($D$5," (",$B$21,")"),$D$5)</f>
        <v>XRetaliator</v>
      </c>
      <c r="B33" s="10" t="s">
        <v>6</v>
      </c>
      <c r="C33" s="10" t="s">
        <v>9</v>
      </c>
      <c r="D33" s="10" t="s">
        <v>6</v>
      </c>
      <c r="E33" s="10"/>
      <c r="G33" s="28"/>
      <c r="H33" s="23"/>
      <c r="I33" s="23"/>
      <c r="J33" s="23"/>
      <c r="K33" s="29"/>
    </row>
    <row r="34" spans="1:12">
      <c r="A34" s="14" t="str">
        <f>IF($B$20&gt;0,CONCATENATE($D$5," (",$B$22,")"),"")</f>
        <v/>
      </c>
      <c r="B34" s="10"/>
      <c r="C34" s="10"/>
      <c r="D34" s="10"/>
      <c r="E34" s="10"/>
      <c r="G34" s="28"/>
      <c r="H34" s="23"/>
      <c r="I34" s="23"/>
      <c r="J34" s="29"/>
      <c r="K34" s="23"/>
    </row>
    <row r="35" spans="1:12">
      <c r="A35"/>
      <c r="B35"/>
      <c r="C35"/>
      <c r="D35"/>
      <c r="E35"/>
      <c r="G35"/>
      <c r="H35"/>
      <c r="I35"/>
      <c r="J35"/>
      <c r="K35"/>
    </row>
    <row r="36" spans="1:12">
      <c r="A36" s="25" t="s">
        <v>48</v>
      </c>
      <c r="B36" s="26" t="str">
        <f>C$5</f>
        <v>Hawk</v>
      </c>
      <c r="C36" s="26" t="str">
        <f>B$5</f>
        <v>Dove</v>
      </c>
      <c r="D36" s="26" t="str">
        <f>D30</f>
        <v>XRetaliator</v>
      </c>
      <c r="E36" s="26" t="str">
        <f>E30</f>
        <v/>
      </c>
      <c r="G36" s="27"/>
      <c r="H36" s="19"/>
      <c r="I36" s="19"/>
      <c r="J36" s="19"/>
      <c r="K36" s="19"/>
      <c r="L36"/>
    </row>
    <row r="37" spans="1:12">
      <c r="A37" s="14" t="str">
        <f>C$5</f>
        <v>Hawk</v>
      </c>
      <c r="B37" s="10">
        <v>0.5</v>
      </c>
      <c r="C37" s="10">
        <v>1</v>
      </c>
      <c r="D37" s="10">
        <v>0.5</v>
      </c>
      <c r="E37" s="10"/>
      <c r="G37" s="28"/>
      <c r="H37" s="23"/>
      <c r="I37" s="23"/>
      <c r="J37" s="23"/>
      <c r="K37" s="23"/>
      <c r="L37"/>
    </row>
    <row r="38" spans="1:12">
      <c r="A38" s="14" t="str">
        <f>B$5</f>
        <v>Dove</v>
      </c>
      <c r="B38" s="10">
        <f>IF(B32=$A$28,$D$28,IF(B32=$A$27,$D$27,IF(B32=$A$26,$D$26,IF(B32=$A$25,$D$25,""))))</f>
        <v>0</v>
      </c>
      <c r="C38" s="10">
        <v>0.5</v>
      </c>
      <c r="D38" s="10">
        <v>0.5</v>
      </c>
      <c r="E38" s="10"/>
      <c r="G38" s="28"/>
      <c r="H38" s="23"/>
      <c r="I38" s="23"/>
      <c r="J38" s="23"/>
      <c r="K38" s="23"/>
      <c r="L38"/>
    </row>
    <row r="39" spans="1:12">
      <c r="A39" s="14" t="str">
        <f>A33</f>
        <v>XRetaliator</v>
      </c>
      <c r="B39" s="10">
        <v>0.5</v>
      </c>
      <c r="C39" s="10">
        <v>0.5</v>
      </c>
      <c r="D39" s="10">
        <v>0.5</v>
      </c>
      <c r="E39" s="30"/>
      <c r="G39" s="28"/>
      <c r="H39" s="23"/>
      <c r="I39" s="23"/>
      <c r="J39" s="23"/>
      <c r="K39" s="29"/>
      <c r="L39"/>
    </row>
    <row r="40" spans="1:12">
      <c r="A40" s="14" t="str">
        <f>A34</f>
        <v/>
      </c>
      <c r="B40" s="10"/>
      <c r="C40" s="10"/>
      <c r="D40" s="30"/>
      <c r="E40" s="10"/>
      <c r="G40" s="28"/>
      <c r="H40" s="23"/>
      <c r="I40" s="23"/>
      <c r="J40" s="29"/>
      <c r="K40" s="23"/>
      <c r="L40"/>
    </row>
    <row r="41" spans="1:12">
      <c r="A41"/>
      <c r="B41"/>
      <c r="C41"/>
      <c r="D41"/>
      <c r="E41"/>
      <c r="G41"/>
      <c r="H41"/>
      <c r="I41"/>
      <c r="J41"/>
      <c r="K41"/>
      <c r="L41"/>
    </row>
    <row r="42" spans="1:12">
      <c r="A42" s="25" t="s">
        <v>49</v>
      </c>
      <c r="B42" s="26" t="str">
        <f>C$5</f>
        <v>Hawk</v>
      </c>
      <c r="C42" s="26" t="str">
        <f>B$5</f>
        <v>Dove</v>
      </c>
      <c r="D42" s="26" t="str">
        <f>D36</f>
        <v>XRetaliator</v>
      </c>
      <c r="E42" s="26" t="str">
        <f>E36</f>
        <v/>
      </c>
      <c r="G42"/>
      <c r="H42"/>
      <c r="I42"/>
      <c r="J42"/>
      <c r="K42"/>
      <c r="L42"/>
    </row>
    <row r="43" spans="1:12">
      <c r="A43" s="14" t="str">
        <f>C$5</f>
        <v>Hawk</v>
      </c>
      <c r="B43" s="22" t="str">
        <f t="shared" ref="B43:E46" si="0">IF(B31=$A$28,$B$28,IF(B31=$A$27,$B$27,IF(B31=$A$26,$B$26,IF(B31=$A$25,$B$25,""))))</f>
        <v>v</v>
      </c>
      <c r="C43" s="22" t="str">
        <f t="shared" si="0"/>
        <v>v</v>
      </c>
      <c r="D43" s="22" t="str">
        <f t="shared" si="0"/>
        <v>v</v>
      </c>
      <c r="E43" s="22" t="str">
        <f t="shared" si="0"/>
        <v/>
      </c>
      <c r="G43"/>
      <c r="H43"/>
      <c r="I43"/>
      <c r="J43"/>
      <c r="K43"/>
      <c r="L43"/>
    </row>
    <row r="44" spans="1:12">
      <c r="A44" s="14" t="str">
        <f>B$5</f>
        <v>Dove</v>
      </c>
      <c r="B44" s="22">
        <f t="shared" si="0"/>
        <v>0</v>
      </c>
      <c r="C44" s="22" t="str">
        <f t="shared" si="0"/>
        <v>v</v>
      </c>
      <c r="D44" s="22" t="str">
        <f t="shared" si="0"/>
        <v>v</v>
      </c>
      <c r="E44" s="22" t="str">
        <f t="shared" si="0"/>
        <v/>
      </c>
      <c r="G44"/>
      <c r="H44"/>
      <c r="I44"/>
      <c r="J44"/>
      <c r="K44"/>
      <c r="L44"/>
    </row>
    <row r="45" spans="1:12" ht="14.25" customHeight="1">
      <c r="A45" s="14" t="str">
        <f>A39</f>
        <v>XRetaliator</v>
      </c>
      <c r="B45" s="22" t="str">
        <f t="shared" si="0"/>
        <v>v</v>
      </c>
      <c r="C45" s="22" t="str">
        <f t="shared" si="0"/>
        <v>v</v>
      </c>
      <c r="D45" s="22" t="str">
        <f t="shared" si="0"/>
        <v>v</v>
      </c>
      <c r="E45" s="22" t="str">
        <f t="shared" si="0"/>
        <v/>
      </c>
      <c r="G45"/>
      <c r="H45"/>
      <c r="I45"/>
      <c r="J45"/>
      <c r="K45"/>
      <c r="L45"/>
    </row>
    <row r="46" spans="1:12">
      <c r="A46" s="14" t="str">
        <f>A40</f>
        <v/>
      </c>
      <c r="B46" s="22" t="str">
        <f t="shared" si="0"/>
        <v/>
      </c>
      <c r="C46" s="22" t="str">
        <f t="shared" si="0"/>
        <v/>
      </c>
      <c r="D46" s="22" t="str">
        <f t="shared" si="0"/>
        <v/>
      </c>
      <c r="E46" s="22" t="str">
        <f t="shared" si="0"/>
        <v/>
      </c>
      <c r="G46"/>
      <c r="H46"/>
      <c r="I46"/>
      <c r="J46"/>
    </row>
    <row r="47" spans="1:12">
      <c r="A47"/>
      <c r="B47"/>
      <c r="C47"/>
      <c r="D47"/>
      <c r="E47"/>
      <c r="G47"/>
      <c r="H47"/>
      <c r="I47"/>
      <c r="J47"/>
    </row>
    <row r="48" spans="1:12">
      <c r="A48" s="25" t="s">
        <v>50</v>
      </c>
      <c r="B48" s="26" t="str">
        <f>C$5</f>
        <v>Hawk</v>
      </c>
      <c r="C48" s="26" t="str">
        <f>B$5</f>
        <v>Dove</v>
      </c>
      <c r="D48" s="26" t="str">
        <f>D42</f>
        <v>XRetaliator</v>
      </c>
      <c r="E48" s="26" t="str">
        <f>E42</f>
        <v/>
      </c>
      <c r="G48"/>
      <c r="H48"/>
      <c r="I48"/>
      <c r="J48"/>
    </row>
    <row r="49" spans="1:16">
      <c r="A49" s="14" t="str">
        <f>C$5</f>
        <v>Hawk</v>
      </c>
      <c r="B49" s="22" t="str">
        <f t="shared" ref="B49:E52" si="1">IF(B31=$A$28,$C$28,IF(B31=$A$27,$C$27,IF(B31=$A$26,$C$26,IF(B31=$A$25,$C$25,""))))</f>
        <v>c</v>
      </c>
      <c r="C49" s="22">
        <f t="shared" si="1"/>
        <v>0</v>
      </c>
      <c r="D49" s="22" t="str">
        <f t="shared" si="1"/>
        <v>c</v>
      </c>
      <c r="E49" s="22" t="str">
        <f t="shared" si="1"/>
        <v/>
      </c>
      <c r="G49"/>
      <c r="H49"/>
      <c r="I49"/>
      <c r="J49"/>
    </row>
    <row r="50" spans="1:16">
      <c r="A50" s="14" t="str">
        <f>B$5</f>
        <v>Dove</v>
      </c>
      <c r="B50" s="22">
        <f t="shared" si="1"/>
        <v>0</v>
      </c>
      <c r="C50" s="22">
        <f t="shared" si="1"/>
        <v>0</v>
      </c>
      <c r="D50" s="22">
        <f t="shared" si="1"/>
        <v>0</v>
      </c>
      <c r="E50" s="22" t="str">
        <f t="shared" si="1"/>
        <v/>
      </c>
      <c r="G50"/>
      <c r="H50"/>
      <c r="I50"/>
      <c r="J50"/>
    </row>
    <row r="51" spans="1:16">
      <c r="A51" s="14" t="str">
        <f>A45</f>
        <v>XRetaliator</v>
      </c>
      <c r="B51" s="22" t="str">
        <f t="shared" si="1"/>
        <v>c</v>
      </c>
      <c r="C51" s="22">
        <f t="shared" si="1"/>
        <v>0</v>
      </c>
      <c r="D51" s="22" t="str">
        <f t="shared" si="1"/>
        <v>c</v>
      </c>
      <c r="E51" s="22" t="str">
        <f t="shared" si="1"/>
        <v/>
      </c>
      <c r="G51"/>
      <c r="H51"/>
      <c r="I51"/>
      <c r="J51"/>
    </row>
    <row r="52" spans="1:16">
      <c r="A52" s="14" t="str">
        <f>A46</f>
        <v/>
      </c>
      <c r="B52" s="22" t="str">
        <f t="shared" si="1"/>
        <v/>
      </c>
      <c r="C52" s="22" t="str">
        <f t="shared" si="1"/>
        <v/>
      </c>
      <c r="D52" s="22" t="str">
        <f t="shared" si="1"/>
        <v/>
      </c>
      <c r="E52" s="22" t="str">
        <f t="shared" si="1"/>
        <v/>
      </c>
      <c r="G52"/>
      <c r="H52"/>
      <c r="I52"/>
      <c r="J52"/>
      <c r="K52" s="31"/>
    </row>
    <row r="53" spans="1:16">
      <c r="A53"/>
      <c r="B53"/>
      <c r="C53"/>
      <c r="D53"/>
      <c r="E53"/>
      <c r="G53"/>
      <c r="H53"/>
      <c r="I53"/>
      <c r="J53"/>
      <c r="K53" s="32"/>
    </row>
    <row r="54" spans="1:16">
      <c r="A54" s="12" t="s">
        <v>51</v>
      </c>
      <c r="E54"/>
      <c r="G54"/>
      <c r="H54"/>
      <c r="I54"/>
      <c r="J54"/>
      <c r="K54" s="32"/>
    </row>
    <row r="55" spans="1:16">
      <c r="A55" s="14" t="s">
        <v>52</v>
      </c>
      <c r="B55" s="33" t="s">
        <v>10</v>
      </c>
      <c r="C55" s="56" t="s">
        <v>53</v>
      </c>
      <c r="D55" s="56"/>
      <c r="E55"/>
      <c r="G55"/>
      <c r="H55"/>
      <c r="I55"/>
      <c r="J55"/>
      <c r="K55" s="32"/>
    </row>
    <row r="56" spans="1:16">
      <c r="A56" s="14" t="s">
        <v>11</v>
      </c>
      <c r="B56" s="33" t="s">
        <v>10</v>
      </c>
      <c r="C56" s="56" t="s">
        <v>54</v>
      </c>
      <c r="D56" s="56"/>
      <c r="E56"/>
      <c r="G56"/>
      <c r="H56"/>
      <c r="I56"/>
      <c r="J56"/>
      <c r="K56"/>
      <c r="L56"/>
      <c r="M56"/>
      <c r="N56"/>
      <c r="O56"/>
      <c r="P56"/>
    </row>
    <row r="57" spans="1:16">
      <c r="A57"/>
      <c r="B57"/>
      <c r="C57"/>
      <c r="D57"/>
      <c r="E57"/>
      <c r="F57" s="34"/>
      <c r="G57" s="34"/>
      <c r="H57" s="34"/>
      <c r="I57" s="34"/>
      <c r="K57"/>
    </row>
    <row r="58" spans="1:16">
      <c r="A58" s="35" t="s">
        <v>55</v>
      </c>
      <c r="B58" s="36" t="str">
        <f>$C$5</f>
        <v>Hawk</v>
      </c>
      <c r="C58" s="36" t="str">
        <f>$B$5</f>
        <v>Dove</v>
      </c>
      <c r="D58" s="36" t="str">
        <f t="shared" ref="D58:E62" si="2">D30</f>
        <v>XRetaliator</v>
      </c>
      <c r="E58" s="36" t="str">
        <f t="shared" si="2"/>
        <v/>
      </c>
      <c r="F58" s="34"/>
      <c r="G58" s="34"/>
      <c r="H58" s="34"/>
      <c r="I58" s="37"/>
      <c r="K58"/>
    </row>
    <row r="59" spans="1:16">
      <c r="A59" s="36" t="str">
        <f>$C$5</f>
        <v>Hawk</v>
      </c>
      <c r="B59" s="38" t="str">
        <f t="shared" ref="B59:C62" si="3">B31</f>
        <v>H|H</v>
      </c>
      <c r="C59" s="38" t="str">
        <f t="shared" si="3"/>
        <v>H|D</v>
      </c>
      <c r="D59" s="38" t="str">
        <f t="shared" si="2"/>
        <v>H|H</v>
      </c>
      <c r="E59" s="38">
        <f t="shared" si="2"/>
        <v>0</v>
      </c>
      <c r="F59" s="34"/>
      <c r="G59" s="39"/>
      <c r="H59" s="34"/>
      <c r="I59" s="39"/>
      <c r="K59"/>
    </row>
    <row r="60" spans="1:16">
      <c r="A60" s="36" t="str">
        <f>$B$5</f>
        <v>Dove</v>
      </c>
      <c r="B60" s="38" t="str">
        <f t="shared" si="3"/>
        <v>D|H</v>
      </c>
      <c r="C60" s="38" t="str">
        <f t="shared" si="3"/>
        <v>D|D</v>
      </c>
      <c r="D60" s="38" t="str">
        <f t="shared" si="2"/>
        <v>D|D</v>
      </c>
      <c r="E60" s="38">
        <f t="shared" si="2"/>
        <v>0</v>
      </c>
      <c r="F60" s="34"/>
      <c r="G60" s="39"/>
      <c r="H60" s="34"/>
      <c r="I60" s="39"/>
      <c r="K60"/>
    </row>
    <row r="61" spans="1:16">
      <c r="A61" s="36" t="str">
        <f>A33</f>
        <v>XRetaliator</v>
      </c>
      <c r="B61" s="38" t="str">
        <f t="shared" si="3"/>
        <v>H|H</v>
      </c>
      <c r="C61" s="38" t="str">
        <f t="shared" si="3"/>
        <v>D|D</v>
      </c>
      <c r="D61" s="38" t="str">
        <f t="shared" si="2"/>
        <v>H|H</v>
      </c>
      <c r="E61" s="38">
        <f t="shared" si="2"/>
        <v>0</v>
      </c>
      <c r="F61" s="34"/>
      <c r="G61" s="39"/>
      <c r="H61" s="34"/>
      <c r="I61" s="39"/>
      <c r="K61"/>
    </row>
    <row r="62" spans="1:16">
      <c r="A62" s="36" t="str">
        <f>A34</f>
        <v/>
      </c>
      <c r="B62" s="38">
        <f t="shared" si="3"/>
        <v>0</v>
      </c>
      <c r="C62" s="38">
        <f t="shared" si="3"/>
        <v>0</v>
      </c>
      <c r="D62" s="38">
        <f t="shared" si="2"/>
        <v>0</v>
      </c>
      <c r="E62" s="38">
        <f t="shared" si="2"/>
        <v>0</v>
      </c>
      <c r="F62"/>
      <c r="G62"/>
      <c r="H62"/>
      <c r="K62"/>
    </row>
    <row r="63" spans="1:16">
      <c r="A63" s="34"/>
      <c r="B63" s="39"/>
      <c r="C63" s="39"/>
      <c r="D63" s="34"/>
      <c r="E63"/>
      <c r="F63" s="40"/>
      <c r="G63"/>
      <c r="H63"/>
      <c r="K63"/>
    </row>
    <row r="64" spans="1:16">
      <c r="A64" s="34"/>
      <c r="B64" s="39"/>
      <c r="C64" s="39"/>
      <c r="D64" s="39"/>
      <c r="E64" s="40"/>
      <c r="F64" s="41"/>
      <c r="G64"/>
      <c r="H64" s="41"/>
      <c r="K64"/>
    </row>
    <row r="65" spans="1:11" ht="33" customHeight="1">
      <c r="A65" s="42"/>
      <c r="B65" s="43" t="str">
        <f>$C$5</f>
        <v>Hawk</v>
      </c>
      <c r="C65" s="44" t="str">
        <f>$B$5</f>
        <v>Dove</v>
      </c>
      <c r="D65" s="45" t="str">
        <f>D58</f>
        <v>XRetaliator</v>
      </c>
      <c r="E65" s="46" t="str">
        <f>E58</f>
        <v/>
      </c>
      <c r="F65" s="44" t="str">
        <f>$D$5</f>
        <v>XRetaliator</v>
      </c>
      <c r="G65"/>
      <c r="H65"/>
      <c r="K65"/>
    </row>
    <row r="66" spans="1:11" ht="33" customHeight="1">
      <c r="A66" s="43" t="str">
        <f>$C$5</f>
        <v>Hawk</v>
      </c>
      <c r="B66" s="43" t="str">
        <f>IF(B59=$A$25,CONCATENATE(B37,"*",$B$25," - ",1-B37,"*",$C$25),IF(B59=$A$26,CONCATENATE(B37,"*",$B$26," - ",1-B37,"*",$C$26),IF(B59=$A$27,CONCATENATE(B37,"*",$B$27," - ",1-B37,"*",$C$27),IF(B59=$A$28,CONCATENATE(B37,"*",$B$28," - ",1-B37,"*",$C$28),0))))</f>
        <v>0,5*v - 0,5*c</v>
      </c>
      <c r="C66" s="44" t="str">
        <f>IF(C59=$A$25,CONCATENATE(C37,"*",$B$25," - ",1-C37,"*",$C$25),IF(C59=$A$26,CONCATENATE(C37,"*",$B$26," - ",1-C37,"*",$C$26),IF(C59=$A$27,CONCATENATE(C37,"*",$B$27," - ",1-C37,"*",$C$27),IF(C59=$A$28,CONCATENATE(C37,"*",$B$28," - ",1-C37,"*",$C$28),0))))</f>
        <v>1*v - 0*0</v>
      </c>
      <c r="D66" s="45" t="str">
        <f t="shared" ref="D66:E69" si="4">IF(D59=$A$25,CONCATENATE(ROUND(D37,3),"*",$B$25," - ","(1-",ROUND(D37,3),")","*",$C$25),IF(D59=$A$26,CONCATENATE(ROUND(D37,3),"*",$B$26," - ","(1-",ROUND(D37,3),")","*",$C$26),IF(D59=$A$27,CONCATENATE(ROUND(D37,3),"*",$B$27," - ","(1-",ROUND(D37,3),")","*",$C$27),IF(D59=$A$28,CONCATENATE(ROUND(D37,3),"*",$B$28," - ","(1-",ROUND(D37,3),")","*",$C$28),0))))</f>
        <v>0,5*v - (1-0,5)*c</v>
      </c>
      <c r="E66" s="45">
        <f t="shared" si="4"/>
        <v>0</v>
      </c>
      <c r="F66" s="44" t="str">
        <f>IF(B20=0,D66,CONCATENATE("(",D66,")*",0.5,"+(",E66,")*",0.5))</f>
        <v>0,5*v - (1-0,5)*c</v>
      </c>
      <c r="G66" s="41"/>
      <c r="K66"/>
    </row>
    <row r="67" spans="1:11" ht="33" customHeight="1">
      <c r="A67" s="47" t="str">
        <f>$B$5</f>
        <v>Dove</v>
      </c>
      <c r="B67" s="47" t="str">
        <f>IF(B60=$A$25,CONCATENATE(B38,"*",$B$25," - ",1-B38,"*",$C$25),IF(B60=$A$26,CONCATENATE(B38,"*",$B$26," - ",1-B38,"*",$C$26),IF(B60=$A$27,CONCATENATE(B38,"*",$B$27," - ",1-B38,"*",$C$27),IF(B60=$A$28,CONCATENATE(B38,"*",$B$28," - ",1-B38,"*",$C$28),0))))</f>
        <v>0*0 - 1*0</v>
      </c>
      <c r="C67" s="48" t="str">
        <f>IF(C60=$A$25,CONCATENATE(C38,"*",$B$25," - ",1-C38,"*",$C$25),IF(C60=$A$26,CONCATENATE(C38,"*",$B$26," - ",1-C38,"*",$C$26),IF(C60=$A$27,CONCATENATE(C38,"*",$B$27," - ",1-C38,"*",$C$27),IF(C60=$A$28,CONCATENATE(C38,"*",$B$28," - ",1-C38,"*",$C$28),0))))</f>
        <v>0,5*v - 0,5*0</v>
      </c>
      <c r="D67" s="45" t="str">
        <f t="shared" si="4"/>
        <v>0,5*v - (1-0,5)*0</v>
      </c>
      <c r="E67" s="45">
        <f t="shared" si="4"/>
        <v>0</v>
      </c>
      <c r="F67" s="48" t="str">
        <f>IF(B20=0,D67,CONCATENATE("(",D67,")*",0.5,"+(",E67,")*",0.5))</f>
        <v>0,5*v - (1-0,5)*0</v>
      </c>
    </row>
    <row r="68" spans="1:11" ht="33" customHeight="1">
      <c r="A68" s="45">
        <f t="shared" ref="A68:C69" si="5">IF(A61=$A$25,CONCATENATE(ROUND(A39,3),"*",$B$25," - ","(1-",ROUND(A39,3),")","*",$C$25),IF(A61=$A$26,CONCATENATE(ROUND(A39,3),"*",$B$26," - ","(1-",ROUND(A39,3),")","*",$C$26),IF(A61=$A$27,CONCATENATE(ROUND(A39,3),"*",$B$27," - ","(1-",ROUND(A39,3),")","*",$C$27),IF(A61=$A$28,CONCATENATE(ROUND(A39,3),"*",$B$28," - ","(1-",ROUND(A39,3),")","*",$C$28),0))))</f>
        <v>0</v>
      </c>
      <c r="B68" s="45" t="str">
        <f t="shared" si="5"/>
        <v>0,5*v - (1-0,5)*c</v>
      </c>
      <c r="C68" s="45" t="str">
        <f t="shared" si="5"/>
        <v>0,5*v - (1-0,5)*0</v>
      </c>
      <c r="D68" s="45" t="str">
        <f t="shared" si="4"/>
        <v>0,5*v - (1-0,5)*c</v>
      </c>
      <c r="E68" s="45">
        <f t="shared" si="4"/>
        <v>0</v>
      </c>
      <c r="F68" s="49"/>
    </row>
    <row r="69" spans="1:11" ht="33" customHeight="1">
      <c r="A69" s="45">
        <f t="shared" si="5"/>
        <v>0</v>
      </c>
      <c r="B69" s="45">
        <f t="shared" si="5"/>
        <v>0</v>
      </c>
      <c r="C69" s="45">
        <f t="shared" si="5"/>
        <v>0</v>
      </c>
      <c r="D69" s="45">
        <f t="shared" si="4"/>
        <v>0</v>
      </c>
      <c r="E69" s="45">
        <f t="shared" si="4"/>
        <v>0</v>
      </c>
      <c r="F69" s="49"/>
    </row>
    <row r="70" spans="1:11" ht="33" customHeight="1">
      <c r="A70" s="44" t="str">
        <f>$D$5</f>
        <v>XRetaliator</v>
      </c>
      <c r="B70" s="47" t="str">
        <f>IF(B20=0,B68,CONCATENATE("(",B68,")*",0.5,"+(",B69,")*",0.5))</f>
        <v>0,5*v - (1-0,5)*c</v>
      </c>
      <c r="C70" s="47" t="str">
        <f>IF(B20=0,C68,CONCATENATE("(",C68,")*",0.5,"+(",C69,")*",0.5))</f>
        <v>0,5*v - (1-0,5)*0</v>
      </c>
      <c r="D70" s="50" t="str">
        <f>IF(B20=0,"",CONCATENATE("(",D68,")*",0.5,"+(",D69,")*",0.5))</f>
        <v/>
      </c>
      <c r="E70" s="45" t="str">
        <f>IF(B20=0,"",CONCATENATE("(",E68,")*",0.5,"+(",E69,")*",0.5))</f>
        <v/>
      </c>
      <c r="F70" s="48" t="str">
        <f>IF(B20=0,D68,CONCATENATE(D70,"+",E70))</f>
        <v>0,5*v - (1-0,5)*c</v>
      </c>
    </row>
    <row r="72" spans="1:11">
      <c r="A72"/>
    </row>
    <row r="73" spans="1:11">
      <c r="A73"/>
      <c r="B73" s="51" t="str">
        <f>CONCATENATE(B65)</f>
        <v>Hawk</v>
      </c>
      <c r="C73"/>
      <c r="G73"/>
    </row>
    <row r="74" spans="1:11">
      <c r="A74" s="52" t="str">
        <f>CONCATENATE(A66)</f>
        <v>Hawk</v>
      </c>
      <c r="B74" s="51" t="str">
        <f>CONCATENATE(B66)</f>
        <v>0,5*v - 0,5*c</v>
      </c>
      <c r="C74"/>
      <c r="D74"/>
      <c r="E74" t="s">
        <v>56</v>
      </c>
      <c r="F74"/>
    </row>
    <row r="75" spans="1:11">
      <c r="A75" t="s">
        <v>12</v>
      </c>
      <c r="B75" s="53" t="s">
        <v>57</v>
      </c>
      <c r="C75"/>
      <c r="D75"/>
      <c r="E75" t="str">
        <f>CONCATENATE("&lt;tr&gt;&lt;td&gt;&lt;/td&gt;")</f>
        <v>&lt;tr&gt;&lt;td&gt;&lt;/td&gt;</v>
      </c>
      <c r="F75"/>
    </row>
    <row r="76" spans="1:11">
      <c r="A76"/>
      <c r="B76" s="51" t="str">
        <f>CONCATENATE(C65)</f>
        <v>Dove</v>
      </c>
      <c r="C76"/>
      <c r="D76"/>
      <c r="E76" t="str">
        <f>CONCATENATE("&lt;th&gt;",B73,"&lt;/th&gt;")</f>
        <v>&lt;th&gt;Hawk&lt;/th&gt;</v>
      </c>
      <c r="F76"/>
    </row>
    <row r="77" spans="1:11">
      <c r="A77" t="s">
        <v>13</v>
      </c>
      <c r="B77" s="51" t="str">
        <f>CONCATENATE(C66)</f>
        <v>1*v - 0*0</v>
      </c>
      <c r="C77"/>
      <c r="D77"/>
      <c r="E77" t="str">
        <f>CONCATENATE("&lt;th&gt;",B76,"&lt;/th&gt;")</f>
        <v>&lt;th&gt;Dove&lt;/th&gt;</v>
      </c>
      <c r="F77"/>
    </row>
    <row r="78" spans="1:11">
      <c r="A78" t="s">
        <v>12</v>
      </c>
      <c r="B78" s="53" t="s">
        <v>2</v>
      </c>
      <c r="C78"/>
      <c r="D78"/>
      <c r="E78" t="str">
        <f>CONCATENATE("&lt;th&gt;",B79,"&lt;/th&gt;")</f>
        <v>&lt;th&gt;XRetaliator&lt;/th&gt;</v>
      </c>
    </row>
    <row r="79" spans="1:11">
      <c r="A79"/>
      <c r="B79" s="51" t="str">
        <f>CONCATENATE(F65)</f>
        <v>XRetaliator</v>
      </c>
      <c r="C79"/>
      <c r="E79" t="s">
        <v>14</v>
      </c>
    </row>
    <row r="80" spans="1:11">
      <c r="A80" t="s">
        <v>13</v>
      </c>
      <c r="B80" s="51" t="str">
        <f>CONCATENATE(F66)</f>
        <v>0,5*v - (1-0,5)*c</v>
      </c>
      <c r="C80"/>
      <c r="D80"/>
      <c r="E80" t="str">
        <f>CONCATENATE("&lt;tr&gt;&lt;th&gt;",A74,"&lt;/th&gt;")</f>
        <v>&lt;tr&gt;&lt;th&gt;Hawk&lt;/th&gt;</v>
      </c>
    </row>
    <row r="81" spans="1:5">
      <c r="A81" t="s">
        <v>12</v>
      </c>
      <c r="B81" s="54" t="s">
        <v>58</v>
      </c>
      <c r="C81"/>
      <c r="D81"/>
      <c r="E81" t="str">
        <f>CONCATENATE("&lt;td&gt;$\Large{",B75,"}$&lt;/td&gt;")</f>
        <v>&lt;td&gt;$\Large{{v-c}\over{2}}$&lt;/td&gt;</v>
      </c>
    </row>
    <row r="82" spans="1:5">
      <c r="A82"/>
      <c r="B82" s="53"/>
      <c r="C82"/>
      <c r="D82"/>
      <c r="E82" t="str">
        <f>CONCATENATE("&lt;td&gt;$\Large{",B78,"}$&lt;/td&gt;")</f>
        <v>&lt;td&gt;$\Large{v}$&lt;/td&gt;</v>
      </c>
    </row>
    <row r="83" spans="1:5">
      <c r="A83"/>
      <c r="B83" s="55" t="str">
        <f>B73</f>
        <v>Hawk</v>
      </c>
      <c r="C83"/>
      <c r="D83"/>
      <c r="E83" t="str">
        <f>CONCATENATE("&lt;td&gt;$\Large{",B81,"}$&lt;/td&gt;")</f>
        <v>&lt;td&gt;$\Large{{v \over 2}+{{(1-x) \cdot v - x \cdot c} \over 2}}$&lt;/td&gt;</v>
      </c>
    </row>
    <row r="84" spans="1:5">
      <c r="A84" s="52" t="str">
        <f>CONCATENATE(A67)</f>
        <v>Dove</v>
      </c>
      <c r="B84" s="51" t="str">
        <f>CONCATENATE(B67)</f>
        <v>0*0 - 1*0</v>
      </c>
      <c r="C84"/>
      <c r="D84"/>
      <c r="E84" t="s">
        <v>14</v>
      </c>
    </row>
    <row r="85" spans="1:5">
      <c r="A85" t="s">
        <v>12</v>
      </c>
      <c r="B85" s="53">
        <v>0</v>
      </c>
      <c r="C85"/>
      <c r="D85"/>
      <c r="E85" t="str">
        <f>CONCATENATE("&lt;tr&gt;&lt;th&gt;",A84,"&lt;/th&gt;")</f>
        <v>&lt;tr&gt;&lt;th&gt;Dove&lt;/th&gt;</v>
      </c>
    </row>
    <row r="86" spans="1:5">
      <c r="A86"/>
      <c r="B86" s="55" t="str">
        <f>B76</f>
        <v>Dove</v>
      </c>
      <c r="C86"/>
      <c r="D86"/>
      <c r="E86" t="str">
        <f>CONCATENATE("&lt;td&gt;$\Large{",B85,"}$&lt;/td&gt;")</f>
        <v>&lt;td&gt;$\Large{0}$&lt;/td&gt;</v>
      </c>
    </row>
    <row r="87" spans="1:5">
      <c r="A87" t="s">
        <v>13</v>
      </c>
      <c r="B87" s="51" t="str">
        <f>CONCATENATE(C67)</f>
        <v>0,5*v - 0,5*0</v>
      </c>
      <c r="C87"/>
      <c r="D87"/>
      <c r="E87" t="str">
        <f>CONCATENATE("&lt;td&gt;$\Large{",B88,"}$&lt;/td&gt;")</f>
        <v>&lt;td&gt;$\Large{v \over 2}$&lt;/td&gt;</v>
      </c>
    </row>
    <row r="88" spans="1:5">
      <c r="A88" t="s">
        <v>12</v>
      </c>
      <c r="B88" s="53" t="s">
        <v>59</v>
      </c>
      <c r="C88"/>
      <c r="D88"/>
      <c r="E88" t="str">
        <f>CONCATENATE("&lt;td&gt;$\Large{",B91,"}$&lt;/td&gt;")</f>
        <v>&lt;td&gt;$\Large{{{1 \over 2}} \cdot {v \over 2} + {{1 \over 2}} \cdot {v \over 2}}$&lt;/td&gt;</v>
      </c>
    </row>
    <row r="89" spans="1:5">
      <c r="A89"/>
      <c r="B89" s="55" t="str">
        <f>B79</f>
        <v>XRetaliator</v>
      </c>
      <c r="C89"/>
      <c r="D89"/>
      <c r="E89" t="s">
        <v>14</v>
      </c>
    </row>
    <row r="90" spans="1:5">
      <c r="A90" t="s">
        <v>13</v>
      </c>
      <c r="B90" s="51" t="str">
        <f>CONCATENATE(F67)</f>
        <v>0,5*v - (1-0,5)*0</v>
      </c>
      <c r="C90"/>
      <c r="D90"/>
      <c r="E90" t="str">
        <f>CONCATENATE("&lt;tr&gt;&lt;th&gt;",A94,"&lt;/th&gt;")</f>
        <v>&lt;tr&gt;&lt;th&gt;XRetaliator&lt;/th&gt;</v>
      </c>
    </row>
    <row r="91" spans="1:5">
      <c r="A91" t="s">
        <v>12</v>
      </c>
      <c r="B91" s="53" t="s">
        <v>15</v>
      </c>
      <c r="C91"/>
      <c r="D91"/>
      <c r="E91" t="str">
        <f>CONCATENATE("&lt;td&gt;$\Large{",B95,"}$&lt;/td&gt;")</f>
        <v>&lt;td&gt;$\Large{{x \cdot v - (1-x) \cdot c} \over {2}}$&lt;/td&gt;</v>
      </c>
    </row>
    <row r="92" spans="1:5">
      <c r="A92"/>
      <c r="B92" s="53"/>
      <c r="C92"/>
      <c r="D92"/>
      <c r="E92" t="str">
        <f>CONCATENATE("&lt;td&gt;$\Large{",B98,"}$&lt;/td&gt;")</f>
        <v>&lt;td&gt;$\Large{{{1 \over 2}} \cdot {v \over 2} + {{1 \over 2}} \cdot {v \over 2}}$&lt;/td&gt;</v>
      </c>
    </row>
    <row r="93" spans="1:5">
      <c r="A93"/>
      <c r="B93" s="55" t="str">
        <f>B83</f>
        <v>Hawk</v>
      </c>
      <c r="C93"/>
      <c r="E93" t="str">
        <f>CONCATENATE("&lt;td&gt;$\Large{",B101,"}$&lt;/td&gt;")</f>
        <v>&lt;td&gt;$\Large{{{1 \over 2}} \cdot {v \over 2} + {{1 \over 2}} \cdot {v \over 2}}$&lt;/td&gt;</v>
      </c>
    </row>
    <row r="94" spans="1:5">
      <c r="A94" s="52" t="str">
        <f>CONCATENATE(A70)</f>
        <v>XRetaliator</v>
      </c>
      <c r="B94" s="51" t="str">
        <f>CONCATENATE(B70)</f>
        <v>0,5*v - (1-0,5)*c</v>
      </c>
      <c r="C94"/>
      <c r="E94" t="s">
        <v>14</v>
      </c>
    </row>
    <row r="95" spans="1:5">
      <c r="A95" t="s">
        <v>12</v>
      </c>
      <c r="B95" s="53" t="s">
        <v>60</v>
      </c>
      <c r="E95" t="s">
        <v>61</v>
      </c>
    </row>
    <row r="96" spans="1:5">
      <c r="A96"/>
      <c r="B96" s="55" t="str">
        <f>B86</f>
        <v>Dove</v>
      </c>
      <c r="C96"/>
      <c r="D96"/>
      <c r="E96"/>
    </row>
    <row r="97" spans="1:2">
      <c r="A97" t="s">
        <v>13</v>
      </c>
      <c r="B97" s="51" t="str">
        <f>CONCATENATE(C70)</f>
        <v>0,5*v - (1-0,5)*0</v>
      </c>
    </row>
    <row r="98" spans="1:2">
      <c r="A98" t="s">
        <v>12</v>
      </c>
      <c r="B98" s="53" t="s">
        <v>15</v>
      </c>
    </row>
    <row r="99" spans="1:2">
      <c r="A99"/>
      <c r="B99" s="55" t="str">
        <f>B89</f>
        <v>XRetaliator</v>
      </c>
    </row>
    <row r="100" spans="1:2">
      <c r="A100" t="s">
        <v>13</v>
      </c>
      <c r="B100" s="51" t="str">
        <f>CONCATENATE(F70)</f>
        <v>0,5*v - (1-0,5)*c</v>
      </c>
    </row>
    <row r="101" spans="1:2">
      <c r="A101" t="s">
        <v>12</v>
      </c>
      <c r="B101" s="53" t="s">
        <v>15</v>
      </c>
    </row>
    <row r="102" spans="1:2">
      <c r="A102"/>
    </row>
    <row r="1048564" customFormat="1"/>
    <row r="1048565" customFormat="1"/>
    <row r="1048566" customFormat="1"/>
    <row r="1048567" customFormat="1"/>
    <row r="1048568" customFormat="1"/>
    <row r="1048569" customFormat="1"/>
    <row r="1048570" customFormat="1"/>
    <row r="1048571" customFormat="1"/>
    <row r="1048572" customFormat="1"/>
    <row r="1048573" customFormat="1"/>
    <row r="1048574" customFormat="1"/>
    <row r="1048575" customFormat="1"/>
    <row r="1048576" customFormat="1"/>
  </sheetData>
  <sheetProtection formatCells="0" formatColumns="0" formatRows="0" insertColumns="0" insertRows="0" insertHyperlinks="0" deleteColumns="0" deleteRows="0" selectLockedCells="1" sort="0" autoFilter="0" pivotTables="0" selectUnlockedCells="1"/>
  <mergeCells count="17">
    <mergeCell ref="B4:D4"/>
    <mergeCell ref="B2:D2"/>
    <mergeCell ref="C12:D12"/>
    <mergeCell ref="C11:D11"/>
    <mergeCell ref="C10:D10"/>
    <mergeCell ref="B9:D9"/>
    <mergeCell ref="B6:D6"/>
    <mergeCell ref="C19:D19"/>
    <mergeCell ref="C18:D18"/>
    <mergeCell ref="C17:D17"/>
    <mergeCell ref="C14:D14"/>
    <mergeCell ref="C13:D13"/>
    <mergeCell ref="C56:D56"/>
    <mergeCell ref="C55:D55"/>
    <mergeCell ref="C22:D22"/>
    <mergeCell ref="C21:D21"/>
    <mergeCell ref="C20:D20"/>
  </mergeCells>
  <pageMargins left="1" right="1" top="1.6666666666666667" bottom="1.6666666666666667" header="1" footer="1"/>
  <pageSetup fitToWidth="0" fitToHeight="0" orientation="portrait" cellComments="asDisplayed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</cp:lastModifiedBy>
  <dcterms:created xsi:type="dcterms:W3CDTF">2020-04-17T07:19:35Z</dcterms:created>
  <dcterms:modified xsi:type="dcterms:W3CDTF">2023-04-24T18:14:32Z</dcterms:modified>
</cp:coreProperties>
</file>